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19 Fall\A-Ci curve\"/>
    </mc:Choice>
  </mc:AlternateContent>
  <xr:revisionPtr revIDLastSave="0" documentId="13_ncr:1_{88F0F62B-1F01-4866-A686-46B87AF5B6E8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Measurements" sheetId="1" r:id="rId1"/>
    <sheet name="Remark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E26" i="1" l="1"/>
  <c r="CD26" i="1"/>
  <c r="CB26" i="1"/>
  <c r="BI26" i="1"/>
  <c r="BH26" i="1"/>
  <c r="BG26" i="1"/>
  <c r="BF26" i="1"/>
  <c r="BE26" i="1"/>
  <c r="AZ26" i="1" s="1"/>
  <c r="BB26" i="1"/>
  <c r="AU26" i="1"/>
  <c r="AO26" i="1"/>
  <c r="AP26" i="1" s="1"/>
  <c r="AK26" i="1"/>
  <c r="AI26" i="1" s="1"/>
  <c r="X26" i="1"/>
  <c r="W26" i="1"/>
  <c r="O26" i="1"/>
  <c r="CE25" i="1"/>
  <c r="CD25" i="1"/>
  <c r="CB25" i="1"/>
  <c r="BI25" i="1"/>
  <c r="BH25" i="1"/>
  <c r="BG25" i="1"/>
  <c r="BF25" i="1"/>
  <c r="BE25" i="1"/>
  <c r="AZ25" i="1" s="1"/>
  <c r="BB25" i="1"/>
  <c r="AU25" i="1"/>
  <c r="AO25" i="1"/>
  <c r="AP25" i="1" s="1"/>
  <c r="AK25" i="1"/>
  <c r="AI25" i="1" s="1"/>
  <c r="M25" i="1" s="1"/>
  <c r="X25" i="1"/>
  <c r="W25" i="1"/>
  <c r="V25" i="1" s="1"/>
  <c r="O25" i="1"/>
  <c r="CE24" i="1"/>
  <c r="CD24" i="1"/>
  <c r="CB24" i="1"/>
  <c r="CC24" i="1" s="1"/>
  <c r="BI24" i="1"/>
  <c r="BH24" i="1"/>
  <c r="BG24" i="1"/>
  <c r="BF24" i="1"/>
  <c r="BE24" i="1"/>
  <c r="AZ24" i="1" s="1"/>
  <c r="BB24" i="1"/>
  <c r="AU24" i="1"/>
  <c r="AO24" i="1"/>
  <c r="AP24" i="1" s="1"/>
  <c r="AK24" i="1"/>
  <c r="AI24" i="1" s="1"/>
  <c r="X24" i="1"/>
  <c r="W24" i="1"/>
  <c r="O24" i="1"/>
  <c r="CE23" i="1"/>
  <c r="CD23" i="1"/>
  <c r="CB23" i="1"/>
  <c r="BI23" i="1"/>
  <c r="BH23" i="1"/>
  <c r="BG23" i="1"/>
  <c r="BF23" i="1"/>
  <c r="BE23" i="1"/>
  <c r="AZ23" i="1" s="1"/>
  <c r="BB23" i="1"/>
  <c r="AU23" i="1"/>
  <c r="AO23" i="1"/>
  <c r="AP23" i="1" s="1"/>
  <c r="AK23" i="1"/>
  <c r="AI23" i="1" s="1"/>
  <c r="X23" i="1"/>
  <c r="W23" i="1"/>
  <c r="V23" i="1" s="1"/>
  <c r="O23" i="1"/>
  <c r="CE22" i="1"/>
  <c r="CD22" i="1"/>
  <c r="CB22" i="1"/>
  <c r="BI22" i="1"/>
  <c r="BH22" i="1"/>
  <c r="BG22" i="1"/>
  <c r="BF22" i="1"/>
  <c r="BE22" i="1"/>
  <c r="AZ22" i="1" s="1"/>
  <c r="BB22" i="1"/>
  <c r="AU22" i="1"/>
  <c r="AO22" i="1"/>
  <c r="AP22" i="1" s="1"/>
  <c r="AK22" i="1"/>
  <c r="AI22" i="1" s="1"/>
  <c r="X22" i="1"/>
  <c r="W22" i="1"/>
  <c r="O22" i="1"/>
  <c r="CE21" i="1"/>
  <c r="CD21" i="1"/>
  <c r="CB21" i="1"/>
  <c r="BI21" i="1"/>
  <c r="BH21" i="1"/>
  <c r="BG21" i="1"/>
  <c r="BF21" i="1"/>
  <c r="BE21" i="1"/>
  <c r="AZ21" i="1" s="1"/>
  <c r="BB21" i="1"/>
  <c r="AU21" i="1"/>
  <c r="AO21" i="1"/>
  <c r="AP21" i="1" s="1"/>
  <c r="AK21" i="1"/>
  <c r="AI21" i="1" s="1"/>
  <c r="X21" i="1"/>
  <c r="W21" i="1"/>
  <c r="O21" i="1"/>
  <c r="CE20" i="1"/>
  <c r="CD20" i="1"/>
  <c r="CB20" i="1"/>
  <c r="BI20" i="1"/>
  <c r="BH20" i="1"/>
  <c r="BG20" i="1"/>
  <c r="BF20" i="1"/>
  <c r="BE20" i="1"/>
  <c r="AZ20" i="1" s="1"/>
  <c r="BB20" i="1"/>
  <c r="AU20" i="1"/>
  <c r="AO20" i="1"/>
  <c r="AP20" i="1" s="1"/>
  <c r="AK20" i="1"/>
  <c r="AI20" i="1" s="1"/>
  <c r="X20" i="1"/>
  <c r="W20" i="1"/>
  <c r="O20" i="1"/>
  <c r="CE19" i="1"/>
  <c r="CD19" i="1"/>
  <c r="CB19" i="1"/>
  <c r="BI19" i="1"/>
  <c r="BH19" i="1"/>
  <c r="BG19" i="1"/>
  <c r="BF19" i="1"/>
  <c r="BE19" i="1"/>
  <c r="AZ19" i="1" s="1"/>
  <c r="BB19" i="1"/>
  <c r="AU19" i="1"/>
  <c r="AP19" i="1"/>
  <c r="AO19" i="1"/>
  <c r="AK19" i="1"/>
  <c r="AI19" i="1" s="1"/>
  <c r="X19" i="1"/>
  <c r="W19" i="1"/>
  <c r="O19" i="1"/>
  <c r="CE18" i="1"/>
  <c r="CD18" i="1"/>
  <c r="CB18" i="1"/>
  <c r="BI18" i="1"/>
  <c r="BH18" i="1"/>
  <c r="BG18" i="1"/>
  <c r="BF18" i="1"/>
  <c r="BE18" i="1"/>
  <c r="AZ18" i="1" s="1"/>
  <c r="BB18" i="1"/>
  <c r="AU18" i="1"/>
  <c r="AO18" i="1"/>
  <c r="AP18" i="1" s="1"/>
  <c r="AK18" i="1"/>
  <c r="AI18" i="1" s="1"/>
  <c r="M18" i="1" s="1"/>
  <c r="X18" i="1"/>
  <c r="W18" i="1"/>
  <c r="V18" i="1" s="1"/>
  <c r="O18" i="1"/>
  <c r="CE17" i="1"/>
  <c r="CD17" i="1"/>
  <c r="CB17" i="1"/>
  <c r="BI17" i="1"/>
  <c r="BH17" i="1"/>
  <c r="BG17" i="1"/>
  <c r="BF17" i="1"/>
  <c r="BE17" i="1"/>
  <c r="AZ17" i="1" s="1"/>
  <c r="BB17" i="1"/>
  <c r="AU17" i="1"/>
  <c r="AO17" i="1"/>
  <c r="AP17" i="1" s="1"/>
  <c r="AK17" i="1"/>
  <c r="AI17" i="1" s="1"/>
  <c r="X17" i="1"/>
  <c r="W17" i="1"/>
  <c r="V17" i="1"/>
  <c r="O17" i="1"/>
  <c r="CC20" i="1" l="1"/>
  <c r="AW20" i="1" s="1"/>
  <c r="AY20" i="1" s="1"/>
  <c r="CC18" i="1"/>
  <c r="R18" i="1" s="1"/>
  <c r="CC19" i="1"/>
  <c r="R19" i="1" s="1"/>
  <c r="V26" i="1"/>
  <c r="V24" i="1"/>
  <c r="V19" i="1"/>
  <c r="J23" i="1"/>
  <c r="I23" i="1"/>
  <c r="AX23" i="1" s="1"/>
  <c r="M23" i="1"/>
  <c r="H17" i="1"/>
  <c r="J17" i="1"/>
  <c r="I17" i="1"/>
  <c r="AX17" i="1" s="1"/>
  <c r="H24" i="1"/>
  <c r="Z24" i="1" s="1"/>
  <c r="J24" i="1"/>
  <c r="I24" i="1"/>
  <c r="AX24" i="1" s="1"/>
  <c r="V20" i="1"/>
  <c r="V21" i="1"/>
  <c r="V22" i="1"/>
  <c r="CC23" i="1"/>
  <c r="R23" i="1" s="1"/>
  <c r="CC17" i="1"/>
  <c r="R17" i="1" s="1"/>
  <c r="CC21" i="1"/>
  <c r="R21" i="1" s="1"/>
  <c r="CC22" i="1"/>
  <c r="AW22" i="1" s="1"/>
  <c r="AY22" i="1" s="1"/>
  <c r="CC26" i="1"/>
  <c r="R26" i="1" s="1"/>
  <c r="CC25" i="1"/>
  <c r="R25" i="1" s="1"/>
  <c r="AW18" i="1"/>
  <c r="AY18" i="1" s="1"/>
  <c r="I21" i="1"/>
  <c r="AX21" i="1" s="1"/>
  <c r="J21" i="1"/>
  <c r="H21" i="1"/>
  <c r="AJ21" i="1"/>
  <c r="M21" i="1"/>
  <c r="AJ22" i="1"/>
  <c r="M22" i="1"/>
  <c r="H22" i="1"/>
  <c r="J22" i="1"/>
  <c r="I22" i="1"/>
  <c r="AX22" i="1" s="1"/>
  <c r="J26" i="1"/>
  <c r="I26" i="1"/>
  <c r="AX26" i="1" s="1"/>
  <c r="H26" i="1"/>
  <c r="AJ26" i="1"/>
  <c r="M26" i="1"/>
  <c r="AJ20" i="1"/>
  <c r="H20" i="1"/>
  <c r="M20" i="1"/>
  <c r="I20" i="1"/>
  <c r="AX20" i="1" s="1"/>
  <c r="BA20" i="1" s="1"/>
  <c r="J20" i="1"/>
  <c r="R24" i="1"/>
  <c r="AW24" i="1"/>
  <c r="AY24" i="1" s="1"/>
  <c r="AW26" i="1"/>
  <c r="AY26" i="1" s="1"/>
  <c r="J19" i="1"/>
  <c r="H19" i="1"/>
  <c r="I19" i="1"/>
  <c r="AX19" i="1" s="1"/>
  <c r="AJ19" i="1"/>
  <c r="M19" i="1"/>
  <c r="Z17" i="1"/>
  <c r="AW17" i="1"/>
  <c r="AY17" i="1" s="1"/>
  <c r="H25" i="1"/>
  <c r="AJ25" i="1"/>
  <c r="H18" i="1"/>
  <c r="I18" i="1"/>
  <c r="AX18" i="1" s="1"/>
  <c r="AJ23" i="1"/>
  <c r="I25" i="1"/>
  <c r="AX25" i="1" s="1"/>
  <c r="AJ18" i="1"/>
  <c r="M17" i="1"/>
  <c r="J18" i="1"/>
  <c r="H23" i="1"/>
  <c r="M24" i="1"/>
  <c r="J25" i="1"/>
  <c r="AJ17" i="1"/>
  <c r="AJ24" i="1"/>
  <c r="R22" i="1" l="1"/>
  <c r="S22" i="1" s="1"/>
  <c r="T22" i="1" s="1"/>
  <c r="AW25" i="1"/>
  <c r="AY25" i="1" s="1"/>
  <c r="AW21" i="1"/>
  <c r="AY21" i="1" s="1"/>
  <c r="AW19" i="1"/>
  <c r="AY19" i="1" s="1"/>
  <c r="R20" i="1"/>
  <c r="S19" i="1"/>
  <c r="T19" i="1" s="1"/>
  <c r="AA19" i="1" s="1"/>
  <c r="BA18" i="1"/>
  <c r="BA26" i="1"/>
  <c r="AW23" i="1"/>
  <c r="BA19" i="1"/>
  <c r="S17" i="1"/>
  <c r="T17" i="1" s="1"/>
  <c r="Z18" i="1"/>
  <c r="S26" i="1"/>
  <c r="T26" i="1" s="1"/>
  <c r="Z20" i="1"/>
  <c r="BA22" i="1"/>
  <c r="S25" i="1"/>
  <c r="T25" i="1" s="1"/>
  <c r="Z21" i="1"/>
  <c r="BA21" i="1"/>
  <c r="Z25" i="1"/>
  <c r="BA17" i="1"/>
  <c r="S24" i="1"/>
  <c r="T24" i="1" s="1"/>
  <c r="Z22" i="1"/>
  <c r="BA24" i="1"/>
  <c r="S23" i="1"/>
  <c r="T23" i="1" s="1"/>
  <c r="P23" i="1" s="1"/>
  <c r="N23" i="1" s="1"/>
  <c r="Q23" i="1" s="1"/>
  <c r="K23" i="1" s="1"/>
  <c r="L23" i="1" s="1"/>
  <c r="S20" i="1"/>
  <c r="T20" i="1" s="1"/>
  <c r="Z19" i="1"/>
  <c r="Z26" i="1"/>
  <c r="P26" i="1"/>
  <c r="N26" i="1" s="1"/>
  <c r="Q26" i="1" s="1"/>
  <c r="K26" i="1" s="1"/>
  <c r="L26" i="1" s="1"/>
  <c r="S18" i="1"/>
  <c r="T18" i="1" s="1"/>
  <c r="Z23" i="1"/>
  <c r="S21" i="1"/>
  <c r="T21" i="1" s="1"/>
  <c r="P19" i="1" l="1"/>
  <c r="N19" i="1" s="1"/>
  <c r="Q19" i="1" s="1"/>
  <c r="K19" i="1" s="1"/>
  <c r="L19" i="1" s="1"/>
  <c r="U19" i="1"/>
  <c r="Y19" i="1" s="1"/>
  <c r="AB19" i="1"/>
  <c r="BA25" i="1"/>
  <c r="AY23" i="1"/>
  <c r="BA23" i="1"/>
  <c r="U25" i="1"/>
  <c r="Y25" i="1" s="1"/>
  <c r="AB25" i="1"/>
  <c r="AA25" i="1"/>
  <c r="U20" i="1"/>
  <c r="Y20" i="1" s="1"/>
  <c r="AB20" i="1"/>
  <c r="AA20" i="1"/>
  <c r="U22" i="1"/>
  <c r="Y22" i="1" s="1"/>
  <c r="AB22" i="1"/>
  <c r="AA22" i="1"/>
  <c r="P22" i="1"/>
  <c r="N22" i="1" s="1"/>
  <c r="Q22" i="1" s="1"/>
  <c r="K22" i="1" s="1"/>
  <c r="L22" i="1" s="1"/>
  <c r="U17" i="1"/>
  <c r="Y17" i="1" s="1"/>
  <c r="AA17" i="1"/>
  <c r="AB17" i="1"/>
  <c r="P17" i="1"/>
  <c r="N17" i="1" s="1"/>
  <c r="Q17" i="1" s="1"/>
  <c r="K17" i="1" s="1"/>
  <c r="L17" i="1" s="1"/>
  <c r="P20" i="1"/>
  <c r="N20" i="1" s="1"/>
  <c r="Q20" i="1" s="1"/>
  <c r="K20" i="1" s="1"/>
  <c r="L20" i="1" s="1"/>
  <c r="U18" i="1"/>
  <c r="Y18" i="1" s="1"/>
  <c r="AB18" i="1"/>
  <c r="AA18" i="1"/>
  <c r="U23" i="1"/>
  <c r="Y23" i="1" s="1"/>
  <c r="AB23" i="1"/>
  <c r="AA23" i="1"/>
  <c r="AB26" i="1"/>
  <c r="U26" i="1"/>
  <c r="Y26" i="1" s="1"/>
  <c r="AA26" i="1"/>
  <c r="AC19" i="1"/>
  <c r="U24" i="1"/>
  <c r="Y24" i="1" s="1"/>
  <c r="AB24" i="1"/>
  <c r="P24" i="1"/>
  <c r="N24" i="1" s="1"/>
  <c r="Q24" i="1" s="1"/>
  <c r="K24" i="1" s="1"/>
  <c r="L24" i="1" s="1"/>
  <c r="AA24" i="1"/>
  <c r="AA21" i="1"/>
  <c r="U21" i="1"/>
  <c r="Y21" i="1" s="1"/>
  <c r="AB21" i="1"/>
  <c r="P25" i="1"/>
  <c r="N25" i="1" s="1"/>
  <c r="Q25" i="1" s="1"/>
  <c r="K25" i="1" s="1"/>
  <c r="L25" i="1" s="1"/>
  <c r="P21" i="1"/>
  <c r="N21" i="1" s="1"/>
  <c r="Q21" i="1" s="1"/>
  <c r="K21" i="1" s="1"/>
  <c r="L21" i="1" s="1"/>
  <c r="P18" i="1"/>
  <c r="N18" i="1" s="1"/>
  <c r="Q18" i="1" s="1"/>
  <c r="K18" i="1" s="1"/>
  <c r="L18" i="1" s="1"/>
  <c r="AC26" i="1" l="1"/>
  <c r="AC17" i="1"/>
  <c r="AC25" i="1"/>
  <c r="AC22" i="1"/>
  <c r="AC23" i="1"/>
  <c r="AC24" i="1"/>
  <c r="AC20" i="1"/>
  <c r="AC18" i="1"/>
  <c r="AC21" i="1"/>
</calcChain>
</file>

<file path=xl/sharedStrings.xml><?xml version="1.0" encoding="utf-8"?>
<sst xmlns="http://schemas.openxmlformats.org/spreadsheetml/2006/main" count="2959" uniqueCount="411">
  <si>
    <t>File opened</t>
  </si>
  <si>
    <t>2019-08-24 12:49:06</t>
  </si>
  <si>
    <t>Console s/n</t>
  </si>
  <si>
    <t>68C-831448</t>
  </si>
  <si>
    <t>Console ver</t>
  </si>
  <si>
    <t>Bluestem v.1.3.17</t>
  </si>
  <si>
    <t>Scripts ver</t>
  </si>
  <si>
    <t>2018.12  1.3.16, Nov 2018</t>
  </si>
  <si>
    <t>Head s/n</t>
  </si>
  <si>
    <t>68H-581448</t>
  </si>
  <si>
    <t>Head ver</t>
  </si>
  <si>
    <t>1.3.1</t>
  </si>
  <si>
    <t>Head cal</t>
  </si>
  <si>
    <t>{"co2aspan2a": "0.300565", "chamberpressurezero": "2.62898", "flowmeterzero": "1.01484", "co2azero": "0.936047", "co2aspan2": "-0.0275709", "h2obspan2": "0", "co2aspan1": "1.00019", "co2bzero": "1.08871", "h2oaspanconc1": "12.25", "tazero": "-0.075655", "co2aspanconc1": "2500", "co2bspan2b": "0.290353", "co2bspan1": "1.00063", "h2oazero": "0.99813", "h2oaspan2": "0", "flowazero": "0.30339", "h2obzero": "1.01301", "h2obspan2a": "-0.0693626", "co2aspan2b": "0.298132", "tbzero": "-0.00914764", "flowbzero": "0.2519", "h2oaspan1": "1.00284", "ssa_ref": "27614.2", "co2bspan2a": "0.292725", "h2oaspanconc2": "0", "co2bspanconc2": "296.4", "h2oaspan2b": "0.0689295", "h2obspan1": "1", "co2bspanconc1": "2500", "co2bspan2": "-0.029811", "h2obspan2b": "0.0966582", "h2oaspan2a": "0.0687344", "oxygen": "21", "co2aspanconc2": "296.4", "h2obspanconc1": "20", "ssb_ref": "33378.8", "h2obspanconc2": "0"}</t>
  </si>
  <si>
    <t>Chamber type</t>
  </si>
  <si>
    <t>6800-01A</t>
  </si>
  <si>
    <t>Chamber s/n</t>
  </si>
  <si>
    <t>MPF-651357</t>
  </si>
  <si>
    <t>Chamber rev</t>
  </si>
  <si>
    <t>0</t>
  </si>
  <si>
    <t>Chamber cal</t>
  </si>
  <si>
    <t>Fluorometer</t>
  </si>
  <si>
    <t>Flr. Version</t>
  </si>
  <si>
    <t>12:49:06</t>
  </si>
  <si>
    <t>Stability Definition:	A (GasEx): Slp&lt;0.3 Std&lt;1 Per=15	gsw (GasEx): Slp&lt;0.1 Std&lt;1 Per=15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</si>
  <si>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</si>
  <si>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</si>
  <si>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</si>
  <si>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</si>
  <si>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</si>
  <si>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</si>
  <si>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</si>
  <si>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</si>
  <si>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</si>
  <si>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</si>
  <si>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</si>
  <si>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</si>
  <si>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</si>
  <si>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</si>
  <si>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</si>
  <si>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</si>
  <si>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</si>
  <si>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</si>
  <si>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</si>
  <si>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</si>
  <si>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</si>
  <si>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</si>
  <si>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</si>
  <si>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</si>
  <si>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</si>
  <si>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</si>
  <si>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</si>
  <si>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</si>
  <si>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</si>
  <si>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</si>
  <si>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</si>
  <si>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</si>
  <si>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</si>
  <si>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</si>
  <si>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</si>
  <si>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</si>
  <si>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</si>
  <si>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</si>
  <si>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</si>
  <si>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</si>
  <si>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</si>
  <si>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</si>
  <si>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</si>
  <si>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</si>
  <si>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1.35165 85.133 378.884 619.774 869.078 1070.71 1251.24 1400.48</t>
  </si>
  <si>
    <t>Fs_true</t>
  </si>
  <si>
    <t>0.14262 104.704 405.338 601.213 803.493 1000.56 1201.87 1401.19</t>
  </si>
  <si>
    <t>leak_wt</t>
  </si>
  <si>
    <t>Sys</t>
  </si>
  <si>
    <t>UserDefVar</t>
  </si>
  <si>
    <t>GasEx</t>
  </si>
  <si>
    <t>Leak</t>
  </si>
  <si>
    <t>FLR</t>
  </si>
  <si>
    <t>MPF</t>
  </si>
  <si>
    <t>FastKntcs</t>
  </si>
  <si>
    <t>LeafQ</t>
  </si>
  <si>
    <t>Meas</t>
  </si>
  <si>
    <t>Meas2</t>
  </si>
  <si>
    <t>FlrLS</t>
  </si>
  <si>
    <t>FlrStats</t>
  </si>
  <si>
    <t>Match</t>
  </si>
  <si>
    <t>Stability</t>
  </si>
  <si>
    <t>Raw</t>
  </si>
  <si>
    <t>Status2</t>
  </si>
  <si>
    <t>Auxiliary</t>
  </si>
  <si>
    <t>Status</t>
  </si>
  <si>
    <t>obs</t>
  </si>
  <si>
    <t>time</t>
  </si>
  <si>
    <t>elapsed</t>
  </si>
  <si>
    <t>date</t>
  </si>
  <si>
    <t>hhmmss</t>
  </si>
  <si>
    <t>plant 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</si>
  <si>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</si>
  <si>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</si>
  <si>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</si>
  <si>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</si>
  <si>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</si>
  <si>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</si>
  <si>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</si>
  <si>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</si>
  <si>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</si>
  <si>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</si>
  <si>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</si>
  <si>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</si>
  <si>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</si>
  <si>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</si>
  <si>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</si>
  <si>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</si>
  <si>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</si>
  <si>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</si>
  <si>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</si>
  <si>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</si>
  <si>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</si>
  <si>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</si>
  <si>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</si>
  <si>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</si>
  <si>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</si>
  <si>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</si>
  <si>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</si>
  <si>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</si>
  <si>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</si>
  <si>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</si>
  <si>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</si>
  <si>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</si>
  <si>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</si>
  <si>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</si>
  <si>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</si>
  <si>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</si>
  <si>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</si>
  <si>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</si>
  <si>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</si>
  <si>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</si>
  <si>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</si>
  <si>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</si>
  <si>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</si>
  <si>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</si>
  <si>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</si>
  <si>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</si>
  <si>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</si>
  <si>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</si>
  <si>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</si>
  <si>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</si>
  <si>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</si>
  <si>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</si>
  <si>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</si>
  <si>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</si>
  <si>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</si>
  <si>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</si>
  <si>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</si>
  <si>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</si>
  <si>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</si>
  <si>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</si>
  <si>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</si>
  <si>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</si>
  <si>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</si>
  <si>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</si>
  <si>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</si>
  <si>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</si>
  <si>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</si>
  <si>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</si>
  <si>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</si>
  <si>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</si>
  <si>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</si>
  <si>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</si>
  <si>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</si>
  <si>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</si>
  <si>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</si>
  <si>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</si>
  <si>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</si>
  <si>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</si>
  <si>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</si>
  <si>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</si>
  <si>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</si>
  <si>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</si>
  <si>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</si>
  <si>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</si>
  <si>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</si>
  <si>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</si>
  <si>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</si>
  <si>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</si>
  <si>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</si>
  <si>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</si>
  <si>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</si>
  <si>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</si>
  <si>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</si>
  <si>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</si>
  <si>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</si>
  <si>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</si>
  <si>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CO2_a</t>
  </si>
  <si>
    <t>CO2_b</t>
  </si>
  <si>
    <t>H2O_a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</si>
  <si>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</si>
  <si>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</si>
  <si>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</si>
  <si>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</si>
  <si>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</si>
  <si>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</si>
  <si>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</si>
  <si>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</si>
  <si>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</si>
  <si>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</si>
  <si>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</si>
  <si>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</si>
  <si>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</si>
  <si>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</si>
  <si>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</si>
  <si>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</si>
  <si>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</si>
  <si>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</si>
  <si>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</si>
  <si>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</si>
  <si>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</si>
  <si>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</si>
  <si>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</si>
  <si>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</si>
  <si>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</si>
  <si>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</si>
  <si>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</si>
  <si>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</si>
  <si>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</si>
  <si>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</si>
  <si>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</si>
  <si>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</si>
  <si>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</si>
  <si>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</si>
  <si>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</si>
  <si>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</si>
  <si>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</si>
  <si>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</si>
  <si>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</si>
  <si>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</si>
  <si>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</si>
  <si>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</si>
  <si>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</si>
  <si>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</si>
  <si>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</si>
  <si>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</si>
  <si>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</si>
  <si>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</si>
  <si>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</si>
  <si>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</si>
  <si>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</si>
  <si>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</si>
  <si>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</si>
  <si>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</si>
  <si>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</si>
  <si>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</si>
  <si>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</si>
  <si>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</si>
  <si>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</si>
  <si>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</si>
  <si>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</si>
  <si>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</si>
  <si>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</si>
  <si>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</si>
  <si>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</si>
  <si>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</si>
  <si>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</si>
  <si>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</si>
  <si>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</si>
  <si>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</si>
  <si>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</si>
  <si>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</si>
  <si>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</si>
  <si>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</si>
  <si>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</si>
  <si>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</si>
  <si>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</si>
  <si>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</si>
  <si>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</si>
  <si>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AccH2O_des</t>
  </si>
  <si>
    <t>AccCO2_soda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</si>
  <si>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</si>
  <si>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</si>
  <si>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</si>
  <si>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</si>
  <si>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</si>
  <si>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</si>
  <si>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</si>
  <si>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</si>
  <si>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</si>
  <si>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</si>
  <si>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</si>
  <si>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</si>
  <si>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</si>
  <si>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</si>
  <si>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</si>
  <si>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</si>
  <si>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</si>
  <si>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</si>
  <si>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</si>
  <si>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</si>
  <si>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</si>
  <si>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</si>
  <si>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</si>
  <si>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</si>
  <si>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</si>
  <si>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</si>
  <si>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</si>
  <si>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</si>
  <si>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</si>
  <si>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</si>
  <si>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</si>
  <si>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</si>
  <si>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</si>
  <si>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</si>
  <si>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</si>
  <si>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</si>
  <si>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</si>
  <si>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</si>
  <si>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</si>
  <si>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</si>
  <si>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</si>
  <si>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</si>
  <si>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</si>
  <si>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</si>
  <si>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</si>
  <si>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</si>
  <si>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</si>
  <si>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</si>
  <si>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</si>
  <si>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</si>
  <si>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</si>
  <si>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</si>
  <si>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</si>
  <si>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</si>
  <si>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</si>
  <si>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</si>
  <si>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</si>
  <si>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</si>
  <si>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</si>
  <si>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</si>
  <si>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</si>
  <si>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</si>
  <si>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</si>
  <si>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</si>
  <si>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hrs</t>
  </si>
  <si>
    <t>mg</t>
  </si>
  <si>
    <t>20190825 12:59:23</t>
  </si>
  <si>
    <t>12:59:23</t>
  </si>
  <si>
    <t>MPF-8435-20190825-13_00_07</t>
  </si>
  <si>
    <t>DARK-8436-20190825-13_00_09</t>
  </si>
  <si>
    <t>-</t>
  </si>
  <si>
    <t>0: Broadleaf</t>
  </si>
  <si>
    <t>12:58:45</t>
  </si>
  <si>
    <t>2/2</t>
  </si>
  <si>
    <t>5</t>
  </si>
  <si>
    <t>11111111</t>
  </si>
  <si>
    <t>oooooooo</t>
  </si>
  <si>
    <t>off</t>
  </si>
  <si>
    <t>20190825 13:01:00</t>
  </si>
  <si>
    <t>13:01:00</t>
  </si>
  <si>
    <t>MPF-8437-20190825-13_01_44</t>
  </si>
  <si>
    <t>DARK-8438-20190825-13_01_46</t>
  </si>
  <si>
    <t>13:00:29</t>
  </si>
  <si>
    <t>20190825 13:03:00</t>
  </si>
  <si>
    <t>13:03:00</t>
  </si>
  <si>
    <t>MPF-8439-20190825-13_03_45</t>
  </si>
  <si>
    <t>DARK-8440-20190825-13_03_46</t>
  </si>
  <si>
    <t>13:03:28</t>
  </si>
  <si>
    <t>1/2</t>
  </si>
  <si>
    <t>20190825 13:05:29</t>
  </si>
  <si>
    <t>13:05:29</t>
  </si>
  <si>
    <t>MPF-8441-20190825-13_06_14</t>
  </si>
  <si>
    <t>DARK-8442-20190825-13_06_15</t>
  </si>
  <si>
    <t>13:04:39</t>
  </si>
  <si>
    <t>20190825 13:06:40</t>
  </si>
  <si>
    <t>13:06:40</t>
  </si>
  <si>
    <t>MPF-8443-20190825-13_07_24</t>
  </si>
  <si>
    <t>DARK-8444-20190825-13_07_26</t>
  </si>
  <si>
    <t>13:07:04</t>
  </si>
  <si>
    <t>20190825 13:09:05</t>
  </si>
  <si>
    <t>13:09:05</t>
  </si>
  <si>
    <t>MPF-8445-20190825-13_09_49</t>
  </si>
  <si>
    <t>DARK-8446-20190825-13_09_51</t>
  </si>
  <si>
    <t>13:09:34</t>
  </si>
  <si>
    <t>20190825 13:11:09</t>
  </si>
  <si>
    <t>13:11:09</t>
  </si>
  <si>
    <t>MPF-8447-20190825-13_11_53</t>
  </si>
  <si>
    <t>DARK-8448-20190825-13_11_55</t>
  </si>
  <si>
    <t>13:10:37</t>
  </si>
  <si>
    <t>20190825 13:12:45</t>
  </si>
  <si>
    <t>13:12:45</t>
  </si>
  <si>
    <t>MPF-8449-20190825-13_13_30</t>
  </si>
  <si>
    <t>DARK-8450-20190825-13_13_32</t>
  </si>
  <si>
    <t>13:12:12</t>
  </si>
  <si>
    <t>20190825 13:14:31</t>
  </si>
  <si>
    <t>13:14:31</t>
  </si>
  <si>
    <t>MPF-8451-20190825-13_15_16</t>
  </si>
  <si>
    <t>DARK-8452-20190825-13_15_17</t>
  </si>
  <si>
    <t>13:14:58</t>
  </si>
  <si>
    <t>20190825 13:16:59</t>
  </si>
  <si>
    <t>13:16:59</t>
  </si>
  <si>
    <t>MPF-8453-20190825-13_17_44</t>
  </si>
  <si>
    <t>DARK-8454-20190825-13_17_45</t>
  </si>
  <si>
    <t>13:16:28</t>
  </si>
  <si>
    <t>20190825 13:18:31</t>
  </si>
  <si>
    <t>13:18:31</t>
  </si>
  <si>
    <t>MPF-8455-20190825-13_19_15</t>
  </si>
  <si>
    <t>DARK-8456-20190825-13_19_17</t>
  </si>
  <si>
    <t>13:18:59</t>
  </si>
  <si>
    <t>20190825 13:20:56</t>
  </si>
  <si>
    <t>13:20:56</t>
  </si>
  <si>
    <t>MPF-8457-20190825-13_21_40</t>
  </si>
  <si>
    <t>DARK-8458-20190825-13_21_42</t>
  </si>
  <si>
    <t>13:20:19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</si>
</sst>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Measurements!$I$17:$I$26</c:f>
              <c:numCache>
                <c:formatCode>General</c:formatCode>
                <c:ptCount val="10"/>
                <c:pt idx="0">
                  <c:v>24.264037282599293</c:v>
                </c:pt>
                <c:pt idx="1">
                  <c:v>19.695250384356118</c:v>
                </c:pt>
                <c:pt idx="2">
                  <c:v>11.854234901811365</c:v>
                </c:pt>
                <c:pt idx="3">
                  <c:v>0.53423081281888607</c:v>
                </c:pt>
                <c:pt idx="4">
                  <c:v>28.343615436719375</c:v>
                </c:pt>
                <c:pt idx="5">
                  <c:v>29.391478475251134</c:v>
                </c:pt>
                <c:pt idx="6">
                  <c:v>30.274996295455143</c:v>
                </c:pt>
                <c:pt idx="7">
                  <c:v>30.285567901682711</c:v>
                </c:pt>
                <c:pt idx="8">
                  <c:v>31.338669222153335</c:v>
                </c:pt>
                <c:pt idx="9">
                  <c:v>31.111692807750046</c:v>
                </c:pt>
              </c:numCache>
            </c:numRef>
          </c:xVal>
          <c:yVal>
            <c:numRef>
              <c:f>Measurements!$K$17:$K$26</c:f>
              <c:numCache>
                <c:formatCode>General</c:formatCode>
                <c:ptCount val="10"/>
                <c:pt idx="0">
                  <c:v>46.959623118305608</c:v>
                </c:pt>
                <c:pt idx="1">
                  <c:v>37.0559911605338</c:v>
                </c:pt>
                <c:pt idx="2">
                  <c:v>18.509925726703724</c:v>
                </c:pt>
                <c:pt idx="3">
                  <c:v>-2.8640165026360829</c:v>
                </c:pt>
                <c:pt idx="4">
                  <c:v>188.48554189978171</c:v>
                </c:pt>
                <c:pt idx="5">
                  <c:v>259.56678058960063</c:v>
                </c:pt>
                <c:pt idx="6">
                  <c:v>321.56885894252656</c:v>
                </c:pt>
                <c:pt idx="7">
                  <c:v>371.20517543142319</c:v>
                </c:pt>
                <c:pt idx="8">
                  <c:v>419.41696546295606</c:v>
                </c:pt>
                <c:pt idx="9">
                  <c:v>548.25043509935256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02-4023-AF82-7805AA94E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905160"/>
        <c:axId val="539878920"/>
      </c:scatterChart>
      <c:valAx>
        <c:axId val="539905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878920"/>
        <c:crosses val="autoZero"/>
        <c:crossBetween val="midCat"/>
      </c:valAx>
      <c:valAx>
        <c:axId val="53987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05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466725</xdr:colOff>
      <xdr:row>13</xdr:row>
      <xdr:rowOff>176212</xdr:rowOff>
    </xdr:from>
    <xdr:to>
      <xdr:col>21</xdr:col>
      <xdr:colOff>161925</xdr:colOff>
      <xdr:row>26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521707-A8F8-4089-81A6-540C327AB7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X26"/>
  <sheetViews>
    <sheetView tabSelected="1" topLeftCell="A8" workbookViewId="0">
      <selection activeCell="A17" sqref="A17:XFD17"/>
    </sheetView>
  </sheetViews>
  <sheetFormatPr defaultRowHeight="15" x14ac:dyDescent="0.25"/>
  <sheetData>
    <row r="2" spans="1:232" x14ac:dyDescent="0.25">
      <c r="A2" t="s">
        <v>25</v>
      </c>
      <c r="B2" t="s">
        <v>26</v>
      </c>
      <c r="C2" t="s">
        <v>28</v>
      </c>
      <c r="D2" t="s">
        <v>29</v>
      </c>
    </row>
    <row r="3" spans="1:232" x14ac:dyDescent="0.25">
      <c r="B3" t="s">
        <v>27</v>
      </c>
      <c r="C3">
        <v>21</v>
      </c>
      <c r="D3" t="s">
        <v>30</v>
      </c>
    </row>
    <row r="4" spans="1:232" x14ac:dyDescent="0.25">
      <c r="A4" t="s">
        <v>31</v>
      </c>
      <c r="B4" t="s">
        <v>32</v>
      </c>
    </row>
    <row r="5" spans="1:232" x14ac:dyDescent="0.25">
      <c r="B5">
        <v>2</v>
      </c>
    </row>
    <row r="6" spans="1:232" x14ac:dyDescent="0.25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232" x14ac:dyDescent="0.25">
      <c r="B7">
        <v>0</v>
      </c>
      <c r="C7">
        <v>1</v>
      </c>
      <c r="D7">
        <v>0</v>
      </c>
      <c r="E7">
        <v>0</v>
      </c>
    </row>
    <row r="8" spans="1:232" x14ac:dyDescent="0.25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232" x14ac:dyDescent="0.25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232" x14ac:dyDescent="0.25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232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232" x14ac:dyDescent="0.25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232" x14ac:dyDescent="0.25">
      <c r="B13">
        <v>-6276</v>
      </c>
      <c r="C13">
        <v>6.6</v>
      </c>
      <c r="D13">
        <v>1.7090000000000001E-5</v>
      </c>
      <c r="E13">
        <v>3.11</v>
      </c>
      <c r="F13" t="s">
        <v>69</v>
      </c>
      <c r="G13" t="s">
        <v>71</v>
      </c>
      <c r="H13">
        <v>0</v>
      </c>
    </row>
    <row r="14" spans="1:232" x14ac:dyDescent="0.25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75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76</v>
      </c>
      <c r="AH14" t="s">
        <v>76</v>
      </c>
      <c r="AI14" t="s">
        <v>76</v>
      </c>
      <c r="AJ14" t="s">
        <v>76</v>
      </c>
      <c r="AK14" t="s">
        <v>76</v>
      </c>
      <c r="AL14" t="s">
        <v>77</v>
      </c>
      <c r="AM14" t="s">
        <v>77</v>
      </c>
      <c r="AN14" t="s">
        <v>77</v>
      </c>
      <c r="AO14" t="s">
        <v>77</v>
      </c>
      <c r="AP14" t="s">
        <v>77</v>
      </c>
      <c r="AQ14" t="s">
        <v>77</v>
      </c>
      <c r="AR14" t="s">
        <v>77</v>
      </c>
      <c r="AS14" t="s">
        <v>77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79</v>
      </c>
      <c r="CB14" t="s">
        <v>80</v>
      </c>
      <c r="CC14" t="s">
        <v>80</v>
      </c>
      <c r="CD14" t="s">
        <v>80</v>
      </c>
      <c r="CE14" t="s">
        <v>80</v>
      </c>
      <c r="CF14" t="s">
        <v>31</v>
      </c>
      <c r="CG14" t="s">
        <v>31</v>
      </c>
      <c r="CH14" t="s">
        <v>31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85</v>
      </c>
      <c r="EH14" t="s">
        <v>85</v>
      </c>
      <c r="EI14" t="s">
        <v>85</v>
      </c>
      <c r="EJ14" t="s">
        <v>85</v>
      </c>
      <c r="EK14" t="s">
        <v>85</v>
      </c>
      <c r="EL14" t="s">
        <v>85</v>
      </c>
      <c r="EM14" t="s">
        <v>85</v>
      </c>
      <c r="EN14" t="s">
        <v>85</v>
      </c>
      <c r="EO14" t="s">
        <v>85</v>
      </c>
      <c r="EP14" t="s">
        <v>86</v>
      </c>
      <c r="EQ14" t="s">
        <v>86</v>
      </c>
      <c r="ER14" t="s">
        <v>86</v>
      </c>
      <c r="ES14" t="s">
        <v>86</v>
      </c>
      <c r="ET14" t="s">
        <v>86</v>
      </c>
      <c r="EU14" t="s">
        <v>86</v>
      </c>
      <c r="EV14" t="s">
        <v>86</v>
      </c>
      <c r="EW14" t="s">
        <v>86</v>
      </c>
      <c r="EX14" t="s">
        <v>86</v>
      </c>
      <c r="EY14" t="s">
        <v>86</v>
      </c>
      <c r="EZ14" t="s">
        <v>86</v>
      </c>
      <c r="FA14" t="s">
        <v>87</v>
      </c>
      <c r="FB14" t="s">
        <v>87</v>
      </c>
      <c r="FC14" t="s">
        <v>87</v>
      </c>
      <c r="FD14" t="s">
        <v>87</v>
      </c>
      <c r="FE14" t="s">
        <v>87</v>
      </c>
      <c r="FF14" t="s">
        <v>87</v>
      </c>
      <c r="FG14" t="s">
        <v>87</v>
      </c>
      <c r="FH14" t="s">
        <v>87</v>
      </c>
      <c r="FI14" t="s">
        <v>87</v>
      </c>
      <c r="FJ14" t="s">
        <v>87</v>
      </c>
      <c r="FK14" t="s">
        <v>87</v>
      </c>
      <c r="FL14" t="s">
        <v>87</v>
      </c>
      <c r="FM14" t="s">
        <v>87</v>
      </c>
      <c r="FN14" t="s">
        <v>87</v>
      </c>
      <c r="FO14" t="s">
        <v>87</v>
      </c>
      <c r="FP14" t="s">
        <v>87</v>
      </c>
      <c r="FQ14" t="s">
        <v>87</v>
      </c>
      <c r="FR14" t="s">
        <v>87</v>
      </c>
      <c r="FS14" t="s">
        <v>88</v>
      </c>
      <c r="FT14" t="s">
        <v>88</v>
      </c>
      <c r="FU14" t="s">
        <v>88</v>
      </c>
      <c r="FV14" t="s">
        <v>88</v>
      </c>
      <c r="FW14" t="s">
        <v>88</v>
      </c>
      <c r="FX14" t="s">
        <v>88</v>
      </c>
      <c r="FY14" t="s">
        <v>88</v>
      </c>
      <c r="FZ14" t="s">
        <v>88</v>
      </c>
      <c r="GA14" t="s">
        <v>88</v>
      </c>
      <c r="GB14" t="s">
        <v>88</v>
      </c>
      <c r="GC14" t="s">
        <v>88</v>
      </c>
      <c r="GD14" t="s">
        <v>88</v>
      </c>
      <c r="GE14" t="s">
        <v>88</v>
      </c>
      <c r="GF14" t="s">
        <v>88</v>
      </c>
      <c r="GG14" t="s">
        <v>88</v>
      </c>
      <c r="GH14" t="s">
        <v>88</v>
      </c>
      <c r="GI14" t="s">
        <v>88</v>
      </c>
      <c r="GJ14" t="s">
        <v>88</v>
      </c>
      <c r="GK14" t="s">
        <v>88</v>
      </c>
      <c r="GL14" t="s">
        <v>89</v>
      </c>
      <c r="GM14" t="s">
        <v>89</v>
      </c>
      <c r="GN14" t="s">
        <v>89</v>
      </c>
      <c r="GO14" t="s">
        <v>89</v>
      </c>
      <c r="GP14" t="s">
        <v>89</v>
      </c>
      <c r="GQ14" t="s">
        <v>89</v>
      </c>
      <c r="GR14" t="s">
        <v>89</v>
      </c>
      <c r="GS14" t="s">
        <v>89</v>
      </c>
      <c r="GT14" t="s">
        <v>89</v>
      </c>
      <c r="GU14" t="s">
        <v>89</v>
      </c>
      <c r="GV14" t="s">
        <v>89</v>
      </c>
      <c r="GW14" t="s">
        <v>89</v>
      </c>
      <c r="GX14" t="s">
        <v>89</v>
      </c>
      <c r="GY14" t="s">
        <v>89</v>
      </c>
      <c r="GZ14" t="s">
        <v>89</v>
      </c>
      <c r="HA14" t="s">
        <v>89</v>
      </c>
      <c r="HB14" t="s">
        <v>89</v>
      </c>
      <c r="HC14" t="s">
        <v>89</v>
      </c>
      <c r="HD14" t="s">
        <v>89</v>
      </c>
      <c r="HE14" t="s">
        <v>90</v>
      </c>
      <c r="HF14" t="s">
        <v>90</v>
      </c>
      <c r="HG14" t="s">
        <v>90</v>
      </c>
      <c r="HH14" t="s">
        <v>90</v>
      </c>
      <c r="HI14" t="s">
        <v>90</v>
      </c>
      <c r="HJ14" t="s">
        <v>90</v>
      </c>
      <c r="HK14" t="s">
        <v>90</v>
      </c>
      <c r="HL14" t="s">
        <v>90</v>
      </c>
      <c r="HM14" t="s">
        <v>90</v>
      </c>
      <c r="HN14" t="s">
        <v>90</v>
      </c>
      <c r="HO14" t="s">
        <v>90</v>
      </c>
      <c r="HP14" t="s">
        <v>90</v>
      </c>
      <c r="HQ14" t="s">
        <v>90</v>
      </c>
      <c r="HR14" t="s">
        <v>90</v>
      </c>
      <c r="HS14" t="s">
        <v>90</v>
      </c>
      <c r="HT14" t="s">
        <v>90</v>
      </c>
      <c r="HU14" t="s">
        <v>90</v>
      </c>
      <c r="HV14" t="s">
        <v>90</v>
      </c>
      <c r="HW14" t="s">
        <v>90</v>
      </c>
      <c r="HX14" t="s">
        <v>90</v>
      </c>
    </row>
    <row r="15" spans="1:232" x14ac:dyDescent="0.25">
      <c r="A15" t="s">
        <v>91</v>
      </c>
      <c r="B15" t="s">
        <v>92</v>
      </c>
      <c r="C15" t="s">
        <v>93</v>
      </c>
      <c r="D15" t="s">
        <v>94</v>
      </c>
      <c r="E15" t="s">
        <v>95</v>
      </c>
      <c r="F15" t="s">
        <v>96</v>
      </c>
      <c r="G15" t="s">
        <v>97</v>
      </c>
      <c r="H15" t="s">
        <v>98</v>
      </c>
      <c r="I15" t="s">
        <v>99</v>
      </c>
      <c r="J15" t="s">
        <v>100</v>
      </c>
      <c r="K15" t="s">
        <v>101</v>
      </c>
      <c r="L15" t="s">
        <v>102</v>
      </c>
      <c r="M15" t="s">
        <v>103</v>
      </c>
      <c r="N15" t="s">
        <v>104</v>
      </c>
      <c r="O15" t="s">
        <v>105</v>
      </c>
      <c r="P15" t="s">
        <v>106</v>
      </c>
      <c r="Q15" t="s">
        <v>107</v>
      </c>
      <c r="R15" t="s">
        <v>108</v>
      </c>
      <c r="S15" t="s">
        <v>109</v>
      </c>
      <c r="T15" t="s">
        <v>110</v>
      </c>
      <c r="U15" t="s">
        <v>111</v>
      </c>
      <c r="V15" t="s">
        <v>112</v>
      </c>
      <c r="W15" t="s">
        <v>113</v>
      </c>
      <c r="X15" t="s">
        <v>114</v>
      </c>
      <c r="Y15" t="s">
        <v>115</v>
      </c>
      <c r="Z15" t="s">
        <v>116</v>
      </c>
      <c r="AA15" t="s">
        <v>117</v>
      </c>
      <c r="AB15" t="s">
        <v>118</v>
      </c>
      <c r="AC15" t="s">
        <v>119</v>
      </c>
      <c r="AD15" t="s">
        <v>120</v>
      </c>
      <c r="AE15" t="s">
        <v>121</v>
      </c>
      <c r="AF15" t="s">
        <v>122</v>
      </c>
      <c r="AG15" t="s">
        <v>76</v>
      </c>
      <c r="AH15" t="s">
        <v>123</v>
      </c>
      <c r="AI15" t="s">
        <v>124</v>
      </c>
      <c r="AJ15" t="s">
        <v>125</v>
      </c>
      <c r="AK15" t="s">
        <v>126</v>
      </c>
      <c r="AL15" t="s">
        <v>127</v>
      </c>
      <c r="AM15" t="s">
        <v>128</v>
      </c>
      <c r="AN15" t="s">
        <v>129</v>
      </c>
      <c r="AO15" t="s">
        <v>130</v>
      </c>
      <c r="AP15" t="s">
        <v>131</v>
      </c>
      <c r="AQ15" t="s">
        <v>132</v>
      </c>
      <c r="AR15" t="s">
        <v>133</v>
      </c>
      <c r="AS15" t="s">
        <v>134</v>
      </c>
      <c r="AT15" t="s">
        <v>135</v>
      </c>
      <c r="AU15" t="s">
        <v>136</v>
      </c>
      <c r="AV15" t="s">
        <v>137</v>
      </c>
      <c r="AW15" t="s">
        <v>138</v>
      </c>
      <c r="AX15" t="s">
        <v>139</v>
      </c>
      <c r="AY15" t="s">
        <v>140</v>
      </c>
      <c r="AZ15" t="s">
        <v>141</v>
      </c>
      <c r="BA15" t="s">
        <v>142</v>
      </c>
      <c r="BB15" t="s">
        <v>143</v>
      </c>
      <c r="BC15" t="s">
        <v>144</v>
      </c>
      <c r="BD15" t="s">
        <v>145</v>
      </c>
      <c r="BE15" t="s">
        <v>146</v>
      </c>
      <c r="BF15" t="s">
        <v>147</v>
      </c>
      <c r="BG15" t="s">
        <v>148</v>
      </c>
      <c r="BH15" t="s">
        <v>149</v>
      </c>
      <c r="BI15" t="s">
        <v>150</v>
      </c>
      <c r="BJ15" t="s">
        <v>151</v>
      </c>
      <c r="BK15" t="s">
        <v>152</v>
      </c>
      <c r="BL15" t="s">
        <v>153</v>
      </c>
      <c r="BM15" t="s">
        <v>154</v>
      </c>
      <c r="BN15" t="s">
        <v>155</v>
      </c>
      <c r="BO15" t="s">
        <v>156</v>
      </c>
      <c r="BP15" t="s">
        <v>157</v>
      </c>
      <c r="BQ15" t="s">
        <v>158</v>
      </c>
      <c r="BR15" t="s">
        <v>151</v>
      </c>
      <c r="BS15" t="s">
        <v>159</v>
      </c>
      <c r="BT15" t="s">
        <v>128</v>
      </c>
      <c r="BU15" t="s">
        <v>160</v>
      </c>
      <c r="BV15" t="s">
        <v>161</v>
      </c>
      <c r="BW15" t="s">
        <v>162</v>
      </c>
      <c r="BX15" t="s">
        <v>163</v>
      </c>
      <c r="BY15" t="s">
        <v>164</v>
      </c>
      <c r="BZ15" t="s">
        <v>165</v>
      </c>
      <c r="CA15" t="s">
        <v>166</v>
      </c>
      <c r="CB15" t="s">
        <v>167</v>
      </c>
      <c r="CC15" t="s">
        <v>168</v>
      </c>
      <c r="CD15" t="s">
        <v>169</v>
      </c>
      <c r="CE15" t="s">
        <v>170</v>
      </c>
      <c r="CF15" t="s">
        <v>171</v>
      </c>
      <c r="CG15" t="s">
        <v>172</v>
      </c>
      <c r="CH15" t="s">
        <v>173</v>
      </c>
      <c r="CI15" t="s">
        <v>97</v>
      </c>
      <c r="CJ15" t="s">
        <v>174</v>
      </c>
      <c r="CK15" t="s">
        <v>175</v>
      </c>
      <c r="CL15" t="s">
        <v>176</v>
      </c>
      <c r="CM15" t="s">
        <v>177</v>
      </c>
      <c r="CN15" t="s">
        <v>178</v>
      </c>
      <c r="CO15" t="s">
        <v>179</v>
      </c>
      <c r="CP15" t="s">
        <v>180</v>
      </c>
      <c r="CQ15" t="s">
        <v>181</v>
      </c>
      <c r="CR15" t="s">
        <v>182</v>
      </c>
      <c r="CS15" t="s">
        <v>183</v>
      </c>
      <c r="CT15" t="s">
        <v>184</v>
      </c>
      <c r="CU15" t="s">
        <v>185</v>
      </c>
      <c r="CV15" t="s">
        <v>186</v>
      </c>
      <c r="CW15" t="s">
        <v>187</v>
      </c>
      <c r="CX15" t="s">
        <v>188</v>
      </c>
      <c r="CY15" t="s">
        <v>189</v>
      </c>
      <c r="CZ15" t="s">
        <v>190</v>
      </c>
      <c r="DA15" t="s">
        <v>191</v>
      </c>
      <c r="DB15" t="s">
        <v>192</v>
      </c>
      <c r="DC15" t="s">
        <v>193</v>
      </c>
      <c r="DD15" t="s">
        <v>194</v>
      </c>
      <c r="DE15" t="s">
        <v>195</v>
      </c>
      <c r="DF15" t="s">
        <v>196</v>
      </c>
      <c r="DG15" t="s">
        <v>197</v>
      </c>
      <c r="DH15" t="s">
        <v>198</v>
      </c>
      <c r="DI15" t="s">
        <v>199</v>
      </c>
      <c r="DJ15" t="s">
        <v>200</v>
      </c>
      <c r="DK15" t="s">
        <v>201</v>
      </c>
      <c r="DL15" t="s">
        <v>202</v>
      </c>
      <c r="DM15" t="s">
        <v>203</v>
      </c>
      <c r="DN15" t="s">
        <v>204</v>
      </c>
      <c r="DO15" t="s">
        <v>205</v>
      </c>
      <c r="DP15" t="s">
        <v>206</v>
      </c>
      <c r="DQ15" t="s">
        <v>207</v>
      </c>
      <c r="DR15" t="s">
        <v>208</v>
      </c>
      <c r="DS15" t="s">
        <v>209</v>
      </c>
      <c r="DT15" t="s">
        <v>210</v>
      </c>
      <c r="DU15" t="s">
        <v>211</v>
      </c>
      <c r="DV15" t="s">
        <v>212</v>
      </c>
      <c r="DW15" t="s">
        <v>213</v>
      </c>
      <c r="DX15" t="s">
        <v>214</v>
      </c>
      <c r="DY15" t="s">
        <v>215</v>
      </c>
      <c r="DZ15" t="s">
        <v>216</v>
      </c>
      <c r="EA15" t="s">
        <v>217</v>
      </c>
      <c r="EB15" t="s">
        <v>218</v>
      </c>
      <c r="EC15" t="s">
        <v>219</v>
      </c>
      <c r="ED15" t="s">
        <v>220</v>
      </c>
      <c r="EE15" t="s">
        <v>221</v>
      </c>
      <c r="EF15" t="s">
        <v>222</v>
      </c>
      <c r="EG15" t="s">
        <v>92</v>
      </c>
      <c r="EH15" t="s">
        <v>95</v>
      </c>
      <c r="EI15" t="s">
        <v>223</v>
      </c>
      <c r="EJ15" t="s">
        <v>224</v>
      </c>
      <c r="EK15" t="s">
        <v>225</v>
      </c>
      <c r="EL15" t="s">
        <v>226</v>
      </c>
      <c r="EM15" t="s">
        <v>227</v>
      </c>
      <c r="EN15" t="s">
        <v>228</v>
      </c>
      <c r="EO15" t="s">
        <v>229</v>
      </c>
      <c r="EP15" t="s">
        <v>230</v>
      </c>
      <c r="EQ15" t="s">
        <v>231</v>
      </c>
      <c r="ER15" t="s">
        <v>232</v>
      </c>
      <c r="ES15" t="s">
        <v>233</v>
      </c>
      <c r="ET15" t="s">
        <v>234</v>
      </c>
      <c r="EU15" t="s">
        <v>235</v>
      </c>
      <c r="EV15" t="s">
        <v>236</v>
      </c>
      <c r="EW15" t="s">
        <v>237</v>
      </c>
      <c r="EX15" t="s">
        <v>238</v>
      </c>
      <c r="EY15" t="s">
        <v>239</v>
      </c>
      <c r="EZ15" t="s">
        <v>240</v>
      </c>
      <c r="FA15" t="s">
        <v>241</v>
      </c>
      <c r="FB15" t="s">
        <v>242</v>
      </c>
      <c r="FC15" t="s">
        <v>243</v>
      </c>
      <c r="FD15" t="s">
        <v>244</v>
      </c>
      <c r="FE15" t="s">
        <v>245</v>
      </c>
      <c r="FF15" t="s">
        <v>246</v>
      </c>
      <c r="FG15" t="s">
        <v>247</v>
      </c>
      <c r="FH15" t="s">
        <v>248</v>
      </c>
      <c r="FI15" t="s">
        <v>249</v>
      </c>
      <c r="FJ15" t="s">
        <v>250</v>
      </c>
      <c r="FK15" t="s">
        <v>251</v>
      </c>
      <c r="FL15" t="s">
        <v>252</v>
      </c>
      <c r="FM15" t="s">
        <v>253</v>
      </c>
      <c r="FN15" t="s">
        <v>254</v>
      </c>
      <c r="FO15" t="s">
        <v>255</v>
      </c>
      <c r="FP15" t="s">
        <v>256</v>
      </c>
      <c r="FQ15" t="s">
        <v>257</v>
      </c>
      <c r="FR15" t="s">
        <v>258</v>
      </c>
      <c r="FS15" t="s">
        <v>259</v>
      </c>
      <c r="FT15" t="s">
        <v>260</v>
      </c>
      <c r="FU15" t="s">
        <v>261</v>
      </c>
      <c r="FV15" t="s">
        <v>262</v>
      </c>
      <c r="FW15" t="s">
        <v>263</v>
      </c>
      <c r="FX15" t="s">
        <v>264</v>
      </c>
      <c r="FY15" t="s">
        <v>265</v>
      </c>
      <c r="FZ15" t="s">
        <v>266</v>
      </c>
      <c r="GA15" t="s">
        <v>267</v>
      </c>
      <c r="GB15" t="s">
        <v>268</v>
      </c>
      <c r="GC15" t="s">
        <v>269</v>
      </c>
      <c r="GD15" t="s">
        <v>270</v>
      </c>
      <c r="GE15" t="s">
        <v>271</v>
      </c>
      <c r="GF15" t="s">
        <v>272</v>
      </c>
      <c r="GG15" t="s">
        <v>273</v>
      </c>
      <c r="GH15" t="s">
        <v>274</v>
      </c>
      <c r="GI15" t="s">
        <v>275</v>
      </c>
      <c r="GJ15" t="s">
        <v>276</v>
      </c>
      <c r="GK15" t="s">
        <v>277</v>
      </c>
      <c r="GL15" t="s">
        <v>278</v>
      </c>
      <c r="GM15" t="s">
        <v>279</v>
      </c>
      <c r="GN15" t="s">
        <v>280</v>
      </c>
      <c r="GO15" t="s">
        <v>281</v>
      </c>
      <c r="GP15" t="s">
        <v>282</v>
      </c>
      <c r="GQ15" t="s">
        <v>283</v>
      </c>
      <c r="GR15" t="s">
        <v>284</v>
      </c>
      <c r="GS15" t="s">
        <v>285</v>
      </c>
      <c r="GT15" t="s">
        <v>286</v>
      </c>
      <c r="GU15" t="s">
        <v>287</v>
      </c>
      <c r="GV15" t="s">
        <v>288</v>
      </c>
      <c r="GW15" t="s">
        <v>289</v>
      </c>
      <c r="GX15" t="s">
        <v>290</v>
      </c>
      <c r="GY15" t="s">
        <v>291</v>
      </c>
      <c r="GZ15" t="s">
        <v>292</v>
      </c>
      <c r="HA15" t="s">
        <v>293</v>
      </c>
      <c r="HB15" t="s">
        <v>294</v>
      </c>
      <c r="HC15" t="s">
        <v>295</v>
      </c>
      <c r="HD15" t="s">
        <v>296</v>
      </c>
      <c r="HE15" t="s">
        <v>297</v>
      </c>
      <c r="HF15" t="s">
        <v>298</v>
      </c>
      <c r="HG15" t="s">
        <v>299</v>
      </c>
      <c r="HH15" t="s">
        <v>300</v>
      </c>
      <c r="HI15" t="s">
        <v>301</v>
      </c>
      <c r="HJ15" t="s">
        <v>302</v>
      </c>
      <c r="HK15" t="s">
        <v>303</v>
      </c>
      <c r="HL15" t="s">
        <v>304</v>
      </c>
      <c r="HM15" t="s">
        <v>305</v>
      </c>
      <c r="HN15" t="s">
        <v>306</v>
      </c>
      <c r="HO15" t="s">
        <v>307</v>
      </c>
      <c r="HP15" t="s">
        <v>308</v>
      </c>
      <c r="HQ15" t="s">
        <v>309</v>
      </c>
      <c r="HR15" t="s">
        <v>310</v>
      </c>
      <c r="HS15" t="s">
        <v>311</v>
      </c>
      <c r="HT15" t="s">
        <v>312</v>
      </c>
      <c r="HU15" t="s">
        <v>313</v>
      </c>
      <c r="HV15" t="s">
        <v>314</v>
      </c>
      <c r="HW15" t="s">
        <v>315</v>
      </c>
      <c r="HX15" t="s">
        <v>316</v>
      </c>
    </row>
    <row r="16" spans="1:232" x14ac:dyDescent="0.25">
      <c r="B16" t="s">
        <v>317</v>
      </c>
      <c r="C16" t="s">
        <v>317</v>
      </c>
      <c r="G16" t="s">
        <v>317</v>
      </c>
      <c r="H16" t="s">
        <v>318</v>
      </c>
      <c r="I16" t="s">
        <v>319</v>
      </c>
      <c r="J16" t="s">
        <v>320</v>
      </c>
      <c r="K16" t="s">
        <v>320</v>
      </c>
      <c r="L16" t="s">
        <v>179</v>
      </c>
      <c r="M16" t="s">
        <v>179</v>
      </c>
      <c r="N16" t="s">
        <v>318</v>
      </c>
      <c r="O16" t="s">
        <v>318</v>
      </c>
      <c r="P16" t="s">
        <v>318</v>
      </c>
      <c r="Q16" t="s">
        <v>318</v>
      </c>
      <c r="R16" t="s">
        <v>321</v>
      </c>
      <c r="S16" t="s">
        <v>322</v>
      </c>
      <c r="T16" t="s">
        <v>322</v>
      </c>
      <c r="U16" t="s">
        <v>323</v>
      </c>
      <c r="V16" t="s">
        <v>324</v>
      </c>
      <c r="W16" t="s">
        <v>323</v>
      </c>
      <c r="X16" t="s">
        <v>323</v>
      </c>
      <c r="Y16" t="s">
        <v>323</v>
      </c>
      <c r="Z16" t="s">
        <v>321</v>
      </c>
      <c r="AA16" t="s">
        <v>321</v>
      </c>
      <c r="AB16" t="s">
        <v>321</v>
      </c>
      <c r="AC16" t="s">
        <v>321</v>
      </c>
      <c r="AG16" t="s">
        <v>325</v>
      </c>
      <c r="AH16" t="s">
        <v>324</v>
      </c>
      <c r="AJ16" t="s">
        <v>324</v>
      </c>
      <c r="AK16" t="s">
        <v>325</v>
      </c>
      <c r="AQ16" t="s">
        <v>319</v>
      </c>
      <c r="AW16" t="s">
        <v>319</v>
      </c>
      <c r="AX16" t="s">
        <v>319</v>
      </c>
      <c r="AY16" t="s">
        <v>319</v>
      </c>
      <c r="BA16" t="s">
        <v>326</v>
      </c>
      <c r="BK16" t="s">
        <v>327</v>
      </c>
      <c r="BL16" t="s">
        <v>327</v>
      </c>
      <c r="BM16" t="s">
        <v>327</v>
      </c>
      <c r="BN16" t="s">
        <v>319</v>
      </c>
      <c r="BP16" t="s">
        <v>328</v>
      </c>
      <c r="BS16" t="s">
        <v>327</v>
      </c>
      <c r="BX16" t="s">
        <v>317</v>
      </c>
      <c r="BY16" t="s">
        <v>317</v>
      </c>
      <c r="BZ16" t="s">
        <v>317</v>
      </c>
      <c r="CA16" t="s">
        <v>317</v>
      </c>
      <c r="CB16" t="s">
        <v>319</v>
      </c>
      <c r="CC16" t="s">
        <v>319</v>
      </c>
      <c r="CE16" t="s">
        <v>329</v>
      </c>
      <c r="CF16" t="s">
        <v>330</v>
      </c>
      <c r="CI16" t="s">
        <v>317</v>
      </c>
      <c r="CJ16" t="s">
        <v>320</v>
      </c>
      <c r="CK16" t="s">
        <v>320</v>
      </c>
      <c r="CL16" t="s">
        <v>331</v>
      </c>
      <c r="CM16" t="s">
        <v>331</v>
      </c>
      <c r="CN16" t="s">
        <v>325</v>
      </c>
      <c r="CO16" t="s">
        <v>323</v>
      </c>
      <c r="CP16" t="s">
        <v>323</v>
      </c>
      <c r="CQ16" t="s">
        <v>322</v>
      </c>
      <c r="CR16" t="s">
        <v>322</v>
      </c>
      <c r="CS16" t="s">
        <v>322</v>
      </c>
      <c r="CT16" t="s">
        <v>322</v>
      </c>
      <c r="CU16" t="s">
        <v>322</v>
      </c>
      <c r="CV16" t="s">
        <v>332</v>
      </c>
      <c r="CW16" t="s">
        <v>319</v>
      </c>
      <c r="CX16" t="s">
        <v>319</v>
      </c>
      <c r="CY16" t="s">
        <v>320</v>
      </c>
      <c r="CZ16" t="s">
        <v>320</v>
      </c>
      <c r="DA16" t="s">
        <v>320</v>
      </c>
      <c r="DB16" t="s">
        <v>331</v>
      </c>
      <c r="DC16" t="s">
        <v>320</v>
      </c>
      <c r="DD16" t="s">
        <v>320</v>
      </c>
      <c r="DE16" t="s">
        <v>331</v>
      </c>
      <c r="DF16" t="s">
        <v>331</v>
      </c>
      <c r="DG16" t="s">
        <v>323</v>
      </c>
      <c r="DH16" t="s">
        <v>323</v>
      </c>
      <c r="DI16" t="s">
        <v>322</v>
      </c>
      <c r="DJ16" t="s">
        <v>322</v>
      </c>
      <c r="DK16" t="s">
        <v>319</v>
      </c>
      <c r="DP16" t="s">
        <v>319</v>
      </c>
      <c r="DS16" t="s">
        <v>322</v>
      </c>
      <c r="DT16" t="s">
        <v>322</v>
      </c>
      <c r="DU16" t="s">
        <v>322</v>
      </c>
      <c r="DV16" t="s">
        <v>322</v>
      </c>
      <c r="DW16" t="s">
        <v>322</v>
      </c>
      <c r="DX16" t="s">
        <v>319</v>
      </c>
      <c r="DY16" t="s">
        <v>319</v>
      </c>
      <c r="DZ16" t="s">
        <v>319</v>
      </c>
      <c r="EA16" t="s">
        <v>317</v>
      </c>
      <c r="EC16" t="s">
        <v>333</v>
      </c>
      <c r="ED16" t="s">
        <v>333</v>
      </c>
      <c r="EF16" t="s">
        <v>317</v>
      </c>
      <c r="EG16" t="s">
        <v>334</v>
      </c>
      <c r="EJ16" t="s">
        <v>335</v>
      </c>
      <c r="EK16" t="s">
        <v>336</v>
      </c>
      <c r="EL16" t="s">
        <v>335</v>
      </c>
      <c r="EM16" t="s">
        <v>336</v>
      </c>
      <c r="EN16" t="s">
        <v>324</v>
      </c>
      <c r="EO16" t="s">
        <v>324</v>
      </c>
      <c r="EP16" t="s">
        <v>319</v>
      </c>
      <c r="EQ16" t="s">
        <v>337</v>
      </c>
      <c r="ER16" t="s">
        <v>319</v>
      </c>
      <c r="ET16" t="s">
        <v>318</v>
      </c>
      <c r="EU16" t="s">
        <v>338</v>
      </c>
      <c r="EV16" t="s">
        <v>318</v>
      </c>
      <c r="FA16" t="s">
        <v>339</v>
      </c>
      <c r="FB16" t="s">
        <v>339</v>
      </c>
      <c r="FO16" t="s">
        <v>339</v>
      </c>
      <c r="FP16" t="s">
        <v>339</v>
      </c>
      <c r="FQ16" t="s">
        <v>340</v>
      </c>
      <c r="FR16" t="s">
        <v>340</v>
      </c>
      <c r="FS16" t="s">
        <v>322</v>
      </c>
      <c r="FT16" t="s">
        <v>322</v>
      </c>
      <c r="FU16" t="s">
        <v>324</v>
      </c>
      <c r="FV16" t="s">
        <v>322</v>
      </c>
      <c r="FW16" t="s">
        <v>331</v>
      </c>
      <c r="FX16" t="s">
        <v>324</v>
      </c>
      <c r="FY16" t="s">
        <v>324</v>
      </c>
      <c r="GA16" t="s">
        <v>339</v>
      </c>
      <c r="GB16" t="s">
        <v>339</v>
      </c>
      <c r="GC16" t="s">
        <v>339</v>
      </c>
      <c r="GD16" t="s">
        <v>339</v>
      </c>
      <c r="GE16" t="s">
        <v>339</v>
      </c>
      <c r="GF16" t="s">
        <v>339</v>
      </c>
      <c r="GG16" t="s">
        <v>339</v>
      </c>
      <c r="GH16" t="s">
        <v>341</v>
      </c>
      <c r="GI16" t="s">
        <v>342</v>
      </c>
      <c r="GJ16" t="s">
        <v>342</v>
      </c>
      <c r="GK16" t="s">
        <v>342</v>
      </c>
      <c r="GL16" t="s">
        <v>339</v>
      </c>
      <c r="GM16" t="s">
        <v>339</v>
      </c>
      <c r="GN16" t="s">
        <v>339</v>
      </c>
      <c r="GO16" t="s">
        <v>339</v>
      </c>
      <c r="GP16" t="s">
        <v>339</v>
      </c>
      <c r="GQ16" t="s">
        <v>339</v>
      </c>
      <c r="GR16" t="s">
        <v>339</v>
      </c>
      <c r="GS16" t="s">
        <v>339</v>
      </c>
      <c r="GT16" t="s">
        <v>339</v>
      </c>
      <c r="GU16" t="s">
        <v>339</v>
      </c>
      <c r="GV16" t="s">
        <v>339</v>
      </c>
      <c r="GW16" t="s">
        <v>339</v>
      </c>
      <c r="HD16" t="s">
        <v>339</v>
      </c>
      <c r="HE16" t="s">
        <v>324</v>
      </c>
      <c r="HF16" t="s">
        <v>324</v>
      </c>
      <c r="HG16" t="s">
        <v>335</v>
      </c>
      <c r="HH16" t="s">
        <v>336</v>
      </c>
      <c r="HJ16" t="s">
        <v>325</v>
      </c>
      <c r="HK16" t="s">
        <v>325</v>
      </c>
      <c r="HL16" t="s">
        <v>322</v>
      </c>
      <c r="HM16" t="s">
        <v>322</v>
      </c>
      <c r="HN16" t="s">
        <v>322</v>
      </c>
      <c r="HO16" t="s">
        <v>322</v>
      </c>
      <c r="HP16" t="s">
        <v>322</v>
      </c>
      <c r="HQ16" t="s">
        <v>324</v>
      </c>
      <c r="HR16" t="s">
        <v>324</v>
      </c>
      <c r="HS16" t="s">
        <v>324</v>
      </c>
      <c r="HT16" t="s">
        <v>322</v>
      </c>
      <c r="HU16" t="s">
        <v>320</v>
      </c>
      <c r="HV16" t="s">
        <v>331</v>
      </c>
      <c r="HW16" t="s">
        <v>324</v>
      </c>
      <c r="HX16" t="s">
        <v>324</v>
      </c>
    </row>
    <row r="17" spans="1:232" x14ac:dyDescent="0.25">
      <c r="A17">
        <v>2</v>
      </c>
      <c r="B17">
        <v>1566756060.0999999</v>
      </c>
      <c r="C17">
        <v>97</v>
      </c>
      <c r="D17" t="s">
        <v>355</v>
      </c>
      <c r="E17" t="s">
        <v>356</v>
      </c>
      <c r="G17">
        <v>1566756060.0999999</v>
      </c>
      <c r="H17">
        <f t="shared" ref="H17:H26" si="0">CN17*AI17*(CL17-CM17)/(100*CF17*(1000-AI17*CL17))</f>
        <v>3.1495435796390315E-3</v>
      </c>
      <c r="I17">
        <f t="shared" ref="I17:I26" si="1">CN17*AI17*(CK17-CJ17*(1000-AI17*CM17)/(1000-AI17*CL17))/(100*CF17)</f>
        <v>24.264037282599293</v>
      </c>
      <c r="J17">
        <f t="shared" ref="J17:J26" si="2">CJ17 - IF(AI17&gt;1, I17*CF17*100/(AK17*CV17), 0)</f>
        <v>269.92500000000001</v>
      </c>
      <c r="K17">
        <f t="shared" ref="K17:K26" si="3">((Q17-H17/2)*J17-I17)/(Q17+H17/2)</f>
        <v>46.959623118305608</v>
      </c>
      <c r="L17">
        <f t="shared" ref="L17:L26" si="4">K17*(CO17+CP17)/1000</f>
        <v>4.6926408107277799</v>
      </c>
      <c r="M17">
        <f t="shared" ref="M17:M26" si="5">(CJ17 - IF(AI17&gt;1, I17*CF17*100/(AK17*CV17), 0))*(CO17+CP17)/1000</f>
        <v>26.973407934825001</v>
      </c>
      <c r="N17">
        <f t="shared" ref="N17:N26" si="6">2/((1/P17-1/O17)+SIGN(P17)*SQRT((1/P17-1/O17)*(1/P17-1/O17) + 4*CG17/((CG17+1)*(CG17+1))*(2*1/P17*1/O17-1/O17*1/O17)))</f>
        <v>0.18457962601219191</v>
      </c>
      <c r="O17">
        <f t="shared" ref="O17:O26" si="7">AF17+AE17*CF17+AD17*CF17*CF17</f>
        <v>2.2610384544784172</v>
      </c>
      <c r="P17">
        <f t="shared" ref="P17:P26" si="8">H17*(1000-(1000*0.61365*EXP(17.502*T17/(240.97+T17))/(CO17+CP17)+CL17)/2)/(1000*0.61365*EXP(17.502*T17/(240.97+T17))/(CO17+CP17)-CL17)</f>
        <v>0.17659844837033289</v>
      </c>
      <c r="Q17">
        <f t="shared" ref="Q17:Q26" si="9">1/((CG17+1)/(N17/1.6)+1/(O17/1.37)) + CG17/((CG17+1)/(N17/1.6) + CG17/(O17/1.37))</f>
        <v>0.11106234785884667</v>
      </c>
      <c r="R17">
        <f t="shared" ref="R17:R26" si="10">(CC17*CE17)</f>
        <v>321.44883674544405</v>
      </c>
      <c r="S17">
        <f t="shared" ref="S17:S26" si="11">(CQ17+(R17+2*0.95*0.0000000567*(((CQ17+$B$7)+273)^4-(CQ17+273)^4)-44100*H17)/(1.84*29.3*O17+8*0.95*0.0000000567*(CQ17+273)^3))</f>
        <v>27.199706547578874</v>
      </c>
      <c r="T17">
        <f t="shared" ref="T17:T26" si="12">($C$7*CR17+$D$7*CS17+$E$7*S17)</f>
        <v>27.047899999999998</v>
      </c>
      <c r="U17">
        <f t="shared" ref="U17:U26" si="13">0.61365*EXP(17.502*T17/(240.97+T17))</f>
        <v>3.5892412635067945</v>
      </c>
      <c r="V17">
        <f t="shared" ref="V17:V26" si="14">(W17/X17*100)</f>
        <v>55.545417523032803</v>
      </c>
      <c r="W17">
        <f t="shared" ref="W17:W26" si="15">CL17*(CO17+CP17)/1000</f>
        <v>1.8556065819148</v>
      </c>
      <c r="X17">
        <f t="shared" ref="X17:X26" si="16">0.61365*EXP(17.502*CQ17/(240.97+CQ17))</f>
        <v>3.3407014739700944</v>
      </c>
      <c r="Y17">
        <f t="shared" ref="Y17:Y26" si="17">(U17-CL17*(CO17+CP17)/1000)</f>
        <v>1.7336346815919945</v>
      </c>
      <c r="Z17">
        <f t="shared" ref="Z17:Z26" si="18">(-H17*44100)</f>
        <v>-138.89487186208129</v>
      </c>
      <c r="AA17">
        <f t="shared" ref="AA17:AA26" si="19">2*29.3*O17*0.92*(CQ17-T17)</f>
        <v>-148.31220784554438</v>
      </c>
      <c r="AB17">
        <f t="shared" ref="AB17:AB26" si="20">2*0.95*0.0000000567*(((CQ17+$B$7)+273)^4-(T17+273)^4)</f>
        <v>-14.076978137328361</v>
      </c>
      <c r="AC17">
        <f t="shared" ref="AC17:AC26" si="21">R17+AB17+Z17+AA17</f>
        <v>20.164778900490035</v>
      </c>
      <c r="AD17">
        <v>-4.1481580495487197E-2</v>
      </c>
      <c r="AE17">
        <v>4.65667080922244E-2</v>
      </c>
      <c r="AF17">
        <v>3.4749751037626102</v>
      </c>
      <c r="AG17">
        <v>0</v>
      </c>
      <c r="AH17">
        <v>0</v>
      </c>
      <c r="AI17">
        <f t="shared" ref="AI17:AI26" si="22">IF(AG17*$H$13&gt;=AK17,1,(AK17/(AK17-AG17*$H$13)))</f>
        <v>1</v>
      </c>
      <c r="AJ17">
        <f t="shared" ref="AJ17:AJ26" si="23">(AI17-1)*100</f>
        <v>0</v>
      </c>
      <c r="AK17">
        <f t="shared" ref="AK17:AK26" si="24">MAX(0,($B$13+$C$13*CV17)/(1+$D$13*CV17)*CO17/(CQ17+273)*$E$13)</f>
        <v>53097.992013977855</v>
      </c>
      <c r="AL17">
        <v>0</v>
      </c>
      <c r="AM17">
        <v>153.611764705882</v>
      </c>
      <c r="AN17">
        <v>678.13199999999995</v>
      </c>
      <c r="AO17">
        <f t="shared" ref="AO17:AO26" si="25">AN17-AM17</f>
        <v>524.52023529411792</v>
      </c>
      <c r="AP17">
        <f t="shared" ref="AP17:AP26" si="26">AO17/AN17</f>
        <v>0.77347807697338866</v>
      </c>
      <c r="AQ17">
        <v>-1.69616101757574</v>
      </c>
      <c r="AR17" t="s">
        <v>357</v>
      </c>
      <c r="AS17">
        <v>769.79700000000003</v>
      </c>
      <c r="AT17">
        <v>927.10799999999995</v>
      </c>
      <c r="AU17">
        <f t="shared" ref="AU17:AU26" si="27">1-AS17/AT17</f>
        <v>0.1696792606686599</v>
      </c>
      <c r="AV17">
        <v>0.5</v>
      </c>
      <c r="AW17">
        <f t="shared" ref="AW17:AW26" si="28">CC17</f>
        <v>1681.2470998384501</v>
      </c>
      <c r="AX17">
        <f t="shared" ref="AX17:AX26" si="29">I17</f>
        <v>24.264037282599293</v>
      </c>
      <c r="AY17">
        <f t="shared" ref="AY17:AY26" si="30">AU17*AV17*AW17</f>
        <v>142.63638245095842</v>
      </c>
      <c r="AZ17">
        <f t="shared" ref="AZ17:AZ26" si="31">BE17/AT17</f>
        <v>0.3947846421344654</v>
      </c>
      <c r="BA17">
        <f t="shared" ref="BA17:BA26" si="32">(AX17-AQ17)/AW17</f>
        <v>1.5441036777205165E-2</v>
      </c>
      <c r="BB17">
        <f t="shared" ref="BB17:BB26" si="33">(AN17-AT17)/AT17</f>
        <v>-0.26855123674911663</v>
      </c>
      <c r="BC17" t="s">
        <v>358</v>
      </c>
      <c r="BD17">
        <v>561.1</v>
      </c>
      <c r="BE17">
        <f t="shared" ref="BE17:BE26" si="34">AT17-BD17</f>
        <v>366.00799999999992</v>
      </c>
      <c r="BF17">
        <f t="shared" ref="BF17:BF26" si="35">(AT17-AS17)/(AT17-BD17)</f>
        <v>0.4298020808288342</v>
      </c>
      <c r="BG17">
        <f t="shared" ref="BG17:BG26" si="36">(AN17-AT17)/(AN17-BD17)</f>
        <v>-2.1274181420466212</v>
      </c>
      <c r="BH17">
        <f t="shared" ref="BH17:BH26" si="37">(AT17-AS17)/(AT17-AM17)</f>
        <v>0.2033765554659529</v>
      </c>
      <c r="BI17">
        <f t="shared" ref="BI17:BI26" si="38">(AN17-AT17)/(AN17-AM17)</f>
        <v>-0.47467377471221855</v>
      </c>
      <c r="BJ17">
        <v>8437</v>
      </c>
      <c r="BK17">
        <v>300</v>
      </c>
      <c r="BL17">
        <v>300</v>
      </c>
      <c r="BM17">
        <v>300</v>
      </c>
      <c r="BN17">
        <v>10325.6</v>
      </c>
      <c r="BO17">
        <v>889.33399999999995</v>
      </c>
      <c r="BP17">
        <v>-6.8532300000000001E-3</v>
      </c>
      <c r="BQ17">
        <v>-1.9177200000000001</v>
      </c>
      <c r="BR17" t="s">
        <v>347</v>
      </c>
      <c r="BS17" t="s">
        <v>347</v>
      </c>
      <c r="BT17" t="s">
        <v>347</v>
      </c>
      <c r="BU17" t="s">
        <v>347</v>
      </c>
      <c r="BV17" t="s">
        <v>347</v>
      </c>
      <c r="BW17" t="s">
        <v>347</v>
      </c>
      <c r="BX17" t="s">
        <v>347</v>
      </c>
      <c r="BY17" t="s">
        <v>347</v>
      </c>
      <c r="BZ17" t="s">
        <v>347</v>
      </c>
      <c r="CA17" t="s">
        <v>347</v>
      </c>
      <c r="CB17">
        <f t="shared" ref="CB17:CB26" si="39">$B$11*CW17+$C$11*CX17+$F$11*DK17</f>
        <v>2000.06</v>
      </c>
      <c r="CC17">
        <f t="shared" ref="CC17:CC26" si="40">CB17*CD17</f>
        <v>1681.2470998384501</v>
      </c>
      <c r="CD17">
        <f t="shared" ref="CD17:CD26" si="41">($B$11*$D$9+$C$11*$D$9+$F$11*((DX17+DP17)/MAX(DX17+DP17+DY17, 0.1)*$I$9+DY17/MAX(DX17+DP17+DY17, 0.1)*$J$9))/($B$11+$C$11+$F$11)</f>
        <v>0.84059833196926603</v>
      </c>
      <c r="CE17">
        <f t="shared" ref="CE17:CE26" si="42">($B$11*$K$9+$C$11*$K$9+$F$11*((DX17+DP17)/MAX(DX17+DP17+DY17, 0.1)*$P$9+DY17/MAX(DX17+DP17+DY17, 0.1)*$Q$9))/($B$11+$C$11+$F$11)</f>
        <v>0.19119666393853221</v>
      </c>
      <c r="CF17">
        <v>6</v>
      </c>
      <c r="CG17">
        <v>0.5</v>
      </c>
      <c r="CH17" t="s">
        <v>348</v>
      </c>
      <c r="CI17">
        <v>1566756060.0999999</v>
      </c>
      <c r="CJ17">
        <v>269.92500000000001</v>
      </c>
      <c r="CK17">
        <v>300.05900000000003</v>
      </c>
      <c r="CL17">
        <v>18.569199999999999</v>
      </c>
      <c r="CM17">
        <v>14.860300000000001</v>
      </c>
      <c r="CN17">
        <v>500.05</v>
      </c>
      <c r="CO17">
        <v>99.8292</v>
      </c>
      <c r="CP17">
        <v>0.10006900000000001</v>
      </c>
      <c r="CQ17">
        <v>25.831199999999999</v>
      </c>
      <c r="CR17">
        <v>27.047899999999998</v>
      </c>
      <c r="CS17">
        <v>999.9</v>
      </c>
      <c r="CT17">
        <v>0</v>
      </c>
      <c r="CU17">
        <v>0</v>
      </c>
      <c r="CV17">
        <v>10020.6</v>
      </c>
      <c r="CW17">
        <v>0</v>
      </c>
      <c r="CX17">
        <v>1909.67</v>
      </c>
      <c r="CY17">
        <v>-30.134599999999999</v>
      </c>
      <c r="CZ17">
        <v>275.03199999999998</v>
      </c>
      <c r="DA17">
        <v>304.58600000000001</v>
      </c>
      <c r="DB17">
        <v>3.7089500000000002</v>
      </c>
      <c r="DC17">
        <v>267.00599999999997</v>
      </c>
      <c r="DD17">
        <v>300.05900000000003</v>
      </c>
      <c r="DE17">
        <v>18.1372</v>
      </c>
      <c r="DF17">
        <v>14.860300000000001</v>
      </c>
      <c r="DG17">
        <v>1.85375</v>
      </c>
      <c r="DH17">
        <v>1.48349</v>
      </c>
      <c r="DI17">
        <v>16.247599999999998</v>
      </c>
      <c r="DJ17">
        <v>12.799099999999999</v>
      </c>
      <c r="DK17">
        <v>2000.06</v>
      </c>
      <c r="DL17">
        <v>0.98000399999999999</v>
      </c>
      <c r="DM17">
        <v>1.9995700000000002E-2</v>
      </c>
      <c r="DN17">
        <v>0</v>
      </c>
      <c r="DO17">
        <v>769.12699999999995</v>
      </c>
      <c r="DP17">
        <v>5.0002700000000004</v>
      </c>
      <c r="DQ17">
        <v>21390.400000000001</v>
      </c>
      <c r="DR17">
        <v>16186.4</v>
      </c>
      <c r="DS17">
        <v>44.875</v>
      </c>
      <c r="DT17">
        <v>47</v>
      </c>
      <c r="DU17">
        <v>45.625</v>
      </c>
      <c r="DV17">
        <v>46.25</v>
      </c>
      <c r="DW17">
        <v>46.375</v>
      </c>
      <c r="DX17">
        <v>1955.17</v>
      </c>
      <c r="DY17">
        <v>39.89</v>
      </c>
      <c r="DZ17">
        <v>0</v>
      </c>
      <c r="EA17">
        <v>96.399999856948895</v>
      </c>
      <c r="EB17">
        <v>769.79700000000003</v>
      </c>
      <c r="EC17">
        <v>-4.0639705749740704</v>
      </c>
      <c r="ED17">
        <v>412.86764409244199</v>
      </c>
      <c r="EE17">
        <v>21332.9352941176</v>
      </c>
      <c r="EF17">
        <v>10</v>
      </c>
      <c r="EG17">
        <v>1566756029.5999999</v>
      </c>
      <c r="EH17" t="s">
        <v>359</v>
      </c>
      <c r="EI17">
        <v>28</v>
      </c>
      <c r="EJ17">
        <v>2.919</v>
      </c>
      <c r="EK17">
        <v>0.432</v>
      </c>
      <c r="EL17">
        <v>300</v>
      </c>
      <c r="EM17">
        <v>15</v>
      </c>
      <c r="EN17">
        <v>0.03</v>
      </c>
      <c r="EO17">
        <v>0.06</v>
      </c>
      <c r="EP17">
        <v>24.068661766053602</v>
      </c>
      <c r="EQ17">
        <v>0.28167757635964102</v>
      </c>
      <c r="ER17">
        <v>7.9792501536032706E-2</v>
      </c>
      <c r="ES17">
        <v>1</v>
      </c>
      <c r="ET17">
        <v>0.177878692532417</v>
      </c>
      <c r="EU17">
        <v>7.3860418048802903E-2</v>
      </c>
      <c r="EV17">
        <v>8.9777421259724204E-3</v>
      </c>
      <c r="EW17">
        <v>1</v>
      </c>
      <c r="EX17">
        <v>2</v>
      </c>
      <c r="EY17">
        <v>2</v>
      </c>
      <c r="EZ17" t="s">
        <v>350</v>
      </c>
      <c r="FA17">
        <v>2.9524400000000002</v>
      </c>
      <c r="FB17">
        <v>2.77766</v>
      </c>
      <c r="FC17">
        <v>6.9040599999999994E-2</v>
      </c>
      <c r="FD17">
        <v>7.4063699999999996E-2</v>
      </c>
      <c r="FE17">
        <v>9.3701000000000007E-2</v>
      </c>
      <c r="FF17">
        <v>7.7119900000000005E-2</v>
      </c>
      <c r="FG17">
        <v>22507.7</v>
      </c>
      <c r="FH17">
        <v>22616.2</v>
      </c>
      <c r="FI17">
        <v>22726.7</v>
      </c>
      <c r="FJ17">
        <v>26770.1</v>
      </c>
      <c r="FK17">
        <v>29412.5</v>
      </c>
      <c r="FL17">
        <v>38687.699999999997</v>
      </c>
      <c r="FM17">
        <v>32430.3</v>
      </c>
      <c r="FN17">
        <v>42540.9</v>
      </c>
      <c r="FO17">
        <v>1.9884999999999999</v>
      </c>
      <c r="FP17">
        <v>1.92953</v>
      </c>
      <c r="FQ17">
        <v>2.18824E-2</v>
      </c>
      <c r="FR17">
        <v>0</v>
      </c>
      <c r="FS17">
        <v>26.69</v>
      </c>
      <c r="FT17">
        <v>999.9</v>
      </c>
      <c r="FU17">
        <v>45.354999999999997</v>
      </c>
      <c r="FV17">
        <v>36.779000000000003</v>
      </c>
      <c r="FW17">
        <v>28.298999999999999</v>
      </c>
      <c r="FX17">
        <v>61.165700000000001</v>
      </c>
      <c r="FY17">
        <v>45.428699999999999</v>
      </c>
      <c r="FZ17">
        <v>1</v>
      </c>
      <c r="GA17">
        <v>0.234012</v>
      </c>
      <c r="GB17">
        <v>5.4969900000000003</v>
      </c>
      <c r="GC17">
        <v>20.207100000000001</v>
      </c>
      <c r="GD17">
        <v>5.2256799999999997</v>
      </c>
      <c r="GE17">
        <v>11.956</v>
      </c>
      <c r="GF17">
        <v>4.9717000000000002</v>
      </c>
      <c r="GG17">
        <v>3.2949999999999999</v>
      </c>
      <c r="GH17">
        <v>546.79999999999995</v>
      </c>
      <c r="GI17">
        <v>9999</v>
      </c>
      <c r="GJ17">
        <v>9999</v>
      </c>
      <c r="GK17">
        <v>9999</v>
      </c>
      <c r="GL17">
        <v>1.86568</v>
      </c>
      <c r="GM17">
        <v>1.86493</v>
      </c>
      <c r="GN17">
        <v>1.8652200000000001</v>
      </c>
      <c r="GO17">
        <v>1.8681300000000001</v>
      </c>
      <c r="GP17">
        <v>1.8623400000000001</v>
      </c>
      <c r="GQ17">
        <v>1.86056</v>
      </c>
      <c r="GR17">
        <v>1.85673</v>
      </c>
      <c r="GS17">
        <v>1.8629500000000001</v>
      </c>
      <c r="GT17" t="s">
        <v>351</v>
      </c>
      <c r="GU17" t="s">
        <v>19</v>
      </c>
      <c r="GV17" t="s">
        <v>19</v>
      </c>
      <c r="GW17" t="s">
        <v>19</v>
      </c>
      <c r="GX17" t="s">
        <v>352</v>
      </c>
      <c r="GY17" t="s">
        <v>353</v>
      </c>
      <c r="GZ17" t="s">
        <v>354</v>
      </c>
      <c r="HA17" t="s">
        <v>354</v>
      </c>
      <c r="HB17" t="s">
        <v>354</v>
      </c>
      <c r="HC17" t="s">
        <v>354</v>
      </c>
      <c r="HD17">
        <v>0</v>
      </c>
      <c r="HE17">
        <v>100</v>
      </c>
      <c r="HF17">
        <v>100</v>
      </c>
      <c r="HG17">
        <v>2.919</v>
      </c>
      <c r="HH17">
        <v>0.432</v>
      </c>
      <c r="HI17">
        <v>2</v>
      </c>
      <c r="HJ17">
        <v>501.37599999999998</v>
      </c>
      <c r="HK17">
        <v>503.84300000000002</v>
      </c>
      <c r="HL17">
        <v>20.494900000000001</v>
      </c>
      <c r="HM17">
        <v>30.2148</v>
      </c>
      <c r="HN17">
        <v>30.001200000000001</v>
      </c>
      <c r="HO17">
        <v>30.002500000000001</v>
      </c>
      <c r="HP17">
        <v>29.984200000000001</v>
      </c>
      <c r="HQ17">
        <v>16.7959</v>
      </c>
      <c r="HR17">
        <v>48.872300000000003</v>
      </c>
      <c r="HS17">
        <v>0</v>
      </c>
      <c r="HT17">
        <v>20.473099999999999</v>
      </c>
      <c r="HU17">
        <v>300</v>
      </c>
      <c r="HV17">
        <v>14.792199999999999</v>
      </c>
      <c r="HW17">
        <v>99.870800000000003</v>
      </c>
      <c r="HX17">
        <v>103.825</v>
      </c>
    </row>
    <row r="18" spans="1:232" x14ac:dyDescent="0.25">
      <c r="A18">
        <v>3</v>
      </c>
      <c r="B18">
        <v>1566756180.5999999</v>
      </c>
      <c r="C18">
        <v>217.5</v>
      </c>
      <c r="D18" t="s">
        <v>360</v>
      </c>
      <c r="E18" t="s">
        <v>361</v>
      </c>
      <c r="G18">
        <v>1566756180.5999999</v>
      </c>
      <c r="H18">
        <f t="shared" si="0"/>
        <v>4.0089354322861495E-3</v>
      </c>
      <c r="I18">
        <f t="shared" si="1"/>
        <v>19.695250384356118</v>
      </c>
      <c r="J18">
        <f t="shared" si="2"/>
        <v>175.53700000000001</v>
      </c>
      <c r="K18">
        <f t="shared" si="3"/>
        <v>37.0559911605338</v>
      </c>
      <c r="L18">
        <f t="shared" si="4"/>
        <v>3.703406438944429</v>
      </c>
      <c r="M18">
        <f t="shared" si="5"/>
        <v>17.543313124636001</v>
      </c>
      <c r="N18">
        <f t="shared" si="6"/>
        <v>0.24442971178639006</v>
      </c>
      <c r="O18">
        <f t="shared" si="7"/>
        <v>2.2533430157232939</v>
      </c>
      <c r="P18">
        <f t="shared" si="8"/>
        <v>0.2305970471106922</v>
      </c>
      <c r="Q18">
        <f t="shared" si="9"/>
        <v>0.14530069025667894</v>
      </c>
      <c r="R18">
        <f t="shared" si="10"/>
        <v>321.43080826764265</v>
      </c>
      <c r="S18">
        <f t="shared" si="11"/>
        <v>26.638609459757767</v>
      </c>
      <c r="T18">
        <f t="shared" si="12"/>
        <v>26.7255</v>
      </c>
      <c r="U18">
        <f t="shared" si="13"/>
        <v>3.5218606856894912</v>
      </c>
      <c r="V18">
        <f t="shared" si="14"/>
        <v>55.725751140899995</v>
      </c>
      <c r="W18">
        <f t="shared" si="15"/>
        <v>1.8309159689599999</v>
      </c>
      <c r="X18">
        <f t="shared" si="16"/>
        <v>3.2855832922388308</v>
      </c>
      <c r="Y18">
        <f t="shared" si="17"/>
        <v>1.6909447167294913</v>
      </c>
      <c r="Z18">
        <f t="shared" si="18"/>
        <v>-176.79405256381921</v>
      </c>
      <c r="AA18">
        <f t="shared" si="19"/>
        <v>-142.71732223408461</v>
      </c>
      <c r="AB18">
        <f t="shared" si="20"/>
        <v>-13.551190677079971</v>
      </c>
      <c r="AC18">
        <f t="shared" si="21"/>
        <v>-11.63175720734111</v>
      </c>
      <c r="AD18">
        <v>-4.1273806662075203E-2</v>
      </c>
      <c r="AE18">
        <v>4.6333463762231797E-2</v>
      </c>
      <c r="AF18">
        <v>3.4611992729846102</v>
      </c>
      <c r="AG18">
        <v>0</v>
      </c>
      <c r="AH18">
        <v>0</v>
      </c>
      <c r="AI18">
        <f t="shared" si="22"/>
        <v>1</v>
      </c>
      <c r="AJ18">
        <f t="shared" si="23"/>
        <v>0</v>
      </c>
      <c r="AK18">
        <f t="shared" si="24"/>
        <v>52892.71597785288</v>
      </c>
      <c r="AL18">
        <v>0</v>
      </c>
      <c r="AM18">
        <v>153.611764705882</v>
      </c>
      <c r="AN18">
        <v>678.13199999999995</v>
      </c>
      <c r="AO18">
        <f t="shared" si="25"/>
        <v>524.52023529411792</v>
      </c>
      <c r="AP18">
        <f t="shared" si="26"/>
        <v>0.77347807697338866</v>
      </c>
      <c r="AQ18">
        <v>-1.69616101757574</v>
      </c>
      <c r="AR18" t="s">
        <v>362</v>
      </c>
      <c r="AS18">
        <v>766.35964705882304</v>
      </c>
      <c r="AT18">
        <v>888.27</v>
      </c>
      <c r="AU18">
        <f t="shared" si="27"/>
        <v>0.13724470368376385</v>
      </c>
      <c r="AV18">
        <v>0.5</v>
      </c>
      <c r="AW18">
        <f t="shared" si="28"/>
        <v>1681.1468998383598</v>
      </c>
      <c r="AX18">
        <f t="shared" si="29"/>
        <v>19.695250384356118</v>
      </c>
      <c r="AY18">
        <f t="shared" si="30"/>
        <v>115.36425405859696</v>
      </c>
      <c r="AZ18">
        <f t="shared" si="31"/>
        <v>0.35620926069776077</v>
      </c>
      <c r="BA18">
        <f t="shared" si="32"/>
        <v>1.2724296374093553E-2</v>
      </c>
      <c r="BB18">
        <f t="shared" si="33"/>
        <v>-0.23656996183592829</v>
      </c>
      <c r="BC18" t="s">
        <v>363</v>
      </c>
      <c r="BD18">
        <v>571.86</v>
      </c>
      <c r="BE18">
        <f t="shared" si="34"/>
        <v>316.40999999999997</v>
      </c>
      <c r="BF18">
        <f t="shared" si="35"/>
        <v>0.38529235150967717</v>
      </c>
      <c r="BG18">
        <f t="shared" si="36"/>
        <v>-1.9773599819331542</v>
      </c>
      <c r="BH18">
        <f t="shared" si="37"/>
        <v>0.1659415862838188</v>
      </c>
      <c r="BI18">
        <f t="shared" si="38"/>
        <v>-0.40062896693045191</v>
      </c>
      <c r="BJ18">
        <v>8439</v>
      </c>
      <c r="BK18">
        <v>300</v>
      </c>
      <c r="BL18">
        <v>300</v>
      </c>
      <c r="BM18">
        <v>300</v>
      </c>
      <c r="BN18">
        <v>10321.200000000001</v>
      </c>
      <c r="BO18">
        <v>856.46699999999998</v>
      </c>
      <c r="BP18">
        <v>-6.8503000000000001E-3</v>
      </c>
      <c r="BQ18">
        <v>-2.2489599999999998</v>
      </c>
      <c r="BR18" t="s">
        <v>347</v>
      </c>
      <c r="BS18" t="s">
        <v>347</v>
      </c>
      <c r="BT18" t="s">
        <v>347</v>
      </c>
      <c r="BU18" t="s">
        <v>347</v>
      </c>
      <c r="BV18" t="s">
        <v>347</v>
      </c>
      <c r="BW18" t="s">
        <v>347</v>
      </c>
      <c r="BX18" t="s">
        <v>347</v>
      </c>
      <c r="BY18" t="s">
        <v>347</v>
      </c>
      <c r="BZ18" t="s">
        <v>347</v>
      </c>
      <c r="CA18" t="s">
        <v>347</v>
      </c>
      <c r="CB18">
        <f t="shared" si="39"/>
        <v>1999.94</v>
      </c>
      <c r="CC18">
        <f t="shared" si="40"/>
        <v>1681.1468998383598</v>
      </c>
      <c r="CD18">
        <f t="shared" si="41"/>
        <v>0.84059866787921622</v>
      </c>
      <c r="CE18">
        <f t="shared" si="42"/>
        <v>0.19119733575843242</v>
      </c>
      <c r="CF18">
        <v>6</v>
      </c>
      <c r="CG18">
        <v>0.5</v>
      </c>
      <c r="CH18" t="s">
        <v>348</v>
      </c>
      <c r="CI18">
        <v>1566756180.5999999</v>
      </c>
      <c r="CJ18">
        <v>175.53700000000001</v>
      </c>
      <c r="CK18">
        <v>200.00700000000001</v>
      </c>
      <c r="CL18">
        <v>18.32</v>
      </c>
      <c r="CM18">
        <v>13.5991</v>
      </c>
      <c r="CN18">
        <v>500.17899999999997</v>
      </c>
      <c r="CO18">
        <v>99.839500000000001</v>
      </c>
      <c r="CP18">
        <v>0.101328</v>
      </c>
      <c r="CQ18">
        <v>25.550699999999999</v>
      </c>
      <c r="CR18">
        <v>26.7255</v>
      </c>
      <c r="CS18">
        <v>999.9</v>
      </c>
      <c r="CT18">
        <v>0</v>
      </c>
      <c r="CU18">
        <v>0</v>
      </c>
      <c r="CV18">
        <v>9969.3799999999992</v>
      </c>
      <c r="CW18">
        <v>0</v>
      </c>
      <c r="CX18">
        <v>521.66300000000001</v>
      </c>
      <c r="CY18">
        <v>-24.564299999999999</v>
      </c>
      <c r="CZ18">
        <v>178.721</v>
      </c>
      <c r="DA18">
        <v>202.76499999999999</v>
      </c>
      <c r="DB18">
        <v>4.7399100000000001</v>
      </c>
      <c r="DC18">
        <v>172.524</v>
      </c>
      <c r="DD18">
        <v>200.00700000000001</v>
      </c>
      <c r="DE18">
        <v>17.907</v>
      </c>
      <c r="DF18">
        <v>13.5991</v>
      </c>
      <c r="DG18">
        <v>1.8309599999999999</v>
      </c>
      <c r="DH18">
        <v>1.3577300000000001</v>
      </c>
      <c r="DI18">
        <v>16.053599999999999</v>
      </c>
      <c r="DJ18">
        <v>11.4536</v>
      </c>
      <c r="DK18">
        <v>1999.94</v>
      </c>
      <c r="DL18">
        <v>0.97999599999999998</v>
      </c>
      <c r="DM18">
        <v>2.00036E-2</v>
      </c>
      <c r="DN18">
        <v>0</v>
      </c>
      <c r="DO18">
        <v>766.58100000000002</v>
      </c>
      <c r="DP18">
        <v>5.0002700000000004</v>
      </c>
      <c r="DQ18">
        <v>17969.400000000001</v>
      </c>
      <c r="DR18">
        <v>16185.4</v>
      </c>
      <c r="DS18">
        <v>45.186999999999998</v>
      </c>
      <c r="DT18">
        <v>47.061999999999998</v>
      </c>
      <c r="DU18">
        <v>45.936999999999998</v>
      </c>
      <c r="DV18">
        <v>46.5</v>
      </c>
      <c r="DW18">
        <v>46.625</v>
      </c>
      <c r="DX18">
        <v>1955.03</v>
      </c>
      <c r="DY18">
        <v>39.909999999999997</v>
      </c>
      <c r="DZ18">
        <v>0</v>
      </c>
      <c r="EA18">
        <v>120.10000014305101</v>
      </c>
      <c r="EB18">
        <v>766.35964705882304</v>
      </c>
      <c r="EC18">
        <v>1.85637253208244</v>
      </c>
      <c r="ED18">
        <v>-51.372548673420198</v>
      </c>
      <c r="EE18">
        <v>17973.923529411801</v>
      </c>
      <c r="EF18">
        <v>10</v>
      </c>
      <c r="EG18">
        <v>1566756208.5999999</v>
      </c>
      <c r="EH18" t="s">
        <v>364</v>
      </c>
      <c r="EI18">
        <v>29</v>
      </c>
      <c r="EJ18">
        <v>3.0129999999999999</v>
      </c>
      <c r="EK18">
        <v>0.41299999999999998</v>
      </c>
      <c r="EL18">
        <v>200</v>
      </c>
      <c r="EM18">
        <v>14</v>
      </c>
      <c r="EN18">
        <v>0.09</v>
      </c>
      <c r="EO18">
        <v>0.05</v>
      </c>
      <c r="EP18">
        <v>19.502665376809301</v>
      </c>
      <c r="EQ18">
        <v>1.6593117829598401</v>
      </c>
      <c r="ER18">
        <v>0.18113774410171701</v>
      </c>
      <c r="ES18">
        <v>0</v>
      </c>
      <c r="ET18">
        <v>0.240006983822073</v>
      </c>
      <c r="EU18">
        <v>5.2724810152822203E-2</v>
      </c>
      <c r="EV18">
        <v>5.6360571758727902E-3</v>
      </c>
      <c r="EW18">
        <v>1</v>
      </c>
      <c r="EX18">
        <v>1</v>
      </c>
      <c r="EY18">
        <v>2</v>
      </c>
      <c r="EZ18" t="s">
        <v>365</v>
      </c>
      <c r="FA18">
        <v>2.9525999999999999</v>
      </c>
      <c r="FB18">
        <v>2.7784900000000001</v>
      </c>
      <c r="FC18">
        <v>4.7185600000000001E-2</v>
      </c>
      <c r="FD18">
        <v>5.2474100000000003E-2</v>
      </c>
      <c r="FE18">
        <v>9.2799800000000002E-2</v>
      </c>
      <c r="FF18">
        <v>7.2199200000000005E-2</v>
      </c>
      <c r="FG18">
        <v>23025.5</v>
      </c>
      <c r="FH18">
        <v>23131.7</v>
      </c>
      <c r="FI18">
        <v>22717.1</v>
      </c>
      <c r="FJ18">
        <v>26757.599999999999</v>
      </c>
      <c r="FK18">
        <v>29430</v>
      </c>
      <c r="FL18">
        <v>38878.6</v>
      </c>
      <c r="FM18">
        <v>32417.5</v>
      </c>
      <c r="FN18">
        <v>42524.4</v>
      </c>
      <c r="FO18">
        <v>1.98725</v>
      </c>
      <c r="FP18">
        <v>1.92337</v>
      </c>
      <c r="FQ18">
        <v>2.49185E-2</v>
      </c>
      <c r="FR18">
        <v>0</v>
      </c>
      <c r="FS18">
        <v>26.317699999999999</v>
      </c>
      <c r="FT18">
        <v>999.9</v>
      </c>
      <c r="FU18">
        <v>44.817</v>
      </c>
      <c r="FV18">
        <v>36.92</v>
      </c>
      <c r="FW18">
        <v>28.177399999999999</v>
      </c>
      <c r="FX18">
        <v>60.415700000000001</v>
      </c>
      <c r="FY18">
        <v>45.4848</v>
      </c>
      <c r="FZ18">
        <v>1</v>
      </c>
      <c r="GA18">
        <v>0.24197199999999999</v>
      </c>
      <c r="GB18">
        <v>3.1606200000000002</v>
      </c>
      <c r="GC18">
        <v>20.264800000000001</v>
      </c>
      <c r="GD18">
        <v>5.2234299999999996</v>
      </c>
      <c r="GE18">
        <v>11.956</v>
      </c>
      <c r="GF18">
        <v>4.9715499999999997</v>
      </c>
      <c r="GG18">
        <v>3.2949999999999999</v>
      </c>
      <c r="GH18">
        <v>546.79999999999995</v>
      </c>
      <c r="GI18">
        <v>9999</v>
      </c>
      <c r="GJ18">
        <v>9999</v>
      </c>
      <c r="GK18">
        <v>9999</v>
      </c>
      <c r="GL18">
        <v>1.8656900000000001</v>
      </c>
      <c r="GM18">
        <v>1.86493</v>
      </c>
      <c r="GN18">
        <v>1.8652299999999999</v>
      </c>
      <c r="GO18">
        <v>1.8682000000000001</v>
      </c>
      <c r="GP18">
        <v>1.8624700000000001</v>
      </c>
      <c r="GQ18">
        <v>1.86066</v>
      </c>
      <c r="GR18">
        <v>1.85684</v>
      </c>
      <c r="GS18">
        <v>1.8629599999999999</v>
      </c>
      <c r="GT18" t="s">
        <v>351</v>
      </c>
      <c r="GU18" t="s">
        <v>19</v>
      </c>
      <c r="GV18" t="s">
        <v>19</v>
      </c>
      <c r="GW18" t="s">
        <v>19</v>
      </c>
      <c r="GX18" t="s">
        <v>352</v>
      </c>
      <c r="GY18" t="s">
        <v>353</v>
      </c>
      <c r="GZ18" t="s">
        <v>354</v>
      </c>
      <c r="HA18" t="s">
        <v>354</v>
      </c>
      <c r="HB18" t="s">
        <v>354</v>
      </c>
      <c r="HC18" t="s">
        <v>354</v>
      </c>
      <c r="HD18">
        <v>0</v>
      </c>
      <c r="HE18">
        <v>100</v>
      </c>
      <c r="HF18">
        <v>100</v>
      </c>
      <c r="HG18">
        <v>3.0129999999999999</v>
      </c>
      <c r="HH18">
        <v>0.41299999999999998</v>
      </c>
      <c r="HI18">
        <v>2</v>
      </c>
      <c r="HJ18">
        <v>502.39100000000002</v>
      </c>
      <c r="HK18">
        <v>501.459</v>
      </c>
      <c r="HL18">
        <v>21.201000000000001</v>
      </c>
      <c r="HM18">
        <v>30.426500000000001</v>
      </c>
      <c r="HN18">
        <v>29.999300000000002</v>
      </c>
      <c r="HO18">
        <v>30.219799999999999</v>
      </c>
      <c r="HP18">
        <v>30.1982</v>
      </c>
      <c r="HQ18">
        <v>12.2363</v>
      </c>
      <c r="HR18">
        <v>52.381300000000003</v>
      </c>
      <c r="HS18">
        <v>0</v>
      </c>
      <c r="HT18">
        <v>21.350100000000001</v>
      </c>
      <c r="HU18">
        <v>200</v>
      </c>
      <c r="HV18">
        <v>13.565899999999999</v>
      </c>
      <c r="HW18">
        <v>99.830100000000002</v>
      </c>
      <c r="HX18">
        <v>103.78100000000001</v>
      </c>
    </row>
    <row r="19" spans="1:232" x14ac:dyDescent="0.25">
      <c r="A19">
        <v>4</v>
      </c>
      <c r="B19">
        <v>1566756329.5999999</v>
      </c>
      <c r="C19">
        <v>366.5</v>
      </c>
      <c r="D19" t="s">
        <v>366</v>
      </c>
      <c r="E19" t="s">
        <v>367</v>
      </c>
      <c r="G19">
        <v>1566756329.5999999</v>
      </c>
      <c r="H19">
        <f t="shared" si="0"/>
        <v>4.9159428645182178E-3</v>
      </c>
      <c r="I19">
        <f t="shared" si="1"/>
        <v>11.854234901811365</v>
      </c>
      <c r="J19">
        <f t="shared" si="2"/>
        <v>85.236199999999997</v>
      </c>
      <c r="K19">
        <f t="shared" si="3"/>
        <v>18.509925726703724</v>
      </c>
      <c r="L19">
        <f t="shared" si="4"/>
        <v>1.8497497403663858</v>
      </c>
      <c r="M19">
        <f t="shared" si="5"/>
        <v>8.5178968920635789</v>
      </c>
      <c r="N19">
        <f t="shared" si="6"/>
        <v>0.30915740398449021</v>
      </c>
      <c r="O19">
        <f t="shared" si="7"/>
        <v>2.2607141013151528</v>
      </c>
      <c r="P19">
        <f t="shared" si="8"/>
        <v>0.28744440278051148</v>
      </c>
      <c r="Q19">
        <f t="shared" si="9"/>
        <v>0.1814763381731514</v>
      </c>
      <c r="R19">
        <f t="shared" si="10"/>
        <v>321.43559624614323</v>
      </c>
      <c r="S19">
        <f t="shared" si="11"/>
        <v>27.110013891370532</v>
      </c>
      <c r="T19">
        <f t="shared" si="12"/>
        <v>26.9739</v>
      </c>
      <c r="U19">
        <f t="shared" si="13"/>
        <v>3.5736768053258126</v>
      </c>
      <c r="V19">
        <f t="shared" si="14"/>
        <v>55.569288855173696</v>
      </c>
      <c r="W19">
        <f t="shared" si="15"/>
        <v>1.9115056743696099</v>
      </c>
      <c r="X19">
        <f t="shared" si="16"/>
        <v>3.4398598825898818</v>
      </c>
      <c r="Y19">
        <f t="shared" si="17"/>
        <v>1.6621711309562026</v>
      </c>
      <c r="Z19">
        <f t="shared" si="18"/>
        <v>-216.79308032525341</v>
      </c>
      <c r="AA19">
        <f t="shared" si="19"/>
        <v>-78.990180834169365</v>
      </c>
      <c r="AB19">
        <f t="shared" si="20"/>
        <v>-7.5141761965538105</v>
      </c>
      <c r="AC19">
        <f t="shared" si="21"/>
        <v>18.138158890166636</v>
      </c>
      <c r="AD19">
        <v>-4.1472810022507897E-2</v>
      </c>
      <c r="AE19">
        <v>4.6556862467969501E-2</v>
      </c>
      <c r="AF19">
        <v>3.47439408731762</v>
      </c>
      <c r="AG19">
        <v>0</v>
      </c>
      <c r="AH19">
        <v>0</v>
      </c>
      <c r="AI19">
        <f t="shared" si="22"/>
        <v>1</v>
      </c>
      <c r="AJ19">
        <f t="shared" si="23"/>
        <v>0</v>
      </c>
      <c r="AK19">
        <f t="shared" si="24"/>
        <v>52999.592625838886</v>
      </c>
      <c r="AL19">
        <v>0</v>
      </c>
      <c r="AM19">
        <v>153.611764705882</v>
      </c>
      <c r="AN19">
        <v>678.13199999999995</v>
      </c>
      <c r="AO19">
        <f t="shared" si="25"/>
        <v>524.52023529411792</v>
      </c>
      <c r="AP19">
        <f t="shared" si="26"/>
        <v>0.77347807697338866</v>
      </c>
      <c r="AQ19">
        <v>-1.69616101757574</v>
      </c>
      <c r="AR19" t="s">
        <v>368</v>
      </c>
      <c r="AS19">
        <v>777.04088235294103</v>
      </c>
      <c r="AT19">
        <v>851.46</v>
      </c>
      <c r="AU19">
        <f t="shared" si="27"/>
        <v>8.7401777707771355E-2</v>
      </c>
      <c r="AV19">
        <v>0.5</v>
      </c>
      <c r="AW19">
        <f t="shared" si="28"/>
        <v>1681.1720998383621</v>
      </c>
      <c r="AX19">
        <f t="shared" si="29"/>
        <v>11.854234901811365</v>
      </c>
      <c r="AY19">
        <f t="shared" si="30"/>
        <v>73.468715079289865</v>
      </c>
      <c r="AZ19">
        <f t="shared" si="31"/>
        <v>0.29008996312216662</v>
      </c>
      <c r="BA19">
        <f t="shared" si="32"/>
        <v>8.0600885065187089E-3</v>
      </c>
      <c r="BB19">
        <f t="shared" si="33"/>
        <v>-0.20356564019448956</v>
      </c>
      <c r="BC19" t="s">
        <v>369</v>
      </c>
      <c r="BD19">
        <v>604.46</v>
      </c>
      <c r="BE19">
        <f t="shared" si="34"/>
        <v>247</v>
      </c>
      <c r="BF19">
        <f t="shared" si="35"/>
        <v>0.30129197427959115</v>
      </c>
      <c r="BG19">
        <f t="shared" si="36"/>
        <v>-2.3526984471712495</v>
      </c>
      <c r="BH19">
        <f t="shared" si="37"/>
        <v>0.10664083375620205</v>
      </c>
      <c r="BI19">
        <f t="shared" si="38"/>
        <v>-0.33045054954421094</v>
      </c>
      <c r="BJ19">
        <v>8441</v>
      </c>
      <c r="BK19">
        <v>300</v>
      </c>
      <c r="BL19">
        <v>300</v>
      </c>
      <c r="BM19">
        <v>300</v>
      </c>
      <c r="BN19">
        <v>10321</v>
      </c>
      <c r="BO19">
        <v>833.72799999999995</v>
      </c>
      <c r="BP19">
        <v>-6.8499600000000004E-3</v>
      </c>
      <c r="BQ19">
        <v>-1.25366</v>
      </c>
      <c r="BR19" t="s">
        <v>347</v>
      </c>
      <c r="BS19" t="s">
        <v>347</v>
      </c>
      <c r="BT19" t="s">
        <v>347</v>
      </c>
      <c r="BU19" t="s">
        <v>347</v>
      </c>
      <c r="BV19" t="s">
        <v>347</v>
      </c>
      <c r="BW19" t="s">
        <v>347</v>
      </c>
      <c r="BX19" t="s">
        <v>347</v>
      </c>
      <c r="BY19" t="s">
        <v>347</v>
      </c>
      <c r="BZ19" t="s">
        <v>347</v>
      </c>
      <c r="CA19" t="s">
        <v>347</v>
      </c>
      <c r="CB19">
        <f t="shared" si="39"/>
        <v>1999.97</v>
      </c>
      <c r="CC19">
        <f t="shared" si="40"/>
        <v>1681.1720998383621</v>
      </c>
      <c r="CD19">
        <f t="shared" si="41"/>
        <v>0.84059865889906449</v>
      </c>
      <c r="CE19">
        <f t="shared" si="42"/>
        <v>0.19119731779812904</v>
      </c>
      <c r="CF19">
        <v>6</v>
      </c>
      <c r="CG19">
        <v>0.5</v>
      </c>
      <c r="CH19" t="s">
        <v>348</v>
      </c>
      <c r="CI19">
        <v>1566756329.5999999</v>
      </c>
      <c r="CJ19">
        <v>85.236199999999997</v>
      </c>
      <c r="CK19">
        <v>99.963099999999997</v>
      </c>
      <c r="CL19">
        <v>19.1279</v>
      </c>
      <c r="CM19">
        <v>13.342000000000001</v>
      </c>
      <c r="CN19">
        <v>500.03399999999999</v>
      </c>
      <c r="CO19">
        <v>99.832999999999998</v>
      </c>
      <c r="CP19">
        <v>9.9855899999999997E-2</v>
      </c>
      <c r="CQ19">
        <v>26.325800000000001</v>
      </c>
      <c r="CR19">
        <v>26.9739</v>
      </c>
      <c r="CS19">
        <v>999.9</v>
      </c>
      <c r="CT19">
        <v>0</v>
      </c>
      <c r="CU19">
        <v>0</v>
      </c>
      <c r="CV19">
        <v>10018.1</v>
      </c>
      <c r="CW19">
        <v>0</v>
      </c>
      <c r="CX19">
        <v>630.11500000000001</v>
      </c>
      <c r="CY19">
        <v>-14.726900000000001</v>
      </c>
      <c r="CZ19">
        <v>86.898300000000006</v>
      </c>
      <c r="DA19">
        <v>101.315</v>
      </c>
      <c r="DB19">
        <v>5.7858799999999997</v>
      </c>
      <c r="DC19">
        <v>82.231200000000001</v>
      </c>
      <c r="DD19">
        <v>99.963099999999997</v>
      </c>
      <c r="DE19">
        <v>18.712900000000001</v>
      </c>
      <c r="DF19">
        <v>13.342000000000001</v>
      </c>
      <c r="DG19">
        <v>1.9095899999999999</v>
      </c>
      <c r="DH19">
        <v>1.3319700000000001</v>
      </c>
      <c r="DI19">
        <v>16.713999999999999</v>
      </c>
      <c r="DJ19">
        <v>11.1645</v>
      </c>
      <c r="DK19">
        <v>1999.97</v>
      </c>
      <c r="DL19">
        <v>0.97999599999999998</v>
      </c>
      <c r="DM19">
        <v>2.00036E-2</v>
      </c>
      <c r="DN19">
        <v>0</v>
      </c>
      <c r="DO19">
        <v>777.09100000000001</v>
      </c>
      <c r="DP19">
        <v>5.0002700000000004</v>
      </c>
      <c r="DQ19">
        <v>18448</v>
      </c>
      <c r="DR19">
        <v>16185.6</v>
      </c>
      <c r="DS19">
        <v>45.061999999999998</v>
      </c>
      <c r="DT19">
        <v>46.436999999999998</v>
      </c>
      <c r="DU19">
        <v>45.811999999999998</v>
      </c>
      <c r="DV19">
        <v>46</v>
      </c>
      <c r="DW19">
        <v>46.436999999999998</v>
      </c>
      <c r="DX19">
        <v>1955.06</v>
      </c>
      <c r="DY19">
        <v>39.909999999999997</v>
      </c>
      <c r="DZ19">
        <v>0</v>
      </c>
      <c r="EA19">
        <v>148.80000019073501</v>
      </c>
      <c r="EB19">
        <v>777.04088235294103</v>
      </c>
      <c r="EC19">
        <v>-4.3480391435785899</v>
      </c>
      <c r="ED19">
        <v>-309.31372409338297</v>
      </c>
      <c r="EE19">
        <v>18461.7705882353</v>
      </c>
      <c r="EF19">
        <v>10</v>
      </c>
      <c r="EG19">
        <v>1566756279.0999999</v>
      </c>
      <c r="EH19" t="s">
        <v>370</v>
      </c>
      <c r="EI19">
        <v>30</v>
      </c>
      <c r="EJ19">
        <v>3.0049999999999999</v>
      </c>
      <c r="EK19">
        <v>0.41499999999999998</v>
      </c>
      <c r="EL19">
        <v>100</v>
      </c>
      <c r="EM19">
        <v>14</v>
      </c>
      <c r="EN19">
        <v>0.12</v>
      </c>
      <c r="EO19">
        <v>0.04</v>
      </c>
      <c r="EP19">
        <v>11.7975385918655</v>
      </c>
      <c r="EQ19">
        <v>0.43623372716580899</v>
      </c>
      <c r="ER19">
        <v>5.1105419669503299E-2</v>
      </c>
      <c r="ES19">
        <v>0</v>
      </c>
      <c r="ET19">
        <v>0.302018621950287</v>
      </c>
      <c r="EU19">
        <v>1.5815262795480699E-2</v>
      </c>
      <c r="EV19">
        <v>2.0010585480388201E-3</v>
      </c>
      <c r="EW19">
        <v>1</v>
      </c>
      <c r="EX19">
        <v>1</v>
      </c>
      <c r="EY19">
        <v>2</v>
      </c>
      <c r="EZ19" t="s">
        <v>365</v>
      </c>
      <c r="FA19">
        <v>2.9523999999999999</v>
      </c>
      <c r="FB19">
        <v>2.7774299999999998</v>
      </c>
      <c r="FC19">
        <v>2.3509200000000001E-2</v>
      </c>
      <c r="FD19">
        <v>2.76624E-2</v>
      </c>
      <c r="FE19">
        <v>9.58064E-2</v>
      </c>
      <c r="FF19">
        <v>7.1188199999999993E-2</v>
      </c>
      <c r="FG19">
        <v>23605</v>
      </c>
      <c r="FH19">
        <v>23748.6</v>
      </c>
      <c r="FI19">
        <v>22724</v>
      </c>
      <c r="FJ19">
        <v>26769.3</v>
      </c>
      <c r="FK19">
        <v>29340.400000000001</v>
      </c>
      <c r="FL19">
        <v>38937.199999999997</v>
      </c>
      <c r="FM19">
        <v>32427</v>
      </c>
      <c r="FN19">
        <v>42542.2</v>
      </c>
      <c r="FO19">
        <v>1.99</v>
      </c>
      <c r="FP19">
        <v>1.9259999999999999</v>
      </c>
      <c r="FQ19">
        <v>7.49528E-2</v>
      </c>
      <c r="FR19">
        <v>0</v>
      </c>
      <c r="FS19">
        <v>25.7468</v>
      </c>
      <c r="FT19">
        <v>999.9</v>
      </c>
      <c r="FU19">
        <v>43.932000000000002</v>
      </c>
      <c r="FV19">
        <v>37.021000000000001</v>
      </c>
      <c r="FW19">
        <v>27.7775</v>
      </c>
      <c r="FX19">
        <v>60.245699999999999</v>
      </c>
      <c r="FY19">
        <v>45.4407</v>
      </c>
      <c r="FZ19">
        <v>1</v>
      </c>
      <c r="GA19">
        <v>0.22484999999999999</v>
      </c>
      <c r="GB19">
        <v>2.7468699999999999</v>
      </c>
      <c r="GC19">
        <v>20.2713</v>
      </c>
      <c r="GD19">
        <v>5.2232799999999999</v>
      </c>
      <c r="GE19">
        <v>11.956</v>
      </c>
      <c r="GF19">
        <v>4.9715999999999996</v>
      </c>
      <c r="GG19">
        <v>3.2949999999999999</v>
      </c>
      <c r="GH19">
        <v>546.9</v>
      </c>
      <c r="GI19">
        <v>9999</v>
      </c>
      <c r="GJ19">
        <v>9999</v>
      </c>
      <c r="GK19">
        <v>9999</v>
      </c>
      <c r="GL19">
        <v>1.8656900000000001</v>
      </c>
      <c r="GM19">
        <v>1.86493</v>
      </c>
      <c r="GN19">
        <v>1.8652299999999999</v>
      </c>
      <c r="GO19">
        <v>1.86815</v>
      </c>
      <c r="GP19">
        <v>1.8624499999999999</v>
      </c>
      <c r="GQ19">
        <v>1.86066</v>
      </c>
      <c r="GR19">
        <v>1.85684</v>
      </c>
      <c r="GS19">
        <v>1.8629500000000001</v>
      </c>
      <c r="GT19" t="s">
        <v>351</v>
      </c>
      <c r="GU19" t="s">
        <v>19</v>
      </c>
      <c r="GV19" t="s">
        <v>19</v>
      </c>
      <c r="GW19" t="s">
        <v>19</v>
      </c>
      <c r="GX19" t="s">
        <v>352</v>
      </c>
      <c r="GY19" t="s">
        <v>353</v>
      </c>
      <c r="GZ19" t="s">
        <v>354</v>
      </c>
      <c r="HA19" t="s">
        <v>354</v>
      </c>
      <c r="HB19" t="s">
        <v>354</v>
      </c>
      <c r="HC19" t="s">
        <v>354</v>
      </c>
      <c r="HD19">
        <v>0</v>
      </c>
      <c r="HE19">
        <v>100</v>
      </c>
      <c r="HF19">
        <v>100</v>
      </c>
      <c r="HG19">
        <v>3.0049999999999999</v>
      </c>
      <c r="HH19">
        <v>0.41499999999999998</v>
      </c>
      <c r="HI19">
        <v>2</v>
      </c>
      <c r="HJ19">
        <v>503.72500000000002</v>
      </c>
      <c r="HK19">
        <v>502.73700000000002</v>
      </c>
      <c r="HL19">
        <v>22.8355</v>
      </c>
      <c r="HM19">
        <v>30.222799999999999</v>
      </c>
      <c r="HN19">
        <v>29.9998</v>
      </c>
      <c r="HO19">
        <v>30.161799999999999</v>
      </c>
      <c r="HP19">
        <v>30.136900000000001</v>
      </c>
      <c r="HQ19">
        <v>7.5453599999999996</v>
      </c>
      <c r="HR19">
        <v>52.321800000000003</v>
      </c>
      <c r="HS19">
        <v>0</v>
      </c>
      <c r="HT19">
        <v>22.8323</v>
      </c>
      <c r="HU19">
        <v>100</v>
      </c>
      <c r="HV19">
        <v>13.3262</v>
      </c>
      <c r="HW19">
        <v>99.859800000000007</v>
      </c>
      <c r="HX19">
        <v>103.82599999999999</v>
      </c>
    </row>
    <row r="20" spans="1:232" x14ac:dyDescent="0.25">
      <c r="A20">
        <v>5</v>
      </c>
      <c r="B20">
        <v>1566756400.0999999</v>
      </c>
      <c r="C20">
        <v>437</v>
      </c>
      <c r="D20" t="s">
        <v>371</v>
      </c>
      <c r="E20" t="s">
        <v>372</v>
      </c>
      <c r="G20">
        <v>1566756400.0999999</v>
      </c>
      <c r="H20">
        <f t="shared" si="0"/>
        <v>5.1478611353498105E-3</v>
      </c>
      <c r="I20">
        <f t="shared" si="1"/>
        <v>0.53423081281888607</v>
      </c>
      <c r="J20">
        <f t="shared" si="2"/>
        <v>-6.8975900000000298E-2</v>
      </c>
      <c r="K20">
        <f t="shared" si="3"/>
        <v>-2.8640165026360829</v>
      </c>
      <c r="L20">
        <f t="shared" si="4"/>
        <v>-0.28621040269762826</v>
      </c>
      <c r="M20">
        <f t="shared" si="5"/>
        <v>-6.8929840653016291E-3</v>
      </c>
      <c r="N20">
        <f t="shared" si="6"/>
        <v>0.32182719982737407</v>
      </c>
      <c r="O20">
        <f t="shared" si="7"/>
        <v>2.2584148561361141</v>
      </c>
      <c r="P20">
        <f t="shared" si="8"/>
        <v>0.29834840626986864</v>
      </c>
      <c r="Q20">
        <f t="shared" si="9"/>
        <v>0.18843429090878122</v>
      </c>
      <c r="R20">
        <f t="shared" si="10"/>
        <v>321.44357621031241</v>
      </c>
      <c r="S20">
        <f t="shared" si="11"/>
        <v>27.137819931091055</v>
      </c>
      <c r="T20">
        <f t="shared" si="12"/>
        <v>26.991499999999998</v>
      </c>
      <c r="U20">
        <f t="shared" si="13"/>
        <v>3.5773732723426357</v>
      </c>
      <c r="V20">
        <f t="shared" si="14"/>
        <v>54.907077475290592</v>
      </c>
      <c r="W20">
        <f t="shared" si="15"/>
        <v>1.9003301875839997</v>
      </c>
      <c r="X20">
        <f t="shared" si="16"/>
        <v>3.4609931450807792</v>
      </c>
      <c r="Y20">
        <f t="shared" si="17"/>
        <v>1.6770430847586359</v>
      </c>
      <c r="Z20">
        <f t="shared" si="18"/>
        <v>-227.02067606892663</v>
      </c>
      <c r="AA20">
        <f t="shared" si="19"/>
        <v>-68.414506322721053</v>
      </c>
      <c r="AB20">
        <f t="shared" si="20"/>
        <v>-6.518717444727212</v>
      </c>
      <c r="AC20">
        <f t="shared" si="21"/>
        <v>19.489676373937527</v>
      </c>
      <c r="AD20">
        <v>-4.1410671722733203E-2</v>
      </c>
      <c r="AE20">
        <v>4.6487106782858299E-2</v>
      </c>
      <c r="AF20">
        <v>3.4702763974573601</v>
      </c>
      <c r="AG20">
        <v>0</v>
      </c>
      <c r="AH20">
        <v>0</v>
      </c>
      <c r="AI20">
        <f t="shared" si="22"/>
        <v>1</v>
      </c>
      <c r="AJ20">
        <f t="shared" si="23"/>
        <v>0</v>
      </c>
      <c r="AK20">
        <f t="shared" si="24"/>
        <v>52905.098840289786</v>
      </c>
      <c r="AL20">
        <v>0</v>
      </c>
      <c r="AM20">
        <v>153.611764705882</v>
      </c>
      <c r="AN20">
        <v>678.13199999999995</v>
      </c>
      <c r="AO20">
        <f t="shared" si="25"/>
        <v>524.52023529411792</v>
      </c>
      <c r="AP20">
        <f t="shared" si="26"/>
        <v>0.77347807697338866</v>
      </c>
      <c r="AQ20">
        <v>-1.69616101757574</v>
      </c>
      <c r="AR20" t="s">
        <v>373</v>
      </c>
      <c r="AS20">
        <v>818.11294117647105</v>
      </c>
      <c r="AT20">
        <v>848.625</v>
      </c>
      <c r="AU20">
        <f t="shared" si="27"/>
        <v>3.5954701810020806E-2</v>
      </c>
      <c r="AV20">
        <v>0.5</v>
      </c>
      <c r="AW20">
        <f t="shared" si="28"/>
        <v>1681.2140998383659</v>
      </c>
      <c r="AX20">
        <f t="shared" si="29"/>
        <v>0.53423081281888607</v>
      </c>
      <c r="AY20">
        <f t="shared" si="30"/>
        <v>30.223775819245496</v>
      </c>
      <c r="AZ20">
        <f t="shared" si="31"/>
        <v>0.23690676093680949</v>
      </c>
      <c r="BA20">
        <f t="shared" si="32"/>
        <v>1.3266554394286002E-3</v>
      </c>
      <c r="BB20">
        <f t="shared" si="33"/>
        <v>-0.20090499337163065</v>
      </c>
      <c r="BC20" t="s">
        <v>374</v>
      </c>
      <c r="BD20">
        <v>647.58000000000004</v>
      </c>
      <c r="BE20">
        <f t="shared" si="34"/>
        <v>201.04499999999996</v>
      </c>
      <c r="BF20">
        <f t="shared" si="35"/>
        <v>0.15176730992329554</v>
      </c>
      <c r="BG20">
        <f t="shared" si="36"/>
        <v>-5.5804202670856435</v>
      </c>
      <c r="BH20">
        <f t="shared" si="37"/>
        <v>4.3901406871218435E-2</v>
      </c>
      <c r="BI20">
        <f t="shared" si="38"/>
        <v>-0.32504561030786222</v>
      </c>
      <c r="BJ20">
        <v>8443</v>
      </c>
      <c r="BK20">
        <v>300</v>
      </c>
      <c r="BL20">
        <v>300</v>
      </c>
      <c r="BM20">
        <v>300</v>
      </c>
      <c r="BN20">
        <v>10322.5</v>
      </c>
      <c r="BO20">
        <v>836.16700000000003</v>
      </c>
      <c r="BP20">
        <v>-6.8506699999999997E-3</v>
      </c>
      <c r="BQ20">
        <v>-1.2387699999999999</v>
      </c>
      <c r="BR20" t="s">
        <v>347</v>
      </c>
      <c r="BS20" t="s">
        <v>347</v>
      </c>
      <c r="BT20" t="s">
        <v>347</v>
      </c>
      <c r="BU20" t="s">
        <v>347</v>
      </c>
      <c r="BV20" t="s">
        <v>347</v>
      </c>
      <c r="BW20" t="s">
        <v>347</v>
      </c>
      <c r="BX20" t="s">
        <v>347</v>
      </c>
      <c r="BY20" t="s">
        <v>347</v>
      </c>
      <c r="BZ20" t="s">
        <v>347</v>
      </c>
      <c r="CA20" t="s">
        <v>347</v>
      </c>
      <c r="CB20">
        <f t="shared" si="39"/>
        <v>2000.02</v>
      </c>
      <c r="CC20">
        <f t="shared" si="40"/>
        <v>1681.2140998383659</v>
      </c>
      <c r="CD20">
        <f t="shared" si="41"/>
        <v>0.84059864393274364</v>
      </c>
      <c r="CE20">
        <f t="shared" si="42"/>
        <v>0.19119728786548745</v>
      </c>
      <c r="CF20">
        <v>6</v>
      </c>
      <c r="CG20">
        <v>0.5</v>
      </c>
      <c r="CH20" t="s">
        <v>348</v>
      </c>
      <c r="CI20">
        <v>1566756400.0999999</v>
      </c>
      <c r="CJ20">
        <v>-6.8975900000000298E-2</v>
      </c>
      <c r="CK20">
        <v>0.57155199999999995</v>
      </c>
      <c r="CL20">
        <v>19.015999999999998</v>
      </c>
      <c r="CM20">
        <v>12.9572</v>
      </c>
      <c r="CN20">
        <v>500.096</v>
      </c>
      <c r="CO20">
        <v>99.832899999999995</v>
      </c>
      <c r="CP20">
        <v>0.100324</v>
      </c>
      <c r="CQ20">
        <v>26.429600000000001</v>
      </c>
      <c r="CR20">
        <v>26.991499999999998</v>
      </c>
      <c r="CS20">
        <v>999.9</v>
      </c>
      <c r="CT20">
        <v>0</v>
      </c>
      <c r="CU20">
        <v>0</v>
      </c>
      <c r="CV20">
        <v>10003.1</v>
      </c>
      <c r="CW20">
        <v>0</v>
      </c>
      <c r="CX20">
        <v>569.84699999999998</v>
      </c>
      <c r="CY20">
        <v>-0.65352699999999997</v>
      </c>
      <c r="CZ20">
        <v>-8.3565399999999998E-2</v>
      </c>
      <c r="DA20">
        <v>0.57905399999999996</v>
      </c>
      <c r="DB20">
        <v>6.06379</v>
      </c>
      <c r="DC20">
        <v>-3.0869800000000001</v>
      </c>
      <c r="DD20">
        <v>0.57155199999999995</v>
      </c>
      <c r="DE20">
        <v>18.606000000000002</v>
      </c>
      <c r="DF20">
        <v>12.9572</v>
      </c>
      <c r="DG20">
        <v>1.8989199999999999</v>
      </c>
      <c r="DH20">
        <v>1.29356</v>
      </c>
      <c r="DI20">
        <v>16.625800000000002</v>
      </c>
      <c r="DJ20">
        <v>10.7242</v>
      </c>
      <c r="DK20">
        <v>2000.02</v>
      </c>
      <c r="DL20">
        <v>0.979993</v>
      </c>
      <c r="DM20">
        <v>2.0006599999999999E-2</v>
      </c>
      <c r="DN20">
        <v>0</v>
      </c>
      <c r="DO20">
        <v>817.721</v>
      </c>
      <c r="DP20">
        <v>5.0002700000000004</v>
      </c>
      <c r="DQ20">
        <v>19145.900000000001</v>
      </c>
      <c r="DR20">
        <v>16186</v>
      </c>
      <c r="DS20">
        <v>44.875</v>
      </c>
      <c r="DT20">
        <v>46.125</v>
      </c>
      <c r="DU20">
        <v>45.686999999999998</v>
      </c>
      <c r="DV20">
        <v>45.75</v>
      </c>
      <c r="DW20">
        <v>46.375</v>
      </c>
      <c r="DX20">
        <v>1955.11</v>
      </c>
      <c r="DY20">
        <v>39.909999999999997</v>
      </c>
      <c r="DZ20">
        <v>0</v>
      </c>
      <c r="EA20">
        <v>70</v>
      </c>
      <c r="EB20">
        <v>818.11294117647105</v>
      </c>
      <c r="EC20">
        <v>-6.80955882244238</v>
      </c>
      <c r="ED20">
        <v>-387.45098048667103</v>
      </c>
      <c r="EE20">
        <v>19176.247058823501</v>
      </c>
      <c r="EF20">
        <v>10</v>
      </c>
      <c r="EG20">
        <v>1566756424.0999999</v>
      </c>
      <c r="EH20" t="s">
        <v>375</v>
      </c>
      <c r="EI20">
        <v>31</v>
      </c>
      <c r="EJ20">
        <v>3.0179999999999998</v>
      </c>
      <c r="EK20">
        <v>0.41</v>
      </c>
      <c r="EL20">
        <v>1</v>
      </c>
      <c r="EM20">
        <v>13</v>
      </c>
      <c r="EN20">
        <v>0.21</v>
      </c>
      <c r="EO20">
        <v>0.03</v>
      </c>
      <c r="EP20">
        <v>0.53612733144564195</v>
      </c>
      <c r="EQ20">
        <v>0.29525385849598801</v>
      </c>
      <c r="ER20">
        <v>3.3320654991760498E-2</v>
      </c>
      <c r="ES20">
        <v>1</v>
      </c>
      <c r="ET20">
        <v>0.32035317112215</v>
      </c>
      <c r="EU20">
        <v>8.4088066433611597E-4</v>
      </c>
      <c r="EV20">
        <v>6.8889712616346395E-4</v>
      </c>
      <c r="EW20">
        <v>1</v>
      </c>
      <c r="EX20">
        <v>2</v>
      </c>
      <c r="EY20">
        <v>2</v>
      </c>
      <c r="EZ20" t="s">
        <v>350</v>
      </c>
      <c r="FA20">
        <v>2.9526699999999999</v>
      </c>
      <c r="FB20">
        <v>2.7777699999999999</v>
      </c>
      <c r="FC20">
        <v>-8.9877299999999995E-4</v>
      </c>
      <c r="FD20">
        <v>1.62063E-4</v>
      </c>
      <c r="FE20">
        <v>9.5432699999999995E-2</v>
      </c>
      <c r="FF20">
        <v>6.96682E-2</v>
      </c>
      <c r="FG20">
        <v>24202</v>
      </c>
      <c r="FH20">
        <v>24428.2</v>
      </c>
      <c r="FI20">
        <v>22730.6</v>
      </c>
      <c r="FJ20">
        <v>26777.599999999999</v>
      </c>
      <c r="FK20">
        <v>29360.2</v>
      </c>
      <c r="FL20">
        <v>39011.1</v>
      </c>
      <c r="FM20">
        <v>32435.8</v>
      </c>
      <c r="FN20">
        <v>42553.4</v>
      </c>
      <c r="FO20">
        <v>1.9920500000000001</v>
      </c>
      <c r="FP20">
        <v>1.9272499999999999</v>
      </c>
      <c r="FQ20">
        <v>8.9909900000000001E-2</v>
      </c>
      <c r="FR20">
        <v>0</v>
      </c>
      <c r="FS20">
        <v>25.519400000000001</v>
      </c>
      <c r="FT20">
        <v>999.9</v>
      </c>
      <c r="FU20">
        <v>43.536000000000001</v>
      </c>
      <c r="FV20">
        <v>37.051000000000002</v>
      </c>
      <c r="FW20">
        <v>27.574000000000002</v>
      </c>
      <c r="FX20">
        <v>60.735700000000001</v>
      </c>
      <c r="FY20">
        <v>45.621000000000002</v>
      </c>
      <c r="FZ20">
        <v>1</v>
      </c>
      <c r="GA20">
        <v>0.217442</v>
      </c>
      <c r="GB20">
        <v>3.0974699999999999</v>
      </c>
      <c r="GC20">
        <v>20.263200000000001</v>
      </c>
      <c r="GD20">
        <v>5.2208800000000002</v>
      </c>
      <c r="GE20">
        <v>11.956</v>
      </c>
      <c r="GF20">
        <v>4.9705000000000004</v>
      </c>
      <c r="GG20">
        <v>3.2944800000000001</v>
      </c>
      <c r="GH20">
        <v>546.9</v>
      </c>
      <c r="GI20">
        <v>9999</v>
      </c>
      <c r="GJ20">
        <v>9999</v>
      </c>
      <c r="GK20">
        <v>9999</v>
      </c>
      <c r="GL20">
        <v>1.8656900000000001</v>
      </c>
      <c r="GM20">
        <v>1.86494</v>
      </c>
      <c r="GN20">
        <v>1.8652299999999999</v>
      </c>
      <c r="GO20">
        <v>1.86818</v>
      </c>
      <c r="GP20">
        <v>1.86246</v>
      </c>
      <c r="GQ20">
        <v>1.86066</v>
      </c>
      <c r="GR20">
        <v>1.85684</v>
      </c>
      <c r="GS20">
        <v>1.8629500000000001</v>
      </c>
      <c r="GT20" t="s">
        <v>351</v>
      </c>
      <c r="GU20" t="s">
        <v>19</v>
      </c>
      <c r="GV20" t="s">
        <v>19</v>
      </c>
      <c r="GW20" t="s">
        <v>19</v>
      </c>
      <c r="GX20" t="s">
        <v>352</v>
      </c>
      <c r="GY20" t="s">
        <v>353</v>
      </c>
      <c r="GZ20" t="s">
        <v>354</v>
      </c>
      <c r="HA20" t="s">
        <v>354</v>
      </c>
      <c r="HB20" t="s">
        <v>354</v>
      </c>
      <c r="HC20" t="s">
        <v>354</v>
      </c>
      <c r="HD20">
        <v>0</v>
      </c>
      <c r="HE20">
        <v>100</v>
      </c>
      <c r="HF20">
        <v>100</v>
      </c>
      <c r="HG20">
        <v>3.0179999999999998</v>
      </c>
      <c r="HH20">
        <v>0.41</v>
      </c>
      <c r="HI20">
        <v>2</v>
      </c>
      <c r="HJ20">
        <v>504.29</v>
      </c>
      <c r="HK20">
        <v>502.80399999999997</v>
      </c>
      <c r="HL20">
        <v>23.415800000000001</v>
      </c>
      <c r="HM20">
        <v>30.074100000000001</v>
      </c>
      <c r="HN20">
        <v>30.002400000000002</v>
      </c>
      <c r="HO20">
        <v>30.068200000000001</v>
      </c>
      <c r="HP20">
        <v>30.044699999999999</v>
      </c>
      <c r="HQ20">
        <v>0</v>
      </c>
      <c r="HR20">
        <v>52.611800000000002</v>
      </c>
      <c r="HS20">
        <v>0</v>
      </c>
      <c r="HT20">
        <v>23.445900000000002</v>
      </c>
      <c r="HU20">
        <v>0</v>
      </c>
      <c r="HV20">
        <v>13.0494</v>
      </c>
      <c r="HW20">
        <v>99.887799999999999</v>
      </c>
      <c r="HX20">
        <v>103.855</v>
      </c>
    </row>
    <row r="21" spans="1:232" x14ac:dyDescent="0.25">
      <c r="A21">
        <v>7</v>
      </c>
      <c r="B21">
        <v>1566756669.0999999</v>
      </c>
      <c r="C21">
        <v>706</v>
      </c>
      <c r="D21" t="s">
        <v>381</v>
      </c>
      <c r="E21" t="s">
        <v>382</v>
      </c>
      <c r="G21">
        <v>1566756669.0999999</v>
      </c>
      <c r="H21">
        <f t="shared" si="0"/>
        <v>4.5684327303045034E-3</v>
      </c>
      <c r="I21">
        <f t="shared" si="1"/>
        <v>28.343615436719375</v>
      </c>
      <c r="J21">
        <f t="shared" si="2"/>
        <v>364.02800000000002</v>
      </c>
      <c r="K21">
        <f t="shared" si="3"/>
        <v>188.48554189978171</v>
      </c>
      <c r="L21">
        <f t="shared" si="4"/>
        <v>18.832840244592756</v>
      </c>
      <c r="M21">
        <f t="shared" si="5"/>
        <v>36.372451167653999</v>
      </c>
      <c r="N21">
        <f t="shared" si="6"/>
        <v>0.28599490577424808</v>
      </c>
      <c r="O21">
        <f t="shared" si="7"/>
        <v>2.2625847489535813</v>
      </c>
      <c r="P21">
        <f t="shared" si="8"/>
        <v>0.26732250090237442</v>
      </c>
      <c r="Q21">
        <f t="shared" si="9"/>
        <v>0.16865250852413732</v>
      </c>
      <c r="R21">
        <f t="shared" si="10"/>
        <v>321.44573392152978</v>
      </c>
      <c r="S21">
        <f t="shared" si="11"/>
        <v>27.353960003917006</v>
      </c>
      <c r="T21">
        <f t="shared" si="12"/>
        <v>26.978899999999999</v>
      </c>
      <c r="U21">
        <f t="shared" si="13"/>
        <v>3.5747265987856771</v>
      </c>
      <c r="V21">
        <f t="shared" si="14"/>
        <v>55.219989330928776</v>
      </c>
      <c r="W21">
        <f t="shared" si="15"/>
        <v>1.91409289882545</v>
      </c>
      <c r="X21">
        <f t="shared" si="16"/>
        <v>3.466304361912226</v>
      </c>
      <c r="Y21">
        <f t="shared" si="17"/>
        <v>1.6606336999602271</v>
      </c>
      <c r="Z21">
        <f t="shared" si="18"/>
        <v>-201.4678834064286</v>
      </c>
      <c r="AA21">
        <f t="shared" si="19"/>
        <v>-63.832379420156762</v>
      </c>
      <c r="AB21">
        <f t="shared" si="20"/>
        <v>-6.0713173522682276</v>
      </c>
      <c r="AC21">
        <f t="shared" si="21"/>
        <v>50.074153742676181</v>
      </c>
      <c r="AD21">
        <v>-4.1523407989327098E-2</v>
      </c>
      <c r="AE21">
        <v>4.6613663118349399E-2</v>
      </c>
      <c r="AF21">
        <v>3.4777454578592599</v>
      </c>
      <c r="AG21">
        <v>0</v>
      </c>
      <c r="AH21">
        <v>0</v>
      </c>
      <c r="AI21">
        <f t="shared" si="22"/>
        <v>1</v>
      </c>
      <c r="AJ21">
        <f t="shared" si="23"/>
        <v>0</v>
      </c>
      <c r="AK21">
        <f t="shared" si="24"/>
        <v>53038.22462085048</v>
      </c>
      <c r="AL21">
        <v>0</v>
      </c>
      <c r="AM21">
        <v>153.611764705882</v>
      </c>
      <c r="AN21">
        <v>678.13199999999995</v>
      </c>
      <c r="AO21">
        <f t="shared" si="25"/>
        <v>524.52023529411792</v>
      </c>
      <c r="AP21">
        <f t="shared" si="26"/>
        <v>0.77347807697338866</v>
      </c>
      <c r="AQ21">
        <v>-1.69616101757574</v>
      </c>
      <c r="AR21" t="s">
        <v>383</v>
      </c>
      <c r="AS21">
        <v>748.79617647058797</v>
      </c>
      <c r="AT21">
        <v>914.52300000000002</v>
      </c>
      <c r="AU21">
        <f t="shared" si="27"/>
        <v>0.18121668184333473</v>
      </c>
      <c r="AV21">
        <v>0.5</v>
      </c>
      <c r="AW21">
        <f t="shared" si="28"/>
        <v>1681.2227998383262</v>
      </c>
      <c r="AX21">
        <f t="shared" si="29"/>
        <v>28.343615436719375</v>
      </c>
      <c r="AY21">
        <f t="shared" si="30"/>
        <v>152.33280861303118</v>
      </c>
      <c r="AZ21">
        <f t="shared" si="31"/>
        <v>0.39516009985533446</v>
      </c>
      <c r="BA21">
        <f t="shared" si="32"/>
        <v>1.7867814103629736E-2</v>
      </c>
      <c r="BB21">
        <f t="shared" si="33"/>
        <v>-0.25848557116660825</v>
      </c>
      <c r="BC21" t="s">
        <v>384</v>
      </c>
      <c r="BD21">
        <v>553.14</v>
      </c>
      <c r="BE21">
        <f t="shared" si="34"/>
        <v>361.38300000000004</v>
      </c>
      <c r="BF21">
        <f t="shared" si="35"/>
        <v>0.45859053560740831</v>
      </c>
      <c r="BG21">
        <f t="shared" si="36"/>
        <v>-1.8912490399385573</v>
      </c>
      <c r="BH21">
        <f t="shared" si="37"/>
        <v>0.21780046849400642</v>
      </c>
      <c r="BI21">
        <f t="shared" si="38"/>
        <v>-0.45068042011276627</v>
      </c>
      <c r="BJ21">
        <v>8447</v>
      </c>
      <c r="BK21">
        <v>300</v>
      </c>
      <c r="BL21">
        <v>300</v>
      </c>
      <c r="BM21">
        <v>300</v>
      </c>
      <c r="BN21">
        <v>10324.799999999999</v>
      </c>
      <c r="BO21">
        <v>870.70399999999995</v>
      </c>
      <c r="BP21">
        <v>-6.8526300000000002E-3</v>
      </c>
      <c r="BQ21">
        <v>-3.9701499999999998</v>
      </c>
      <c r="BR21" t="s">
        <v>347</v>
      </c>
      <c r="BS21" t="s">
        <v>347</v>
      </c>
      <c r="BT21" t="s">
        <v>347</v>
      </c>
      <c r="BU21" t="s">
        <v>347</v>
      </c>
      <c r="BV21" t="s">
        <v>347</v>
      </c>
      <c r="BW21" t="s">
        <v>347</v>
      </c>
      <c r="BX21" t="s">
        <v>347</v>
      </c>
      <c r="BY21" t="s">
        <v>347</v>
      </c>
      <c r="BZ21" t="s">
        <v>347</v>
      </c>
      <c r="CA21" t="s">
        <v>347</v>
      </c>
      <c r="CB21">
        <f t="shared" si="39"/>
        <v>2000.03</v>
      </c>
      <c r="CC21">
        <f t="shared" si="40"/>
        <v>1681.2227998383262</v>
      </c>
      <c r="CD21">
        <f t="shared" si="41"/>
        <v>0.84059879093729906</v>
      </c>
      <c r="CE21">
        <f t="shared" si="42"/>
        <v>0.19119758187459832</v>
      </c>
      <c r="CF21">
        <v>6</v>
      </c>
      <c r="CG21">
        <v>0.5</v>
      </c>
      <c r="CH21" t="s">
        <v>348</v>
      </c>
      <c r="CI21">
        <v>1566756669.0999999</v>
      </c>
      <c r="CJ21">
        <v>364.02800000000002</v>
      </c>
      <c r="CK21">
        <v>400.03800000000001</v>
      </c>
      <c r="CL21">
        <v>19.1569</v>
      </c>
      <c r="CM21">
        <v>13.779500000000001</v>
      </c>
      <c r="CN21">
        <v>499.97199999999998</v>
      </c>
      <c r="CO21">
        <v>99.817300000000003</v>
      </c>
      <c r="CP21">
        <v>9.9330500000000002E-2</v>
      </c>
      <c r="CQ21">
        <v>26.4556</v>
      </c>
      <c r="CR21">
        <v>26.978899999999999</v>
      </c>
      <c r="CS21">
        <v>999.9</v>
      </c>
      <c r="CT21">
        <v>0</v>
      </c>
      <c r="CU21">
        <v>0</v>
      </c>
      <c r="CV21">
        <v>10031.9</v>
      </c>
      <c r="CW21">
        <v>0</v>
      </c>
      <c r="CX21">
        <v>580.94299999999998</v>
      </c>
      <c r="CY21">
        <v>-36.0105</v>
      </c>
      <c r="CZ21">
        <v>371.13799999999998</v>
      </c>
      <c r="DA21">
        <v>405.62799999999999</v>
      </c>
      <c r="DB21">
        <v>5.3773999999999997</v>
      </c>
      <c r="DC21">
        <v>361.17</v>
      </c>
      <c r="DD21">
        <v>400.03800000000001</v>
      </c>
      <c r="DE21">
        <v>18.7439</v>
      </c>
      <c r="DF21">
        <v>13.779500000000001</v>
      </c>
      <c r="DG21">
        <v>1.9121900000000001</v>
      </c>
      <c r="DH21">
        <v>1.37544</v>
      </c>
      <c r="DI21">
        <v>16.735399999999998</v>
      </c>
      <c r="DJ21">
        <v>11.6495</v>
      </c>
      <c r="DK21">
        <v>2000.03</v>
      </c>
      <c r="DL21">
        <v>0.97999099999999995</v>
      </c>
      <c r="DM21">
        <v>2.0009200000000001E-2</v>
      </c>
      <c r="DN21">
        <v>0</v>
      </c>
      <c r="DO21">
        <v>748.69500000000005</v>
      </c>
      <c r="DP21">
        <v>5.0002700000000004</v>
      </c>
      <c r="DQ21">
        <v>17912.3</v>
      </c>
      <c r="DR21">
        <v>16186</v>
      </c>
      <c r="DS21">
        <v>44.436999999999998</v>
      </c>
      <c r="DT21">
        <v>45.436999999999998</v>
      </c>
      <c r="DU21">
        <v>45.125</v>
      </c>
      <c r="DV21">
        <v>45.125</v>
      </c>
      <c r="DW21">
        <v>45.936999999999998</v>
      </c>
      <c r="DX21">
        <v>1955.11</v>
      </c>
      <c r="DY21">
        <v>39.92</v>
      </c>
      <c r="DZ21">
        <v>0</v>
      </c>
      <c r="EA21">
        <v>123.40000009536701</v>
      </c>
      <c r="EB21">
        <v>748.79617647058797</v>
      </c>
      <c r="EC21">
        <v>0.87720589476255895</v>
      </c>
      <c r="ED21">
        <v>179.75490157687301</v>
      </c>
      <c r="EE21">
        <v>17893.5</v>
      </c>
      <c r="EF21">
        <v>10</v>
      </c>
      <c r="EG21">
        <v>1566756637.0999999</v>
      </c>
      <c r="EH21" t="s">
        <v>385</v>
      </c>
      <c r="EI21">
        <v>33</v>
      </c>
      <c r="EJ21">
        <v>2.8580000000000001</v>
      </c>
      <c r="EK21">
        <v>0.41299999999999998</v>
      </c>
      <c r="EL21">
        <v>400</v>
      </c>
      <c r="EM21">
        <v>13</v>
      </c>
      <c r="EN21">
        <v>7.0000000000000007E-2</v>
      </c>
      <c r="EO21">
        <v>0.05</v>
      </c>
      <c r="EP21">
        <v>28.259670834268402</v>
      </c>
      <c r="EQ21">
        <v>0.25517526395824802</v>
      </c>
      <c r="ER21">
        <v>9.3335318506121007E-2</v>
      </c>
      <c r="ES21">
        <v>1</v>
      </c>
      <c r="ET21">
        <v>0.287721904040454</v>
      </c>
      <c r="EU21">
        <v>2.72075021487506E-2</v>
      </c>
      <c r="EV21">
        <v>6.00905483223017E-3</v>
      </c>
      <c r="EW21">
        <v>1</v>
      </c>
      <c r="EX21">
        <v>2</v>
      </c>
      <c r="EY21">
        <v>2</v>
      </c>
      <c r="EZ21" t="s">
        <v>350</v>
      </c>
      <c r="FA21">
        <v>2.9528799999999999</v>
      </c>
      <c r="FB21">
        <v>2.7770600000000001</v>
      </c>
      <c r="FC21">
        <v>8.8272400000000001E-2</v>
      </c>
      <c r="FD21">
        <v>9.3017299999999997E-2</v>
      </c>
      <c r="FE21">
        <v>9.6050399999999994E-2</v>
      </c>
      <c r="FF21">
        <v>7.3015200000000002E-2</v>
      </c>
      <c r="FG21">
        <v>22075.3</v>
      </c>
      <c r="FH21">
        <v>22195.3</v>
      </c>
      <c r="FI21">
        <v>22758</v>
      </c>
      <c r="FJ21">
        <v>26816.400000000001</v>
      </c>
      <c r="FK21">
        <v>29373.9</v>
      </c>
      <c r="FL21">
        <v>38921.800000000003</v>
      </c>
      <c r="FM21">
        <v>32472.5</v>
      </c>
      <c r="FN21">
        <v>42607.3</v>
      </c>
      <c r="FO21">
        <v>1.99892</v>
      </c>
      <c r="FP21">
        <v>1.9403699999999999</v>
      </c>
      <c r="FQ21">
        <v>9.6097600000000005E-2</v>
      </c>
      <c r="FR21">
        <v>0</v>
      </c>
      <c r="FS21">
        <v>25.405200000000001</v>
      </c>
      <c r="FT21">
        <v>999.9</v>
      </c>
      <c r="FU21">
        <v>42.332999999999998</v>
      </c>
      <c r="FV21">
        <v>36.981000000000002</v>
      </c>
      <c r="FW21">
        <v>26.709800000000001</v>
      </c>
      <c r="FX21">
        <v>59.755699999999997</v>
      </c>
      <c r="FY21">
        <v>45.476799999999997</v>
      </c>
      <c r="FZ21">
        <v>1</v>
      </c>
      <c r="GA21">
        <v>0.16223099999999999</v>
      </c>
      <c r="GB21">
        <v>2.0092300000000001</v>
      </c>
      <c r="GC21">
        <v>20.280100000000001</v>
      </c>
      <c r="GD21">
        <v>5.22058</v>
      </c>
      <c r="GE21">
        <v>11.956</v>
      </c>
      <c r="GF21">
        <v>4.9710000000000001</v>
      </c>
      <c r="GG21">
        <v>3.2942499999999999</v>
      </c>
      <c r="GH21">
        <v>546.9</v>
      </c>
      <c r="GI21">
        <v>9999</v>
      </c>
      <c r="GJ21">
        <v>9999</v>
      </c>
      <c r="GK21">
        <v>9999</v>
      </c>
      <c r="GL21">
        <v>1.8656900000000001</v>
      </c>
      <c r="GM21">
        <v>1.86493</v>
      </c>
      <c r="GN21">
        <v>1.8652299999999999</v>
      </c>
      <c r="GO21">
        <v>1.8681300000000001</v>
      </c>
      <c r="GP21">
        <v>1.8623499999999999</v>
      </c>
      <c r="GQ21">
        <v>1.8606</v>
      </c>
      <c r="GR21">
        <v>1.85677</v>
      </c>
      <c r="GS21">
        <v>1.8629500000000001</v>
      </c>
      <c r="GT21" t="s">
        <v>351</v>
      </c>
      <c r="GU21" t="s">
        <v>19</v>
      </c>
      <c r="GV21" t="s">
        <v>19</v>
      </c>
      <c r="GW21" t="s">
        <v>19</v>
      </c>
      <c r="GX21" t="s">
        <v>352</v>
      </c>
      <c r="GY21" t="s">
        <v>353</v>
      </c>
      <c r="GZ21" t="s">
        <v>354</v>
      </c>
      <c r="HA21" t="s">
        <v>354</v>
      </c>
      <c r="HB21" t="s">
        <v>354</v>
      </c>
      <c r="HC21" t="s">
        <v>354</v>
      </c>
      <c r="HD21">
        <v>0</v>
      </c>
      <c r="HE21">
        <v>100</v>
      </c>
      <c r="HF21">
        <v>100</v>
      </c>
      <c r="HG21">
        <v>2.8580000000000001</v>
      </c>
      <c r="HH21">
        <v>0.41299999999999998</v>
      </c>
      <c r="HI21">
        <v>2</v>
      </c>
      <c r="HJ21">
        <v>504.245</v>
      </c>
      <c r="HK21">
        <v>507.21499999999997</v>
      </c>
      <c r="HL21">
        <v>23.0944</v>
      </c>
      <c r="HM21">
        <v>29.410299999999999</v>
      </c>
      <c r="HN21">
        <v>29.999199999999998</v>
      </c>
      <c r="HO21">
        <v>29.5307</v>
      </c>
      <c r="HP21">
        <v>29.5124</v>
      </c>
      <c r="HQ21">
        <v>21.230899999999998</v>
      </c>
      <c r="HR21">
        <v>48.856000000000002</v>
      </c>
      <c r="HS21">
        <v>0</v>
      </c>
      <c r="HT21">
        <v>23.3689</v>
      </c>
      <c r="HU21">
        <v>400</v>
      </c>
      <c r="HV21">
        <v>13.752599999999999</v>
      </c>
      <c r="HW21">
        <v>100.004</v>
      </c>
      <c r="HX21">
        <v>103.994</v>
      </c>
    </row>
    <row r="22" spans="1:232" x14ac:dyDescent="0.25">
      <c r="A22">
        <v>8</v>
      </c>
      <c r="B22">
        <v>1566756765.5999999</v>
      </c>
      <c r="C22">
        <v>802.5</v>
      </c>
      <c r="D22" t="s">
        <v>386</v>
      </c>
      <c r="E22" t="s">
        <v>387</v>
      </c>
      <c r="G22">
        <v>1566756765.5999999</v>
      </c>
      <c r="H22">
        <f t="shared" si="0"/>
        <v>4.1478695030612309E-3</v>
      </c>
      <c r="I22">
        <f t="shared" si="1"/>
        <v>29.391478475251134</v>
      </c>
      <c r="J22">
        <f t="shared" si="2"/>
        <v>462.447</v>
      </c>
      <c r="K22">
        <f t="shared" si="3"/>
        <v>259.56678058960063</v>
      </c>
      <c r="L22">
        <f t="shared" si="4"/>
        <v>25.93387174291712</v>
      </c>
      <c r="M22">
        <f t="shared" si="5"/>
        <v>46.204068019238996</v>
      </c>
      <c r="N22">
        <f t="shared" si="6"/>
        <v>0.25672456017049472</v>
      </c>
      <c r="O22">
        <f t="shared" si="7"/>
        <v>2.2578027308521009</v>
      </c>
      <c r="P22">
        <f t="shared" si="8"/>
        <v>0.24153994867691234</v>
      </c>
      <c r="Q22">
        <f t="shared" si="9"/>
        <v>0.15225184611721973</v>
      </c>
      <c r="R22">
        <f t="shared" si="10"/>
        <v>321.45043273828554</v>
      </c>
      <c r="S22">
        <f t="shared" si="11"/>
        <v>27.486682256588068</v>
      </c>
      <c r="T22">
        <f t="shared" si="12"/>
        <v>26.996099999999998</v>
      </c>
      <c r="U22">
        <f t="shared" si="13"/>
        <v>3.5783399443922339</v>
      </c>
      <c r="V22">
        <f t="shared" si="14"/>
        <v>55.12021232477705</v>
      </c>
      <c r="W22">
        <f t="shared" si="15"/>
        <v>1.9097105954043001</v>
      </c>
      <c r="X22">
        <f t="shared" si="16"/>
        <v>3.4646285180325176</v>
      </c>
      <c r="Y22">
        <f t="shared" si="17"/>
        <v>1.6686293489879338</v>
      </c>
      <c r="Z22">
        <f t="shared" si="18"/>
        <v>-182.92104508500029</v>
      </c>
      <c r="AA22">
        <f t="shared" si="19"/>
        <v>-66.789223995060766</v>
      </c>
      <c r="AB22">
        <f t="shared" si="20"/>
        <v>-6.3662949305722325</v>
      </c>
      <c r="AC22">
        <f t="shared" si="21"/>
        <v>65.373868727652265</v>
      </c>
      <c r="AD22">
        <v>-4.13941384632798E-2</v>
      </c>
      <c r="AE22">
        <v>4.6468546750728902E-2</v>
      </c>
      <c r="AF22">
        <v>3.4691804350258</v>
      </c>
      <c r="AG22">
        <v>0</v>
      </c>
      <c r="AH22">
        <v>0</v>
      </c>
      <c r="AI22">
        <f t="shared" si="22"/>
        <v>1</v>
      </c>
      <c r="AJ22">
        <f t="shared" si="23"/>
        <v>0</v>
      </c>
      <c r="AK22">
        <f t="shared" si="24"/>
        <v>52881.243940316774</v>
      </c>
      <c r="AL22">
        <v>0</v>
      </c>
      <c r="AM22">
        <v>153.611764705882</v>
      </c>
      <c r="AN22">
        <v>678.13199999999995</v>
      </c>
      <c r="AO22">
        <f t="shared" si="25"/>
        <v>524.52023529411792</v>
      </c>
      <c r="AP22">
        <f t="shared" si="26"/>
        <v>0.77347807697338866</v>
      </c>
      <c r="AQ22">
        <v>-1.69616101757574</v>
      </c>
      <c r="AR22" t="s">
        <v>388</v>
      </c>
      <c r="AS22">
        <v>747.40205882352905</v>
      </c>
      <c r="AT22">
        <v>924.16200000000003</v>
      </c>
      <c r="AU22">
        <f t="shared" si="27"/>
        <v>0.1912651041445883</v>
      </c>
      <c r="AV22">
        <v>0.5</v>
      </c>
      <c r="AW22">
        <f t="shared" si="28"/>
        <v>1681.255499838451</v>
      </c>
      <c r="AX22">
        <f t="shared" si="29"/>
        <v>29.391478475251134</v>
      </c>
      <c r="AY22">
        <f t="shared" si="30"/>
        <v>160.7827541351316</v>
      </c>
      <c r="AZ22">
        <f t="shared" si="31"/>
        <v>0.40060292459547131</v>
      </c>
      <c r="BA22">
        <f t="shared" si="32"/>
        <v>1.8490728801073979E-2</v>
      </c>
      <c r="BB22">
        <f t="shared" si="33"/>
        <v>-0.26621955890850313</v>
      </c>
      <c r="BC22" t="s">
        <v>389</v>
      </c>
      <c r="BD22">
        <v>553.94000000000005</v>
      </c>
      <c r="BE22">
        <f t="shared" si="34"/>
        <v>370.22199999999998</v>
      </c>
      <c r="BF22">
        <f t="shared" si="35"/>
        <v>0.47744310488428832</v>
      </c>
      <c r="BG22">
        <f t="shared" si="36"/>
        <v>-1.9810454779695978</v>
      </c>
      <c r="BH22">
        <f t="shared" si="37"/>
        <v>0.22939444189385258</v>
      </c>
      <c r="BI22">
        <f t="shared" si="38"/>
        <v>-0.46905721351635166</v>
      </c>
      <c r="BJ22">
        <v>8449</v>
      </c>
      <c r="BK22">
        <v>300</v>
      </c>
      <c r="BL22">
        <v>300</v>
      </c>
      <c r="BM22">
        <v>300</v>
      </c>
      <c r="BN22">
        <v>10325.4</v>
      </c>
      <c r="BO22">
        <v>876.42600000000004</v>
      </c>
      <c r="BP22">
        <v>-6.8531499999999997E-3</v>
      </c>
      <c r="BQ22">
        <v>-3.5095200000000002</v>
      </c>
      <c r="BR22" t="s">
        <v>347</v>
      </c>
      <c r="BS22" t="s">
        <v>347</v>
      </c>
      <c r="BT22" t="s">
        <v>347</v>
      </c>
      <c r="BU22" t="s">
        <v>347</v>
      </c>
      <c r="BV22" t="s">
        <v>347</v>
      </c>
      <c r="BW22" t="s">
        <v>347</v>
      </c>
      <c r="BX22" t="s">
        <v>347</v>
      </c>
      <c r="BY22" t="s">
        <v>347</v>
      </c>
      <c r="BZ22" t="s">
        <v>347</v>
      </c>
      <c r="CA22" t="s">
        <v>347</v>
      </c>
      <c r="CB22">
        <f t="shared" si="39"/>
        <v>2000.07</v>
      </c>
      <c r="CC22">
        <f t="shared" si="40"/>
        <v>1681.255499838451</v>
      </c>
      <c r="CD22">
        <f t="shared" si="41"/>
        <v>0.84059832897771125</v>
      </c>
      <c r="CE22">
        <f t="shared" si="42"/>
        <v>0.19119665795542271</v>
      </c>
      <c r="CF22">
        <v>6</v>
      </c>
      <c r="CG22">
        <v>0.5</v>
      </c>
      <c r="CH22" t="s">
        <v>348</v>
      </c>
      <c r="CI22">
        <v>1566756765.5999999</v>
      </c>
      <c r="CJ22">
        <v>462.447</v>
      </c>
      <c r="CK22">
        <v>500.017</v>
      </c>
      <c r="CL22">
        <v>19.113900000000001</v>
      </c>
      <c r="CM22">
        <v>14.2318</v>
      </c>
      <c r="CN22">
        <v>500.02100000000002</v>
      </c>
      <c r="CO22">
        <v>99.811999999999998</v>
      </c>
      <c r="CP22">
        <v>0.100137</v>
      </c>
      <c r="CQ22">
        <v>26.447399999999998</v>
      </c>
      <c r="CR22">
        <v>26.996099999999998</v>
      </c>
      <c r="CS22">
        <v>999.9</v>
      </c>
      <c r="CT22">
        <v>0</v>
      </c>
      <c r="CU22">
        <v>0</v>
      </c>
      <c r="CV22">
        <v>10001.200000000001</v>
      </c>
      <c r="CW22">
        <v>0</v>
      </c>
      <c r="CX22">
        <v>543.03700000000003</v>
      </c>
      <c r="CY22">
        <v>-37.5702</v>
      </c>
      <c r="CZ22">
        <v>471.45800000000003</v>
      </c>
      <c r="DA22">
        <v>507.23599999999999</v>
      </c>
      <c r="DB22">
        <v>4.8821199999999996</v>
      </c>
      <c r="DC22">
        <v>459.54700000000003</v>
      </c>
      <c r="DD22">
        <v>500.017</v>
      </c>
      <c r="DE22">
        <v>18.6919</v>
      </c>
      <c r="DF22">
        <v>14.2318</v>
      </c>
      <c r="DG22">
        <v>1.9077999999999999</v>
      </c>
      <c r="DH22">
        <v>1.4205099999999999</v>
      </c>
      <c r="DI22">
        <v>16.699200000000001</v>
      </c>
      <c r="DJ22">
        <v>12.138299999999999</v>
      </c>
      <c r="DK22">
        <v>2000.07</v>
      </c>
      <c r="DL22">
        <v>0.98000699999999996</v>
      </c>
      <c r="DM22">
        <v>1.9992699999999999E-2</v>
      </c>
      <c r="DN22">
        <v>0</v>
      </c>
      <c r="DO22">
        <v>747.37</v>
      </c>
      <c r="DP22">
        <v>5.0002700000000004</v>
      </c>
      <c r="DQ22">
        <v>17931.3</v>
      </c>
      <c r="DR22">
        <v>16186.4</v>
      </c>
      <c r="DS22">
        <v>44.311999999999998</v>
      </c>
      <c r="DT22">
        <v>45.186999999999998</v>
      </c>
      <c r="DU22">
        <v>45</v>
      </c>
      <c r="DV22">
        <v>44.875</v>
      </c>
      <c r="DW22">
        <v>45.811999999999998</v>
      </c>
      <c r="DX22">
        <v>1955.18</v>
      </c>
      <c r="DY22">
        <v>39.89</v>
      </c>
      <c r="DZ22">
        <v>0</v>
      </c>
      <c r="EA22">
        <v>95.900000095367403</v>
      </c>
      <c r="EB22">
        <v>747.40205882352905</v>
      </c>
      <c r="EC22">
        <v>1.2303921411916301</v>
      </c>
      <c r="ED22">
        <v>28.284313711749501</v>
      </c>
      <c r="EE22">
        <v>17930.835294117602</v>
      </c>
      <c r="EF22">
        <v>10</v>
      </c>
      <c r="EG22">
        <v>1566756732.0999999</v>
      </c>
      <c r="EH22" t="s">
        <v>390</v>
      </c>
      <c r="EI22">
        <v>34</v>
      </c>
      <c r="EJ22">
        <v>2.9</v>
      </c>
      <c r="EK22">
        <v>0.42199999999999999</v>
      </c>
      <c r="EL22">
        <v>500</v>
      </c>
      <c r="EM22">
        <v>14</v>
      </c>
      <c r="EN22">
        <v>0.05</v>
      </c>
      <c r="EO22">
        <v>0.04</v>
      </c>
      <c r="EP22">
        <v>29.2965867023428</v>
      </c>
      <c r="EQ22">
        <v>0.27149083092887999</v>
      </c>
      <c r="ER22">
        <v>9.7289242178422206E-2</v>
      </c>
      <c r="ES22">
        <v>1</v>
      </c>
      <c r="ET22">
        <v>0.25978033870670802</v>
      </c>
      <c r="EU22">
        <v>-1.0174466511791199E-3</v>
      </c>
      <c r="EV22">
        <v>1.7875550791242401E-3</v>
      </c>
      <c r="EW22">
        <v>1</v>
      </c>
      <c r="EX22">
        <v>2</v>
      </c>
      <c r="EY22">
        <v>2</v>
      </c>
      <c r="EZ22" t="s">
        <v>350</v>
      </c>
      <c r="FA22">
        <v>2.9531700000000001</v>
      </c>
      <c r="FB22">
        <v>2.7775699999999999</v>
      </c>
      <c r="FC22">
        <v>0.106117</v>
      </c>
      <c r="FD22">
        <v>0.109888</v>
      </c>
      <c r="FE22">
        <v>9.5899899999999996E-2</v>
      </c>
      <c r="FF22">
        <v>7.4814099999999994E-2</v>
      </c>
      <c r="FG22">
        <v>21652.6</v>
      </c>
      <c r="FH22">
        <v>21793.5</v>
      </c>
      <c r="FI22">
        <v>22767.200000000001</v>
      </c>
      <c r="FJ22">
        <v>26828.9</v>
      </c>
      <c r="FK22">
        <v>29390.5</v>
      </c>
      <c r="FL22">
        <v>38862.9</v>
      </c>
      <c r="FM22">
        <v>32485.4</v>
      </c>
      <c r="FN22">
        <v>42625</v>
      </c>
      <c r="FO22">
        <v>2.0013299999999998</v>
      </c>
      <c r="FP22">
        <v>1.9452</v>
      </c>
      <c r="FQ22">
        <v>0.106785</v>
      </c>
      <c r="FR22">
        <v>0</v>
      </c>
      <c r="FS22">
        <v>25.247199999999999</v>
      </c>
      <c r="FT22">
        <v>999.9</v>
      </c>
      <c r="FU22">
        <v>41.911999999999999</v>
      </c>
      <c r="FV22">
        <v>36.92</v>
      </c>
      <c r="FW22">
        <v>26.359000000000002</v>
      </c>
      <c r="FX22">
        <v>60.445700000000002</v>
      </c>
      <c r="FY22">
        <v>45.4407</v>
      </c>
      <c r="FZ22">
        <v>1</v>
      </c>
      <c r="GA22">
        <v>0.14438300000000001</v>
      </c>
      <c r="GB22">
        <v>1.7044299999999999</v>
      </c>
      <c r="GC22">
        <v>20.284800000000001</v>
      </c>
      <c r="GD22">
        <v>5.2210299999999998</v>
      </c>
      <c r="GE22">
        <v>11.956</v>
      </c>
      <c r="GF22">
        <v>4.9711999999999996</v>
      </c>
      <c r="GG22">
        <v>3.29433</v>
      </c>
      <c r="GH22">
        <v>547</v>
      </c>
      <c r="GI22">
        <v>9999</v>
      </c>
      <c r="GJ22">
        <v>9999</v>
      </c>
      <c r="GK22">
        <v>9999</v>
      </c>
      <c r="GL22">
        <v>1.8656900000000001</v>
      </c>
      <c r="GM22">
        <v>1.86493</v>
      </c>
      <c r="GN22">
        <v>1.86521</v>
      </c>
      <c r="GO22">
        <v>1.8681300000000001</v>
      </c>
      <c r="GP22">
        <v>1.8623499999999999</v>
      </c>
      <c r="GQ22">
        <v>1.8606199999999999</v>
      </c>
      <c r="GR22">
        <v>1.85673</v>
      </c>
      <c r="GS22">
        <v>1.8629500000000001</v>
      </c>
      <c r="GT22" t="s">
        <v>351</v>
      </c>
      <c r="GU22" t="s">
        <v>19</v>
      </c>
      <c r="GV22" t="s">
        <v>19</v>
      </c>
      <c r="GW22" t="s">
        <v>19</v>
      </c>
      <c r="GX22" t="s">
        <v>352</v>
      </c>
      <c r="GY22" t="s">
        <v>353</v>
      </c>
      <c r="GZ22" t="s">
        <v>354</v>
      </c>
      <c r="HA22" t="s">
        <v>354</v>
      </c>
      <c r="HB22" t="s">
        <v>354</v>
      </c>
      <c r="HC22" t="s">
        <v>354</v>
      </c>
      <c r="HD22">
        <v>0</v>
      </c>
      <c r="HE22">
        <v>100</v>
      </c>
      <c r="HF22">
        <v>100</v>
      </c>
      <c r="HG22">
        <v>2.9</v>
      </c>
      <c r="HH22">
        <v>0.42199999999999999</v>
      </c>
      <c r="HI22">
        <v>2</v>
      </c>
      <c r="HJ22">
        <v>504.05099999999999</v>
      </c>
      <c r="HK22">
        <v>508.72399999999999</v>
      </c>
      <c r="HL22">
        <v>23.5871</v>
      </c>
      <c r="HM22">
        <v>29.185099999999998</v>
      </c>
      <c r="HN22">
        <v>29.999300000000002</v>
      </c>
      <c r="HO22">
        <v>29.324000000000002</v>
      </c>
      <c r="HP22">
        <v>29.305499999999999</v>
      </c>
      <c r="HQ22">
        <v>25.437899999999999</v>
      </c>
      <c r="HR22">
        <v>46.229900000000001</v>
      </c>
      <c r="HS22">
        <v>0</v>
      </c>
      <c r="HT22">
        <v>23.5989</v>
      </c>
      <c r="HU22">
        <v>500</v>
      </c>
      <c r="HV22">
        <v>14.1938</v>
      </c>
      <c r="HW22">
        <v>100.044</v>
      </c>
      <c r="HX22">
        <v>104.039</v>
      </c>
    </row>
    <row r="23" spans="1:232" x14ac:dyDescent="0.25">
      <c r="A23">
        <v>9</v>
      </c>
      <c r="B23">
        <v>1566756871.5999999</v>
      </c>
      <c r="C23">
        <v>908.5</v>
      </c>
      <c r="D23" t="s">
        <v>391</v>
      </c>
      <c r="E23" t="s">
        <v>392</v>
      </c>
      <c r="G23">
        <v>1566756871.5999999</v>
      </c>
      <c r="H23">
        <f t="shared" si="0"/>
        <v>3.6592944538299662E-3</v>
      </c>
      <c r="I23">
        <f t="shared" si="1"/>
        <v>30.274996295455143</v>
      </c>
      <c r="J23">
        <f t="shared" si="2"/>
        <v>561.19000000000005</v>
      </c>
      <c r="K23">
        <f t="shared" si="3"/>
        <v>321.56885894252656</v>
      </c>
      <c r="L23">
        <f t="shared" si="4"/>
        <v>32.129876039514635</v>
      </c>
      <c r="M23">
        <f t="shared" si="5"/>
        <v>56.07186340714</v>
      </c>
      <c r="N23">
        <f t="shared" si="6"/>
        <v>0.22289177838039073</v>
      </c>
      <c r="O23">
        <f t="shared" si="7"/>
        <v>2.2597944785397246</v>
      </c>
      <c r="P23">
        <f t="shared" si="8"/>
        <v>0.21135870566767914</v>
      </c>
      <c r="Q23">
        <f t="shared" si="9"/>
        <v>0.13308564283192803</v>
      </c>
      <c r="R23">
        <f t="shared" si="10"/>
        <v>321.44564475976119</v>
      </c>
      <c r="S23">
        <f t="shared" si="11"/>
        <v>27.60486870549726</v>
      </c>
      <c r="T23">
        <f t="shared" si="12"/>
        <v>27.034300000000002</v>
      </c>
      <c r="U23">
        <f t="shared" si="13"/>
        <v>3.5863763384147123</v>
      </c>
      <c r="V23">
        <f t="shared" si="14"/>
        <v>55.094464127066878</v>
      </c>
      <c r="W23">
        <f t="shared" si="15"/>
        <v>1.9040393767383998</v>
      </c>
      <c r="X23">
        <f t="shared" si="16"/>
        <v>3.4559540725308207</v>
      </c>
      <c r="Y23">
        <f t="shared" si="17"/>
        <v>1.6823369616763124</v>
      </c>
      <c r="Z23">
        <f t="shared" si="18"/>
        <v>-161.37488541390152</v>
      </c>
      <c r="AA23">
        <f t="shared" si="19"/>
        <v>-76.679827130075012</v>
      </c>
      <c r="AB23">
        <f t="shared" si="20"/>
        <v>-7.3024619296632061</v>
      </c>
      <c r="AC23">
        <f t="shared" si="21"/>
        <v>76.088470286121463</v>
      </c>
      <c r="AD23">
        <v>-4.1447949793885101E-2</v>
      </c>
      <c r="AE23">
        <v>4.6528954683464699E-2</v>
      </c>
      <c r="AF23">
        <v>3.4727469430187998</v>
      </c>
      <c r="AG23">
        <v>0</v>
      </c>
      <c r="AH23">
        <v>0</v>
      </c>
      <c r="AI23">
        <f t="shared" si="22"/>
        <v>1</v>
      </c>
      <c r="AJ23">
        <f t="shared" si="23"/>
        <v>0</v>
      </c>
      <c r="AK23">
        <f t="shared" si="24"/>
        <v>52954.767165582838</v>
      </c>
      <c r="AL23">
        <v>0</v>
      </c>
      <c r="AM23">
        <v>153.611764705882</v>
      </c>
      <c r="AN23">
        <v>678.13199999999995</v>
      </c>
      <c r="AO23">
        <f t="shared" si="25"/>
        <v>524.52023529411792</v>
      </c>
      <c r="AP23">
        <f t="shared" si="26"/>
        <v>0.77347807697338866</v>
      </c>
      <c r="AQ23">
        <v>-1.69616101757574</v>
      </c>
      <c r="AR23" t="s">
        <v>393</v>
      </c>
      <c r="AS23">
        <v>746.39035294117696</v>
      </c>
      <c r="AT23">
        <v>929.83600000000001</v>
      </c>
      <c r="AU23">
        <f t="shared" si="27"/>
        <v>0.19728817453703995</v>
      </c>
      <c r="AV23">
        <v>0.5</v>
      </c>
      <c r="AW23">
        <f t="shared" si="28"/>
        <v>1681.2302998384484</v>
      </c>
      <c r="AX23">
        <f t="shared" si="29"/>
        <v>30.274996295455143</v>
      </c>
      <c r="AY23">
        <f t="shared" si="30"/>
        <v>165.84342841574392</v>
      </c>
      <c r="AZ23">
        <f t="shared" si="31"/>
        <v>0.40942273691274594</v>
      </c>
      <c r="BA23">
        <f t="shared" si="32"/>
        <v>1.9016524574951468E-2</v>
      </c>
      <c r="BB23">
        <f t="shared" si="33"/>
        <v>-0.2706971982155994</v>
      </c>
      <c r="BC23" t="s">
        <v>394</v>
      </c>
      <c r="BD23">
        <v>549.14</v>
      </c>
      <c r="BE23">
        <f t="shared" si="34"/>
        <v>380.69600000000003</v>
      </c>
      <c r="BF23">
        <f t="shared" si="35"/>
        <v>0.48186912144814509</v>
      </c>
      <c r="BG23">
        <f t="shared" si="36"/>
        <v>-1.95131481022079</v>
      </c>
      <c r="BH23">
        <f t="shared" si="37"/>
        <v>0.23633073887381773</v>
      </c>
      <c r="BI23">
        <f t="shared" si="38"/>
        <v>-0.47987471800560816</v>
      </c>
      <c r="BJ23">
        <v>8451</v>
      </c>
      <c r="BK23">
        <v>300</v>
      </c>
      <c r="BL23">
        <v>300</v>
      </c>
      <c r="BM23">
        <v>300</v>
      </c>
      <c r="BN23">
        <v>10325.4</v>
      </c>
      <c r="BO23">
        <v>880.87</v>
      </c>
      <c r="BP23">
        <v>-6.8529999999999997E-3</v>
      </c>
      <c r="BQ23">
        <v>-3.9238300000000002</v>
      </c>
      <c r="BR23" t="s">
        <v>347</v>
      </c>
      <c r="BS23" t="s">
        <v>347</v>
      </c>
      <c r="BT23" t="s">
        <v>347</v>
      </c>
      <c r="BU23" t="s">
        <v>347</v>
      </c>
      <c r="BV23" t="s">
        <v>347</v>
      </c>
      <c r="BW23" t="s">
        <v>347</v>
      </c>
      <c r="BX23" t="s">
        <v>347</v>
      </c>
      <c r="BY23" t="s">
        <v>347</v>
      </c>
      <c r="BZ23" t="s">
        <v>347</v>
      </c>
      <c r="CA23" t="s">
        <v>347</v>
      </c>
      <c r="CB23">
        <f t="shared" si="39"/>
        <v>2000.04</v>
      </c>
      <c r="CC23">
        <f t="shared" si="40"/>
        <v>1681.2302998384484</v>
      </c>
      <c r="CD23">
        <f t="shared" si="41"/>
        <v>0.84059833795246519</v>
      </c>
      <c r="CE23">
        <f t="shared" si="42"/>
        <v>0.19119667590493064</v>
      </c>
      <c r="CF23">
        <v>6</v>
      </c>
      <c r="CG23">
        <v>0.5</v>
      </c>
      <c r="CH23" t="s">
        <v>348</v>
      </c>
      <c r="CI23">
        <v>1566756871.5999999</v>
      </c>
      <c r="CJ23">
        <v>561.19000000000005</v>
      </c>
      <c r="CK23">
        <v>599.98</v>
      </c>
      <c r="CL23">
        <v>19.0564</v>
      </c>
      <c r="CM23">
        <v>14.7494</v>
      </c>
      <c r="CN23">
        <v>500.05500000000001</v>
      </c>
      <c r="CO23">
        <v>99.816000000000003</v>
      </c>
      <c r="CP23">
        <v>0.100006</v>
      </c>
      <c r="CQ23">
        <v>26.404900000000001</v>
      </c>
      <c r="CR23">
        <v>27.034300000000002</v>
      </c>
      <c r="CS23">
        <v>999.9</v>
      </c>
      <c r="CT23">
        <v>0</v>
      </c>
      <c r="CU23">
        <v>0</v>
      </c>
      <c r="CV23">
        <v>10013.799999999999</v>
      </c>
      <c r="CW23">
        <v>0</v>
      </c>
      <c r="CX23">
        <v>505.99099999999999</v>
      </c>
      <c r="CY23">
        <v>-38.6113</v>
      </c>
      <c r="CZ23">
        <v>572.26599999999996</v>
      </c>
      <c r="DA23">
        <v>608.96199999999999</v>
      </c>
      <c r="DB23">
        <v>4.2929899999999996</v>
      </c>
      <c r="DC23">
        <v>558.46900000000005</v>
      </c>
      <c r="DD23">
        <v>599.98</v>
      </c>
      <c r="DE23">
        <v>18.6204</v>
      </c>
      <c r="DF23">
        <v>14.7494</v>
      </c>
      <c r="DG23">
        <v>1.90073</v>
      </c>
      <c r="DH23">
        <v>1.4722200000000001</v>
      </c>
      <c r="DI23">
        <v>16.640799999999999</v>
      </c>
      <c r="DJ23">
        <v>12.682700000000001</v>
      </c>
      <c r="DK23">
        <v>2000.04</v>
      </c>
      <c r="DL23">
        <v>0.98000699999999996</v>
      </c>
      <c r="DM23">
        <v>1.9992699999999999E-2</v>
      </c>
      <c r="DN23">
        <v>0</v>
      </c>
      <c r="DO23">
        <v>746.46400000000006</v>
      </c>
      <c r="DP23">
        <v>5.0002700000000004</v>
      </c>
      <c r="DQ23">
        <v>17877.400000000001</v>
      </c>
      <c r="DR23">
        <v>16186.2</v>
      </c>
      <c r="DS23">
        <v>44.186999999999998</v>
      </c>
      <c r="DT23">
        <v>45.125</v>
      </c>
      <c r="DU23">
        <v>44.875</v>
      </c>
      <c r="DV23">
        <v>44.811999999999998</v>
      </c>
      <c r="DW23">
        <v>45.686999999999998</v>
      </c>
      <c r="DX23">
        <v>1955.15</v>
      </c>
      <c r="DY23">
        <v>39.89</v>
      </c>
      <c r="DZ23">
        <v>0</v>
      </c>
      <c r="EA23">
        <v>105.700000047684</v>
      </c>
      <c r="EB23">
        <v>746.39035294117696</v>
      </c>
      <c r="EC23">
        <v>0.94705885167721204</v>
      </c>
      <c r="ED23">
        <v>104.779412008759</v>
      </c>
      <c r="EE23">
        <v>17869.188235294099</v>
      </c>
      <c r="EF23">
        <v>10</v>
      </c>
      <c r="EG23">
        <v>1566756898.5999999</v>
      </c>
      <c r="EH23" t="s">
        <v>395</v>
      </c>
      <c r="EI23">
        <v>35</v>
      </c>
      <c r="EJ23">
        <v>2.7210000000000001</v>
      </c>
      <c r="EK23">
        <v>0.436</v>
      </c>
      <c r="EL23">
        <v>600</v>
      </c>
      <c r="EM23">
        <v>15</v>
      </c>
      <c r="EN23">
        <v>0.08</v>
      </c>
      <c r="EO23">
        <v>0.06</v>
      </c>
      <c r="EP23">
        <v>30.124022455835799</v>
      </c>
      <c r="EQ23">
        <v>0.29008726989022299</v>
      </c>
      <c r="ER23">
        <v>5.4622537528565197E-2</v>
      </c>
      <c r="ES23">
        <v>1</v>
      </c>
      <c r="ET23">
        <v>0.22383709321251699</v>
      </c>
      <c r="EU23">
        <v>-1.3099461256062799E-2</v>
      </c>
      <c r="EV23">
        <v>1.6852205991485E-3</v>
      </c>
      <c r="EW23">
        <v>1</v>
      </c>
      <c r="EX23">
        <v>2</v>
      </c>
      <c r="EY23">
        <v>2</v>
      </c>
      <c r="EZ23" t="s">
        <v>350</v>
      </c>
      <c r="FA23">
        <v>2.9534400000000001</v>
      </c>
      <c r="FB23">
        <v>2.7775500000000002</v>
      </c>
      <c r="FC23">
        <v>0.122323</v>
      </c>
      <c r="FD23">
        <v>0.125199</v>
      </c>
      <c r="FE23">
        <v>9.5688700000000002E-2</v>
      </c>
      <c r="FF23">
        <v>7.6852000000000004E-2</v>
      </c>
      <c r="FG23">
        <v>21269.200000000001</v>
      </c>
      <c r="FH23">
        <v>21429.200000000001</v>
      </c>
      <c r="FI23">
        <v>22776.6</v>
      </c>
      <c r="FJ23">
        <v>26841.3</v>
      </c>
      <c r="FK23">
        <v>29408.7</v>
      </c>
      <c r="FL23">
        <v>38793.800000000003</v>
      </c>
      <c r="FM23">
        <v>32497.8</v>
      </c>
      <c r="FN23">
        <v>42642.8</v>
      </c>
      <c r="FO23">
        <v>2.0040200000000001</v>
      </c>
      <c r="FP23">
        <v>1.95035</v>
      </c>
      <c r="FQ23">
        <v>0.10639800000000001</v>
      </c>
      <c r="FR23">
        <v>0</v>
      </c>
      <c r="FS23">
        <v>25.291899999999998</v>
      </c>
      <c r="FT23">
        <v>999.9</v>
      </c>
      <c r="FU23">
        <v>41.539000000000001</v>
      </c>
      <c r="FV23">
        <v>36.85</v>
      </c>
      <c r="FW23">
        <v>26.0246</v>
      </c>
      <c r="FX23">
        <v>60.495699999999999</v>
      </c>
      <c r="FY23">
        <v>45.532899999999998</v>
      </c>
      <c r="FZ23">
        <v>1</v>
      </c>
      <c r="GA23">
        <v>0.13286300000000001</v>
      </c>
      <c r="GB23">
        <v>3.1561699999999999</v>
      </c>
      <c r="GC23">
        <v>20.2651</v>
      </c>
      <c r="GD23">
        <v>5.2204300000000003</v>
      </c>
      <c r="GE23">
        <v>11.956</v>
      </c>
      <c r="GF23">
        <v>4.9706999999999999</v>
      </c>
      <c r="GG23">
        <v>3.2942499999999999</v>
      </c>
      <c r="GH23">
        <v>547</v>
      </c>
      <c r="GI23">
        <v>9999</v>
      </c>
      <c r="GJ23">
        <v>9999</v>
      </c>
      <c r="GK23">
        <v>9999</v>
      </c>
      <c r="GL23">
        <v>1.86568</v>
      </c>
      <c r="GM23">
        <v>1.86493</v>
      </c>
      <c r="GN23">
        <v>1.86521</v>
      </c>
      <c r="GO23">
        <v>1.8681300000000001</v>
      </c>
      <c r="GP23">
        <v>1.8623400000000001</v>
      </c>
      <c r="GQ23">
        <v>1.8605799999999999</v>
      </c>
      <c r="GR23">
        <v>1.8567400000000001</v>
      </c>
      <c r="GS23">
        <v>1.8629500000000001</v>
      </c>
      <c r="GT23" t="s">
        <v>351</v>
      </c>
      <c r="GU23" t="s">
        <v>19</v>
      </c>
      <c r="GV23" t="s">
        <v>19</v>
      </c>
      <c r="GW23" t="s">
        <v>19</v>
      </c>
      <c r="GX23" t="s">
        <v>352</v>
      </c>
      <c r="GY23" t="s">
        <v>353</v>
      </c>
      <c r="GZ23" t="s">
        <v>354</v>
      </c>
      <c r="HA23" t="s">
        <v>354</v>
      </c>
      <c r="HB23" t="s">
        <v>354</v>
      </c>
      <c r="HC23" t="s">
        <v>354</v>
      </c>
      <c r="HD23">
        <v>0</v>
      </c>
      <c r="HE23">
        <v>100</v>
      </c>
      <c r="HF23">
        <v>100</v>
      </c>
      <c r="HG23">
        <v>2.7210000000000001</v>
      </c>
      <c r="HH23">
        <v>0.436</v>
      </c>
      <c r="HI23">
        <v>2</v>
      </c>
      <c r="HJ23">
        <v>503.94900000000001</v>
      </c>
      <c r="HK23">
        <v>510.41699999999997</v>
      </c>
      <c r="HL23">
        <v>22.531700000000001</v>
      </c>
      <c r="HM23">
        <v>28.965599999999998</v>
      </c>
      <c r="HN23">
        <v>29.999400000000001</v>
      </c>
      <c r="HO23">
        <v>29.106200000000001</v>
      </c>
      <c r="HP23">
        <v>29.094899999999999</v>
      </c>
      <c r="HQ23">
        <v>29.539899999999999</v>
      </c>
      <c r="HR23">
        <v>42.889299999999999</v>
      </c>
      <c r="HS23">
        <v>0</v>
      </c>
      <c r="HT23">
        <v>22.5105</v>
      </c>
      <c r="HU23">
        <v>600</v>
      </c>
      <c r="HV23">
        <v>14.783899999999999</v>
      </c>
      <c r="HW23">
        <v>100.083</v>
      </c>
      <c r="HX23">
        <v>104.084</v>
      </c>
    </row>
    <row r="24" spans="1:232" x14ac:dyDescent="0.25">
      <c r="A24">
        <v>10</v>
      </c>
      <c r="B24">
        <v>1566757019.5999999</v>
      </c>
      <c r="C24">
        <v>1056.5</v>
      </c>
      <c r="D24" t="s">
        <v>396</v>
      </c>
      <c r="E24" t="s">
        <v>397</v>
      </c>
      <c r="G24">
        <v>1566757019.5999999</v>
      </c>
      <c r="H24">
        <f t="shared" si="0"/>
        <v>3.0266622758487434E-3</v>
      </c>
      <c r="I24">
        <f t="shared" si="1"/>
        <v>30.285567901682711</v>
      </c>
      <c r="J24">
        <f t="shared" si="2"/>
        <v>661.23199999999997</v>
      </c>
      <c r="K24">
        <f t="shared" si="3"/>
        <v>371.20517543142319</v>
      </c>
      <c r="L24">
        <f t="shared" si="4"/>
        <v>37.092437653405774</v>
      </c>
      <c r="M24">
        <f t="shared" si="5"/>
        <v>66.073180973113608</v>
      </c>
      <c r="N24">
        <f t="shared" si="6"/>
        <v>0.18243027581426993</v>
      </c>
      <c r="O24">
        <f t="shared" si="7"/>
        <v>2.2576191516264803</v>
      </c>
      <c r="P24">
        <f t="shared" si="8"/>
        <v>0.17461839766093898</v>
      </c>
      <c r="Q24">
        <f t="shared" si="9"/>
        <v>0.10981048830427519</v>
      </c>
      <c r="R24">
        <f t="shared" si="10"/>
        <v>321.48291431306831</v>
      </c>
      <c r="S24">
        <f t="shared" si="11"/>
        <v>27.580821486056912</v>
      </c>
      <c r="T24">
        <f t="shared" si="12"/>
        <v>26.918199999999999</v>
      </c>
      <c r="U24">
        <f t="shared" si="13"/>
        <v>3.5620002914516213</v>
      </c>
      <c r="V24">
        <f t="shared" si="14"/>
        <v>55.075312686308365</v>
      </c>
      <c r="W24">
        <f t="shared" si="15"/>
        <v>1.8771489519663598</v>
      </c>
      <c r="X24">
        <f t="shared" si="16"/>
        <v>3.4083309933399906</v>
      </c>
      <c r="Y24">
        <f t="shared" si="17"/>
        <v>1.6848513394852616</v>
      </c>
      <c r="Z24">
        <f t="shared" si="18"/>
        <v>-133.47580636492958</v>
      </c>
      <c r="AA24">
        <f t="shared" si="19"/>
        <v>-91.077661078570941</v>
      </c>
      <c r="AB24">
        <f t="shared" si="20"/>
        <v>-8.6667279888072386</v>
      </c>
      <c r="AC24">
        <f t="shared" si="21"/>
        <v>88.262718880760559</v>
      </c>
      <c r="AD24">
        <v>-4.1389180859520001E-2</v>
      </c>
      <c r="AE24">
        <v>4.6462981406198402E-2</v>
      </c>
      <c r="AF24">
        <v>3.46885177413201</v>
      </c>
      <c r="AG24">
        <v>0</v>
      </c>
      <c r="AH24">
        <v>0</v>
      </c>
      <c r="AI24">
        <f t="shared" si="22"/>
        <v>1</v>
      </c>
      <c r="AJ24">
        <f t="shared" si="23"/>
        <v>0</v>
      </c>
      <c r="AK24">
        <f t="shared" si="24"/>
        <v>52924.485540423251</v>
      </c>
      <c r="AL24">
        <v>0</v>
      </c>
      <c r="AM24">
        <v>153.611764705882</v>
      </c>
      <c r="AN24">
        <v>678.13199999999995</v>
      </c>
      <c r="AO24">
        <f t="shared" si="25"/>
        <v>524.52023529411792</v>
      </c>
      <c r="AP24">
        <f t="shared" si="26"/>
        <v>0.77347807697338866</v>
      </c>
      <c r="AQ24">
        <v>-1.69616101757574</v>
      </c>
      <c r="AR24" t="s">
        <v>398</v>
      </c>
      <c r="AS24">
        <v>745.93805882352899</v>
      </c>
      <c r="AT24">
        <v>932.71600000000001</v>
      </c>
      <c r="AU24">
        <f t="shared" si="27"/>
        <v>0.20025167486831041</v>
      </c>
      <c r="AV24">
        <v>0.5</v>
      </c>
      <c r="AW24">
        <f t="shared" si="28"/>
        <v>1681.4237998384267</v>
      </c>
      <c r="AX24">
        <f t="shared" si="29"/>
        <v>30.285567901682711</v>
      </c>
      <c r="AY24">
        <f t="shared" si="30"/>
        <v>168.35396604054185</v>
      </c>
      <c r="AZ24">
        <f t="shared" si="31"/>
        <v>0.40929500512481826</v>
      </c>
      <c r="BA24">
        <f t="shared" si="32"/>
        <v>1.9020623427794751E-2</v>
      </c>
      <c r="BB24">
        <f t="shared" si="33"/>
        <v>-0.27294910776699449</v>
      </c>
      <c r="BC24" t="s">
        <v>399</v>
      </c>
      <c r="BD24">
        <v>550.96</v>
      </c>
      <c r="BE24">
        <f t="shared" si="34"/>
        <v>381.75599999999997</v>
      </c>
      <c r="BF24">
        <f t="shared" si="35"/>
        <v>0.48926000161482996</v>
      </c>
      <c r="BG24">
        <f t="shared" si="36"/>
        <v>-2.0018872078759493</v>
      </c>
      <c r="BH24">
        <f t="shared" si="37"/>
        <v>0.23973421362028777</v>
      </c>
      <c r="BI24">
        <f t="shared" si="38"/>
        <v>-0.48536544992824804</v>
      </c>
      <c r="BJ24">
        <v>8453</v>
      </c>
      <c r="BK24">
        <v>300</v>
      </c>
      <c r="BL24">
        <v>300</v>
      </c>
      <c r="BM24">
        <v>300</v>
      </c>
      <c r="BN24">
        <v>10327.200000000001</v>
      </c>
      <c r="BO24">
        <v>883.04200000000003</v>
      </c>
      <c r="BP24">
        <v>-6.8539899999999999E-3</v>
      </c>
      <c r="BQ24">
        <v>-4.5949099999999996</v>
      </c>
      <c r="BR24" t="s">
        <v>347</v>
      </c>
      <c r="BS24" t="s">
        <v>347</v>
      </c>
      <c r="BT24" t="s">
        <v>347</v>
      </c>
      <c r="BU24" t="s">
        <v>347</v>
      </c>
      <c r="BV24" t="s">
        <v>347</v>
      </c>
      <c r="BW24" t="s">
        <v>347</v>
      </c>
      <c r="BX24" t="s">
        <v>347</v>
      </c>
      <c r="BY24" t="s">
        <v>347</v>
      </c>
      <c r="BZ24" t="s">
        <v>347</v>
      </c>
      <c r="CA24" t="s">
        <v>347</v>
      </c>
      <c r="CB24">
        <f t="shared" si="39"/>
        <v>2000.27</v>
      </c>
      <c r="CC24">
        <f t="shared" si="40"/>
        <v>1681.4237998384267</v>
      </c>
      <c r="CD24">
        <f t="shared" si="41"/>
        <v>0.84059841913263045</v>
      </c>
      <c r="CE24">
        <f t="shared" si="42"/>
        <v>0.19119683826526102</v>
      </c>
      <c r="CF24">
        <v>6</v>
      </c>
      <c r="CG24">
        <v>0.5</v>
      </c>
      <c r="CH24" t="s">
        <v>348</v>
      </c>
      <c r="CI24">
        <v>1566757019.5999999</v>
      </c>
      <c r="CJ24">
        <v>661.23199999999997</v>
      </c>
      <c r="CK24">
        <v>699.98099999999999</v>
      </c>
      <c r="CL24">
        <v>18.785699999999999</v>
      </c>
      <c r="CM24">
        <v>15.221500000000001</v>
      </c>
      <c r="CN24">
        <v>499.93900000000002</v>
      </c>
      <c r="CO24">
        <v>99.8245</v>
      </c>
      <c r="CP24">
        <v>9.9854799999999994E-2</v>
      </c>
      <c r="CQ24">
        <v>26.169899999999998</v>
      </c>
      <c r="CR24">
        <v>26.918199999999999</v>
      </c>
      <c r="CS24">
        <v>999.9</v>
      </c>
      <c r="CT24">
        <v>0</v>
      </c>
      <c r="CU24">
        <v>0</v>
      </c>
      <c r="CV24">
        <v>9998.75</v>
      </c>
      <c r="CW24">
        <v>0</v>
      </c>
      <c r="CX24">
        <v>947.59100000000001</v>
      </c>
      <c r="CY24">
        <v>-38.749400000000001</v>
      </c>
      <c r="CZ24">
        <v>673.89099999999996</v>
      </c>
      <c r="DA24">
        <v>710.8</v>
      </c>
      <c r="DB24">
        <v>3.56427</v>
      </c>
      <c r="DC24">
        <v>658.495</v>
      </c>
      <c r="DD24">
        <v>699.98099999999999</v>
      </c>
      <c r="DE24">
        <v>18.348700000000001</v>
      </c>
      <c r="DF24">
        <v>15.221500000000001</v>
      </c>
      <c r="DG24">
        <v>1.8752800000000001</v>
      </c>
      <c r="DH24">
        <v>1.5194799999999999</v>
      </c>
      <c r="DI24">
        <v>16.428799999999999</v>
      </c>
      <c r="DJ24">
        <v>13.1656</v>
      </c>
      <c r="DK24">
        <v>2000.27</v>
      </c>
      <c r="DL24">
        <v>0.98000399999999999</v>
      </c>
      <c r="DM24">
        <v>1.9995700000000002E-2</v>
      </c>
      <c r="DN24">
        <v>0</v>
      </c>
      <c r="DO24">
        <v>745.96299999999997</v>
      </c>
      <c r="DP24">
        <v>5.0002700000000004</v>
      </c>
      <c r="DQ24">
        <v>19777.3</v>
      </c>
      <c r="DR24">
        <v>16188.1</v>
      </c>
      <c r="DS24">
        <v>44</v>
      </c>
      <c r="DT24">
        <v>44.936999999999998</v>
      </c>
      <c r="DU24">
        <v>44.686999999999998</v>
      </c>
      <c r="DV24">
        <v>44.625</v>
      </c>
      <c r="DW24">
        <v>45.5</v>
      </c>
      <c r="DX24">
        <v>1955.37</v>
      </c>
      <c r="DY24">
        <v>39.9</v>
      </c>
      <c r="DZ24">
        <v>0</v>
      </c>
      <c r="EA24">
        <v>147.30000019073501</v>
      </c>
      <c r="EB24">
        <v>745.93805882352899</v>
      </c>
      <c r="EC24">
        <v>0.83088235816917</v>
      </c>
      <c r="ED24">
        <v>8102.3529419219503</v>
      </c>
      <c r="EE24">
        <v>18497.4294117647</v>
      </c>
      <c r="EF24">
        <v>10</v>
      </c>
      <c r="EG24">
        <v>1566756988.0999999</v>
      </c>
      <c r="EH24" t="s">
        <v>400</v>
      </c>
      <c r="EI24">
        <v>36</v>
      </c>
      <c r="EJ24">
        <v>2.7360000000000002</v>
      </c>
      <c r="EK24">
        <v>0.437</v>
      </c>
      <c r="EL24">
        <v>700</v>
      </c>
      <c r="EM24">
        <v>15</v>
      </c>
      <c r="EN24">
        <v>0.08</v>
      </c>
      <c r="EO24">
        <v>7.0000000000000007E-2</v>
      </c>
      <c r="EP24">
        <v>30.4232439245148</v>
      </c>
      <c r="EQ24">
        <v>-1.7127698786594101</v>
      </c>
      <c r="ER24">
        <v>0.24262168028719799</v>
      </c>
      <c r="ES24">
        <v>0</v>
      </c>
      <c r="ET24">
        <v>0.18259804665111301</v>
      </c>
      <c r="EU24">
        <v>3.1675364934201297E-2</v>
      </c>
      <c r="EV24">
        <v>5.3838689153366702E-3</v>
      </c>
      <c r="EW24">
        <v>1</v>
      </c>
      <c r="EX24">
        <v>1</v>
      </c>
      <c r="EY24">
        <v>2</v>
      </c>
      <c r="EZ24" t="s">
        <v>365</v>
      </c>
      <c r="FA24">
        <v>2.9533499999999999</v>
      </c>
      <c r="FB24">
        <v>2.7772600000000001</v>
      </c>
      <c r="FC24">
        <v>0.13733200000000001</v>
      </c>
      <c r="FD24">
        <v>0.13930799999999999</v>
      </c>
      <c r="FE24">
        <v>9.4747999999999999E-2</v>
      </c>
      <c r="FF24">
        <v>7.8708500000000001E-2</v>
      </c>
      <c r="FG24">
        <v>20916</v>
      </c>
      <c r="FH24">
        <v>21096.400000000001</v>
      </c>
      <c r="FI24">
        <v>22787.4</v>
      </c>
      <c r="FJ24">
        <v>26856.3</v>
      </c>
      <c r="FK24">
        <v>29452.799999999999</v>
      </c>
      <c r="FL24">
        <v>38734.699999999997</v>
      </c>
      <c r="FM24">
        <v>32512.5</v>
      </c>
      <c r="FN24">
        <v>42663.1</v>
      </c>
      <c r="FO24">
        <v>2.0061200000000001</v>
      </c>
      <c r="FP24">
        <v>1.9567000000000001</v>
      </c>
      <c r="FQ24">
        <v>0.115871</v>
      </c>
      <c r="FR24">
        <v>0</v>
      </c>
      <c r="FS24">
        <v>25.02</v>
      </c>
      <c r="FT24">
        <v>999.9</v>
      </c>
      <c r="FU24">
        <v>41.076000000000001</v>
      </c>
      <c r="FV24">
        <v>36.719000000000001</v>
      </c>
      <c r="FW24">
        <v>25.547000000000001</v>
      </c>
      <c r="FX24">
        <v>60.665700000000001</v>
      </c>
      <c r="FY24">
        <v>45.368600000000001</v>
      </c>
      <c r="FZ24">
        <v>1</v>
      </c>
      <c r="GA24">
        <v>0.10979899999999999</v>
      </c>
      <c r="GB24">
        <v>1.50048</v>
      </c>
      <c r="GC24">
        <v>20.287800000000001</v>
      </c>
      <c r="GD24">
        <v>5.2231300000000003</v>
      </c>
      <c r="GE24">
        <v>11.956</v>
      </c>
      <c r="GF24">
        <v>4.9711499999999997</v>
      </c>
      <c r="GG24">
        <v>3.2948499999999998</v>
      </c>
      <c r="GH24">
        <v>547</v>
      </c>
      <c r="GI24">
        <v>9999</v>
      </c>
      <c r="GJ24">
        <v>9999</v>
      </c>
      <c r="GK24">
        <v>9999</v>
      </c>
      <c r="GL24">
        <v>1.86568</v>
      </c>
      <c r="GM24">
        <v>1.86493</v>
      </c>
      <c r="GN24">
        <v>1.86521</v>
      </c>
      <c r="GO24">
        <v>1.8681300000000001</v>
      </c>
      <c r="GP24">
        <v>1.8623400000000001</v>
      </c>
      <c r="GQ24">
        <v>1.8605799999999999</v>
      </c>
      <c r="GR24">
        <v>1.8567</v>
      </c>
      <c r="GS24">
        <v>1.8629500000000001</v>
      </c>
      <c r="GT24" t="s">
        <v>351</v>
      </c>
      <c r="GU24" t="s">
        <v>19</v>
      </c>
      <c r="GV24" t="s">
        <v>19</v>
      </c>
      <c r="GW24" t="s">
        <v>19</v>
      </c>
      <c r="GX24" t="s">
        <v>352</v>
      </c>
      <c r="GY24" t="s">
        <v>353</v>
      </c>
      <c r="GZ24" t="s">
        <v>354</v>
      </c>
      <c r="HA24" t="s">
        <v>354</v>
      </c>
      <c r="HB24" t="s">
        <v>354</v>
      </c>
      <c r="HC24" t="s">
        <v>354</v>
      </c>
      <c r="HD24">
        <v>0</v>
      </c>
      <c r="HE24">
        <v>100</v>
      </c>
      <c r="HF24">
        <v>100</v>
      </c>
      <c r="HG24">
        <v>2.7360000000000002</v>
      </c>
      <c r="HH24">
        <v>0.437</v>
      </c>
      <c r="HI24">
        <v>2</v>
      </c>
      <c r="HJ24">
        <v>503</v>
      </c>
      <c r="HK24">
        <v>512.38199999999995</v>
      </c>
      <c r="HL24">
        <v>23.2072</v>
      </c>
      <c r="HM24">
        <v>28.702100000000002</v>
      </c>
      <c r="HN24">
        <v>29.999099999999999</v>
      </c>
      <c r="HO24">
        <v>28.837599999999998</v>
      </c>
      <c r="HP24">
        <v>28.822900000000001</v>
      </c>
      <c r="HQ24">
        <v>33.541499999999999</v>
      </c>
      <c r="HR24">
        <v>40.542400000000001</v>
      </c>
      <c r="HS24">
        <v>0</v>
      </c>
      <c r="HT24">
        <v>23.224900000000002</v>
      </c>
      <c r="HU24">
        <v>700</v>
      </c>
      <c r="HV24">
        <v>15.2247</v>
      </c>
      <c r="HW24">
        <v>100.13</v>
      </c>
      <c r="HX24">
        <v>104.137</v>
      </c>
    </row>
    <row r="25" spans="1:232" x14ac:dyDescent="0.25">
      <c r="A25">
        <v>11</v>
      </c>
      <c r="B25">
        <v>1566757111.0999999</v>
      </c>
      <c r="C25">
        <v>1148</v>
      </c>
      <c r="D25" t="s">
        <v>401</v>
      </c>
      <c r="E25" t="s">
        <v>402</v>
      </c>
      <c r="G25">
        <v>1566757111.0999999</v>
      </c>
      <c r="H25">
        <f t="shared" si="0"/>
        <v>2.7381306640751608E-3</v>
      </c>
      <c r="I25">
        <f t="shared" si="1"/>
        <v>31.338669222153335</v>
      </c>
      <c r="J25">
        <f t="shared" si="2"/>
        <v>759.89400000000001</v>
      </c>
      <c r="K25">
        <f t="shared" si="3"/>
        <v>419.41696546295606</v>
      </c>
      <c r="L25">
        <f t="shared" si="4"/>
        <v>41.90942073313537</v>
      </c>
      <c r="M25">
        <f t="shared" si="5"/>
        <v>75.930923117123996</v>
      </c>
      <c r="N25">
        <f t="shared" si="6"/>
        <v>0.16006726046405106</v>
      </c>
      <c r="O25">
        <f t="shared" si="7"/>
        <v>2.2570181557867888</v>
      </c>
      <c r="P25">
        <f t="shared" si="8"/>
        <v>0.15401753016257713</v>
      </c>
      <c r="Q25">
        <f t="shared" si="9"/>
        <v>9.6785449936345497E-2</v>
      </c>
      <c r="R25">
        <f t="shared" si="10"/>
        <v>321.42226658522259</v>
      </c>
      <c r="S25">
        <f t="shared" si="11"/>
        <v>27.912313746334462</v>
      </c>
      <c r="T25">
        <f t="shared" si="12"/>
        <v>27.197099999999999</v>
      </c>
      <c r="U25">
        <f t="shared" si="13"/>
        <v>3.620802595360658</v>
      </c>
      <c r="V25">
        <f t="shared" si="14"/>
        <v>54.781557693697714</v>
      </c>
      <c r="W25">
        <f t="shared" si="15"/>
        <v>1.8933818448263999</v>
      </c>
      <c r="X25">
        <f t="shared" si="16"/>
        <v>3.4562395166142235</v>
      </c>
      <c r="Y25">
        <f t="shared" si="17"/>
        <v>1.727420750534258</v>
      </c>
      <c r="Z25">
        <f t="shared" si="18"/>
        <v>-120.7515622857146</v>
      </c>
      <c r="AA25">
        <f t="shared" si="19"/>
        <v>-96.224830913925629</v>
      </c>
      <c r="AB25">
        <f t="shared" si="20"/>
        <v>-9.1826142530637132</v>
      </c>
      <c r="AC25">
        <f t="shared" si="21"/>
        <v>95.263259132518627</v>
      </c>
      <c r="AD25">
        <v>-4.1372953387598402E-2</v>
      </c>
      <c r="AE25">
        <v>4.64447646473619E-2</v>
      </c>
      <c r="AF25">
        <v>3.4677758898561599</v>
      </c>
      <c r="AG25">
        <v>0</v>
      </c>
      <c r="AH25">
        <v>0</v>
      </c>
      <c r="AI25">
        <f t="shared" si="22"/>
        <v>1</v>
      </c>
      <c r="AJ25">
        <f t="shared" si="23"/>
        <v>0</v>
      </c>
      <c r="AK25">
        <f t="shared" si="24"/>
        <v>52862.773605903669</v>
      </c>
      <c r="AL25">
        <v>0</v>
      </c>
      <c r="AM25">
        <v>153.611764705882</v>
      </c>
      <c r="AN25">
        <v>678.13199999999995</v>
      </c>
      <c r="AO25">
        <f t="shared" si="25"/>
        <v>524.52023529411792</v>
      </c>
      <c r="AP25">
        <f t="shared" si="26"/>
        <v>0.77347807697338866</v>
      </c>
      <c r="AQ25">
        <v>-1.69616101757574</v>
      </c>
      <c r="AR25" t="s">
        <v>403</v>
      </c>
      <c r="AS25">
        <v>743.30635294117701</v>
      </c>
      <c r="AT25">
        <v>937.29899999999998</v>
      </c>
      <c r="AU25">
        <f t="shared" si="27"/>
        <v>0.20696986453503419</v>
      </c>
      <c r="AV25">
        <v>0.5</v>
      </c>
      <c r="AW25">
        <f t="shared" si="28"/>
        <v>1681.1045998383959</v>
      </c>
      <c r="AX25">
        <f t="shared" si="29"/>
        <v>31.338669222153335</v>
      </c>
      <c r="AY25">
        <f t="shared" si="30"/>
        <v>173.96899564888781</v>
      </c>
      <c r="AZ25">
        <f t="shared" si="31"/>
        <v>0.41465850278299665</v>
      </c>
      <c r="BA25">
        <f t="shared" si="32"/>
        <v>1.9650669115357074E-2</v>
      </c>
      <c r="BB25">
        <f t="shared" si="33"/>
        <v>-0.27650408247528274</v>
      </c>
      <c r="BC25" t="s">
        <v>404</v>
      </c>
      <c r="BD25">
        <v>548.64</v>
      </c>
      <c r="BE25">
        <f t="shared" si="34"/>
        <v>388.65899999999999</v>
      </c>
      <c r="BF25">
        <f t="shared" si="35"/>
        <v>0.49913329437584869</v>
      </c>
      <c r="BG25">
        <f t="shared" si="36"/>
        <v>-2.001413214715968</v>
      </c>
      <c r="BH25">
        <f t="shared" si="37"/>
        <v>0.24753835244747541</v>
      </c>
      <c r="BI25">
        <f t="shared" si="38"/>
        <v>-0.49410295840097662</v>
      </c>
      <c r="BJ25">
        <v>8455</v>
      </c>
      <c r="BK25">
        <v>300</v>
      </c>
      <c r="BL25">
        <v>300</v>
      </c>
      <c r="BM25">
        <v>300</v>
      </c>
      <c r="BN25">
        <v>10327.6</v>
      </c>
      <c r="BO25">
        <v>885.81</v>
      </c>
      <c r="BP25">
        <v>-6.8545899999999998E-3</v>
      </c>
      <c r="BQ25">
        <v>-3.8984999999999999</v>
      </c>
      <c r="BR25" t="s">
        <v>347</v>
      </c>
      <c r="BS25" t="s">
        <v>347</v>
      </c>
      <c r="BT25" t="s">
        <v>347</v>
      </c>
      <c r="BU25" t="s">
        <v>347</v>
      </c>
      <c r="BV25" t="s">
        <v>347</v>
      </c>
      <c r="BW25" t="s">
        <v>347</v>
      </c>
      <c r="BX25" t="s">
        <v>347</v>
      </c>
      <c r="BY25" t="s">
        <v>347</v>
      </c>
      <c r="BZ25" t="s">
        <v>347</v>
      </c>
      <c r="CA25" t="s">
        <v>347</v>
      </c>
      <c r="CB25">
        <f t="shared" si="39"/>
        <v>1999.89</v>
      </c>
      <c r="CC25">
        <f t="shared" si="40"/>
        <v>1681.1045998383959</v>
      </c>
      <c r="CD25">
        <f t="shared" si="41"/>
        <v>0.84059853283850405</v>
      </c>
      <c r="CE25">
        <f t="shared" si="42"/>
        <v>0.19119706567700834</v>
      </c>
      <c r="CF25">
        <v>6</v>
      </c>
      <c r="CG25">
        <v>0.5</v>
      </c>
      <c r="CH25" t="s">
        <v>348</v>
      </c>
      <c r="CI25">
        <v>1566757111.0999999</v>
      </c>
      <c r="CJ25">
        <v>759.89400000000001</v>
      </c>
      <c r="CK25">
        <v>800.00099999999998</v>
      </c>
      <c r="CL25">
        <v>18.948399999999999</v>
      </c>
      <c r="CM25">
        <v>15.724600000000001</v>
      </c>
      <c r="CN25">
        <v>499.95299999999997</v>
      </c>
      <c r="CO25">
        <v>99.822800000000001</v>
      </c>
      <c r="CP25">
        <v>0.100246</v>
      </c>
      <c r="CQ25">
        <v>26.406300000000002</v>
      </c>
      <c r="CR25">
        <v>27.197099999999999</v>
      </c>
      <c r="CS25">
        <v>999.9</v>
      </c>
      <c r="CT25">
        <v>0</v>
      </c>
      <c r="CU25">
        <v>0</v>
      </c>
      <c r="CV25">
        <v>9995</v>
      </c>
      <c r="CW25">
        <v>0</v>
      </c>
      <c r="CX25">
        <v>931.505</v>
      </c>
      <c r="CY25">
        <v>-39.9133</v>
      </c>
      <c r="CZ25">
        <v>774.755</v>
      </c>
      <c r="DA25">
        <v>812.78099999999995</v>
      </c>
      <c r="DB25">
        <v>3.2078199999999999</v>
      </c>
      <c r="DC25">
        <v>757.351</v>
      </c>
      <c r="DD25">
        <v>800.00099999999998</v>
      </c>
      <c r="DE25">
        <v>18.4954</v>
      </c>
      <c r="DF25">
        <v>15.724600000000001</v>
      </c>
      <c r="DG25">
        <v>1.8898900000000001</v>
      </c>
      <c r="DH25">
        <v>1.5696699999999999</v>
      </c>
      <c r="DI25">
        <v>16.550799999999999</v>
      </c>
      <c r="DJ25">
        <v>13.664300000000001</v>
      </c>
      <c r="DK25">
        <v>1999.89</v>
      </c>
      <c r="DL25">
        <v>0.98000100000000001</v>
      </c>
      <c r="DM25">
        <v>1.9998700000000001E-2</v>
      </c>
      <c r="DN25">
        <v>0</v>
      </c>
      <c r="DO25">
        <v>743.61300000000006</v>
      </c>
      <c r="DP25">
        <v>5.0002700000000004</v>
      </c>
      <c r="DQ25">
        <v>18821.5</v>
      </c>
      <c r="DR25">
        <v>16185</v>
      </c>
      <c r="DS25">
        <v>44</v>
      </c>
      <c r="DT25">
        <v>45.186999999999998</v>
      </c>
      <c r="DU25">
        <v>44.686999999999998</v>
      </c>
      <c r="DV25">
        <v>44.75</v>
      </c>
      <c r="DW25">
        <v>45.5</v>
      </c>
      <c r="DX25">
        <v>1954.99</v>
      </c>
      <c r="DY25">
        <v>39.9</v>
      </c>
      <c r="DZ25">
        <v>0</v>
      </c>
      <c r="EA25">
        <v>90.899999856948895</v>
      </c>
      <c r="EB25">
        <v>743.30635294117701</v>
      </c>
      <c r="EC25">
        <v>1.2933823533614399</v>
      </c>
      <c r="ED25">
        <v>-16505.563728868801</v>
      </c>
      <c r="EE25">
        <v>19602.588235294101</v>
      </c>
      <c r="EF25">
        <v>10</v>
      </c>
      <c r="EG25">
        <v>1566757139.5999999</v>
      </c>
      <c r="EH25" t="s">
        <v>405</v>
      </c>
      <c r="EI25">
        <v>37</v>
      </c>
      <c r="EJ25">
        <v>2.5430000000000001</v>
      </c>
      <c r="EK25">
        <v>0.45300000000000001</v>
      </c>
      <c r="EL25">
        <v>800</v>
      </c>
      <c r="EM25">
        <v>16</v>
      </c>
      <c r="EN25">
        <v>0.06</v>
      </c>
      <c r="EO25">
        <v>0.09</v>
      </c>
      <c r="EP25">
        <v>31.080861162532099</v>
      </c>
      <c r="EQ25">
        <v>0.211186620464828</v>
      </c>
      <c r="ER25">
        <v>5.9055633768315401E-2</v>
      </c>
      <c r="ES25">
        <v>1</v>
      </c>
      <c r="ET25">
        <v>0.160250912816605</v>
      </c>
      <c r="EU25">
        <v>-9.4484042861135405E-4</v>
      </c>
      <c r="EV25">
        <v>5.3891319268985596E-4</v>
      </c>
      <c r="EW25">
        <v>1</v>
      </c>
      <c r="EX25">
        <v>2</v>
      </c>
      <c r="EY25">
        <v>2</v>
      </c>
      <c r="EZ25" t="s">
        <v>350</v>
      </c>
      <c r="FA25">
        <v>2.9534699999999998</v>
      </c>
      <c r="FB25">
        <v>2.7776200000000002</v>
      </c>
      <c r="FC25">
        <v>0.15101200000000001</v>
      </c>
      <c r="FD25">
        <v>0.152366</v>
      </c>
      <c r="FE25">
        <v>9.5323099999999994E-2</v>
      </c>
      <c r="FF25">
        <v>8.0626199999999995E-2</v>
      </c>
      <c r="FG25">
        <v>20589</v>
      </c>
      <c r="FH25">
        <v>20781.7</v>
      </c>
      <c r="FI25">
        <v>22792.5</v>
      </c>
      <c r="FJ25">
        <v>26862.9</v>
      </c>
      <c r="FK25">
        <v>29440</v>
      </c>
      <c r="FL25">
        <v>38662.5</v>
      </c>
      <c r="FM25">
        <v>32519.1</v>
      </c>
      <c r="FN25">
        <v>42672.2</v>
      </c>
      <c r="FO25">
        <v>2.00732</v>
      </c>
      <c r="FP25">
        <v>1.9607000000000001</v>
      </c>
      <c r="FQ25">
        <v>9.5147599999999999E-2</v>
      </c>
      <c r="FR25">
        <v>0</v>
      </c>
      <c r="FS25">
        <v>25.639600000000002</v>
      </c>
      <c r="FT25">
        <v>999.9</v>
      </c>
      <c r="FU25">
        <v>40.801000000000002</v>
      </c>
      <c r="FV25">
        <v>36.648000000000003</v>
      </c>
      <c r="FW25">
        <v>25.279499999999999</v>
      </c>
      <c r="FX25">
        <v>60.555700000000002</v>
      </c>
      <c r="FY25">
        <v>45.536900000000003</v>
      </c>
      <c r="FZ25">
        <v>1</v>
      </c>
      <c r="GA25">
        <v>0.112299</v>
      </c>
      <c r="GB25">
        <v>4.80532</v>
      </c>
      <c r="GC25">
        <v>20.226600000000001</v>
      </c>
      <c r="GD25">
        <v>5.22478</v>
      </c>
      <c r="GE25">
        <v>11.956</v>
      </c>
      <c r="GF25">
        <v>4.9717000000000002</v>
      </c>
      <c r="GG25">
        <v>3.2949999999999999</v>
      </c>
      <c r="GH25">
        <v>547.1</v>
      </c>
      <c r="GI25">
        <v>9999</v>
      </c>
      <c r="GJ25">
        <v>9999</v>
      </c>
      <c r="GK25">
        <v>9999</v>
      </c>
      <c r="GL25">
        <v>1.8655900000000001</v>
      </c>
      <c r="GM25">
        <v>1.8648100000000001</v>
      </c>
      <c r="GN25">
        <v>1.8651</v>
      </c>
      <c r="GO25">
        <v>1.8681000000000001</v>
      </c>
      <c r="GP25">
        <v>1.8623400000000001</v>
      </c>
      <c r="GQ25">
        <v>1.8605</v>
      </c>
      <c r="GR25">
        <v>1.85669</v>
      </c>
      <c r="GS25">
        <v>1.86287</v>
      </c>
      <c r="GT25" t="s">
        <v>351</v>
      </c>
      <c r="GU25" t="s">
        <v>19</v>
      </c>
      <c r="GV25" t="s">
        <v>19</v>
      </c>
      <c r="GW25" t="s">
        <v>19</v>
      </c>
      <c r="GX25" t="s">
        <v>352</v>
      </c>
      <c r="GY25" t="s">
        <v>353</v>
      </c>
      <c r="GZ25" t="s">
        <v>354</v>
      </c>
      <c r="HA25" t="s">
        <v>354</v>
      </c>
      <c r="HB25" t="s">
        <v>354</v>
      </c>
      <c r="HC25" t="s">
        <v>354</v>
      </c>
      <c r="HD25">
        <v>0</v>
      </c>
      <c r="HE25">
        <v>100</v>
      </c>
      <c r="HF25">
        <v>100</v>
      </c>
      <c r="HG25">
        <v>2.5430000000000001</v>
      </c>
      <c r="HH25">
        <v>0.45300000000000001</v>
      </c>
      <c r="HI25">
        <v>2</v>
      </c>
      <c r="HJ25">
        <v>502.62400000000002</v>
      </c>
      <c r="HK25">
        <v>514.01900000000001</v>
      </c>
      <c r="HL25">
        <v>21.757200000000001</v>
      </c>
      <c r="HM25">
        <v>28.594799999999999</v>
      </c>
      <c r="HN25">
        <v>30.000599999999999</v>
      </c>
      <c r="HO25">
        <v>28.703800000000001</v>
      </c>
      <c r="HP25">
        <v>28.6967</v>
      </c>
      <c r="HQ25">
        <v>37.439700000000002</v>
      </c>
      <c r="HR25">
        <v>37.372100000000003</v>
      </c>
      <c r="HS25">
        <v>0</v>
      </c>
      <c r="HT25">
        <v>21.6448</v>
      </c>
      <c r="HU25">
        <v>800</v>
      </c>
      <c r="HV25">
        <v>15.838100000000001</v>
      </c>
      <c r="HW25">
        <v>100.151</v>
      </c>
      <c r="HX25">
        <v>104.161</v>
      </c>
    </row>
    <row r="26" spans="1:232" x14ac:dyDescent="0.25">
      <c r="A26">
        <v>12</v>
      </c>
      <c r="B26">
        <v>1566757256.0999999</v>
      </c>
      <c r="C26">
        <v>1293</v>
      </c>
      <c r="D26" t="s">
        <v>406</v>
      </c>
      <c r="E26" t="s">
        <v>407</v>
      </c>
      <c r="G26">
        <v>1566757256.0999999</v>
      </c>
      <c r="H26">
        <f t="shared" si="0"/>
        <v>2.276681542755185E-3</v>
      </c>
      <c r="I26">
        <f t="shared" si="1"/>
        <v>31.111692807750046</v>
      </c>
      <c r="J26">
        <f t="shared" si="2"/>
        <v>960.08100000000002</v>
      </c>
      <c r="K26">
        <f t="shared" si="3"/>
        <v>548.25043509935256</v>
      </c>
      <c r="L26">
        <f t="shared" si="4"/>
        <v>54.77021846642532</v>
      </c>
      <c r="M26">
        <f t="shared" si="5"/>
        <v>95.912091900000007</v>
      </c>
      <c r="N26">
        <f t="shared" si="6"/>
        <v>0.13104821097203678</v>
      </c>
      <c r="O26">
        <f t="shared" si="7"/>
        <v>2.2630849828039876</v>
      </c>
      <c r="P26">
        <f t="shared" si="8"/>
        <v>0.12697365482569647</v>
      </c>
      <c r="Q26">
        <f t="shared" si="9"/>
        <v>7.9714063925764966E-2</v>
      </c>
      <c r="R26">
        <f t="shared" si="10"/>
        <v>321.46640386927032</v>
      </c>
      <c r="S26">
        <f t="shared" si="11"/>
        <v>27.619840647897242</v>
      </c>
      <c r="T26">
        <f t="shared" si="12"/>
        <v>27.061199999999999</v>
      </c>
      <c r="U26">
        <f t="shared" si="13"/>
        <v>3.5920449236264065</v>
      </c>
      <c r="V26">
        <f t="shared" si="14"/>
        <v>54.930926271709765</v>
      </c>
      <c r="W26">
        <f t="shared" si="15"/>
        <v>1.8495885599999999</v>
      </c>
      <c r="X26">
        <f t="shared" si="16"/>
        <v>3.367117005912506</v>
      </c>
      <c r="Y26">
        <f t="shared" si="17"/>
        <v>1.7424563636264065</v>
      </c>
      <c r="Z26">
        <f t="shared" si="18"/>
        <v>-100.40165603550366</v>
      </c>
      <c r="AA26">
        <f t="shared" si="19"/>
        <v>-133.84215903944238</v>
      </c>
      <c r="AB26">
        <f t="shared" si="20"/>
        <v>-12.701366905732447</v>
      </c>
      <c r="AC26">
        <f t="shared" si="21"/>
        <v>74.521221888591811</v>
      </c>
      <c r="AD26">
        <v>-4.1536945009375E-2</v>
      </c>
      <c r="AE26">
        <v>4.6628859609261303E-2</v>
      </c>
      <c r="AF26">
        <v>3.47864184548592</v>
      </c>
      <c r="AG26">
        <v>0</v>
      </c>
      <c r="AH26">
        <v>0</v>
      </c>
      <c r="AI26">
        <f t="shared" si="22"/>
        <v>1</v>
      </c>
      <c r="AJ26">
        <f t="shared" si="23"/>
        <v>0</v>
      </c>
      <c r="AK26">
        <f t="shared" si="24"/>
        <v>53141.617410665029</v>
      </c>
      <c r="AL26">
        <v>0</v>
      </c>
      <c r="AM26">
        <v>153.611764705882</v>
      </c>
      <c r="AN26">
        <v>678.13199999999995</v>
      </c>
      <c r="AO26">
        <f t="shared" si="25"/>
        <v>524.52023529411792</v>
      </c>
      <c r="AP26">
        <f t="shared" si="26"/>
        <v>0.77347807697338866</v>
      </c>
      <c r="AQ26">
        <v>-1.69616101757574</v>
      </c>
      <c r="AR26" t="s">
        <v>408</v>
      </c>
      <c r="AS26">
        <v>742.23676470588202</v>
      </c>
      <c r="AT26">
        <v>935.06100000000004</v>
      </c>
      <c r="AU26">
        <f t="shared" si="27"/>
        <v>0.20621567501384186</v>
      </c>
      <c r="AV26">
        <v>0.5</v>
      </c>
      <c r="AW26">
        <f t="shared" si="28"/>
        <v>1681.339505821479</v>
      </c>
      <c r="AX26">
        <f t="shared" si="29"/>
        <v>31.111692807750046</v>
      </c>
      <c r="AY26">
        <f t="shared" si="30"/>
        <v>173.35928056020779</v>
      </c>
      <c r="AZ26">
        <f t="shared" si="31"/>
        <v>0.41250891653057925</v>
      </c>
      <c r="BA26">
        <f t="shared" si="32"/>
        <v>1.9512926277965692E-2</v>
      </c>
      <c r="BB26">
        <f t="shared" si="33"/>
        <v>-0.27477244800071876</v>
      </c>
      <c r="BC26" t="s">
        <v>409</v>
      </c>
      <c r="BD26">
        <v>549.34</v>
      </c>
      <c r="BE26">
        <f t="shared" si="34"/>
        <v>385.721</v>
      </c>
      <c r="BF26">
        <f t="shared" si="35"/>
        <v>0.4999059820287669</v>
      </c>
      <c r="BG26">
        <f t="shared" si="36"/>
        <v>-1.9949142803900883</v>
      </c>
      <c r="BH26">
        <f t="shared" si="37"/>
        <v>0.24675209416711985</v>
      </c>
      <c r="BI26">
        <f t="shared" si="38"/>
        <v>-0.48983620213609202</v>
      </c>
      <c r="BJ26">
        <v>8457</v>
      </c>
      <c r="BK26">
        <v>300</v>
      </c>
      <c r="BL26">
        <v>300</v>
      </c>
      <c r="BM26">
        <v>300</v>
      </c>
      <c r="BN26">
        <v>10327.200000000001</v>
      </c>
      <c r="BO26">
        <v>883.73400000000004</v>
      </c>
      <c r="BP26">
        <v>-6.8539100000000004E-3</v>
      </c>
      <c r="BQ26">
        <v>-4.7436499999999997</v>
      </c>
      <c r="BR26" t="s">
        <v>347</v>
      </c>
      <c r="BS26" t="s">
        <v>347</v>
      </c>
      <c r="BT26" t="s">
        <v>347</v>
      </c>
      <c r="BU26" t="s">
        <v>347</v>
      </c>
      <c r="BV26" t="s">
        <v>347</v>
      </c>
      <c r="BW26" t="s">
        <v>347</v>
      </c>
      <c r="BX26" t="s">
        <v>347</v>
      </c>
      <c r="BY26" t="s">
        <v>347</v>
      </c>
      <c r="BZ26" t="s">
        <v>347</v>
      </c>
      <c r="CA26" t="s">
        <v>347</v>
      </c>
      <c r="CB26">
        <f t="shared" si="39"/>
        <v>2000.17</v>
      </c>
      <c r="CC26">
        <f t="shared" si="40"/>
        <v>1681.339505821479</v>
      </c>
      <c r="CD26">
        <f t="shared" si="41"/>
        <v>0.84059830205506481</v>
      </c>
      <c r="CE26">
        <f t="shared" si="42"/>
        <v>0.19119660411012965</v>
      </c>
      <c r="CF26">
        <v>6</v>
      </c>
      <c r="CG26">
        <v>0.5</v>
      </c>
      <c r="CH26" t="s">
        <v>348</v>
      </c>
      <c r="CI26">
        <v>1566757256.0999999</v>
      </c>
      <c r="CJ26">
        <v>960.08100000000002</v>
      </c>
      <c r="CK26">
        <v>1000.03</v>
      </c>
      <c r="CL26">
        <v>18.514399999999998</v>
      </c>
      <c r="CM26">
        <v>15.833500000000001</v>
      </c>
      <c r="CN26">
        <v>500.1</v>
      </c>
      <c r="CO26">
        <v>99.8001</v>
      </c>
      <c r="CP26">
        <v>9.9900000000000003E-2</v>
      </c>
      <c r="CQ26">
        <v>25.964200000000002</v>
      </c>
      <c r="CR26">
        <v>27.061199999999999</v>
      </c>
      <c r="CS26">
        <v>999.9</v>
      </c>
      <c r="CT26">
        <v>0</v>
      </c>
      <c r="CU26">
        <v>0</v>
      </c>
      <c r="CV26">
        <v>10036.9</v>
      </c>
      <c r="CW26">
        <v>0</v>
      </c>
      <c r="CX26">
        <v>1726.2</v>
      </c>
      <c r="CY26">
        <v>-39.953699999999998</v>
      </c>
      <c r="CZ26">
        <v>978.19200000000001</v>
      </c>
      <c r="DA26">
        <v>1016.12</v>
      </c>
      <c r="DB26">
        <v>2.6808999999999998</v>
      </c>
      <c r="DC26">
        <v>957.76400000000001</v>
      </c>
      <c r="DD26">
        <v>1000.03</v>
      </c>
      <c r="DE26">
        <v>18.067399999999999</v>
      </c>
      <c r="DF26">
        <v>15.833500000000001</v>
      </c>
      <c r="DG26">
        <v>1.8477300000000001</v>
      </c>
      <c r="DH26">
        <v>1.5801799999999999</v>
      </c>
      <c r="DI26">
        <v>16.1966</v>
      </c>
      <c r="DJ26">
        <v>13.7669</v>
      </c>
      <c r="DK26">
        <v>2000.17</v>
      </c>
      <c r="DL26">
        <v>0.98000399999999999</v>
      </c>
      <c r="DM26">
        <v>1.9995700000000002E-2</v>
      </c>
      <c r="DN26">
        <v>0</v>
      </c>
      <c r="DO26">
        <v>742.43</v>
      </c>
      <c r="DP26">
        <v>5.0002700000000004</v>
      </c>
      <c r="DQ26">
        <v>20372.3</v>
      </c>
      <c r="DR26">
        <v>16187.3</v>
      </c>
      <c r="DS26">
        <v>44.125</v>
      </c>
      <c r="DT26">
        <v>45.625</v>
      </c>
      <c r="DU26">
        <v>44.811999999999998</v>
      </c>
      <c r="DV26">
        <v>45.061999999999998</v>
      </c>
      <c r="DW26">
        <v>45.686999999999998</v>
      </c>
      <c r="DX26">
        <v>1955.27</v>
      </c>
      <c r="DY26">
        <v>39.89</v>
      </c>
      <c r="DZ26">
        <v>0</v>
      </c>
      <c r="EA26">
        <v>144.30000019073501</v>
      </c>
      <c r="EB26">
        <v>742.23676470588202</v>
      </c>
      <c r="EC26">
        <v>0.47941180229987901</v>
      </c>
      <c r="ED26">
        <v>-927.99018847192099</v>
      </c>
      <c r="EE26">
        <v>20435.5411764706</v>
      </c>
      <c r="EF26">
        <v>10</v>
      </c>
      <c r="EG26">
        <v>1566757219.5999999</v>
      </c>
      <c r="EH26" t="s">
        <v>410</v>
      </c>
      <c r="EI26">
        <v>38</v>
      </c>
      <c r="EJ26">
        <v>2.3170000000000002</v>
      </c>
      <c r="EK26">
        <v>0.44700000000000001</v>
      </c>
      <c r="EL26">
        <v>1000</v>
      </c>
      <c r="EM26">
        <v>16</v>
      </c>
      <c r="EN26">
        <v>7.0000000000000007E-2</v>
      </c>
      <c r="EO26">
        <v>7.0000000000000007E-2</v>
      </c>
      <c r="EP26">
        <v>31.026877144077599</v>
      </c>
      <c r="EQ26">
        <v>-0.12989419715813399</v>
      </c>
      <c r="ER26">
        <v>6.1997196671935297E-2</v>
      </c>
      <c r="ES26">
        <v>1</v>
      </c>
      <c r="ET26">
        <v>0.134781358371554</v>
      </c>
      <c r="EU26">
        <v>-1.62220661104834E-2</v>
      </c>
      <c r="EV26">
        <v>1.7378699840070099E-3</v>
      </c>
      <c r="EW26">
        <v>1</v>
      </c>
      <c r="EX26">
        <v>2</v>
      </c>
      <c r="EY26">
        <v>2</v>
      </c>
      <c r="EZ26" t="s">
        <v>350</v>
      </c>
      <c r="FA26">
        <v>2.9537800000000001</v>
      </c>
      <c r="FB26">
        <v>2.77765</v>
      </c>
      <c r="FC26">
        <v>0.175981</v>
      </c>
      <c r="FD26">
        <v>0.17599400000000001</v>
      </c>
      <c r="FE26">
        <v>9.3707799999999994E-2</v>
      </c>
      <c r="FF26">
        <v>8.1019300000000002E-2</v>
      </c>
      <c r="FG26">
        <v>19980.8</v>
      </c>
      <c r="FH26">
        <v>20200.2</v>
      </c>
      <c r="FI26">
        <v>22790.2</v>
      </c>
      <c r="FJ26">
        <v>26861.200000000001</v>
      </c>
      <c r="FK26">
        <v>29490.5</v>
      </c>
      <c r="FL26">
        <v>38644.699999999997</v>
      </c>
      <c r="FM26">
        <v>32516.2</v>
      </c>
      <c r="FN26">
        <v>42670.6</v>
      </c>
      <c r="FO26">
        <v>2.0066999999999999</v>
      </c>
      <c r="FP26">
        <v>1.96102</v>
      </c>
      <c r="FQ26">
        <v>6.9066900000000001E-2</v>
      </c>
      <c r="FR26">
        <v>0</v>
      </c>
      <c r="FS26">
        <v>25.930800000000001</v>
      </c>
      <c r="FT26">
        <v>999.9</v>
      </c>
      <c r="FU26">
        <v>40.482999999999997</v>
      </c>
      <c r="FV26">
        <v>36.578000000000003</v>
      </c>
      <c r="FW26">
        <v>24.9923</v>
      </c>
      <c r="FX26">
        <v>60.275700000000001</v>
      </c>
      <c r="FY26">
        <v>45.396599999999999</v>
      </c>
      <c r="FZ26">
        <v>1</v>
      </c>
      <c r="GA26">
        <v>0.11346000000000001</v>
      </c>
      <c r="GB26">
        <v>4.0193399999999997</v>
      </c>
      <c r="GC26">
        <v>20.249700000000001</v>
      </c>
      <c r="GD26">
        <v>5.2250800000000002</v>
      </c>
      <c r="GE26">
        <v>11.956</v>
      </c>
      <c r="GF26">
        <v>4.9717500000000001</v>
      </c>
      <c r="GG26">
        <v>3.2949999999999999</v>
      </c>
      <c r="GH26">
        <v>547.1</v>
      </c>
      <c r="GI26">
        <v>9999</v>
      </c>
      <c r="GJ26">
        <v>9999</v>
      </c>
      <c r="GK26">
        <v>9999</v>
      </c>
      <c r="GL26">
        <v>1.86561</v>
      </c>
      <c r="GM26">
        <v>1.86483</v>
      </c>
      <c r="GN26">
        <v>1.86517</v>
      </c>
      <c r="GO26">
        <v>1.8681300000000001</v>
      </c>
      <c r="GP26">
        <v>1.8623400000000001</v>
      </c>
      <c r="GQ26">
        <v>1.8605100000000001</v>
      </c>
      <c r="GR26">
        <v>1.85669</v>
      </c>
      <c r="GS26">
        <v>1.86293</v>
      </c>
      <c r="GT26" t="s">
        <v>351</v>
      </c>
      <c r="GU26" t="s">
        <v>19</v>
      </c>
      <c r="GV26" t="s">
        <v>19</v>
      </c>
      <c r="GW26" t="s">
        <v>19</v>
      </c>
      <c r="GX26" t="s">
        <v>352</v>
      </c>
      <c r="GY26" t="s">
        <v>353</v>
      </c>
      <c r="GZ26" t="s">
        <v>354</v>
      </c>
      <c r="HA26" t="s">
        <v>354</v>
      </c>
      <c r="HB26" t="s">
        <v>354</v>
      </c>
      <c r="HC26" t="s">
        <v>354</v>
      </c>
      <c r="HD26">
        <v>0</v>
      </c>
      <c r="HE26">
        <v>100</v>
      </c>
      <c r="HF26">
        <v>100</v>
      </c>
      <c r="HG26">
        <v>2.3170000000000002</v>
      </c>
      <c r="HH26">
        <v>0.44700000000000001</v>
      </c>
      <c r="HI26">
        <v>2</v>
      </c>
      <c r="HJ26">
        <v>502.024</v>
      </c>
      <c r="HK26">
        <v>514.03700000000003</v>
      </c>
      <c r="HL26">
        <v>21.446999999999999</v>
      </c>
      <c r="HM26">
        <v>28.668199999999999</v>
      </c>
      <c r="HN26">
        <v>30.000699999999998</v>
      </c>
      <c r="HO26">
        <v>28.682099999999998</v>
      </c>
      <c r="HP26">
        <v>28.6738</v>
      </c>
      <c r="HQ26">
        <v>44.950200000000002</v>
      </c>
      <c r="HR26">
        <v>36.817599999999999</v>
      </c>
      <c r="HS26">
        <v>0</v>
      </c>
      <c r="HT26">
        <v>21.4038</v>
      </c>
      <c r="HU26">
        <v>1000</v>
      </c>
      <c r="HV26">
        <v>15.8253</v>
      </c>
      <c r="HW26">
        <v>100.14100000000001</v>
      </c>
      <c r="HX26">
        <v>104.15600000000001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28610</cp:lastModifiedBy>
  <dcterms:created xsi:type="dcterms:W3CDTF">2019-08-24T13:20:26Z</dcterms:created>
  <dcterms:modified xsi:type="dcterms:W3CDTF">2019-08-28T00:17:37Z</dcterms:modified>
</cp:coreProperties>
</file>