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A374AC9B-57B8-487A-9C12-B6029487911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V27" i="1" s="1"/>
  <c r="W27" i="1"/>
  <c r="O27" i="1"/>
  <c r="CE26" i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M26" i="1" s="1"/>
  <c r="X26" i="1"/>
  <c r="W26" i="1"/>
  <c r="V26" i="1"/>
  <c r="O26" i="1"/>
  <c r="CE25" i="1"/>
  <c r="CD25" i="1"/>
  <c r="CB25" i="1"/>
  <c r="CC25" i="1" s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V25" i="1" s="1"/>
  <c r="O25" i="1"/>
  <c r="CE24" i="1"/>
  <c r="CD24" i="1"/>
  <c r="CB24" i="1"/>
  <c r="CC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V24" i="1" s="1"/>
  <c r="O24" i="1"/>
  <c r="CE23" i="1"/>
  <c r="CD23" i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X23" i="1"/>
  <c r="W23" i="1"/>
  <c r="V23" i="1" s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CE21" i="1"/>
  <c r="CD21" i="1"/>
  <c r="CB21" i="1"/>
  <c r="CC21" i="1" s="1"/>
  <c r="AW21" i="1" s="1"/>
  <c r="AY21" i="1" s="1"/>
  <c r="BI21" i="1"/>
  <c r="BH21" i="1"/>
  <c r="BG21" i="1"/>
  <c r="BF21" i="1"/>
  <c r="BE21" i="1"/>
  <c r="AZ21" i="1" s="1"/>
  <c r="BB21" i="1"/>
  <c r="AU21" i="1"/>
  <c r="AO21" i="1"/>
  <c r="AP21" i="1" s="1"/>
  <c r="AK21" i="1"/>
  <c r="AI21" i="1" s="1"/>
  <c r="X21" i="1"/>
  <c r="W21" i="1"/>
  <c r="O21" i="1"/>
  <c r="CE20" i="1"/>
  <c r="CD20" i="1"/>
  <c r="CB20" i="1"/>
  <c r="CC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BI19" i="1"/>
  <c r="BH19" i="1"/>
  <c r="BG19" i="1"/>
  <c r="BF19" i="1"/>
  <c r="BE19" i="1"/>
  <c r="BB19" i="1"/>
  <c r="AZ19" i="1"/>
  <c r="AU19" i="1"/>
  <c r="AO19" i="1"/>
  <c r="AP19" i="1" s="1"/>
  <c r="AK19" i="1"/>
  <c r="AI19" i="1"/>
  <c r="M19" i="1" s="1"/>
  <c r="X19" i="1"/>
  <c r="V19" i="1" s="1"/>
  <c r="W19" i="1"/>
  <c r="O19" i="1"/>
  <c r="CE18" i="1"/>
  <c r="CD18" i="1"/>
  <c r="CB18" i="1"/>
  <c r="CC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H18" i="1" s="1"/>
  <c r="X18" i="1"/>
  <c r="W18" i="1"/>
  <c r="V18" i="1" s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V17" i="1"/>
  <c r="O17" i="1"/>
  <c r="H25" i="1" l="1"/>
  <c r="J25" i="1"/>
  <c r="I25" i="1"/>
  <c r="AX25" i="1" s="1"/>
  <c r="J17" i="1"/>
  <c r="M17" i="1"/>
  <c r="I17" i="1"/>
  <c r="AX17" i="1" s="1"/>
  <c r="R20" i="1"/>
  <c r="AW20" i="1"/>
  <c r="AY20" i="1" s="1"/>
  <c r="J24" i="1"/>
  <c r="I24" i="1"/>
  <c r="AX24" i="1" s="1"/>
  <c r="M24" i="1"/>
  <c r="I18" i="1"/>
  <c r="AX18" i="1" s="1"/>
  <c r="V21" i="1"/>
  <c r="J18" i="1"/>
  <c r="CC19" i="1"/>
  <c r="AW19" i="1" s="1"/>
  <c r="AY19" i="1" s="1"/>
  <c r="CC22" i="1"/>
  <c r="CC23" i="1"/>
  <c r="CC27" i="1"/>
  <c r="CC26" i="1"/>
  <c r="V20" i="1"/>
  <c r="CC17" i="1"/>
  <c r="AW17" i="1" s="1"/>
  <c r="R19" i="1"/>
  <c r="R24" i="1"/>
  <c r="AW24" i="1"/>
  <c r="AY24" i="1" s="1"/>
  <c r="Z25" i="1"/>
  <c r="H23" i="1"/>
  <c r="AJ23" i="1"/>
  <c r="M23" i="1"/>
  <c r="J23" i="1"/>
  <c r="I23" i="1"/>
  <c r="AX23" i="1" s="1"/>
  <c r="R17" i="1"/>
  <c r="R25" i="1"/>
  <c r="AW25" i="1"/>
  <c r="AY25" i="1" s="1"/>
  <c r="J27" i="1"/>
  <c r="I27" i="1"/>
  <c r="AX27" i="1" s="1"/>
  <c r="H27" i="1"/>
  <c r="AJ27" i="1"/>
  <c r="M27" i="1"/>
  <c r="AJ21" i="1"/>
  <c r="M21" i="1"/>
  <c r="I21" i="1"/>
  <c r="AX21" i="1" s="1"/>
  <c r="BA21" i="1" s="1"/>
  <c r="H21" i="1"/>
  <c r="J21" i="1"/>
  <c r="BA25" i="1"/>
  <c r="Z18" i="1"/>
  <c r="R22" i="1"/>
  <c r="AW22" i="1"/>
  <c r="AW23" i="1"/>
  <c r="AY23" i="1" s="1"/>
  <c r="R23" i="1"/>
  <c r="R27" i="1"/>
  <c r="AW27" i="1"/>
  <c r="AY27" i="1" s="1"/>
  <c r="I22" i="1"/>
  <c r="AX22" i="1" s="1"/>
  <c r="BA22" i="1" s="1"/>
  <c r="H22" i="1"/>
  <c r="AJ22" i="1"/>
  <c r="M22" i="1"/>
  <c r="J22" i="1"/>
  <c r="AY22" i="1"/>
  <c r="AW26" i="1"/>
  <c r="AY26" i="1" s="1"/>
  <c r="R26" i="1"/>
  <c r="BA18" i="1"/>
  <c r="R18" i="1"/>
  <c r="AW18" i="1"/>
  <c r="AY18" i="1" s="1"/>
  <c r="J20" i="1"/>
  <c r="I20" i="1"/>
  <c r="AX20" i="1" s="1"/>
  <c r="H20" i="1"/>
  <c r="AJ20" i="1"/>
  <c r="M20" i="1"/>
  <c r="H19" i="1"/>
  <c r="R21" i="1"/>
  <c r="H26" i="1"/>
  <c r="AJ26" i="1"/>
  <c r="AJ17" i="1"/>
  <c r="I19" i="1"/>
  <c r="AX19" i="1" s="1"/>
  <c r="AJ24" i="1"/>
  <c r="I26" i="1"/>
  <c r="AX26" i="1" s="1"/>
  <c r="H17" i="1"/>
  <c r="M18" i="1"/>
  <c r="J19" i="1"/>
  <c r="H24" i="1"/>
  <c r="M25" i="1"/>
  <c r="J26" i="1"/>
  <c r="AJ19" i="1"/>
  <c r="AJ18" i="1"/>
  <c r="AJ25" i="1"/>
  <c r="AY17" i="1" l="1"/>
  <c r="BA17" i="1"/>
  <c r="BA20" i="1"/>
  <c r="Z26" i="1"/>
  <c r="S26" i="1"/>
  <c r="T26" i="1" s="1"/>
  <c r="P26" i="1" s="1"/>
  <c r="N26" i="1" s="1"/>
  <c r="Q26" i="1" s="1"/>
  <c r="K26" i="1" s="1"/>
  <c r="L26" i="1" s="1"/>
  <c r="Z22" i="1"/>
  <c r="S22" i="1"/>
  <c r="T22" i="1" s="1"/>
  <c r="P22" i="1" s="1"/>
  <c r="N22" i="1" s="1"/>
  <c r="Q22" i="1" s="1"/>
  <c r="K22" i="1" s="1"/>
  <c r="L22" i="1" s="1"/>
  <c r="S17" i="1"/>
  <c r="T17" i="1" s="1"/>
  <c r="Z27" i="1"/>
  <c r="Z20" i="1"/>
  <c r="BA24" i="1"/>
  <c r="BA23" i="1"/>
  <c r="S20" i="1"/>
  <c r="T20" i="1" s="1"/>
  <c r="P20" i="1" s="1"/>
  <c r="N20" i="1" s="1"/>
  <c r="Q20" i="1" s="1"/>
  <c r="K20" i="1" s="1"/>
  <c r="L20" i="1" s="1"/>
  <c r="Z17" i="1"/>
  <c r="BA27" i="1"/>
  <c r="S24" i="1"/>
  <c r="T24" i="1" s="1"/>
  <c r="P24" i="1" s="1"/>
  <c r="N24" i="1" s="1"/>
  <c r="Q24" i="1" s="1"/>
  <c r="K24" i="1" s="1"/>
  <c r="L24" i="1" s="1"/>
  <c r="BA26" i="1"/>
  <c r="S21" i="1"/>
  <c r="T21" i="1" s="1"/>
  <c r="P21" i="1" s="1"/>
  <c r="N21" i="1" s="1"/>
  <c r="Q21" i="1" s="1"/>
  <c r="K21" i="1" s="1"/>
  <c r="L21" i="1" s="1"/>
  <c r="S27" i="1"/>
  <c r="T27" i="1" s="1"/>
  <c r="Z21" i="1"/>
  <c r="Z19" i="1"/>
  <c r="S18" i="1"/>
  <c r="T18" i="1" s="1"/>
  <c r="S23" i="1"/>
  <c r="T23" i="1" s="1"/>
  <c r="P23" i="1" s="1"/>
  <c r="N23" i="1" s="1"/>
  <c r="Q23" i="1" s="1"/>
  <c r="K23" i="1" s="1"/>
  <c r="L23" i="1" s="1"/>
  <c r="Z23" i="1"/>
  <c r="S19" i="1"/>
  <c r="T19" i="1" s="1"/>
  <c r="P19" i="1" s="1"/>
  <c r="N19" i="1" s="1"/>
  <c r="Q19" i="1" s="1"/>
  <c r="K19" i="1" s="1"/>
  <c r="L19" i="1" s="1"/>
  <c r="S25" i="1"/>
  <c r="T25" i="1" s="1"/>
  <c r="Z24" i="1"/>
  <c r="BA19" i="1"/>
  <c r="AA27" i="1" l="1"/>
  <c r="AB27" i="1"/>
  <c r="U27" i="1"/>
  <c r="Y27" i="1" s="1"/>
  <c r="P27" i="1"/>
  <c r="N27" i="1" s="1"/>
  <c r="Q27" i="1" s="1"/>
  <c r="K27" i="1" s="1"/>
  <c r="L27" i="1" s="1"/>
  <c r="AB17" i="1"/>
  <c r="U17" i="1"/>
  <c r="Y17" i="1" s="1"/>
  <c r="AA17" i="1"/>
  <c r="U24" i="1"/>
  <c r="Y24" i="1" s="1"/>
  <c r="AB24" i="1"/>
  <c r="AA24" i="1"/>
  <c r="U25" i="1"/>
  <c r="Y25" i="1" s="1"/>
  <c r="AB25" i="1"/>
  <c r="AC25" i="1" s="1"/>
  <c r="P25" i="1"/>
  <c r="N25" i="1" s="1"/>
  <c r="Q25" i="1" s="1"/>
  <c r="K25" i="1" s="1"/>
  <c r="L25" i="1" s="1"/>
  <c r="AA25" i="1"/>
  <c r="U23" i="1"/>
  <c r="Y23" i="1" s="1"/>
  <c r="AB23" i="1"/>
  <c r="AA23" i="1"/>
  <c r="P17" i="1"/>
  <c r="N17" i="1" s="1"/>
  <c r="Q17" i="1" s="1"/>
  <c r="K17" i="1" s="1"/>
  <c r="L17" i="1" s="1"/>
  <c r="U26" i="1"/>
  <c r="Y26" i="1" s="1"/>
  <c r="AB26" i="1"/>
  <c r="AA26" i="1"/>
  <c r="U18" i="1"/>
  <c r="Y18" i="1" s="1"/>
  <c r="AA18" i="1"/>
  <c r="AB18" i="1"/>
  <c r="AC18" i="1" s="1"/>
  <c r="P18" i="1"/>
  <c r="N18" i="1" s="1"/>
  <c r="Q18" i="1" s="1"/>
  <c r="K18" i="1" s="1"/>
  <c r="L18" i="1" s="1"/>
  <c r="U20" i="1"/>
  <c r="Y20" i="1" s="1"/>
  <c r="AB20" i="1"/>
  <c r="AC20" i="1" s="1"/>
  <c r="AA20" i="1"/>
  <c r="U21" i="1"/>
  <c r="Y21" i="1" s="1"/>
  <c r="AB21" i="1"/>
  <c r="AA21" i="1"/>
  <c r="U19" i="1"/>
  <c r="Y19" i="1" s="1"/>
  <c r="AB19" i="1"/>
  <c r="AA19" i="1"/>
  <c r="AA22" i="1"/>
  <c r="U22" i="1"/>
  <c r="Y22" i="1" s="1"/>
  <c r="AB22" i="1"/>
  <c r="AC17" i="1" l="1"/>
  <c r="AC27" i="1"/>
  <c r="AC22" i="1"/>
  <c r="AC26" i="1"/>
  <c r="AC24" i="1"/>
  <c r="AC23" i="1"/>
  <c r="AC19" i="1"/>
  <c r="AC21" i="1"/>
</calcChain>
</file>

<file path=xl/sharedStrings.xml><?xml version="1.0" encoding="utf-8"?>
<sst xmlns="http://schemas.openxmlformats.org/spreadsheetml/2006/main" count="2986" uniqueCount="411">
  <si>
    <t>File opened</t>
  </si>
  <si>
    <t>2019-08-24 14:23:10</t>
  </si>
  <si>
    <t>Console s/n</t>
  </si>
  <si>
    <t>68C-831448</t>
  </si>
  <si>
    <t>Console ver</t>
  </si>
  <si>
    <t>Bluestem v.1.3.17</t>
  </si>
  <si>
    <t>Scripts ver</t>
  </si>
  <si>
    <t>2018.12  1.3.16, Nov 2018</t>
  </si>
  <si>
    <t>Head s/n</t>
  </si>
  <si>
    <t>68H-581448</t>
  </si>
  <si>
    <t>Head ver</t>
  </si>
  <si>
    <t>1.3.1</t>
  </si>
  <si>
    <t>Head cal</t>
  </si>
  <si>
    <t>{"co2aspan2a": "0.300565", "chamberpressurezero": "2.62898", "flowmeterzero": "1.01484", "co2azero": "0.936047", "co2aspan2": "-0.0275709", "h2obspan2": "0", "co2aspan1": "1.00019", "co2bzero": "1.08871", "h2oaspanconc1": "12.25", "tazero": "-0.075655", "co2aspanconc1": "2500", "co2bspan2b": "0.290353", "co2bspan1": "1.00063", "h2oazero": "0.99813", "h2oaspan2": "0", "flowazero": "0.30339", "h2obzero": "1.01301", "h2obspan2a": "-0.0693626", "co2aspan2b": "0.298132", "tbzero": "-0.00914764", "flowbzero": "0.2519", "h2oaspan1": "1.00284", "ssa_ref": "27614.2", "co2bspan2a": "0.292725", "h2oaspanconc2": "0", "co2bspanconc2": "296.4", "h2oaspan2b": "0.0689295", "h2obspan1": "1", "co2bspanconc1": "2500", "co2bspan2": "-0.029811", "h2obspan2b": "0.0966582", "h2oaspan2a": "0.0687344", "oxygen": "21", "co2aspanconc2": "296.4", "h2obspanconc1": "20", "ssb_ref": "33378.8", "h2obspanconc2": "0"}</t>
  </si>
  <si>
    <t>Chamber type</t>
  </si>
  <si>
    <t>6800-01A</t>
  </si>
  <si>
    <t>Chamber s/n</t>
  </si>
  <si>
    <t>MPF-651357</t>
  </si>
  <si>
    <t>Chamber rev</t>
  </si>
  <si>
    <t>0</t>
  </si>
  <si>
    <t>Chamber cal</t>
  </si>
  <si>
    <t>Fluorometer</t>
  </si>
  <si>
    <t>Flr. Version</t>
  </si>
  <si>
    <t>14:23:10</t>
  </si>
  <si>
    <t>Stability Definition:	A (GasEx): Slp&lt;0.3 Std&lt;1 Per=15	gsw (GasEx): Slp&lt;0.1 Std&lt;1 Per=15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</si>
  <si>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</si>
  <si>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</si>
  <si>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</si>
  <si>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</si>
  <si>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</si>
  <si>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</si>
  <si>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</si>
  <si>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</si>
  <si>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</si>
  <si>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</si>
  <si>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</si>
  <si>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</si>
  <si>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</si>
  <si>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</si>
  <si>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</si>
  <si>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</si>
  <si>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</si>
  <si>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</si>
  <si>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</si>
  <si>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</si>
  <si>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</si>
  <si>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</si>
  <si>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</si>
  <si>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</si>
  <si>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</si>
  <si>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</si>
  <si>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</si>
  <si>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</si>
  <si>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</si>
  <si>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</si>
  <si>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</si>
  <si>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</si>
  <si>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</si>
  <si>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</si>
  <si>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</si>
  <si>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</si>
  <si>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</si>
  <si>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</si>
  <si>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</si>
  <si>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</si>
  <si>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</si>
  <si>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</si>
  <si>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</si>
  <si>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</si>
  <si>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1.35165 85.133 378.884 619.774 869.078 1070.71 1251.24 1400.48</t>
  </si>
  <si>
    <t>Fs_true</t>
  </si>
  <si>
    <t>0.14262 104.704 405.338 601.213 803.493 1000.56 1201.87 1401.19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</si>
  <si>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</si>
  <si>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</si>
  <si>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</si>
  <si>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</si>
  <si>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</si>
  <si>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</si>
  <si>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</si>
  <si>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</si>
  <si>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</si>
  <si>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</si>
  <si>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</si>
  <si>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</si>
  <si>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</si>
  <si>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</si>
  <si>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</si>
  <si>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</si>
  <si>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</si>
  <si>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</si>
  <si>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</si>
  <si>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</si>
  <si>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</si>
  <si>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</si>
  <si>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</si>
  <si>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</si>
  <si>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</si>
  <si>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</si>
  <si>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</si>
  <si>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</si>
  <si>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</si>
  <si>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</si>
  <si>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</si>
  <si>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</si>
  <si>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</si>
  <si>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</si>
  <si>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</si>
  <si>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</si>
  <si>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</si>
  <si>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</si>
  <si>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</si>
  <si>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</si>
  <si>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</si>
  <si>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</si>
  <si>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</si>
  <si>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</si>
  <si>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</si>
  <si>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</si>
  <si>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</si>
  <si>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</si>
  <si>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</si>
  <si>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</si>
  <si>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</si>
  <si>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</si>
  <si>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</si>
  <si>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</si>
  <si>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</si>
  <si>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</si>
  <si>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</si>
  <si>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</si>
  <si>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</si>
  <si>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</si>
  <si>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</si>
  <si>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</si>
  <si>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</si>
  <si>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</si>
  <si>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</si>
  <si>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</si>
  <si>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</si>
  <si>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</si>
  <si>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</si>
  <si>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</si>
  <si>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</si>
  <si>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</si>
  <si>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</si>
  <si>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</si>
  <si>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</si>
  <si>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</si>
  <si>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</si>
  <si>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</si>
  <si>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</si>
  <si>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</si>
  <si>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</si>
  <si>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</si>
  <si>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</si>
  <si>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</si>
  <si>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</si>
  <si>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</si>
  <si>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</si>
  <si>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</si>
  <si>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</si>
  <si>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</si>
  <si>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</si>
  <si>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</si>
  <si>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</si>
  <si>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</si>
  <si>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</si>
  <si>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</si>
  <si>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</si>
  <si>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</si>
  <si>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</si>
  <si>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</si>
  <si>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</si>
  <si>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</si>
  <si>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</si>
  <si>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</si>
  <si>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</si>
  <si>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</si>
  <si>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</si>
  <si>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</si>
  <si>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</si>
  <si>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</si>
  <si>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</si>
  <si>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</si>
  <si>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</si>
  <si>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</si>
  <si>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</si>
  <si>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</si>
  <si>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</si>
  <si>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</si>
  <si>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</si>
  <si>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</si>
  <si>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</si>
  <si>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</si>
  <si>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</si>
  <si>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</si>
  <si>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</si>
  <si>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</si>
  <si>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</si>
  <si>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</si>
  <si>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</si>
  <si>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</si>
  <si>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</si>
  <si>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</si>
  <si>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</si>
  <si>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</si>
  <si>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</si>
  <si>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</si>
  <si>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</si>
  <si>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</si>
  <si>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</si>
  <si>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</si>
  <si>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</si>
  <si>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</si>
  <si>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</si>
  <si>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</si>
  <si>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</si>
  <si>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</si>
  <si>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</si>
  <si>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</si>
  <si>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</si>
  <si>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</si>
  <si>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</si>
  <si>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</si>
  <si>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</si>
  <si>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</si>
  <si>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</si>
  <si>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</si>
  <si>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</si>
  <si>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</si>
  <si>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</si>
  <si>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</si>
  <si>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</si>
  <si>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</si>
  <si>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</si>
  <si>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</si>
  <si>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</si>
  <si>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</si>
  <si>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</si>
  <si>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</si>
  <si>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</si>
  <si>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</si>
  <si>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</si>
  <si>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</si>
  <si>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</si>
  <si>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</si>
  <si>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</si>
  <si>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</si>
  <si>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</si>
  <si>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</si>
  <si>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</si>
  <si>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</si>
  <si>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</si>
  <si>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</si>
  <si>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</si>
  <si>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</si>
  <si>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</si>
  <si>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</si>
  <si>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</si>
  <si>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</si>
  <si>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</si>
  <si>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</si>
  <si>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</si>
  <si>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</si>
  <si>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</si>
  <si>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</si>
  <si>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</si>
  <si>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</si>
  <si>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</si>
  <si>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</si>
  <si>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</si>
  <si>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</si>
  <si>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</si>
  <si>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</si>
  <si>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</si>
  <si>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</si>
  <si>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</si>
  <si>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</si>
  <si>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</si>
  <si>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</si>
  <si>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</si>
  <si>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</si>
  <si>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</si>
  <si>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</si>
  <si>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</si>
  <si>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</si>
  <si>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</si>
  <si>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</si>
  <si>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</si>
  <si>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</si>
  <si>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</si>
  <si>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</si>
  <si>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</si>
  <si>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</si>
  <si>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</si>
  <si>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</si>
  <si>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</si>
  <si>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</si>
  <si>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</si>
  <si>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</si>
  <si>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</si>
  <si>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</si>
  <si>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</si>
  <si>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</si>
  <si>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</si>
  <si>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</si>
  <si>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</si>
  <si>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</si>
  <si>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</si>
  <si>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</si>
  <si>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</si>
  <si>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</si>
  <si>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</si>
  <si>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</si>
  <si>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</si>
  <si>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</si>
  <si>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</si>
  <si>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</si>
  <si>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</si>
  <si>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</si>
  <si>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</si>
  <si>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</si>
  <si>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</si>
  <si>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</si>
  <si>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</si>
  <si>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</si>
  <si>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</si>
  <si>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</si>
  <si>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</si>
  <si>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</si>
  <si>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</si>
  <si>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</si>
  <si>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</si>
  <si>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</si>
  <si>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</si>
  <si>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</si>
  <si>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</si>
  <si>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</si>
  <si>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</si>
  <si>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</si>
  <si>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</si>
  <si>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</si>
  <si>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</si>
  <si>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14:35:26</t>
  </si>
  <si>
    <t>14:35:26</t>
  </si>
  <si>
    <t>MPF-8507-20190825-14_36_10</t>
  </si>
  <si>
    <t>DARK-8508-20190825-14_36_12</t>
  </si>
  <si>
    <t>-</t>
  </si>
  <si>
    <t>0: Broadleaf</t>
  </si>
  <si>
    <t>14:34:52</t>
  </si>
  <si>
    <t>2/2</t>
  </si>
  <si>
    <t>5</t>
  </si>
  <si>
    <t>11111111</t>
  </si>
  <si>
    <t>oooooooo</t>
  </si>
  <si>
    <t>off</t>
  </si>
  <si>
    <t>20190825 14:37:03</t>
  </si>
  <si>
    <t>14:37:03</t>
  </si>
  <si>
    <t>MPF-8509-20190825-14_37_48</t>
  </si>
  <si>
    <t>DARK-8510-20190825-14_37_50</t>
  </si>
  <si>
    <t>14:36:35</t>
  </si>
  <si>
    <t>20190825 14:39:04</t>
  </si>
  <si>
    <t>14:39:04</t>
  </si>
  <si>
    <t>MPF-8511-20190825-14_39_48</t>
  </si>
  <si>
    <t>DARK-8512-20190825-14_39_50</t>
  </si>
  <si>
    <t>14:38:09</t>
  </si>
  <si>
    <t>1/2</t>
  </si>
  <si>
    <t>20190825 14:41:04</t>
  </si>
  <si>
    <t>14:41:04</t>
  </si>
  <si>
    <t>MPF-8513-20190825-14_41_49</t>
  </si>
  <si>
    <t>DARK-8514-20190825-14_41_50</t>
  </si>
  <si>
    <t>14:40:20</t>
  </si>
  <si>
    <t>20190825 14:42:06</t>
  </si>
  <si>
    <t>14:42:06</t>
  </si>
  <si>
    <t>MPF-8515-20190825-14_42_50</t>
  </si>
  <si>
    <t>DARK-8516-20190825-14_42_52</t>
  </si>
  <si>
    <t>14:42:00</t>
  </si>
  <si>
    <t>20190825 14:44:06</t>
  </si>
  <si>
    <t>14:44:06</t>
  </si>
  <si>
    <t>MPF-8517-20190825-14_44_51</t>
  </si>
  <si>
    <t>DARK-8518-20190825-14_44_53</t>
  </si>
  <si>
    <t>14:44:34</t>
  </si>
  <si>
    <t>20190825 14:46:11</t>
  </si>
  <si>
    <t>14:46:11</t>
  </si>
  <si>
    <t>MPF-8519-20190825-14_46_56</t>
  </si>
  <si>
    <t>DARK-8520-20190825-14_46_58</t>
  </si>
  <si>
    <t>14:45:39</t>
  </si>
  <si>
    <t>20190825 14:47:43</t>
  </si>
  <si>
    <t>14:47:43</t>
  </si>
  <si>
    <t>MPF-8521-20190825-14_48_27</t>
  </si>
  <si>
    <t>DARK-8522-20190825-14_48_29</t>
  </si>
  <si>
    <t>14:48:05</t>
  </si>
  <si>
    <t>20190825 14:49:51</t>
  </si>
  <si>
    <t>14:49:51</t>
  </si>
  <si>
    <t>MPF-8523-20190825-14_50_35</t>
  </si>
  <si>
    <t>DARK-8524-20190825-14_50_37</t>
  </si>
  <si>
    <t>14:49:15</t>
  </si>
  <si>
    <t>20190825 14:51:17</t>
  </si>
  <si>
    <t>14:51:17</t>
  </si>
  <si>
    <t>MPF-8525-20190825-14_52_01</t>
  </si>
  <si>
    <t>DARK-8526-20190825-14_52_03</t>
  </si>
  <si>
    <t>14:50:49</t>
  </si>
  <si>
    <t>20190825 14:52:51</t>
  </si>
  <si>
    <t>14:52:51</t>
  </si>
  <si>
    <t>MPF-8527-20190825-14_53_35</t>
  </si>
  <si>
    <t>DARK-8528-20190825-14_53_37</t>
  </si>
  <si>
    <t>14:52:15</t>
  </si>
  <si>
    <t>20190825 14:54:19</t>
  </si>
  <si>
    <t>14:54:19</t>
  </si>
  <si>
    <t>MPF-8529-20190825-14_55_03</t>
  </si>
  <si>
    <t>DARK-8530-20190825-14_55_05</t>
  </si>
  <si>
    <t>14:53:51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</si>
</sst>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24.017761011597933</c:v>
                </c:pt>
                <c:pt idx="1">
                  <c:v>19.817383851664665</c:v>
                </c:pt>
                <c:pt idx="2">
                  <c:v>15.022920838306842</c:v>
                </c:pt>
                <c:pt idx="3">
                  <c:v>9.4731549920768021</c:v>
                </c:pt>
                <c:pt idx="4">
                  <c:v>0.19316154712137681</c:v>
                </c:pt>
                <c:pt idx="5">
                  <c:v>23.864129273661362</c:v>
                </c:pt>
                <c:pt idx="6">
                  <c:v>24.937946220826827</c:v>
                </c:pt>
                <c:pt idx="7">
                  <c:v>25.325294761982406</c:v>
                </c:pt>
                <c:pt idx="8">
                  <c:v>25.431925982008178</c:v>
                </c:pt>
                <c:pt idx="9">
                  <c:v>25.823854368747266</c:v>
                </c:pt>
                <c:pt idx="10">
                  <c:v>25.867330048653795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95.139944275785908</c:v>
                </c:pt>
                <c:pt idx="1">
                  <c:v>41.80532179674303</c:v>
                </c:pt>
                <c:pt idx="2">
                  <c:v>32.558755491176349</c:v>
                </c:pt>
                <c:pt idx="3">
                  <c:v>16.856965716847181</c:v>
                </c:pt>
                <c:pt idx="4">
                  <c:v>-2.2693679258920523</c:v>
                </c:pt>
                <c:pt idx="5">
                  <c:v>185.6957063609031</c:v>
                </c:pt>
                <c:pt idx="6">
                  <c:v>245.02967263569181</c:v>
                </c:pt>
                <c:pt idx="7">
                  <c:v>298.95240873800941</c:v>
                </c:pt>
                <c:pt idx="8">
                  <c:v>318.94929757320898</c:v>
                </c:pt>
                <c:pt idx="9">
                  <c:v>316.22669149729688</c:v>
                </c:pt>
                <c:pt idx="10">
                  <c:v>401.21003288434508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3-4351-A46F-6FA93A55C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021344"/>
        <c:axId val="427015768"/>
      </c:scatterChart>
      <c:valAx>
        <c:axId val="42702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15768"/>
        <c:crosses val="autoZero"/>
        <c:crossBetween val="midCat"/>
      </c:valAx>
      <c:valAx>
        <c:axId val="42701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02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428625</xdr:colOff>
      <xdr:row>12</xdr:row>
      <xdr:rowOff>71437</xdr:rowOff>
    </xdr:from>
    <xdr:to>
      <xdr:col>21</xdr:col>
      <xdr:colOff>123825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512FF-C23C-4105-89DE-706F7017E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28</v>
      </c>
      <c r="D2" t="s">
        <v>29</v>
      </c>
    </row>
    <row r="3" spans="1:232" x14ac:dyDescent="0.25">
      <c r="B3" t="s">
        <v>27</v>
      </c>
      <c r="C3">
        <v>21</v>
      </c>
      <c r="D3" t="s">
        <v>30</v>
      </c>
    </row>
    <row r="4" spans="1:232" x14ac:dyDescent="0.25">
      <c r="A4" t="s">
        <v>31</v>
      </c>
      <c r="B4" t="s">
        <v>32</v>
      </c>
    </row>
    <row r="5" spans="1:232" x14ac:dyDescent="0.25">
      <c r="B5">
        <v>2</v>
      </c>
    </row>
    <row r="6" spans="1:232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32" x14ac:dyDescent="0.2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232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80</v>
      </c>
      <c r="CC14" t="s">
        <v>80</v>
      </c>
      <c r="CD14" t="s">
        <v>80</v>
      </c>
      <c r="CE14" t="s">
        <v>80</v>
      </c>
      <c r="CF14" t="s">
        <v>31</v>
      </c>
      <c r="CG14" t="s">
        <v>31</v>
      </c>
      <c r="CH14" t="s">
        <v>31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  <c r="FP14" t="s">
        <v>87</v>
      </c>
      <c r="FQ14" t="s">
        <v>87</v>
      </c>
      <c r="FR14" t="s">
        <v>87</v>
      </c>
      <c r="FS14" t="s">
        <v>88</v>
      </c>
      <c r="FT14" t="s">
        <v>88</v>
      </c>
      <c r="FU14" t="s">
        <v>88</v>
      </c>
      <c r="FV14" t="s">
        <v>88</v>
      </c>
      <c r="FW14" t="s">
        <v>88</v>
      </c>
      <c r="FX14" t="s">
        <v>88</v>
      </c>
      <c r="FY14" t="s">
        <v>88</v>
      </c>
      <c r="FZ14" t="s">
        <v>88</v>
      </c>
      <c r="GA14" t="s">
        <v>88</v>
      </c>
      <c r="GB14" t="s">
        <v>88</v>
      </c>
      <c r="GC14" t="s">
        <v>88</v>
      </c>
      <c r="GD14" t="s">
        <v>88</v>
      </c>
      <c r="GE14" t="s">
        <v>88</v>
      </c>
      <c r="GF14" t="s">
        <v>88</v>
      </c>
      <c r="GG14" t="s">
        <v>88</v>
      </c>
      <c r="GH14" t="s">
        <v>88</v>
      </c>
      <c r="GI14" t="s">
        <v>88</v>
      </c>
      <c r="GJ14" t="s">
        <v>88</v>
      </c>
      <c r="GK14" t="s">
        <v>88</v>
      </c>
      <c r="GL14" t="s">
        <v>89</v>
      </c>
      <c r="GM14" t="s">
        <v>89</v>
      </c>
      <c r="GN14" t="s">
        <v>89</v>
      </c>
      <c r="GO14" t="s">
        <v>89</v>
      </c>
      <c r="GP14" t="s">
        <v>89</v>
      </c>
      <c r="GQ14" t="s">
        <v>89</v>
      </c>
      <c r="GR14" t="s">
        <v>89</v>
      </c>
      <c r="GS14" t="s">
        <v>89</v>
      </c>
      <c r="GT14" t="s">
        <v>89</v>
      </c>
      <c r="GU14" t="s">
        <v>89</v>
      </c>
      <c r="GV14" t="s">
        <v>89</v>
      </c>
      <c r="GW14" t="s">
        <v>89</v>
      </c>
      <c r="GX14" t="s">
        <v>89</v>
      </c>
      <c r="GY14" t="s">
        <v>89</v>
      </c>
      <c r="GZ14" t="s">
        <v>89</v>
      </c>
      <c r="HA14" t="s">
        <v>89</v>
      </c>
      <c r="HB14" t="s">
        <v>89</v>
      </c>
      <c r="HC14" t="s">
        <v>89</v>
      </c>
      <c r="HD14" t="s">
        <v>89</v>
      </c>
      <c r="HE14" t="s">
        <v>90</v>
      </c>
      <c r="HF14" t="s">
        <v>90</v>
      </c>
      <c r="HG14" t="s">
        <v>90</v>
      </c>
      <c r="HH14" t="s">
        <v>90</v>
      </c>
      <c r="HI14" t="s">
        <v>90</v>
      </c>
      <c r="HJ14" t="s">
        <v>90</v>
      </c>
      <c r="HK14" t="s">
        <v>90</v>
      </c>
      <c r="HL14" t="s">
        <v>90</v>
      </c>
      <c r="HM14" t="s">
        <v>90</v>
      </c>
      <c r="HN14" t="s">
        <v>90</v>
      </c>
      <c r="HO14" t="s">
        <v>90</v>
      </c>
      <c r="HP14" t="s">
        <v>90</v>
      </c>
      <c r="HQ14" t="s">
        <v>90</v>
      </c>
      <c r="HR14" t="s">
        <v>90</v>
      </c>
      <c r="HS14" t="s">
        <v>90</v>
      </c>
      <c r="HT14" t="s">
        <v>90</v>
      </c>
      <c r="HU14" t="s">
        <v>90</v>
      </c>
      <c r="HV14" t="s">
        <v>90</v>
      </c>
      <c r="HW14" t="s">
        <v>90</v>
      </c>
      <c r="HX14" t="s">
        <v>90</v>
      </c>
    </row>
    <row r="15" spans="1:232" x14ac:dyDescent="0.25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122</v>
      </c>
      <c r="AG15" t="s">
        <v>76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133</v>
      </c>
      <c r="AS15" t="s">
        <v>134</v>
      </c>
      <c r="AT15" t="s">
        <v>135</v>
      </c>
      <c r="AU15" t="s">
        <v>136</v>
      </c>
      <c r="AV15" t="s">
        <v>137</v>
      </c>
      <c r="AW15" t="s">
        <v>138</v>
      </c>
      <c r="AX15" t="s">
        <v>139</v>
      </c>
      <c r="AY15" t="s">
        <v>140</v>
      </c>
      <c r="AZ15" t="s">
        <v>141</v>
      </c>
      <c r="BA15" t="s">
        <v>142</v>
      </c>
      <c r="BB15" t="s">
        <v>143</v>
      </c>
      <c r="BC15" t="s">
        <v>144</v>
      </c>
      <c r="BD15" t="s">
        <v>145</v>
      </c>
      <c r="BE15" t="s">
        <v>146</v>
      </c>
      <c r="BF15" t="s">
        <v>147</v>
      </c>
      <c r="BG15" t="s">
        <v>148</v>
      </c>
      <c r="BH15" t="s">
        <v>149</v>
      </c>
      <c r="BI15" t="s">
        <v>150</v>
      </c>
      <c r="BJ15" t="s">
        <v>151</v>
      </c>
      <c r="BK15" t="s">
        <v>152</v>
      </c>
      <c r="BL15" t="s">
        <v>153</v>
      </c>
      <c r="BM15" t="s">
        <v>154</v>
      </c>
      <c r="BN15" t="s">
        <v>155</v>
      </c>
      <c r="BO15" t="s">
        <v>156</v>
      </c>
      <c r="BP15" t="s">
        <v>157</v>
      </c>
      <c r="BQ15" t="s">
        <v>158</v>
      </c>
      <c r="BR15" t="s">
        <v>151</v>
      </c>
      <c r="BS15" t="s">
        <v>159</v>
      </c>
      <c r="BT15" t="s">
        <v>128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97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206</v>
      </c>
      <c r="DQ15" t="s">
        <v>207</v>
      </c>
      <c r="DR15" t="s">
        <v>208</v>
      </c>
      <c r="DS15" t="s">
        <v>209</v>
      </c>
      <c r="DT15" t="s">
        <v>210</v>
      </c>
      <c r="DU15" t="s">
        <v>211</v>
      </c>
      <c r="DV15" t="s">
        <v>212</v>
      </c>
      <c r="DW15" t="s">
        <v>213</v>
      </c>
      <c r="DX15" t="s">
        <v>214</v>
      </c>
      <c r="DY15" t="s">
        <v>215</v>
      </c>
      <c r="DZ15" t="s">
        <v>216</v>
      </c>
      <c r="EA15" t="s">
        <v>217</v>
      </c>
      <c r="EB15" t="s">
        <v>218</v>
      </c>
      <c r="EC15" t="s">
        <v>219</v>
      </c>
      <c r="ED15" t="s">
        <v>220</v>
      </c>
      <c r="EE15" t="s">
        <v>221</v>
      </c>
      <c r="EF15" t="s">
        <v>222</v>
      </c>
      <c r="EG15" t="s">
        <v>92</v>
      </c>
      <c r="EH15" t="s">
        <v>95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  <c r="HL15" t="s">
        <v>304</v>
      </c>
      <c r="HM15" t="s">
        <v>305</v>
      </c>
      <c r="HN15" t="s">
        <v>306</v>
      </c>
      <c r="HO15" t="s">
        <v>307</v>
      </c>
      <c r="HP15" t="s">
        <v>308</v>
      </c>
      <c r="HQ15" t="s">
        <v>309</v>
      </c>
      <c r="HR15" t="s">
        <v>310</v>
      </c>
      <c r="HS15" t="s">
        <v>311</v>
      </c>
      <c r="HT15" t="s">
        <v>312</v>
      </c>
      <c r="HU15" t="s">
        <v>313</v>
      </c>
      <c r="HV15" t="s">
        <v>314</v>
      </c>
      <c r="HW15" t="s">
        <v>315</v>
      </c>
      <c r="HX15" t="s">
        <v>316</v>
      </c>
    </row>
    <row r="16" spans="1:232" x14ac:dyDescent="0.25">
      <c r="B16" t="s">
        <v>317</v>
      </c>
      <c r="C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320</v>
      </c>
      <c r="L16" t="s">
        <v>179</v>
      </c>
      <c r="M16" t="s">
        <v>179</v>
      </c>
      <c r="N16" t="s">
        <v>318</v>
      </c>
      <c r="O16" t="s">
        <v>318</v>
      </c>
      <c r="P16" t="s">
        <v>318</v>
      </c>
      <c r="Q16" t="s">
        <v>318</v>
      </c>
      <c r="R16" t="s">
        <v>321</v>
      </c>
      <c r="S16" t="s">
        <v>322</v>
      </c>
      <c r="T16" t="s">
        <v>322</v>
      </c>
      <c r="U16" t="s">
        <v>323</v>
      </c>
      <c r="V16" t="s">
        <v>324</v>
      </c>
      <c r="W16" t="s">
        <v>323</v>
      </c>
      <c r="X16" t="s">
        <v>323</v>
      </c>
      <c r="Y16" t="s">
        <v>323</v>
      </c>
      <c r="Z16" t="s">
        <v>321</v>
      </c>
      <c r="AA16" t="s">
        <v>321</v>
      </c>
      <c r="AB16" t="s">
        <v>321</v>
      </c>
      <c r="AC16" t="s">
        <v>321</v>
      </c>
      <c r="AG16" t="s">
        <v>325</v>
      </c>
      <c r="AH16" t="s">
        <v>324</v>
      </c>
      <c r="AJ16" t="s">
        <v>324</v>
      </c>
      <c r="AK16" t="s">
        <v>325</v>
      </c>
      <c r="AQ16" t="s">
        <v>319</v>
      </c>
      <c r="AW16" t="s">
        <v>319</v>
      </c>
      <c r="AX16" t="s">
        <v>319</v>
      </c>
      <c r="AY16" t="s">
        <v>319</v>
      </c>
      <c r="BA16" t="s">
        <v>326</v>
      </c>
      <c r="BK16" t="s">
        <v>327</v>
      </c>
      <c r="BL16" t="s">
        <v>327</v>
      </c>
      <c r="BM16" t="s">
        <v>327</v>
      </c>
      <c r="BN16" t="s">
        <v>319</v>
      </c>
      <c r="BP16" t="s">
        <v>328</v>
      </c>
      <c r="BS16" t="s">
        <v>327</v>
      </c>
      <c r="BX16" t="s">
        <v>317</v>
      </c>
      <c r="BY16" t="s">
        <v>317</v>
      </c>
      <c r="BZ16" t="s">
        <v>317</v>
      </c>
      <c r="CA16" t="s">
        <v>317</v>
      </c>
      <c r="CB16" t="s">
        <v>319</v>
      </c>
      <c r="CC16" t="s">
        <v>319</v>
      </c>
      <c r="CE16" t="s">
        <v>329</v>
      </c>
      <c r="CF16" t="s">
        <v>330</v>
      </c>
      <c r="CI16" t="s">
        <v>317</v>
      </c>
      <c r="CJ16" t="s">
        <v>320</v>
      </c>
      <c r="CK16" t="s">
        <v>320</v>
      </c>
      <c r="CL16" t="s">
        <v>331</v>
      </c>
      <c r="CM16" t="s">
        <v>331</v>
      </c>
      <c r="CN16" t="s">
        <v>325</v>
      </c>
      <c r="CO16" t="s">
        <v>323</v>
      </c>
      <c r="CP16" t="s">
        <v>323</v>
      </c>
      <c r="CQ16" t="s">
        <v>322</v>
      </c>
      <c r="CR16" t="s">
        <v>322</v>
      </c>
      <c r="CS16" t="s">
        <v>322</v>
      </c>
      <c r="CT16" t="s">
        <v>322</v>
      </c>
      <c r="CU16" t="s">
        <v>322</v>
      </c>
      <c r="CV16" t="s">
        <v>332</v>
      </c>
      <c r="CW16" t="s">
        <v>319</v>
      </c>
      <c r="CX16" t="s">
        <v>319</v>
      </c>
      <c r="CY16" t="s">
        <v>320</v>
      </c>
      <c r="CZ16" t="s">
        <v>320</v>
      </c>
      <c r="DA16" t="s">
        <v>320</v>
      </c>
      <c r="DB16" t="s">
        <v>331</v>
      </c>
      <c r="DC16" t="s">
        <v>320</v>
      </c>
      <c r="DD16" t="s">
        <v>320</v>
      </c>
      <c r="DE16" t="s">
        <v>331</v>
      </c>
      <c r="DF16" t="s">
        <v>331</v>
      </c>
      <c r="DG16" t="s">
        <v>323</v>
      </c>
      <c r="DH16" t="s">
        <v>323</v>
      </c>
      <c r="DI16" t="s">
        <v>322</v>
      </c>
      <c r="DJ16" t="s">
        <v>322</v>
      </c>
      <c r="DK16" t="s">
        <v>319</v>
      </c>
      <c r="DP16" t="s">
        <v>319</v>
      </c>
      <c r="DS16" t="s">
        <v>322</v>
      </c>
      <c r="DT16" t="s">
        <v>322</v>
      </c>
      <c r="DU16" t="s">
        <v>322</v>
      </c>
      <c r="DV16" t="s">
        <v>322</v>
      </c>
      <c r="DW16" t="s">
        <v>322</v>
      </c>
      <c r="DX16" t="s">
        <v>319</v>
      </c>
      <c r="DY16" t="s">
        <v>319</v>
      </c>
      <c r="DZ16" t="s">
        <v>319</v>
      </c>
      <c r="EA16" t="s">
        <v>317</v>
      </c>
      <c r="EC16" t="s">
        <v>333</v>
      </c>
      <c r="ED16" t="s">
        <v>333</v>
      </c>
      <c r="EF16" t="s">
        <v>317</v>
      </c>
      <c r="EG16" t="s">
        <v>334</v>
      </c>
      <c r="EJ16" t="s">
        <v>335</v>
      </c>
      <c r="EK16" t="s">
        <v>336</v>
      </c>
      <c r="EL16" t="s">
        <v>335</v>
      </c>
      <c r="EM16" t="s">
        <v>336</v>
      </c>
      <c r="EN16" t="s">
        <v>324</v>
      </c>
      <c r="EO16" t="s">
        <v>324</v>
      </c>
      <c r="EP16" t="s">
        <v>319</v>
      </c>
      <c r="EQ16" t="s">
        <v>337</v>
      </c>
      <c r="ER16" t="s">
        <v>319</v>
      </c>
      <c r="ET16" t="s">
        <v>318</v>
      </c>
      <c r="EU16" t="s">
        <v>338</v>
      </c>
      <c r="EV16" t="s">
        <v>318</v>
      </c>
      <c r="FA16" t="s">
        <v>339</v>
      </c>
      <c r="FB16" t="s">
        <v>339</v>
      </c>
      <c r="FO16" t="s">
        <v>339</v>
      </c>
      <c r="FP16" t="s">
        <v>339</v>
      </c>
      <c r="FQ16" t="s">
        <v>340</v>
      </c>
      <c r="FR16" t="s">
        <v>340</v>
      </c>
      <c r="FS16" t="s">
        <v>322</v>
      </c>
      <c r="FT16" t="s">
        <v>322</v>
      </c>
      <c r="FU16" t="s">
        <v>324</v>
      </c>
      <c r="FV16" t="s">
        <v>322</v>
      </c>
      <c r="FW16" t="s">
        <v>331</v>
      </c>
      <c r="FX16" t="s">
        <v>324</v>
      </c>
      <c r="FY16" t="s">
        <v>324</v>
      </c>
      <c r="GA16" t="s">
        <v>339</v>
      </c>
      <c r="GB16" t="s">
        <v>339</v>
      </c>
      <c r="GC16" t="s">
        <v>339</v>
      </c>
      <c r="GD16" t="s">
        <v>339</v>
      </c>
      <c r="GE16" t="s">
        <v>339</v>
      </c>
      <c r="GF16" t="s">
        <v>339</v>
      </c>
      <c r="GG16" t="s">
        <v>339</v>
      </c>
      <c r="GH16" t="s">
        <v>341</v>
      </c>
      <c r="GI16" t="s">
        <v>342</v>
      </c>
      <c r="GJ16" t="s">
        <v>342</v>
      </c>
      <c r="GK16" t="s">
        <v>342</v>
      </c>
      <c r="GL16" t="s">
        <v>339</v>
      </c>
      <c r="GM16" t="s">
        <v>339</v>
      </c>
      <c r="GN16" t="s">
        <v>339</v>
      </c>
      <c r="GO16" t="s">
        <v>339</v>
      </c>
      <c r="GP16" t="s">
        <v>339</v>
      </c>
      <c r="GQ16" t="s">
        <v>339</v>
      </c>
      <c r="GR16" t="s">
        <v>339</v>
      </c>
      <c r="GS16" t="s">
        <v>339</v>
      </c>
      <c r="GT16" t="s">
        <v>339</v>
      </c>
      <c r="GU16" t="s">
        <v>339</v>
      </c>
      <c r="GV16" t="s">
        <v>339</v>
      </c>
      <c r="GW16" t="s">
        <v>339</v>
      </c>
      <c r="HD16" t="s">
        <v>339</v>
      </c>
      <c r="HE16" t="s">
        <v>324</v>
      </c>
      <c r="HF16" t="s">
        <v>324</v>
      </c>
      <c r="HG16" t="s">
        <v>335</v>
      </c>
      <c r="HH16" t="s">
        <v>336</v>
      </c>
      <c r="HJ16" t="s">
        <v>325</v>
      </c>
      <c r="HK16" t="s">
        <v>325</v>
      </c>
      <c r="HL16" t="s">
        <v>322</v>
      </c>
      <c r="HM16" t="s">
        <v>322</v>
      </c>
      <c r="HN16" t="s">
        <v>322</v>
      </c>
      <c r="HO16" t="s">
        <v>322</v>
      </c>
      <c r="HP16" t="s">
        <v>322</v>
      </c>
      <c r="HQ16" t="s">
        <v>324</v>
      </c>
      <c r="HR16" t="s">
        <v>324</v>
      </c>
      <c r="HS16" t="s">
        <v>324</v>
      </c>
      <c r="HT16" t="s">
        <v>322</v>
      </c>
      <c r="HU16" t="s">
        <v>320</v>
      </c>
      <c r="HV16" t="s">
        <v>331</v>
      </c>
      <c r="HW16" t="s">
        <v>324</v>
      </c>
      <c r="HX16" t="s">
        <v>324</v>
      </c>
    </row>
    <row r="17" spans="1:232" x14ac:dyDescent="0.25">
      <c r="A17">
        <v>1</v>
      </c>
      <c r="B17">
        <v>1566761726</v>
      </c>
      <c r="C17">
        <v>0</v>
      </c>
      <c r="D17" t="s">
        <v>343</v>
      </c>
      <c r="E17" t="s">
        <v>344</v>
      </c>
      <c r="G17">
        <v>1566761726</v>
      </c>
      <c r="H17">
        <f t="shared" ref="H17:H27" si="0">CN17*AI17*(CL17-CM17)/(100*CF17*(1000-AI17*CL17))</f>
        <v>2.548030938169102E-3</v>
      </c>
      <c r="I17">
        <f t="shared" ref="I17:I27" si="1">CN17*AI17*(CK17-CJ17*(1000-AI17*CM17)/(1000-AI17*CL17))/(100*CF17)</f>
        <v>24.017761011597933</v>
      </c>
      <c r="J17">
        <f t="shared" ref="J17:J27" si="2">CJ17 - IF(AI17&gt;1, I17*CF17*100/(AK17*CV17), 0)</f>
        <v>370.10599999999999</v>
      </c>
      <c r="K17">
        <f t="shared" ref="K17:K27" si="3">((Q17-H17/2)*J17-I17)/(Q17+H17/2)</f>
        <v>95.139944275785908</v>
      </c>
      <c r="L17">
        <f t="shared" ref="L17:L27" si="4">K17*(CO17+CP17)/1000</f>
        <v>9.4985760006392841</v>
      </c>
      <c r="M17">
        <f t="shared" ref="M17:M27" si="5">(CJ17 - IF(AI17&gt;1, I17*CF17*100/(AK17*CV17), 0))*(CO17+CP17)/1000</f>
        <v>36.950620436586995</v>
      </c>
      <c r="N17">
        <f t="shared" ref="N17:N27" si="6">2/((1/P17-1/O17)+SIGN(P17)*SQRT((1/P17-1/O17)*(1/P17-1/O17) + 4*CG17/((CG17+1)*(CG17+1))*(2*1/P17*1/O17-1/O17*1/O17)))</f>
        <v>0.14765154841286468</v>
      </c>
      <c r="O17">
        <f t="shared" ref="O17:O27" si="7">AF17+AE17*CF17+AD17*CF17*CF17</f>
        <v>2.2570690252507837</v>
      </c>
      <c r="P17">
        <f t="shared" ref="P17:P27" si="8">H17*(1000-(1000*0.61365*EXP(17.502*T17/(240.97+T17))/(CO17+CP17)+CL17)/2)/(1000*0.61365*EXP(17.502*T17/(240.97+T17))/(CO17+CP17)-CL17)</f>
        <v>0.14248774814168788</v>
      </c>
      <c r="Q17">
        <f t="shared" ref="Q17:Q27" si="9">1/((CG17+1)/(N17/1.6)+1/(O17/1.37)) + CG17/((CG17+1)/(N17/1.6) + CG17/(O17/1.37))</f>
        <v>8.950374429568865E-2</v>
      </c>
      <c r="R17">
        <f t="shared" ref="R17:R27" si="10">(CC17*CE17)</f>
        <v>321.47916060944527</v>
      </c>
      <c r="S17">
        <f t="shared" ref="S17:S27" si="11">(CQ17+(R17+2*0.95*0.0000000567*(((CQ17+$B$7)+273)^4-(CQ17+273)^4)-44100*H17)/(1.84*29.3*O17+8*0.95*0.0000000567*(CQ17+273)^3))</f>
        <v>27.38732787060292</v>
      </c>
      <c r="T17">
        <f t="shared" ref="T17:T27" si="12">($C$7*CR17+$D$7*CS17+$E$7*S17)</f>
        <v>27.0182</v>
      </c>
      <c r="U17">
        <f t="shared" ref="U17:U27" si="13">0.61365*EXP(17.502*T17/(240.97+T17))</f>
        <v>3.5829873531272587</v>
      </c>
      <c r="V17">
        <f t="shared" ref="V17:V27" si="14">(W17/X17*100)</f>
        <v>55.309200836802134</v>
      </c>
      <c r="W17">
        <f t="shared" ref="W17:W27" si="15">CL17*(CO17+CP17)/1000</f>
        <v>1.8461832096461002</v>
      </c>
      <c r="X17">
        <f t="shared" ref="X17:X27" si="16">0.61365*EXP(17.502*CQ17/(240.97+CQ17))</f>
        <v>3.3379314503088429</v>
      </c>
      <c r="Y17">
        <f t="shared" ref="Y17:Y27" si="17">(U17-CL17*(CO17+CP17)/1000)</f>
        <v>1.7368041434811585</v>
      </c>
      <c r="Z17">
        <f t="shared" ref="Z17:Z27" si="18">(-H17*44100)</f>
        <v>-112.3681643732574</v>
      </c>
      <c r="AA17">
        <f t="shared" ref="AA17:AA27" si="19">2*29.3*O17*0.92*(CQ17-T17)</f>
        <v>-146.14140945247368</v>
      </c>
      <c r="AB17">
        <f t="shared" ref="AB17:AB27" si="20">2*0.95*0.0000000567*(((CQ17+$B$7)+273)^4-(T17+273)^4)</f>
        <v>-13.892289192496099</v>
      </c>
      <c r="AC17">
        <f t="shared" ref="AC17:AC27" si="21">R17+AB17+Z17+AA17</f>
        <v>49.077297591218098</v>
      </c>
      <c r="AD17">
        <v>-4.1374326759867998E-2</v>
      </c>
      <c r="AE17">
        <v>4.6446306378048599E-2</v>
      </c>
      <c r="AF17">
        <v>3.46786695033774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52966.843010719938</v>
      </c>
      <c r="AL17">
        <v>0</v>
      </c>
      <c r="AM17">
        <v>153.611764705882</v>
      </c>
      <c r="AN17">
        <v>678.13199999999995</v>
      </c>
      <c r="AO17">
        <f t="shared" ref="AO17:AO27" si="25">AN17-AM17</f>
        <v>524.52023529411792</v>
      </c>
      <c r="AP17">
        <f t="shared" ref="AP17:AP27" si="26">AO17/AN17</f>
        <v>0.77347807697338866</v>
      </c>
      <c r="AQ17">
        <v>-1.69616101757574</v>
      </c>
      <c r="AR17" t="s">
        <v>345</v>
      </c>
      <c r="AS17">
        <v>656.54523529411802</v>
      </c>
      <c r="AT17">
        <v>784.07399999999996</v>
      </c>
      <c r="AU17">
        <f t="shared" ref="AU17:AU27" si="27">1-AS17/AT17</f>
        <v>0.16264888863281013</v>
      </c>
      <c r="AV17">
        <v>0.5</v>
      </c>
      <c r="AW17">
        <f t="shared" ref="AW17:AW27" si="28">CC17</f>
        <v>1681.4066998384656</v>
      </c>
      <c r="AX17">
        <f t="shared" ref="AX17:AX27" si="29">I17</f>
        <v>24.017761011597933</v>
      </c>
      <c r="AY17">
        <f t="shared" ref="AY17:AY27" si="30">AU17*AV17*AW17</f>
        <v>136.73946553424369</v>
      </c>
      <c r="AZ17">
        <f t="shared" ref="AZ17:AZ27" si="31">BE17/AT17</f>
        <v>0.36439672785987032</v>
      </c>
      <c r="BA17">
        <f t="shared" ref="BA17:BA27" si="32">(AX17-AQ17)/AW17</f>
        <v>1.5293100730265935E-2</v>
      </c>
      <c r="BB17">
        <f t="shared" ref="BB17:BB27" si="33">(AN17-AT17)/AT17</f>
        <v>-0.13511734861760499</v>
      </c>
      <c r="BC17" t="s">
        <v>346</v>
      </c>
      <c r="BD17">
        <v>498.36</v>
      </c>
      <c r="BE17">
        <f t="shared" ref="BE17:BE27" si="34">AT17-BD17</f>
        <v>285.71399999999994</v>
      </c>
      <c r="BF17">
        <f t="shared" ref="BF17:BF27" si="35">(AT17-AS17)/(AT17-BD17)</f>
        <v>0.44635112282170969</v>
      </c>
      <c r="BG17">
        <f t="shared" ref="BG17:BG27" si="36">(AN17-AT17)/(AN17-BD17)</f>
        <v>-0.58931312996462215</v>
      </c>
      <c r="BH17">
        <f t="shared" ref="BH17:BH27" si="37">(AT17-AS17)/(AT17-AM17)</f>
        <v>0.20227819775182615</v>
      </c>
      <c r="BI17">
        <f t="shared" ref="BI17:BI27" si="38">(AN17-AT17)/(AN17-AM17)</f>
        <v>-0.20197886157927616</v>
      </c>
      <c r="BJ17">
        <v>8507</v>
      </c>
      <c r="BK17">
        <v>300</v>
      </c>
      <c r="BL17">
        <v>300</v>
      </c>
      <c r="BM17">
        <v>300</v>
      </c>
      <c r="BN17">
        <v>10342.9</v>
      </c>
      <c r="BO17">
        <v>750.48599999999999</v>
      </c>
      <c r="BP17">
        <v>-6.8645599999999996E-3</v>
      </c>
      <c r="BQ17">
        <v>-2.82605</v>
      </c>
      <c r="BR17" t="s">
        <v>347</v>
      </c>
      <c r="BS17" t="s">
        <v>347</v>
      </c>
      <c r="BT17" t="s">
        <v>347</v>
      </c>
      <c r="BU17" t="s">
        <v>347</v>
      </c>
      <c r="BV17" t="s">
        <v>347</v>
      </c>
      <c r="BW17" t="s">
        <v>347</v>
      </c>
      <c r="BX17" t="s">
        <v>347</v>
      </c>
      <c r="BY17" t="s">
        <v>347</v>
      </c>
      <c r="BZ17" t="s">
        <v>347</v>
      </c>
      <c r="CA17" t="s">
        <v>347</v>
      </c>
      <c r="CB17">
        <f t="shared" ref="CB17:CB27" si="39">$B$11*CW17+$C$11*CX17+$F$11*DK17</f>
        <v>2000.25</v>
      </c>
      <c r="CC17">
        <f t="shared" ref="CC17:CC27" si="40">CB17*CD17</f>
        <v>1681.4066998384656</v>
      </c>
      <c r="CD17">
        <f t="shared" ref="CD17:CD27" si="41">($B$11*$D$9+$C$11*$D$9+$F$11*((DX17+DP17)/MAX(DX17+DP17+DY17, 0.1)*$I$9+DY17/MAX(DX17+DP17+DY17, 0.1)*$J$9))/($B$11+$C$11+$F$11)</f>
        <v>0.84059827513484087</v>
      </c>
      <c r="CE17">
        <f t="shared" ref="CE17:CE27" si="42">($B$11*$K$9+$C$11*$K$9+$F$11*((DX17+DP17)/MAX(DX17+DP17+DY17, 0.1)*$P$9+DY17/MAX(DX17+DP17+DY17, 0.1)*$Q$9))/($B$11+$C$11+$F$11)</f>
        <v>0.19119655026968199</v>
      </c>
      <c r="CF17">
        <v>6</v>
      </c>
      <c r="CG17">
        <v>0.5</v>
      </c>
      <c r="CH17" t="s">
        <v>348</v>
      </c>
      <c r="CI17">
        <v>1566761726</v>
      </c>
      <c r="CJ17">
        <v>370.10599999999999</v>
      </c>
      <c r="CK17">
        <v>400.06099999999998</v>
      </c>
      <c r="CL17">
        <v>18.491800000000001</v>
      </c>
      <c r="CM17">
        <v>15.490500000000001</v>
      </c>
      <c r="CN17">
        <v>499.96600000000001</v>
      </c>
      <c r="CO17">
        <v>99.738299999999995</v>
      </c>
      <c r="CP17">
        <v>9.9639500000000006E-2</v>
      </c>
      <c r="CQ17">
        <v>25.8172</v>
      </c>
      <c r="CR17">
        <v>27.0182</v>
      </c>
      <c r="CS17">
        <v>999.9</v>
      </c>
      <c r="CT17">
        <v>0</v>
      </c>
      <c r="CU17">
        <v>0</v>
      </c>
      <c r="CV17">
        <v>10003.799999999999</v>
      </c>
      <c r="CW17">
        <v>0</v>
      </c>
      <c r="CX17">
        <v>1781.81</v>
      </c>
      <c r="CY17">
        <v>-29.954899999999999</v>
      </c>
      <c r="CZ17">
        <v>377.07900000000001</v>
      </c>
      <c r="DA17">
        <v>406.35599999999999</v>
      </c>
      <c r="DB17">
        <v>3.0013299999999998</v>
      </c>
      <c r="DC17">
        <v>366.779</v>
      </c>
      <c r="DD17">
        <v>400.06099999999998</v>
      </c>
      <c r="DE17">
        <v>18.036799999999999</v>
      </c>
      <c r="DF17">
        <v>15.490500000000001</v>
      </c>
      <c r="DG17">
        <v>1.8443400000000001</v>
      </c>
      <c r="DH17">
        <v>1.5449999999999999</v>
      </c>
      <c r="DI17">
        <v>16.1678</v>
      </c>
      <c r="DJ17">
        <v>13.4209</v>
      </c>
      <c r="DK17">
        <v>2000.25</v>
      </c>
      <c r="DL17">
        <v>0.98000799999999999</v>
      </c>
      <c r="DM17">
        <v>1.9991800000000001E-2</v>
      </c>
      <c r="DN17">
        <v>0</v>
      </c>
      <c r="DO17">
        <v>656.90099999999995</v>
      </c>
      <c r="DP17">
        <v>5.0002700000000004</v>
      </c>
      <c r="DQ17">
        <v>18271.900000000001</v>
      </c>
      <c r="DR17">
        <v>16187.9</v>
      </c>
      <c r="DS17">
        <v>44.875</v>
      </c>
      <c r="DT17">
        <v>46.686999999999998</v>
      </c>
      <c r="DU17">
        <v>45.561999999999998</v>
      </c>
      <c r="DV17">
        <v>46.311999999999998</v>
      </c>
      <c r="DW17">
        <v>46.311999999999998</v>
      </c>
      <c r="DX17">
        <v>1955.36</v>
      </c>
      <c r="DY17">
        <v>39.89</v>
      </c>
      <c r="DZ17">
        <v>0</v>
      </c>
      <c r="EA17">
        <v>718.79999995231606</v>
      </c>
      <c r="EB17">
        <v>656.54523529411802</v>
      </c>
      <c r="EC17">
        <v>1.3573529489623299</v>
      </c>
      <c r="ED17">
        <v>6.3480439852632502</v>
      </c>
      <c r="EE17">
        <v>18276.9352941176</v>
      </c>
      <c r="EF17">
        <v>10</v>
      </c>
      <c r="EG17">
        <v>1566761692</v>
      </c>
      <c r="EH17" t="s">
        <v>349</v>
      </c>
      <c r="EI17">
        <v>63</v>
      </c>
      <c r="EJ17">
        <v>3.327</v>
      </c>
      <c r="EK17">
        <v>0.45500000000000002</v>
      </c>
      <c r="EL17">
        <v>400</v>
      </c>
      <c r="EM17">
        <v>16</v>
      </c>
      <c r="EN17">
        <v>0.03</v>
      </c>
      <c r="EO17">
        <v>0.1</v>
      </c>
      <c r="EP17">
        <v>23.962406404544399</v>
      </c>
      <c r="EQ17">
        <v>-0.12474759267155899</v>
      </c>
      <c r="ER17">
        <v>4.9486875398008598E-2</v>
      </c>
      <c r="ES17">
        <v>1</v>
      </c>
      <c r="ET17">
        <v>0.151321606320966</v>
      </c>
      <c r="EU17">
        <v>-8.8386651616607394E-3</v>
      </c>
      <c r="EV17">
        <v>2.5235353182961602E-3</v>
      </c>
      <c r="EW17">
        <v>1</v>
      </c>
      <c r="EX17">
        <v>2</v>
      </c>
      <c r="EY17">
        <v>2</v>
      </c>
      <c r="EZ17" t="s">
        <v>350</v>
      </c>
      <c r="FA17">
        <v>2.9527199999999998</v>
      </c>
      <c r="FB17">
        <v>2.7770899999999998</v>
      </c>
      <c r="FC17">
        <v>8.9283699999999994E-2</v>
      </c>
      <c r="FD17">
        <v>9.2979699999999998E-2</v>
      </c>
      <c r="FE17">
        <v>9.3363100000000004E-2</v>
      </c>
      <c r="FF17">
        <v>7.9536999999999997E-2</v>
      </c>
      <c r="FG17">
        <v>22029.8</v>
      </c>
      <c r="FH17">
        <v>22191.200000000001</v>
      </c>
      <c r="FI17">
        <v>22736.7</v>
      </c>
      <c r="FJ17">
        <v>26811.5</v>
      </c>
      <c r="FK17">
        <v>29437.200000000001</v>
      </c>
      <c r="FL17">
        <v>38654.199999999997</v>
      </c>
      <c r="FM17">
        <v>32445.5</v>
      </c>
      <c r="FN17">
        <v>42614.6</v>
      </c>
      <c r="FO17">
        <v>1.9954499999999999</v>
      </c>
      <c r="FP17">
        <v>1.94008</v>
      </c>
      <c r="FQ17">
        <v>4.2937700000000002E-2</v>
      </c>
      <c r="FR17">
        <v>0</v>
      </c>
      <c r="FS17">
        <v>26.3157</v>
      </c>
      <c r="FT17">
        <v>999.9</v>
      </c>
      <c r="FU17">
        <v>37.363999999999997</v>
      </c>
      <c r="FV17">
        <v>37.313000000000002</v>
      </c>
      <c r="FW17">
        <v>24.025400000000001</v>
      </c>
      <c r="FX17">
        <v>60.7423</v>
      </c>
      <c r="FY17">
        <v>45.304499999999997</v>
      </c>
      <c r="FZ17">
        <v>1</v>
      </c>
      <c r="GA17">
        <v>0.19309200000000001</v>
      </c>
      <c r="GB17">
        <v>4.6755599999999999</v>
      </c>
      <c r="GC17">
        <v>20.2316</v>
      </c>
      <c r="GD17">
        <v>5.2220800000000001</v>
      </c>
      <c r="GE17">
        <v>11.956</v>
      </c>
      <c r="GF17">
        <v>4.9711999999999996</v>
      </c>
      <c r="GG17">
        <v>3.29433</v>
      </c>
      <c r="GH17">
        <v>548.4</v>
      </c>
      <c r="GI17">
        <v>9999</v>
      </c>
      <c r="GJ17">
        <v>9999</v>
      </c>
      <c r="GK17">
        <v>9999</v>
      </c>
      <c r="GL17">
        <v>1.8656900000000001</v>
      </c>
      <c r="GM17">
        <v>1.86493</v>
      </c>
      <c r="GN17">
        <v>1.8652299999999999</v>
      </c>
      <c r="GO17">
        <v>1.8681300000000001</v>
      </c>
      <c r="GP17">
        <v>1.8624000000000001</v>
      </c>
      <c r="GQ17">
        <v>1.8606199999999999</v>
      </c>
      <c r="GR17">
        <v>1.85684</v>
      </c>
      <c r="GS17">
        <v>1.8629500000000001</v>
      </c>
      <c r="GT17" t="s">
        <v>351</v>
      </c>
      <c r="GU17" t="s">
        <v>19</v>
      </c>
      <c r="GV17" t="s">
        <v>19</v>
      </c>
      <c r="GW17" t="s">
        <v>19</v>
      </c>
      <c r="GX17" t="s">
        <v>352</v>
      </c>
      <c r="GY17" t="s">
        <v>353</v>
      </c>
      <c r="GZ17" t="s">
        <v>354</v>
      </c>
      <c r="HA17" t="s">
        <v>354</v>
      </c>
      <c r="HB17" t="s">
        <v>354</v>
      </c>
      <c r="HC17" t="s">
        <v>354</v>
      </c>
      <c r="HD17">
        <v>0</v>
      </c>
      <c r="HE17">
        <v>100</v>
      </c>
      <c r="HF17">
        <v>100</v>
      </c>
      <c r="HG17">
        <v>3.327</v>
      </c>
      <c r="HH17">
        <v>0.45500000000000002</v>
      </c>
      <c r="HI17">
        <v>2</v>
      </c>
      <c r="HJ17">
        <v>501.28100000000001</v>
      </c>
      <c r="HK17">
        <v>506.37400000000002</v>
      </c>
      <c r="HL17">
        <v>21.194199999999999</v>
      </c>
      <c r="HM17">
        <v>29.5947</v>
      </c>
      <c r="HN17">
        <v>30.002099999999999</v>
      </c>
      <c r="HO17">
        <v>29.453299999999999</v>
      </c>
      <c r="HP17">
        <v>29.4407</v>
      </c>
      <c r="HQ17">
        <v>21.3064</v>
      </c>
      <c r="HR17">
        <v>35.954999999999998</v>
      </c>
      <c r="HS17">
        <v>0</v>
      </c>
      <c r="HT17">
        <v>21.156099999999999</v>
      </c>
      <c r="HU17">
        <v>400</v>
      </c>
      <c r="HV17">
        <v>15.486800000000001</v>
      </c>
      <c r="HW17">
        <v>99.916499999999999</v>
      </c>
      <c r="HX17">
        <v>103.997</v>
      </c>
    </row>
    <row r="18" spans="1:232" x14ac:dyDescent="0.25">
      <c r="A18">
        <v>2</v>
      </c>
      <c r="B18">
        <v>1566761823.5</v>
      </c>
      <c r="C18">
        <v>97.5</v>
      </c>
      <c r="D18" t="s">
        <v>355</v>
      </c>
      <c r="E18" t="s">
        <v>356</v>
      </c>
      <c r="G18">
        <v>1566761823.5</v>
      </c>
      <c r="H18">
        <f t="shared" si="0"/>
        <v>2.4707071961574474E-3</v>
      </c>
      <c r="I18">
        <f t="shared" si="1"/>
        <v>19.817383851664665</v>
      </c>
      <c r="J18">
        <f t="shared" si="2"/>
        <v>275.38799999999998</v>
      </c>
      <c r="K18">
        <f t="shared" si="3"/>
        <v>41.80532179674303</v>
      </c>
      <c r="L18">
        <f t="shared" si="4"/>
        <v>4.1739745467308804</v>
      </c>
      <c r="M18">
        <f t="shared" si="5"/>
        <v>27.495602307854398</v>
      </c>
      <c r="N18">
        <f t="shared" si="6"/>
        <v>0.14257916767663331</v>
      </c>
      <c r="O18">
        <f t="shared" si="7"/>
        <v>2.2573281373354228</v>
      </c>
      <c r="P18">
        <f t="shared" si="8"/>
        <v>0.1377583649935688</v>
      </c>
      <c r="Q18">
        <f t="shared" si="9"/>
        <v>8.6518529192679772E-2</v>
      </c>
      <c r="R18">
        <f t="shared" si="10"/>
        <v>321.42977399322837</v>
      </c>
      <c r="S18">
        <f t="shared" si="11"/>
        <v>27.436260790485576</v>
      </c>
      <c r="T18">
        <f t="shared" si="12"/>
        <v>27.040400000000002</v>
      </c>
      <c r="U18">
        <f t="shared" si="13"/>
        <v>3.5876610946119118</v>
      </c>
      <c r="V18">
        <f t="shared" si="14"/>
        <v>55.216188838480164</v>
      </c>
      <c r="W18">
        <f t="shared" si="15"/>
        <v>1.8456902795429202</v>
      </c>
      <c r="X18">
        <f t="shared" si="16"/>
        <v>3.3426614881769217</v>
      </c>
      <c r="Y18">
        <f t="shared" si="17"/>
        <v>1.7419708150689917</v>
      </c>
      <c r="Z18">
        <f t="shared" si="18"/>
        <v>-108.95818735054343</v>
      </c>
      <c r="AA18">
        <f t="shared" si="19"/>
        <v>-145.95130149585486</v>
      </c>
      <c r="AB18">
        <f t="shared" si="20"/>
        <v>-13.875828775341134</v>
      </c>
      <c r="AC18">
        <f t="shared" si="21"/>
        <v>52.644456371488957</v>
      </c>
      <c r="AD18">
        <v>-4.1381322698439603E-2</v>
      </c>
      <c r="AE18">
        <v>4.6454159931973098E-2</v>
      </c>
      <c r="AF18">
        <v>3.46833079488741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52971.301973841175</v>
      </c>
      <c r="AL18">
        <v>0</v>
      </c>
      <c r="AM18">
        <v>153.611764705882</v>
      </c>
      <c r="AN18">
        <v>678.13199999999995</v>
      </c>
      <c r="AO18">
        <f t="shared" si="25"/>
        <v>524.52023529411792</v>
      </c>
      <c r="AP18">
        <f t="shared" si="26"/>
        <v>0.77347807697338866</v>
      </c>
      <c r="AQ18">
        <v>-1.69616101757574</v>
      </c>
      <c r="AR18" t="s">
        <v>357</v>
      </c>
      <c r="AS18">
        <v>648.76776470588197</v>
      </c>
      <c r="AT18">
        <v>760.08699999999999</v>
      </c>
      <c r="AU18">
        <f t="shared" si="27"/>
        <v>0.14645591267067848</v>
      </c>
      <c r="AV18">
        <v>0.5</v>
      </c>
      <c r="AW18">
        <f t="shared" si="28"/>
        <v>1681.1387998383182</v>
      </c>
      <c r="AX18">
        <f t="shared" si="29"/>
        <v>19.817383851664665</v>
      </c>
      <c r="AY18">
        <f t="shared" si="30"/>
        <v>123.10635862820497</v>
      </c>
      <c r="AZ18">
        <f t="shared" si="31"/>
        <v>0.33515505461874762</v>
      </c>
      <c r="BA18">
        <f t="shared" si="32"/>
        <v>1.2797006928463878E-2</v>
      </c>
      <c r="BB18">
        <f t="shared" si="33"/>
        <v>-0.10782318339874257</v>
      </c>
      <c r="BC18" t="s">
        <v>358</v>
      </c>
      <c r="BD18">
        <v>505.34</v>
      </c>
      <c r="BE18">
        <f t="shared" si="34"/>
        <v>254.74700000000001</v>
      </c>
      <c r="BF18">
        <f t="shared" si="35"/>
        <v>0.43697957304352164</v>
      </c>
      <c r="BG18">
        <f t="shared" si="36"/>
        <v>-0.4742985786379002</v>
      </c>
      <c r="BH18">
        <f t="shared" si="37"/>
        <v>0.18355116386596118</v>
      </c>
      <c r="BI18">
        <f t="shared" si="38"/>
        <v>-0.15624754677776129</v>
      </c>
      <c r="BJ18">
        <v>8509</v>
      </c>
      <c r="BK18">
        <v>300</v>
      </c>
      <c r="BL18">
        <v>300</v>
      </c>
      <c r="BM18">
        <v>300</v>
      </c>
      <c r="BN18">
        <v>10341</v>
      </c>
      <c r="BO18">
        <v>730.99599999999998</v>
      </c>
      <c r="BP18">
        <v>-6.8634200000000003E-3</v>
      </c>
      <c r="BQ18">
        <v>-1.79358</v>
      </c>
      <c r="BR18" t="s">
        <v>347</v>
      </c>
      <c r="BS18" t="s">
        <v>347</v>
      </c>
      <c r="BT18" t="s">
        <v>347</v>
      </c>
      <c r="BU18" t="s">
        <v>347</v>
      </c>
      <c r="BV18" t="s">
        <v>347</v>
      </c>
      <c r="BW18" t="s">
        <v>347</v>
      </c>
      <c r="BX18" t="s">
        <v>347</v>
      </c>
      <c r="BY18" t="s">
        <v>347</v>
      </c>
      <c r="BZ18" t="s">
        <v>347</v>
      </c>
      <c r="CA18" t="s">
        <v>347</v>
      </c>
      <c r="CB18">
        <f t="shared" si="39"/>
        <v>1999.93</v>
      </c>
      <c r="CC18">
        <f t="shared" si="40"/>
        <v>1681.1387998383182</v>
      </c>
      <c r="CD18">
        <f t="shared" si="41"/>
        <v>0.84059882087788973</v>
      </c>
      <c r="CE18">
        <f t="shared" si="42"/>
        <v>0.1911976417557798</v>
      </c>
      <c r="CF18">
        <v>6</v>
      </c>
      <c r="CG18">
        <v>0.5</v>
      </c>
      <c r="CH18" t="s">
        <v>348</v>
      </c>
      <c r="CI18">
        <v>1566761823.5</v>
      </c>
      <c r="CJ18">
        <v>275.38799999999998</v>
      </c>
      <c r="CK18">
        <v>299.98500000000001</v>
      </c>
      <c r="CL18">
        <v>18.485900000000001</v>
      </c>
      <c r="CM18">
        <v>15.575900000000001</v>
      </c>
      <c r="CN18">
        <v>500.00700000000001</v>
      </c>
      <c r="CO18">
        <v>99.743200000000002</v>
      </c>
      <c r="CP18">
        <v>9.9938799999999994E-2</v>
      </c>
      <c r="CQ18">
        <v>25.841100000000001</v>
      </c>
      <c r="CR18">
        <v>27.040400000000002</v>
      </c>
      <c r="CS18">
        <v>999.9</v>
      </c>
      <c r="CT18">
        <v>0</v>
      </c>
      <c r="CU18">
        <v>0</v>
      </c>
      <c r="CV18">
        <v>10005</v>
      </c>
      <c r="CW18">
        <v>0</v>
      </c>
      <c r="CX18">
        <v>1590.27</v>
      </c>
      <c r="CY18">
        <v>-24.5974</v>
      </c>
      <c r="CZ18">
        <v>280.57499999999999</v>
      </c>
      <c r="DA18">
        <v>304.73200000000003</v>
      </c>
      <c r="DB18">
        <v>2.9100600000000001</v>
      </c>
      <c r="DC18">
        <v>271.94900000000001</v>
      </c>
      <c r="DD18">
        <v>299.98500000000001</v>
      </c>
      <c r="DE18">
        <v>18.0349</v>
      </c>
      <c r="DF18">
        <v>15.575900000000001</v>
      </c>
      <c r="DG18">
        <v>1.8438399999999999</v>
      </c>
      <c r="DH18">
        <v>1.55359</v>
      </c>
      <c r="DI18">
        <v>16.163499999999999</v>
      </c>
      <c r="DJ18">
        <v>13.506</v>
      </c>
      <c r="DK18">
        <v>1999.93</v>
      </c>
      <c r="DL18">
        <v>0.97999099999999995</v>
      </c>
      <c r="DM18">
        <v>2.0008700000000001E-2</v>
      </c>
      <c r="DN18">
        <v>0</v>
      </c>
      <c r="DO18">
        <v>648.64</v>
      </c>
      <c r="DP18">
        <v>5.0002700000000004</v>
      </c>
      <c r="DQ18">
        <v>17605.2</v>
      </c>
      <c r="DR18">
        <v>16185.2</v>
      </c>
      <c r="DS18">
        <v>45.125</v>
      </c>
      <c r="DT18">
        <v>46.936999999999998</v>
      </c>
      <c r="DU18">
        <v>45.811999999999998</v>
      </c>
      <c r="DV18">
        <v>46.625</v>
      </c>
      <c r="DW18">
        <v>46.561999999999998</v>
      </c>
      <c r="DX18">
        <v>1955.01</v>
      </c>
      <c r="DY18">
        <v>39.92</v>
      </c>
      <c r="DZ18">
        <v>0</v>
      </c>
      <c r="EA18">
        <v>97.100000143051105</v>
      </c>
      <c r="EB18">
        <v>648.76776470588197</v>
      </c>
      <c r="EC18">
        <v>-1.24093142285151</v>
      </c>
      <c r="ED18">
        <v>-718.99509905595301</v>
      </c>
      <c r="EE18">
        <v>17654.217647058798</v>
      </c>
      <c r="EF18">
        <v>10</v>
      </c>
      <c r="EG18">
        <v>1566761795.5</v>
      </c>
      <c r="EH18" t="s">
        <v>359</v>
      </c>
      <c r="EI18">
        <v>64</v>
      </c>
      <c r="EJ18">
        <v>3.4390000000000001</v>
      </c>
      <c r="EK18">
        <v>0.45100000000000001</v>
      </c>
      <c r="EL18">
        <v>300</v>
      </c>
      <c r="EM18">
        <v>15</v>
      </c>
      <c r="EN18">
        <v>0.1</v>
      </c>
      <c r="EO18">
        <v>0.09</v>
      </c>
      <c r="EP18">
        <v>19.8399834493813</v>
      </c>
      <c r="EQ18">
        <v>-0.18165662781363201</v>
      </c>
      <c r="ER18">
        <v>7.1336703075211103E-2</v>
      </c>
      <c r="ES18">
        <v>1</v>
      </c>
      <c r="ET18">
        <v>0.13647954171217799</v>
      </c>
      <c r="EU18">
        <v>9.5708734921644195E-2</v>
      </c>
      <c r="EV18">
        <v>1.2459655985977E-2</v>
      </c>
      <c r="EW18">
        <v>1</v>
      </c>
      <c r="EX18">
        <v>2</v>
      </c>
      <c r="EY18">
        <v>2</v>
      </c>
      <c r="EZ18" t="s">
        <v>350</v>
      </c>
      <c r="FA18">
        <v>2.9525899999999998</v>
      </c>
      <c r="FB18">
        <v>2.7774000000000001</v>
      </c>
      <c r="FC18">
        <v>7.0099499999999995E-2</v>
      </c>
      <c r="FD18">
        <v>7.4045700000000006E-2</v>
      </c>
      <c r="FE18">
        <v>9.3301899999999993E-2</v>
      </c>
      <c r="FF18">
        <v>7.9811199999999999E-2</v>
      </c>
      <c r="FG18">
        <v>22478.2</v>
      </c>
      <c r="FH18">
        <v>22637</v>
      </c>
      <c r="FI18">
        <v>22721.8</v>
      </c>
      <c r="FJ18">
        <v>26792.400000000001</v>
      </c>
      <c r="FK18">
        <v>29421</v>
      </c>
      <c r="FL18">
        <v>38618.800000000003</v>
      </c>
      <c r="FM18">
        <v>32425.599999999999</v>
      </c>
      <c r="FN18">
        <v>42588.9</v>
      </c>
      <c r="FO18">
        <v>1.99163</v>
      </c>
      <c r="FP18">
        <v>1.9348700000000001</v>
      </c>
      <c r="FQ18">
        <v>4.5351700000000002E-2</v>
      </c>
      <c r="FR18">
        <v>0</v>
      </c>
      <c r="FS18">
        <v>26.298300000000001</v>
      </c>
      <c r="FT18">
        <v>999.9</v>
      </c>
      <c r="FU18">
        <v>37.389000000000003</v>
      </c>
      <c r="FV18">
        <v>37.353000000000002</v>
      </c>
      <c r="FW18">
        <v>24.0946</v>
      </c>
      <c r="FX18">
        <v>60.642299999999999</v>
      </c>
      <c r="FY18">
        <v>45.1282</v>
      </c>
      <c r="FZ18">
        <v>1</v>
      </c>
      <c r="GA18">
        <v>0.216944</v>
      </c>
      <c r="GB18">
        <v>4.5974199999999996</v>
      </c>
      <c r="GC18">
        <v>20.233699999999999</v>
      </c>
      <c r="GD18">
        <v>5.2231300000000003</v>
      </c>
      <c r="GE18">
        <v>11.956</v>
      </c>
      <c r="GF18">
        <v>4.9717000000000002</v>
      </c>
      <c r="GG18">
        <v>3.2949999999999999</v>
      </c>
      <c r="GH18">
        <v>548.4</v>
      </c>
      <c r="GI18">
        <v>9999</v>
      </c>
      <c r="GJ18">
        <v>9999</v>
      </c>
      <c r="GK18">
        <v>9999</v>
      </c>
      <c r="GL18">
        <v>1.8656999999999999</v>
      </c>
      <c r="GM18">
        <v>1.86496</v>
      </c>
      <c r="GN18">
        <v>1.8652299999999999</v>
      </c>
      <c r="GO18">
        <v>1.86815</v>
      </c>
      <c r="GP18">
        <v>1.8624799999999999</v>
      </c>
      <c r="GQ18">
        <v>1.86066</v>
      </c>
      <c r="GR18">
        <v>1.85684</v>
      </c>
      <c r="GS18">
        <v>1.8629500000000001</v>
      </c>
      <c r="GT18" t="s">
        <v>351</v>
      </c>
      <c r="GU18" t="s">
        <v>19</v>
      </c>
      <c r="GV18" t="s">
        <v>19</v>
      </c>
      <c r="GW18" t="s">
        <v>19</v>
      </c>
      <c r="GX18" t="s">
        <v>352</v>
      </c>
      <c r="GY18" t="s">
        <v>353</v>
      </c>
      <c r="GZ18" t="s">
        <v>354</v>
      </c>
      <c r="HA18" t="s">
        <v>354</v>
      </c>
      <c r="HB18" t="s">
        <v>354</v>
      </c>
      <c r="HC18" t="s">
        <v>354</v>
      </c>
      <c r="HD18">
        <v>0</v>
      </c>
      <c r="HE18">
        <v>100</v>
      </c>
      <c r="HF18">
        <v>100</v>
      </c>
      <c r="HG18">
        <v>3.4390000000000001</v>
      </c>
      <c r="HH18">
        <v>0.45100000000000001</v>
      </c>
      <c r="HI18">
        <v>2</v>
      </c>
      <c r="HJ18">
        <v>500.99299999999999</v>
      </c>
      <c r="HK18">
        <v>505.048</v>
      </c>
      <c r="HL18">
        <v>21.2227</v>
      </c>
      <c r="HM18">
        <v>29.8977</v>
      </c>
      <c r="HN18">
        <v>30.0015</v>
      </c>
      <c r="HO18">
        <v>29.714700000000001</v>
      </c>
      <c r="HP18">
        <v>29.698599999999999</v>
      </c>
      <c r="HQ18">
        <v>16.915800000000001</v>
      </c>
      <c r="HR18">
        <v>36.044600000000003</v>
      </c>
      <c r="HS18">
        <v>0</v>
      </c>
      <c r="HT18">
        <v>21.198599999999999</v>
      </c>
      <c r="HU18">
        <v>300</v>
      </c>
      <c r="HV18">
        <v>15.5032</v>
      </c>
      <c r="HW18">
        <v>99.853399999999993</v>
      </c>
      <c r="HX18">
        <v>103.93</v>
      </c>
    </row>
    <row r="19" spans="1:232" x14ac:dyDescent="0.25">
      <c r="A19">
        <v>3</v>
      </c>
      <c r="B19">
        <v>1566761944</v>
      </c>
      <c r="C19">
        <v>218</v>
      </c>
      <c r="D19" t="s">
        <v>360</v>
      </c>
      <c r="E19" t="s">
        <v>361</v>
      </c>
      <c r="G19">
        <v>1566761944</v>
      </c>
      <c r="H19">
        <f t="shared" si="0"/>
        <v>2.8792113660337151E-3</v>
      </c>
      <c r="I19">
        <f t="shared" si="1"/>
        <v>15.022920838306842</v>
      </c>
      <c r="J19">
        <f t="shared" si="2"/>
        <v>181.37899999999999</v>
      </c>
      <c r="K19">
        <f t="shared" si="3"/>
        <v>32.558755491176349</v>
      </c>
      <c r="L19">
        <f t="shared" si="4"/>
        <v>3.2506259707347702</v>
      </c>
      <c r="M19">
        <f t="shared" si="5"/>
        <v>18.108655538313997</v>
      </c>
      <c r="N19">
        <f t="shared" si="6"/>
        <v>0.17074744023061786</v>
      </c>
      <c r="O19">
        <f t="shared" si="7"/>
        <v>2.254576910768999</v>
      </c>
      <c r="P19">
        <f t="shared" si="8"/>
        <v>0.16387497177364249</v>
      </c>
      <c r="Q19">
        <f t="shared" si="9"/>
        <v>0.10301627239978653</v>
      </c>
      <c r="R19">
        <f t="shared" si="10"/>
        <v>321.4643241171608</v>
      </c>
      <c r="S19">
        <f t="shared" si="11"/>
        <v>27.25855385883046</v>
      </c>
      <c r="T19">
        <f t="shared" si="12"/>
        <v>26.917100000000001</v>
      </c>
      <c r="U19">
        <f t="shared" si="13"/>
        <v>3.5617700317855414</v>
      </c>
      <c r="V19">
        <f t="shared" si="14"/>
        <v>55.64790808237121</v>
      </c>
      <c r="W19">
        <f t="shared" si="15"/>
        <v>1.8552339014417998</v>
      </c>
      <c r="X19">
        <f t="shared" si="16"/>
        <v>3.3338789639596933</v>
      </c>
      <c r="Y19">
        <f t="shared" si="17"/>
        <v>1.7065361303437416</v>
      </c>
      <c r="Z19">
        <f t="shared" si="18"/>
        <v>-126.97322124208684</v>
      </c>
      <c r="AA19">
        <f t="shared" si="19"/>
        <v>-136.18321996314904</v>
      </c>
      <c r="AB19">
        <f t="shared" si="20"/>
        <v>-12.9520672492297</v>
      </c>
      <c r="AC19">
        <f t="shared" si="21"/>
        <v>45.35581566269525</v>
      </c>
      <c r="AD19">
        <v>-4.1307077885957E-2</v>
      </c>
      <c r="AE19">
        <v>4.6370813625758497E-2</v>
      </c>
      <c r="AF19">
        <v>3.4634068329089001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52887.895899054267</v>
      </c>
      <c r="AL19">
        <v>0</v>
      </c>
      <c r="AM19">
        <v>153.611764705882</v>
      </c>
      <c r="AN19">
        <v>678.13199999999995</v>
      </c>
      <c r="AO19">
        <f t="shared" si="25"/>
        <v>524.52023529411792</v>
      </c>
      <c r="AP19">
        <f t="shared" si="26"/>
        <v>0.77347807697338866</v>
      </c>
      <c r="AQ19">
        <v>-1.69616101757574</v>
      </c>
      <c r="AR19" t="s">
        <v>362</v>
      </c>
      <c r="AS19">
        <v>653.81494117647105</v>
      </c>
      <c r="AT19">
        <v>739.78700000000003</v>
      </c>
      <c r="AU19">
        <f t="shared" si="27"/>
        <v>0.11621190805397907</v>
      </c>
      <c r="AV19">
        <v>0.5</v>
      </c>
      <c r="AW19">
        <f t="shared" si="28"/>
        <v>1681.3232998383764</v>
      </c>
      <c r="AX19">
        <f t="shared" si="29"/>
        <v>15.022920838306842</v>
      </c>
      <c r="AY19">
        <f t="shared" si="30"/>
        <v>97.694894364915044</v>
      </c>
      <c r="AZ19">
        <f t="shared" si="31"/>
        <v>0.2983115410246463</v>
      </c>
      <c r="BA19">
        <f t="shared" si="32"/>
        <v>9.9440017618799229E-3</v>
      </c>
      <c r="BB19">
        <f t="shared" si="33"/>
        <v>-8.3341556420969937E-2</v>
      </c>
      <c r="BC19" t="s">
        <v>363</v>
      </c>
      <c r="BD19">
        <v>519.1</v>
      </c>
      <c r="BE19">
        <f t="shared" si="34"/>
        <v>220.68700000000001</v>
      </c>
      <c r="BF19">
        <f t="shared" si="35"/>
        <v>0.38956557850498208</v>
      </c>
      <c r="BG19">
        <f t="shared" si="36"/>
        <v>-0.387689270084009</v>
      </c>
      <c r="BH19">
        <f t="shared" si="37"/>
        <v>0.14666613948709695</v>
      </c>
      <c r="BI19">
        <f t="shared" si="38"/>
        <v>-0.11754551273970935</v>
      </c>
      <c r="BJ19">
        <v>8511</v>
      </c>
      <c r="BK19">
        <v>300</v>
      </c>
      <c r="BL19">
        <v>300</v>
      </c>
      <c r="BM19">
        <v>300</v>
      </c>
      <c r="BN19">
        <v>10338.6</v>
      </c>
      <c r="BO19">
        <v>716.93799999999999</v>
      </c>
      <c r="BP19">
        <v>-6.8615100000000004E-3</v>
      </c>
      <c r="BQ19">
        <v>-2.0082399999999998</v>
      </c>
      <c r="BR19" t="s">
        <v>347</v>
      </c>
      <c r="BS19" t="s">
        <v>347</v>
      </c>
      <c r="BT19" t="s">
        <v>347</v>
      </c>
      <c r="BU19" t="s">
        <v>347</v>
      </c>
      <c r="BV19" t="s">
        <v>347</v>
      </c>
      <c r="BW19" t="s">
        <v>347</v>
      </c>
      <c r="BX19" t="s">
        <v>347</v>
      </c>
      <c r="BY19" t="s">
        <v>347</v>
      </c>
      <c r="BZ19" t="s">
        <v>347</v>
      </c>
      <c r="CA19" t="s">
        <v>347</v>
      </c>
      <c r="CB19">
        <f t="shared" si="39"/>
        <v>2000.15</v>
      </c>
      <c r="CC19">
        <f t="shared" si="40"/>
        <v>1681.3232998383764</v>
      </c>
      <c r="CD19">
        <f t="shared" si="41"/>
        <v>0.84059860502381145</v>
      </c>
      <c r="CE19">
        <f t="shared" si="42"/>
        <v>0.19119721004762305</v>
      </c>
      <c r="CF19">
        <v>6</v>
      </c>
      <c r="CG19">
        <v>0.5</v>
      </c>
      <c r="CH19" t="s">
        <v>348</v>
      </c>
      <c r="CI19">
        <v>1566761944</v>
      </c>
      <c r="CJ19">
        <v>181.37899999999999</v>
      </c>
      <c r="CK19">
        <v>200.03399999999999</v>
      </c>
      <c r="CL19">
        <v>18.5823</v>
      </c>
      <c r="CM19">
        <v>15.1913</v>
      </c>
      <c r="CN19">
        <v>499.97800000000001</v>
      </c>
      <c r="CO19">
        <v>99.738699999999994</v>
      </c>
      <c r="CP19">
        <v>0.100066</v>
      </c>
      <c r="CQ19">
        <v>25.796700000000001</v>
      </c>
      <c r="CR19">
        <v>26.917100000000001</v>
      </c>
      <c r="CS19">
        <v>999.9</v>
      </c>
      <c r="CT19">
        <v>0</v>
      </c>
      <c r="CU19">
        <v>0</v>
      </c>
      <c r="CV19">
        <v>9987.5</v>
      </c>
      <c r="CW19">
        <v>0</v>
      </c>
      <c r="CX19">
        <v>1602.72</v>
      </c>
      <c r="CY19">
        <v>-18.654499999999999</v>
      </c>
      <c r="CZ19">
        <v>184.81399999999999</v>
      </c>
      <c r="DA19">
        <v>203.119</v>
      </c>
      <c r="DB19">
        <v>3.3909799999999999</v>
      </c>
      <c r="DC19">
        <v>177.96</v>
      </c>
      <c r="DD19">
        <v>200.03399999999999</v>
      </c>
      <c r="DE19">
        <v>18.124300000000002</v>
      </c>
      <c r="DF19">
        <v>15.1913</v>
      </c>
      <c r="DG19">
        <v>1.85337</v>
      </c>
      <c r="DH19">
        <v>1.5151600000000001</v>
      </c>
      <c r="DI19">
        <v>16.244299999999999</v>
      </c>
      <c r="DJ19">
        <v>13.122</v>
      </c>
      <c r="DK19">
        <v>2000.15</v>
      </c>
      <c r="DL19">
        <v>0.97999700000000001</v>
      </c>
      <c r="DM19">
        <v>2.0002700000000002E-2</v>
      </c>
      <c r="DN19">
        <v>0</v>
      </c>
      <c r="DO19">
        <v>653.91600000000005</v>
      </c>
      <c r="DP19">
        <v>5.0002700000000004</v>
      </c>
      <c r="DQ19">
        <v>18096.599999999999</v>
      </c>
      <c r="DR19">
        <v>16187.1</v>
      </c>
      <c r="DS19">
        <v>45.375</v>
      </c>
      <c r="DT19">
        <v>47.186999999999998</v>
      </c>
      <c r="DU19">
        <v>46.061999999999998</v>
      </c>
      <c r="DV19">
        <v>46.875</v>
      </c>
      <c r="DW19">
        <v>46.811999999999998</v>
      </c>
      <c r="DX19">
        <v>1955.24</v>
      </c>
      <c r="DY19">
        <v>39.909999999999997</v>
      </c>
      <c r="DZ19">
        <v>0</v>
      </c>
      <c r="EA19">
        <v>120</v>
      </c>
      <c r="EB19">
        <v>653.81494117647105</v>
      </c>
      <c r="EC19">
        <v>-0.69681364106080601</v>
      </c>
      <c r="ED19">
        <v>664.43627557657703</v>
      </c>
      <c r="EE19">
        <v>17926.3470588235</v>
      </c>
      <c r="EF19">
        <v>10</v>
      </c>
      <c r="EG19">
        <v>1566761889</v>
      </c>
      <c r="EH19" t="s">
        <v>364</v>
      </c>
      <c r="EI19">
        <v>65</v>
      </c>
      <c r="EJ19">
        <v>3.419</v>
      </c>
      <c r="EK19">
        <v>0.45800000000000002</v>
      </c>
      <c r="EL19">
        <v>200</v>
      </c>
      <c r="EM19">
        <v>15</v>
      </c>
      <c r="EN19">
        <v>0.19</v>
      </c>
      <c r="EO19">
        <v>0.08</v>
      </c>
      <c r="EP19">
        <v>14.658660497924901</v>
      </c>
      <c r="EQ19">
        <v>1.93207538297432</v>
      </c>
      <c r="ER19">
        <v>0.200567669938091</v>
      </c>
      <c r="ES19">
        <v>0</v>
      </c>
      <c r="ET19">
        <v>0.16451038773319701</v>
      </c>
      <c r="EU19">
        <v>2.3600533842219301E-2</v>
      </c>
      <c r="EV19">
        <v>2.54209264288881E-3</v>
      </c>
      <c r="EW19">
        <v>1</v>
      </c>
      <c r="EX19">
        <v>1</v>
      </c>
      <c r="EY19">
        <v>2</v>
      </c>
      <c r="EZ19" t="s">
        <v>365</v>
      </c>
      <c r="FA19">
        <v>2.9522499999999998</v>
      </c>
      <c r="FB19">
        <v>2.77739</v>
      </c>
      <c r="FC19">
        <v>4.8500599999999998E-2</v>
      </c>
      <c r="FD19">
        <v>5.246E-2</v>
      </c>
      <c r="FE19">
        <v>9.3561599999999995E-2</v>
      </c>
      <c r="FF19">
        <v>7.8301300000000004E-2</v>
      </c>
      <c r="FG19">
        <v>22983.8</v>
      </c>
      <c r="FH19">
        <v>23146.5</v>
      </c>
      <c r="FI19">
        <v>22706.7</v>
      </c>
      <c r="FJ19">
        <v>26773.3</v>
      </c>
      <c r="FK19">
        <v>29394.2</v>
      </c>
      <c r="FL19">
        <v>38658.5</v>
      </c>
      <c r="FM19">
        <v>32405.4</v>
      </c>
      <c r="FN19">
        <v>42563.5</v>
      </c>
      <c r="FO19">
        <v>1.9880500000000001</v>
      </c>
      <c r="FP19">
        <v>1.92892</v>
      </c>
      <c r="FQ19">
        <v>4.1700899999999999E-2</v>
      </c>
      <c r="FR19">
        <v>0</v>
      </c>
      <c r="FS19">
        <v>26.2347</v>
      </c>
      <c r="FT19">
        <v>999.9</v>
      </c>
      <c r="FU19">
        <v>37.363999999999997</v>
      </c>
      <c r="FV19">
        <v>37.433999999999997</v>
      </c>
      <c r="FW19">
        <v>24.1831</v>
      </c>
      <c r="FX19">
        <v>60.482300000000002</v>
      </c>
      <c r="FY19">
        <v>45.116199999999999</v>
      </c>
      <c r="FZ19">
        <v>1</v>
      </c>
      <c r="GA19">
        <v>0.24073900000000001</v>
      </c>
      <c r="GB19">
        <v>3.8237999999999999</v>
      </c>
      <c r="GC19">
        <v>20.252700000000001</v>
      </c>
      <c r="GD19">
        <v>5.2232799999999999</v>
      </c>
      <c r="GE19">
        <v>11.956</v>
      </c>
      <c r="GF19">
        <v>4.9714999999999998</v>
      </c>
      <c r="GG19">
        <v>3.2949999999999999</v>
      </c>
      <c r="GH19">
        <v>548.4</v>
      </c>
      <c r="GI19">
        <v>9999</v>
      </c>
      <c r="GJ19">
        <v>9999</v>
      </c>
      <c r="GK19">
        <v>9999</v>
      </c>
      <c r="GL19">
        <v>1.86575</v>
      </c>
      <c r="GM19">
        <v>1.8650500000000001</v>
      </c>
      <c r="GN19">
        <v>1.86524</v>
      </c>
      <c r="GO19">
        <v>1.8682099999999999</v>
      </c>
      <c r="GP19">
        <v>1.86249</v>
      </c>
      <c r="GQ19">
        <v>1.86066</v>
      </c>
      <c r="GR19">
        <v>1.85684</v>
      </c>
      <c r="GS19">
        <v>1.86297</v>
      </c>
      <c r="GT19" t="s">
        <v>351</v>
      </c>
      <c r="GU19" t="s">
        <v>19</v>
      </c>
      <c r="GV19" t="s">
        <v>19</v>
      </c>
      <c r="GW19" t="s">
        <v>19</v>
      </c>
      <c r="GX19" t="s">
        <v>352</v>
      </c>
      <c r="GY19" t="s">
        <v>353</v>
      </c>
      <c r="GZ19" t="s">
        <v>354</v>
      </c>
      <c r="HA19" t="s">
        <v>354</v>
      </c>
      <c r="HB19" t="s">
        <v>354</v>
      </c>
      <c r="HC19" t="s">
        <v>354</v>
      </c>
      <c r="HD19">
        <v>0</v>
      </c>
      <c r="HE19">
        <v>100</v>
      </c>
      <c r="HF19">
        <v>100</v>
      </c>
      <c r="HG19">
        <v>3.419</v>
      </c>
      <c r="HH19">
        <v>0.45800000000000002</v>
      </c>
      <c r="HI19">
        <v>2</v>
      </c>
      <c r="HJ19">
        <v>501.3</v>
      </c>
      <c r="HK19">
        <v>503.64299999999997</v>
      </c>
      <c r="HL19">
        <v>21.470300000000002</v>
      </c>
      <c r="HM19">
        <v>30.2332</v>
      </c>
      <c r="HN19">
        <v>30.000800000000002</v>
      </c>
      <c r="HO19">
        <v>30.028700000000001</v>
      </c>
      <c r="HP19">
        <v>30.008900000000001</v>
      </c>
      <c r="HQ19">
        <v>12.327199999999999</v>
      </c>
      <c r="HR19">
        <v>38.951500000000003</v>
      </c>
      <c r="HS19">
        <v>0</v>
      </c>
      <c r="HT19">
        <v>21.505299999999998</v>
      </c>
      <c r="HU19">
        <v>200</v>
      </c>
      <c r="HV19">
        <v>15.0311</v>
      </c>
      <c r="HW19">
        <v>99.789400000000001</v>
      </c>
      <c r="HX19">
        <v>103.863</v>
      </c>
    </row>
    <row r="20" spans="1:232" x14ac:dyDescent="0.25">
      <c r="A20">
        <v>4</v>
      </c>
      <c r="B20">
        <v>1566762064.5</v>
      </c>
      <c r="C20">
        <v>338.5</v>
      </c>
      <c r="D20" t="s">
        <v>366</v>
      </c>
      <c r="E20" t="s">
        <v>367</v>
      </c>
      <c r="G20">
        <v>1566762064.5</v>
      </c>
      <c r="H20">
        <f t="shared" si="0"/>
        <v>3.7796031816483984E-3</v>
      </c>
      <c r="I20">
        <f t="shared" si="1"/>
        <v>9.4731549920768021</v>
      </c>
      <c r="J20">
        <f t="shared" si="2"/>
        <v>88.231999999999999</v>
      </c>
      <c r="K20">
        <f t="shared" si="3"/>
        <v>16.856965716847181</v>
      </c>
      <c r="L20">
        <f t="shared" si="4"/>
        <v>1.6828803964211645</v>
      </c>
      <c r="M20">
        <f t="shared" si="5"/>
        <v>8.8084596973840004</v>
      </c>
      <c r="N20">
        <f t="shared" si="6"/>
        <v>0.22718640657728154</v>
      </c>
      <c r="O20">
        <f t="shared" si="7"/>
        <v>2.2496851630920127</v>
      </c>
      <c r="P20">
        <f t="shared" si="8"/>
        <v>0.21516670603279736</v>
      </c>
      <c r="Q20">
        <f t="shared" si="9"/>
        <v>0.1355060965476757</v>
      </c>
      <c r="R20">
        <f t="shared" si="10"/>
        <v>321.44198021747849</v>
      </c>
      <c r="S20">
        <f t="shared" si="11"/>
        <v>27.1608428818897</v>
      </c>
      <c r="T20">
        <f t="shared" si="12"/>
        <v>27.021100000000001</v>
      </c>
      <c r="U20">
        <f t="shared" si="13"/>
        <v>3.583597584972575</v>
      </c>
      <c r="V20">
        <f t="shared" si="14"/>
        <v>55.668752686684684</v>
      </c>
      <c r="W20">
        <f t="shared" si="15"/>
        <v>1.8779074614385001</v>
      </c>
      <c r="X20">
        <f t="shared" si="16"/>
        <v>3.3733600463580595</v>
      </c>
      <c r="Y20">
        <f t="shared" si="17"/>
        <v>1.7056901235340749</v>
      </c>
      <c r="Z20">
        <f t="shared" si="18"/>
        <v>-166.68050031069438</v>
      </c>
      <c r="AA20">
        <f t="shared" si="19"/>
        <v>-124.38992319133968</v>
      </c>
      <c r="AB20">
        <f t="shared" si="20"/>
        <v>-11.874149778531473</v>
      </c>
      <c r="AC20">
        <f t="shared" si="21"/>
        <v>18.497406936912938</v>
      </c>
      <c r="AD20">
        <v>-4.1175271995744299E-2</v>
      </c>
      <c r="AE20">
        <v>4.6222849967164602E-2</v>
      </c>
      <c r="AF20">
        <v>3.45465785513582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52690.720982270897</v>
      </c>
      <c r="AL20">
        <v>0</v>
      </c>
      <c r="AM20">
        <v>153.611764705882</v>
      </c>
      <c r="AN20">
        <v>678.13199999999995</v>
      </c>
      <c r="AO20">
        <f t="shared" si="25"/>
        <v>524.52023529411792</v>
      </c>
      <c r="AP20">
        <f t="shared" si="26"/>
        <v>0.77347807697338866</v>
      </c>
      <c r="AQ20">
        <v>-1.69616101757574</v>
      </c>
      <c r="AR20" t="s">
        <v>368</v>
      </c>
      <c r="AS20">
        <v>666.92688235294099</v>
      </c>
      <c r="AT20">
        <v>721.67600000000004</v>
      </c>
      <c r="AU20">
        <f t="shared" si="27"/>
        <v>7.5863846999289275E-2</v>
      </c>
      <c r="AV20">
        <v>0.5</v>
      </c>
      <c r="AW20">
        <f t="shared" si="28"/>
        <v>1681.2056998383653</v>
      </c>
      <c r="AX20">
        <f t="shared" si="29"/>
        <v>9.4731549920768021</v>
      </c>
      <c r="AY20">
        <f t="shared" si="30"/>
        <v>63.771365993435396</v>
      </c>
      <c r="AZ20">
        <f t="shared" si="31"/>
        <v>0.25024526241692946</v>
      </c>
      <c r="BA20">
        <f t="shared" si="32"/>
        <v>6.643634393296659E-3</v>
      </c>
      <c r="BB20">
        <f t="shared" si="33"/>
        <v>-6.0337325891397377E-2</v>
      </c>
      <c r="BC20" t="s">
        <v>369</v>
      </c>
      <c r="BD20">
        <v>541.08000000000004</v>
      </c>
      <c r="BE20">
        <f t="shared" si="34"/>
        <v>180.596</v>
      </c>
      <c r="BF20">
        <f t="shared" si="35"/>
        <v>0.30315797496654995</v>
      </c>
      <c r="BG20">
        <f t="shared" si="36"/>
        <v>-0.31771882205294433</v>
      </c>
      <c r="BH20">
        <f t="shared" si="37"/>
        <v>9.6378392170231295E-2</v>
      </c>
      <c r="BI20">
        <f t="shared" si="38"/>
        <v>-8.3016816263691645E-2</v>
      </c>
      <c r="BJ20">
        <v>8513</v>
      </c>
      <c r="BK20">
        <v>300</v>
      </c>
      <c r="BL20">
        <v>300</v>
      </c>
      <c r="BM20">
        <v>300</v>
      </c>
      <c r="BN20">
        <v>10337.5</v>
      </c>
      <c r="BO20">
        <v>708.59199999999998</v>
      </c>
      <c r="BP20">
        <v>-6.86069E-3</v>
      </c>
      <c r="BQ20">
        <v>-0.79815700000000001</v>
      </c>
      <c r="BR20" t="s">
        <v>347</v>
      </c>
      <c r="BS20" t="s">
        <v>347</v>
      </c>
      <c r="BT20" t="s">
        <v>347</v>
      </c>
      <c r="BU20" t="s">
        <v>347</v>
      </c>
      <c r="BV20" t="s">
        <v>347</v>
      </c>
      <c r="BW20" t="s">
        <v>347</v>
      </c>
      <c r="BX20" t="s">
        <v>347</v>
      </c>
      <c r="BY20" t="s">
        <v>347</v>
      </c>
      <c r="BZ20" t="s">
        <v>347</v>
      </c>
      <c r="CA20" t="s">
        <v>347</v>
      </c>
      <c r="CB20">
        <f t="shared" si="39"/>
        <v>2000.01</v>
      </c>
      <c r="CC20">
        <f t="shared" si="40"/>
        <v>1681.2056998383653</v>
      </c>
      <c r="CD20">
        <f t="shared" si="41"/>
        <v>0.84059864692594799</v>
      </c>
      <c r="CE20">
        <f t="shared" si="42"/>
        <v>0.19119729385189607</v>
      </c>
      <c r="CF20">
        <v>6</v>
      </c>
      <c r="CG20">
        <v>0.5</v>
      </c>
      <c r="CH20" t="s">
        <v>348</v>
      </c>
      <c r="CI20">
        <v>1566762064.5</v>
      </c>
      <c r="CJ20">
        <v>88.231999999999999</v>
      </c>
      <c r="CK20">
        <v>100.001</v>
      </c>
      <c r="CL20">
        <v>18.810500000000001</v>
      </c>
      <c r="CM20">
        <v>14.3599</v>
      </c>
      <c r="CN20">
        <v>499.95600000000002</v>
      </c>
      <c r="CO20">
        <v>99.732500000000002</v>
      </c>
      <c r="CP20">
        <v>0.100437</v>
      </c>
      <c r="CQ20">
        <v>25.9955</v>
      </c>
      <c r="CR20">
        <v>27.021100000000001</v>
      </c>
      <c r="CS20">
        <v>999.9</v>
      </c>
      <c r="CT20">
        <v>0</v>
      </c>
      <c r="CU20">
        <v>0</v>
      </c>
      <c r="CV20">
        <v>9956.25</v>
      </c>
      <c r="CW20">
        <v>0</v>
      </c>
      <c r="CX20">
        <v>1707.02</v>
      </c>
      <c r="CY20">
        <v>-11.7689</v>
      </c>
      <c r="CZ20">
        <v>89.923500000000004</v>
      </c>
      <c r="DA20">
        <v>101.458</v>
      </c>
      <c r="DB20">
        <v>4.4505600000000003</v>
      </c>
      <c r="DC20">
        <v>84.837000000000003</v>
      </c>
      <c r="DD20">
        <v>100.001</v>
      </c>
      <c r="DE20">
        <v>18.361499999999999</v>
      </c>
      <c r="DF20">
        <v>14.3599</v>
      </c>
      <c r="DG20">
        <v>1.87602</v>
      </c>
      <c r="DH20">
        <v>1.43215</v>
      </c>
      <c r="DI20">
        <v>16.434999999999999</v>
      </c>
      <c r="DJ20">
        <v>12.2624</v>
      </c>
      <c r="DK20">
        <v>2000.01</v>
      </c>
      <c r="DL20">
        <v>0.97999700000000001</v>
      </c>
      <c r="DM20">
        <v>2.0002700000000002E-2</v>
      </c>
      <c r="DN20">
        <v>0</v>
      </c>
      <c r="DO20">
        <v>666.67899999999997</v>
      </c>
      <c r="DP20">
        <v>5.0002700000000004</v>
      </c>
      <c r="DQ20">
        <v>18427</v>
      </c>
      <c r="DR20">
        <v>16185.9</v>
      </c>
      <c r="DS20">
        <v>45.561999999999998</v>
      </c>
      <c r="DT20">
        <v>47.375</v>
      </c>
      <c r="DU20">
        <v>46.311999999999998</v>
      </c>
      <c r="DV20">
        <v>47.061999999999998</v>
      </c>
      <c r="DW20">
        <v>47</v>
      </c>
      <c r="DX20">
        <v>1955.1</v>
      </c>
      <c r="DY20">
        <v>39.909999999999997</v>
      </c>
      <c r="DZ20">
        <v>0</v>
      </c>
      <c r="EA20">
        <v>120</v>
      </c>
      <c r="EB20">
        <v>666.92688235294099</v>
      </c>
      <c r="EC20">
        <v>-3.62818623029623</v>
      </c>
      <c r="ED20">
        <v>454.14215683888898</v>
      </c>
      <c r="EE20">
        <v>18389.823529411799</v>
      </c>
      <c r="EF20">
        <v>10</v>
      </c>
      <c r="EG20">
        <v>1566762020</v>
      </c>
      <c r="EH20" t="s">
        <v>370</v>
      </c>
      <c r="EI20">
        <v>66</v>
      </c>
      <c r="EJ20">
        <v>3.395</v>
      </c>
      <c r="EK20">
        <v>0.44900000000000001</v>
      </c>
      <c r="EL20">
        <v>100</v>
      </c>
      <c r="EM20">
        <v>15</v>
      </c>
      <c r="EN20">
        <v>0.25</v>
      </c>
      <c r="EO20">
        <v>0.05</v>
      </c>
      <c r="EP20">
        <v>9.2503219126066405</v>
      </c>
      <c r="EQ20">
        <v>1.2605425294330199</v>
      </c>
      <c r="ER20">
        <v>0.132032477899478</v>
      </c>
      <c r="ES20">
        <v>0</v>
      </c>
      <c r="ET20">
        <v>0.22329176459182801</v>
      </c>
      <c r="EU20">
        <v>2.31108696482594E-2</v>
      </c>
      <c r="EV20">
        <v>2.4173271305534699E-3</v>
      </c>
      <c r="EW20">
        <v>1</v>
      </c>
      <c r="EX20">
        <v>1</v>
      </c>
      <c r="EY20">
        <v>2</v>
      </c>
      <c r="EZ20" t="s">
        <v>365</v>
      </c>
      <c r="FA20">
        <v>2.9519899999999999</v>
      </c>
      <c r="FB20">
        <v>2.7774999999999999</v>
      </c>
      <c r="FC20">
        <v>2.4194899999999998E-2</v>
      </c>
      <c r="FD20">
        <v>2.7632799999999999E-2</v>
      </c>
      <c r="FE20">
        <v>9.4378799999999999E-2</v>
      </c>
      <c r="FF20">
        <v>7.5072700000000006E-2</v>
      </c>
      <c r="FG20">
        <v>23558</v>
      </c>
      <c r="FH20">
        <v>23739.3</v>
      </c>
      <c r="FI20">
        <v>22695.4</v>
      </c>
      <c r="FJ20">
        <v>26759.5</v>
      </c>
      <c r="FK20">
        <v>29354.1</v>
      </c>
      <c r="FL20">
        <v>38777.1</v>
      </c>
      <c r="FM20">
        <v>32390.6</v>
      </c>
      <c r="FN20">
        <v>42545.7</v>
      </c>
      <c r="FO20">
        <v>1.9853799999999999</v>
      </c>
      <c r="FP20">
        <v>1.9229499999999999</v>
      </c>
      <c r="FQ20">
        <v>4.4383100000000002E-2</v>
      </c>
      <c r="FR20">
        <v>0</v>
      </c>
      <c r="FS20">
        <v>26.294899999999998</v>
      </c>
      <c r="FT20">
        <v>999.9</v>
      </c>
      <c r="FU20">
        <v>37.340000000000003</v>
      </c>
      <c r="FV20">
        <v>37.524000000000001</v>
      </c>
      <c r="FW20">
        <v>24.287199999999999</v>
      </c>
      <c r="FX20">
        <v>60.782299999999999</v>
      </c>
      <c r="FY20">
        <v>45.316499999999998</v>
      </c>
      <c r="FZ20">
        <v>1</v>
      </c>
      <c r="GA20">
        <v>0.26045000000000001</v>
      </c>
      <c r="GB20">
        <v>3.9939300000000002</v>
      </c>
      <c r="GC20">
        <v>20.248699999999999</v>
      </c>
      <c r="GD20">
        <v>5.2229799999999997</v>
      </c>
      <c r="GE20">
        <v>11.956</v>
      </c>
      <c r="GF20">
        <v>4.9715999999999996</v>
      </c>
      <c r="GG20">
        <v>3.2949999999999999</v>
      </c>
      <c r="GH20">
        <v>548.4</v>
      </c>
      <c r="GI20">
        <v>9999</v>
      </c>
      <c r="GJ20">
        <v>9999</v>
      </c>
      <c r="GK20">
        <v>9999</v>
      </c>
      <c r="GL20">
        <v>1.86575</v>
      </c>
      <c r="GM20">
        <v>1.86507</v>
      </c>
      <c r="GN20">
        <v>1.86527</v>
      </c>
      <c r="GO20">
        <v>1.86825</v>
      </c>
      <c r="GP20">
        <v>1.86249</v>
      </c>
      <c r="GQ20">
        <v>1.86066</v>
      </c>
      <c r="GR20">
        <v>1.85684</v>
      </c>
      <c r="GS20">
        <v>1.8629599999999999</v>
      </c>
      <c r="GT20" t="s">
        <v>351</v>
      </c>
      <c r="GU20" t="s">
        <v>19</v>
      </c>
      <c r="GV20" t="s">
        <v>19</v>
      </c>
      <c r="GW20" t="s">
        <v>19</v>
      </c>
      <c r="GX20" t="s">
        <v>352</v>
      </c>
      <c r="GY20" t="s">
        <v>353</v>
      </c>
      <c r="GZ20" t="s">
        <v>354</v>
      </c>
      <c r="HA20" t="s">
        <v>354</v>
      </c>
      <c r="HB20" t="s">
        <v>354</v>
      </c>
      <c r="HC20" t="s">
        <v>354</v>
      </c>
      <c r="HD20">
        <v>0</v>
      </c>
      <c r="HE20">
        <v>100</v>
      </c>
      <c r="HF20">
        <v>100</v>
      </c>
      <c r="HG20">
        <v>3.395</v>
      </c>
      <c r="HH20">
        <v>0.44900000000000001</v>
      </c>
      <c r="HI20">
        <v>2</v>
      </c>
      <c r="HJ20">
        <v>501.79899999999998</v>
      </c>
      <c r="HK20">
        <v>501.83199999999999</v>
      </c>
      <c r="HL20">
        <v>21.822399999999998</v>
      </c>
      <c r="HM20">
        <v>30.4894</v>
      </c>
      <c r="HN20">
        <v>30.0014</v>
      </c>
      <c r="HO20">
        <v>30.297000000000001</v>
      </c>
      <c r="HP20">
        <v>30.276</v>
      </c>
      <c r="HQ20">
        <v>7.5941299999999998</v>
      </c>
      <c r="HR20">
        <v>42.816200000000002</v>
      </c>
      <c r="HS20">
        <v>0</v>
      </c>
      <c r="HT20">
        <v>21.788900000000002</v>
      </c>
      <c r="HU20">
        <v>100</v>
      </c>
      <c r="HV20">
        <v>14.2128</v>
      </c>
      <c r="HW20">
        <v>99.7423</v>
      </c>
      <c r="HX20">
        <v>103.816</v>
      </c>
    </row>
    <row r="21" spans="1:232" x14ac:dyDescent="0.25">
      <c r="A21">
        <v>5</v>
      </c>
      <c r="B21">
        <v>1566762126</v>
      </c>
      <c r="C21">
        <v>400</v>
      </c>
      <c r="D21" t="s">
        <v>371</v>
      </c>
      <c r="E21" t="s">
        <v>372</v>
      </c>
      <c r="G21">
        <v>1566762126</v>
      </c>
      <c r="H21">
        <f t="shared" si="0"/>
        <v>3.2899963507889919E-3</v>
      </c>
      <c r="I21">
        <f t="shared" si="1"/>
        <v>0.19316154712137681</v>
      </c>
      <c r="J21">
        <f t="shared" si="2"/>
        <v>-0.62167499999999998</v>
      </c>
      <c r="K21">
        <f t="shared" si="3"/>
        <v>-2.2693679258920523</v>
      </c>
      <c r="L21">
        <f t="shared" si="4"/>
        <v>-0.22654061564111153</v>
      </c>
      <c r="M21">
        <f t="shared" si="5"/>
        <v>-6.2058970527367502E-2</v>
      </c>
      <c r="N21">
        <f t="shared" si="6"/>
        <v>0.19031940229434163</v>
      </c>
      <c r="O21">
        <f t="shared" si="7"/>
        <v>2.2412612446395581</v>
      </c>
      <c r="P21">
        <f t="shared" si="8"/>
        <v>0.18177522129508197</v>
      </c>
      <c r="Q21">
        <f t="shared" si="9"/>
        <v>0.1143452058467116</v>
      </c>
      <c r="R21">
        <f t="shared" si="10"/>
        <v>321.41747860671296</v>
      </c>
      <c r="S21">
        <f t="shared" si="11"/>
        <v>27.467335555539421</v>
      </c>
      <c r="T21">
        <f t="shared" si="12"/>
        <v>27.123100000000001</v>
      </c>
      <c r="U21">
        <f t="shared" si="13"/>
        <v>3.605118705117472</v>
      </c>
      <c r="V21">
        <f t="shared" si="14"/>
        <v>54.322546341312162</v>
      </c>
      <c r="W21">
        <f t="shared" si="15"/>
        <v>1.8476987222941299</v>
      </c>
      <c r="X21">
        <f t="shared" si="16"/>
        <v>3.4013477768234877</v>
      </c>
      <c r="Y21">
        <f t="shared" si="17"/>
        <v>1.7574199828233421</v>
      </c>
      <c r="Z21">
        <f t="shared" si="18"/>
        <v>-145.08883906979455</v>
      </c>
      <c r="AA21">
        <f t="shared" si="19"/>
        <v>-119.36882261873365</v>
      </c>
      <c r="AB21">
        <f t="shared" si="20"/>
        <v>-11.451516512506615</v>
      </c>
      <c r="AC21">
        <f t="shared" si="21"/>
        <v>45.50830040567817</v>
      </c>
      <c r="AD21">
        <v>-4.0948899077599202E-2</v>
      </c>
      <c r="AE21">
        <v>4.5968726535189901E-2</v>
      </c>
      <c r="AF21">
        <v>3.4396092522219899</v>
      </c>
      <c r="AG21">
        <v>4</v>
      </c>
      <c r="AH21">
        <v>1</v>
      </c>
      <c r="AI21">
        <f t="shared" si="22"/>
        <v>1</v>
      </c>
      <c r="AJ21">
        <f t="shared" si="23"/>
        <v>0</v>
      </c>
      <c r="AK21">
        <f t="shared" si="24"/>
        <v>52387.798109576877</v>
      </c>
      <c r="AL21">
        <v>0</v>
      </c>
      <c r="AM21">
        <v>153.611764705882</v>
      </c>
      <c r="AN21">
        <v>678.13199999999995</v>
      </c>
      <c r="AO21">
        <f t="shared" si="25"/>
        <v>524.52023529411792</v>
      </c>
      <c r="AP21">
        <f t="shared" si="26"/>
        <v>0.77347807697338866</v>
      </c>
      <c r="AQ21">
        <v>-1.69616101757574</v>
      </c>
      <c r="AR21" t="s">
        <v>373</v>
      </c>
      <c r="AS21">
        <v>696.43247058823499</v>
      </c>
      <c r="AT21">
        <v>723.49900000000002</v>
      </c>
      <c r="AU21">
        <f t="shared" si="27"/>
        <v>3.7410596851916944E-2</v>
      </c>
      <c r="AV21">
        <v>0.5</v>
      </c>
      <c r="AW21">
        <f t="shared" si="28"/>
        <v>1681.0793998383936</v>
      </c>
      <c r="AX21">
        <f t="shared" si="29"/>
        <v>0.19316154712137681</v>
      </c>
      <c r="AY21">
        <f t="shared" si="30"/>
        <v>31.445091851708316</v>
      </c>
      <c r="AZ21">
        <f t="shared" si="31"/>
        <v>0.19864436578350494</v>
      </c>
      <c r="BA21">
        <f t="shared" si="32"/>
        <v>1.1238746753298758E-3</v>
      </c>
      <c r="BB21">
        <f t="shared" si="33"/>
        <v>-6.2704993372485765E-2</v>
      </c>
      <c r="BC21" t="s">
        <v>374</v>
      </c>
      <c r="BD21">
        <v>579.78</v>
      </c>
      <c r="BE21">
        <f t="shared" si="34"/>
        <v>143.71900000000005</v>
      </c>
      <c r="BF21">
        <f t="shared" si="35"/>
        <v>0.18832951392484656</v>
      </c>
      <c r="BG21">
        <f t="shared" si="36"/>
        <v>-0.46127175858142272</v>
      </c>
      <c r="BH21">
        <f t="shared" si="37"/>
        <v>4.7494535296611851E-2</v>
      </c>
      <c r="BI21">
        <f t="shared" si="38"/>
        <v>-8.6492373310557064E-2</v>
      </c>
      <c r="BJ21">
        <v>8515</v>
      </c>
      <c r="BK21">
        <v>300</v>
      </c>
      <c r="BL21">
        <v>300</v>
      </c>
      <c r="BM21">
        <v>300</v>
      </c>
      <c r="BN21">
        <v>10336.4</v>
      </c>
      <c r="BO21">
        <v>712.70600000000002</v>
      </c>
      <c r="BP21">
        <v>-6.8598699999999997E-3</v>
      </c>
      <c r="BQ21">
        <v>-0.85528599999999999</v>
      </c>
      <c r="BR21" t="s">
        <v>347</v>
      </c>
      <c r="BS21" t="s">
        <v>347</v>
      </c>
      <c r="BT21" t="s">
        <v>347</v>
      </c>
      <c r="BU21" t="s">
        <v>347</v>
      </c>
      <c r="BV21" t="s">
        <v>347</v>
      </c>
      <c r="BW21" t="s">
        <v>347</v>
      </c>
      <c r="BX21" t="s">
        <v>347</v>
      </c>
      <c r="BY21" t="s">
        <v>347</v>
      </c>
      <c r="BZ21" t="s">
        <v>347</v>
      </c>
      <c r="CA21" t="s">
        <v>347</v>
      </c>
      <c r="CB21">
        <f t="shared" si="39"/>
        <v>1999.86</v>
      </c>
      <c r="CC21">
        <f t="shared" si="40"/>
        <v>1681.0793998383936</v>
      </c>
      <c r="CD21">
        <f t="shared" si="41"/>
        <v>0.84059854181712401</v>
      </c>
      <c r="CE21">
        <f t="shared" si="42"/>
        <v>0.19119708363424812</v>
      </c>
      <c r="CF21">
        <v>6</v>
      </c>
      <c r="CG21">
        <v>0.5</v>
      </c>
      <c r="CH21" t="s">
        <v>348</v>
      </c>
      <c r="CI21">
        <v>1566762126</v>
      </c>
      <c r="CJ21">
        <v>-0.62167499999999998</v>
      </c>
      <c r="CK21">
        <v>-0.39231899999999997</v>
      </c>
      <c r="CL21">
        <v>18.5093</v>
      </c>
      <c r="CM21">
        <v>14.6341</v>
      </c>
      <c r="CN21">
        <v>499.964</v>
      </c>
      <c r="CO21">
        <v>99.728800000000007</v>
      </c>
      <c r="CP21">
        <v>9.6624100000000004E-2</v>
      </c>
      <c r="CQ21">
        <v>26.135200000000001</v>
      </c>
      <c r="CR21">
        <v>27.123100000000001</v>
      </c>
      <c r="CS21">
        <v>999.9</v>
      </c>
      <c r="CT21">
        <v>0</v>
      </c>
      <c r="CU21">
        <v>0</v>
      </c>
      <c r="CV21">
        <v>9901.8799999999992</v>
      </c>
      <c r="CW21">
        <v>0</v>
      </c>
      <c r="CX21">
        <v>1796.24</v>
      </c>
      <c r="CY21">
        <v>-0.22935700000000001</v>
      </c>
      <c r="CZ21">
        <v>-0.63339900000000005</v>
      </c>
      <c r="DA21">
        <v>-0.39814500000000003</v>
      </c>
      <c r="DB21">
        <v>3.8752499999999999</v>
      </c>
      <c r="DC21">
        <v>-4.0646800000000001</v>
      </c>
      <c r="DD21">
        <v>-0.39231899999999997</v>
      </c>
      <c r="DE21">
        <v>18.0703</v>
      </c>
      <c r="DF21">
        <v>14.6341</v>
      </c>
      <c r="DG21">
        <v>1.8459099999999999</v>
      </c>
      <c r="DH21">
        <v>1.4594400000000001</v>
      </c>
      <c r="DI21">
        <v>16.181100000000001</v>
      </c>
      <c r="DJ21">
        <v>12.5497</v>
      </c>
      <c r="DK21">
        <v>1999.86</v>
      </c>
      <c r="DL21">
        <v>0.97999700000000001</v>
      </c>
      <c r="DM21">
        <v>2.0002700000000002E-2</v>
      </c>
      <c r="DN21">
        <v>0</v>
      </c>
      <c r="DO21">
        <v>696.15200000000004</v>
      </c>
      <c r="DP21">
        <v>5.0002700000000004</v>
      </c>
      <c r="DQ21">
        <v>19254.3</v>
      </c>
      <c r="DR21">
        <v>16184.7</v>
      </c>
      <c r="DS21">
        <v>45.75</v>
      </c>
      <c r="DT21">
        <v>47.625</v>
      </c>
      <c r="DU21">
        <v>46.5</v>
      </c>
      <c r="DV21">
        <v>47.25</v>
      </c>
      <c r="DW21">
        <v>47.125</v>
      </c>
      <c r="DX21">
        <v>1954.96</v>
      </c>
      <c r="DY21">
        <v>39.9</v>
      </c>
      <c r="DZ21">
        <v>0</v>
      </c>
      <c r="EA21">
        <v>61.099999904632597</v>
      </c>
      <c r="EB21">
        <v>696.43247058823499</v>
      </c>
      <c r="EC21">
        <v>-3.2159313771659499</v>
      </c>
      <c r="ED21">
        <v>203.627451585421</v>
      </c>
      <c r="EE21">
        <v>19241.7294117647</v>
      </c>
      <c r="EF21">
        <v>10</v>
      </c>
      <c r="EG21">
        <v>1566762120.5</v>
      </c>
      <c r="EH21" t="s">
        <v>375</v>
      </c>
      <c r="EI21">
        <v>67</v>
      </c>
      <c r="EJ21">
        <v>3.4430000000000001</v>
      </c>
      <c r="EK21">
        <v>0.439</v>
      </c>
      <c r="EL21">
        <v>0</v>
      </c>
      <c r="EM21">
        <v>14</v>
      </c>
      <c r="EN21">
        <v>0.34</v>
      </c>
      <c r="EO21">
        <v>0.05</v>
      </c>
      <c r="EP21">
        <v>3.9432880322282697E-2</v>
      </c>
      <c r="EQ21">
        <v>0.13544186574855199</v>
      </c>
      <c r="ER21">
        <v>3.8453781935960898E-2</v>
      </c>
      <c r="ES21">
        <v>1</v>
      </c>
      <c r="ET21">
        <v>1.3700341799759701E-2</v>
      </c>
      <c r="EU21">
        <v>0.19637867739425599</v>
      </c>
      <c r="EV21">
        <v>3.6328544111725501E-2</v>
      </c>
      <c r="EW21">
        <v>0</v>
      </c>
      <c r="EX21">
        <v>1</v>
      </c>
      <c r="EY21">
        <v>2</v>
      </c>
      <c r="EZ21" t="s">
        <v>365</v>
      </c>
      <c r="FA21">
        <v>2.9518900000000001</v>
      </c>
      <c r="FB21">
        <v>2.7732000000000001</v>
      </c>
      <c r="FC21">
        <v>-1.18067E-3</v>
      </c>
      <c r="FD21">
        <v>-1.1097799999999999E-4</v>
      </c>
      <c r="FE21">
        <v>9.3203900000000006E-2</v>
      </c>
      <c r="FF21">
        <v>7.6081499999999996E-2</v>
      </c>
      <c r="FG21">
        <v>24162.7</v>
      </c>
      <c r="FH21">
        <v>24408.1</v>
      </c>
      <c r="FI21">
        <v>22689</v>
      </c>
      <c r="FJ21">
        <v>26751.599999999999</v>
      </c>
      <c r="FK21">
        <v>29384.1</v>
      </c>
      <c r="FL21">
        <v>38724.300000000003</v>
      </c>
      <c r="FM21">
        <v>32381.9</v>
      </c>
      <c r="FN21">
        <v>42534.7</v>
      </c>
      <c r="FO21">
        <v>1.9662299999999999</v>
      </c>
      <c r="FP21">
        <v>1.91432</v>
      </c>
      <c r="FQ21">
        <v>3.8769100000000001E-2</v>
      </c>
      <c r="FR21">
        <v>0</v>
      </c>
      <c r="FS21">
        <v>26.488900000000001</v>
      </c>
      <c r="FT21">
        <v>999.9</v>
      </c>
      <c r="FU21">
        <v>37.340000000000003</v>
      </c>
      <c r="FV21">
        <v>37.575000000000003</v>
      </c>
      <c r="FW21">
        <v>24.356400000000001</v>
      </c>
      <c r="FX21">
        <v>60.6723</v>
      </c>
      <c r="FY21">
        <v>45.120199999999997</v>
      </c>
      <c r="FZ21">
        <v>1</v>
      </c>
      <c r="GA21">
        <v>0.275198</v>
      </c>
      <c r="GB21">
        <v>4.8188000000000004</v>
      </c>
      <c r="GC21">
        <v>20.225100000000001</v>
      </c>
      <c r="GD21">
        <v>5.2204300000000003</v>
      </c>
      <c r="GE21">
        <v>11.956</v>
      </c>
      <c r="GF21">
        <v>4.9707499999999998</v>
      </c>
      <c r="GG21">
        <v>3.2944</v>
      </c>
      <c r="GH21">
        <v>548.5</v>
      </c>
      <c r="GI21">
        <v>9999</v>
      </c>
      <c r="GJ21">
        <v>9999</v>
      </c>
      <c r="GK21">
        <v>9999</v>
      </c>
      <c r="GL21">
        <v>1.8657900000000001</v>
      </c>
      <c r="GM21">
        <v>1.8650800000000001</v>
      </c>
      <c r="GN21">
        <v>1.8653299999999999</v>
      </c>
      <c r="GO21">
        <v>1.8682799999999999</v>
      </c>
      <c r="GP21">
        <v>1.8625</v>
      </c>
      <c r="GQ21">
        <v>1.86069</v>
      </c>
      <c r="GR21">
        <v>1.8568800000000001</v>
      </c>
      <c r="GS21">
        <v>1.86304</v>
      </c>
      <c r="GT21" t="s">
        <v>351</v>
      </c>
      <c r="GU21" t="s">
        <v>19</v>
      </c>
      <c r="GV21" t="s">
        <v>19</v>
      </c>
      <c r="GW21" t="s">
        <v>19</v>
      </c>
      <c r="GX21" t="s">
        <v>352</v>
      </c>
      <c r="GY21" t="s">
        <v>353</v>
      </c>
      <c r="GZ21" t="s">
        <v>354</v>
      </c>
      <c r="HA21" t="s">
        <v>354</v>
      </c>
      <c r="HB21" t="s">
        <v>354</v>
      </c>
      <c r="HC21" t="s">
        <v>354</v>
      </c>
      <c r="HD21">
        <v>0</v>
      </c>
      <c r="HE21">
        <v>100</v>
      </c>
      <c r="HF21">
        <v>100</v>
      </c>
      <c r="HG21">
        <v>3.4430000000000001</v>
      </c>
      <c r="HH21">
        <v>0.439</v>
      </c>
      <c r="HI21">
        <v>2</v>
      </c>
      <c r="HJ21">
        <v>490.69600000000003</v>
      </c>
      <c r="HK21">
        <v>497.45100000000002</v>
      </c>
      <c r="HL21">
        <v>21.650500000000001</v>
      </c>
      <c r="HM21">
        <v>30.627800000000001</v>
      </c>
      <c r="HN21">
        <v>30.001300000000001</v>
      </c>
      <c r="HO21">
        <v>30.462499999999999</v>
      </c>
      <c r="HP21">
        <v>30.4499</v>
      </c>
      <c r="HQ21">
        <v>0</v>
      </c>
      <c r="HR21">
        <v>40.766300000000001</v>
      </c>
      <c r="HS21">
        <v>0</v>
      </c>
      <c r="HT21">
        <v>21.5854</v>
      </c>
      <c r="HU21">
        <v>0</v>
      </c>
      <c r="HV21">
        <v>14.363099999999999</v>
      </c>
      <c r="HW21">
        <v>99.714799999999997</v>
      </c>
      <c r="HX21">
        <v>103.788</v>
      </c>
    </row>
    <row r="22" spans="1:232" x14ac:dyDescent="0.25">
      <c r="A22">
        <v>7</v>
      </c>
      <c r="B22">
        <v>1566762371.5</v>
      </c>
      <c r="C22">
        <v>645.5</v>
      </c>
      <c r="D22" t="s">
        <v>381</v>
      </c>
      <c r="E22" t="s">
        <v>382</v>
      </c>
      <c r="G22">
        <v>1566762371.5</v>
      </c>
      <c r="H22">
        <f t="shared" si="0"/>
        <v>3.798394404886172E-3</v>
      </c>
      <c r="I22">
        <f t="shared" si="1"/>
        <v>23.864129273661362</v>
      </c>
      <c r="J22">
        <f t="shared" si="2"/>
        <v>369.64299999999997</v>
      </c>
      <c r="K22">
        <f t="shared" si="3"/>
        <v>185.6957063609031</v>
      </c>
      <c r="L22">
        <f t="shared" si="4"/>
        <v>18.537255553586682</v>
      </c>
      <c r="M22">
        <f t="shared" si="5"/>
        <v>36.899974096746888</v>
      </c>
      <c r="N22">
        <f t="shared" si="6"/>
        <v>0.22708957028373566</v>
      </c>
      <c r="O22">
        <f t="shared" si="7"/>
        <v>2.2556312841374093</v>
      </c>
      <c r="P22">
        <f t="shared" si="8"/>
        <v>0.21510968886368231</v>
      </c>
      <c r="Q22">
        <f t="shared" si="9"/>
        <v>0.13546721182036464</v>
      </c>
      <c r="R22">
        <f t="shared" si="10"/>
        <v>321.46160468817834</v>
      </c>
      <c r="S22">
        <f t="shared" si="11"/>
        <v>27.14556556205282</v>
      </c>
      <c r="T22">
        <f t="shared" si="12"/>
        <v>26.934100000000001</v>
      </c>
      <c r="U22">
        <f t="shared" si="13"/>
        <v>3.5653300419891116</v>
      </c>
      <c r="V22">
        <f t="shared" si="14"/>
        <v>54.874818190744755</v>
      </c>
      <c r="W22">
        <f t="shared" si="15"/>
        <v>1.8504242467579497</v>
      </c>
      <c r="X22">
        <f t="shared" si="16"/>
        <v>3.3720826925127638</v>
      </c>
      <c r="Y22">
        <f t="shared" si="17"/>
        <v>1.7149057952311619</v>
      </c>
      <c r="Z22">
        <f t="shared" si="18"/>
        <v>-167.50919325548017</v>
      </c>
      <c r="AA22">
        <f t="shared" si="19"/>
        <v>-114.91728613194316</v>
      </c>
      <c r="AB22">
        <f t="shared" si="20"/>
        <v>-10.935860530330995</v>
      </c>
      <c r="AC22">
        <f t="shared" si="21"/>
        <v>28.099264770424</v>
      </c>
      <c r="AD22">
        <v>-4.13355215404052E-2</v>
      </c>
      <c r="AE22">
        <v>4.6402744119677701E-2</v>
      </c>
      <c r="AF22">
        <v>3.4652935948739301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52888.509036003095</v>
      </c>
      <c r="AL22">
        <v>0</v>
      </c>
      <c r="AM22">
        <v>153.611764705882</v>
      </c>
      <c r="AN22">
        <v>678.13199999999995</v>
      </c>
      <c r="AO22">
        <f t="shared" si="25"/>
        <v>524.52023529411792</v>
      </c>
      <c r="AP22">
        <f t="shared" si="26"/>
        <v>0.77347807697338866</v>
      </c>
      <c r="AQ22">
        <v>-1.69616101757574</v>
      </c>
      <c r="AR22" t="s">
        <v>383</v>
      </c>
      <c r="AS22">
        <v>644.59535294117597</v>
      </c>
      <c r="AT22">
        <v>769.00300000000004</v>
      </c>
      <c r="AU22">
        <f t="shared" si="27"/>
        <v>0.16177784359596004</v>
      </c>
      <c r="AV22">
        <v>0.5</v>
      </c>
      <c r="AW22">
        <f t="shared" si="28"/>
        <v>1681.3142998384569</v>
      </c>
      <c r="AX22">
        <f t="shared" si="29"/>
        <v>23.864129273661362</v>
      </c>
      <c r="AY22">
        <f t="shared" si="30"/>
        <v>135.99970091745848</v>
      </c>
      <c r="AZ22">
        <f t="shared" si="31"/>
        <v>0.34816899283877961</v>
      </c>
      <c r="BA22">
        <f t="shared" si="32"/>
        <v>1.520256521561315E-2</v>
      </c>
      <c r="BB22">
        <f t="shared" si="33"/>
        <v>-0.11816728933437202</v>
      </c>
      <c r="BC22" t="s">
        <v>384</v>
      </c>
      <c r="BD22">
        <v>501.26</v>
      </c>
      <c r="BE22">
        <f t="shared" si="34"/>
        <v>267.74300000000005</v>
      </c>
      <c r="BF22">
        <f t="shared" si="35"/>
        <v>0.46465321991172148</v>
      </c>
      <c r="BG22">
        <f t="shared" si="36"/>
        <v>-0.51376701795648894</v>
      </c>
      <c r="BH22">
        <f t="shared" si="37"/>
        <v>0.20216025176141011</v>
      </c>
      <c r="BI22">
        <f t="shared" si="38"/>
        <v>-0.17324593768826738</v>
      </c>
      <c r="BJ22">
        <v>8519</v>
      </c>
      <c r="BK22">
        <v>300</v>
      </c>
      <c r="BL22">
        <v>300</v>
      </c>
      <c r="BM22">
        <v>300</v>
      </c>
      <c r="BN22">
        <v>10331.799999999999</v>
      </c>
      <c r="BO22">
        <v>733.178</v>
      </c>
      <c r="BP22">
        <v>-6.8569099999999999E-3</v>
      </c>
      <c r="BQ22">
        <v>-3.1884800000000002</v>
      </c>
      <c r="BR22" t="s">
        <v>347</v>
      </c>
      <c r="BS22" t="s">
        <v>347</v>
      </c>
      <c r="BT22" t="s">
        <v>347</v>
      </c>
      <c r="BU22" t="s">
        <v>347</v>
      </c>
      <c r="BV22" t="s">
        <v>347</v>
      </c>
      <c r="BW22" t="s">
        <v>347</v>
      </c>
      <c r="BX22" t="s">
        <v>347</v>
      </c>
      <c r="BY22" t="s">
        <v>347</v>
      </c>
      <c r="BZ22" t="s">
        <v>347</v>
      </c>
      <c r="CA22" t="s">
        <v>347</v>
      </c>
      <c r="CB22">
        <f t="shared" si="39"/>
        <v>2000.14</v>
      </c>
      <c r="CC22">
        <f t="shared" si="40"/>
        <v>1681.3142998384569</v>
      </c>
      <c r="CD22">
        <f t="shared" si="41"/>
        <v>0.84059830803766578</v>
      </c>
      <c r="CE22">
        <f t="shared" si="42"/>
        <v>0.19119661607533156</v>
      </c>
      <c r="CF22">
        <v>6</v>
      </c>
      <c r="CG22">
        <v>0.5</v>
      </c>
      <c r="CH22" t="s">
        <v>348</v>
      </c>
      <c r="CI22">
        <v>1566762371.5</v>
      </c>
      <c r="CJ22">
        <v>369.64299999999997</v>
      </c>
      <c r="CK22">
        <v>399.96899999999999</v>
      </c>
      <c r="CL22">
        <v>18.5365</v>
      </c>
      <c r="CM22">
        <v>14.0623</v>
      </c>
      <c r="CN22">
        <v>499.93099999999998</v>
      </c>
      <c r="CO22">
        <v>99.726299999999995</v>
      </c>
      <c r="CP22">
        <v>9.9678299999999997E-2</v>
      </c>
      <c r="CQ22">
        <v>25.989100000000001</v>
      </c>
      <c r="CR22">
        <v>26.934100000000001</v>
      </c>
      <c r="CS22">
        <v>999.9</v>
      </c>
      <c r="CT22">
        <v>0</v>
      </c>
      <c r="CU22">
        <v>0</v>
      </c>
      <c r="CV22">
        <v>9995.6200000000008</v>
      </c>
      <c r="CW22">
        <v>0</v>
      </c>
      <c r="CX22">
        <v>1740.17</v>
      </c>
      <c r="CY22">
        <v>-30.3262</v>
      </c>
      <c r="CZ22">
        <v>376.62400000000002</v>
      </c>
      <c r="DA22">
        <v>405.67399999999998</v>
      </c>
      <c r="DB22">
        <v>4.4742300000000004</v>
      </c>
      <c r="DC22">
        <v>365.99099999999999</v>
      </c>
      <c r="DD22">
        <v>399.96899999999999</v>
      </c>
      <c r="DE22">
        <v>18.109500000000001</v>
      </c>
      <c r="DF22">
        <v>14.0623</v>
      </c>
      <c r="DG22">
        <v>1.8485799999999999</v>
      </c>
      <c r="DH22">
        <v>1.40238</v>
      </c>
      <c r="DI22">
        <v>16.203700000000001</v>
      </c>
      <c r="DJ22">
        <v>11.9434</v>
      </c>
      <c r="DK22">
        <v>2000.14</v>
      </c>
      <c r="DL22">
        <v>0.98000900000000002</v>
      </c>
      <c r="DM22">
        <v>1.9991200000000001E-2</v>
      </c>
      <c r="DN22">
        <v>0</v>
      </c>
      <c r="DO22">
        <v>644.65800000000002</v>
      </c>
      <c r="DP22">
        <v>5.0002700000000004</v>
      </c>
      <c r="DQ22">
        <v>17896</v>
      </c>
      <c r="DR22">
        <v>16187</v>
      </c>
      <c r="DS22">
        <v>46.311999999999998</v>
      </c>
      <c r="DT22">
        <v>48.061999999999998</v>
      </c>
      <c r="DU22">
        <v>47.061999999999998</v>
      </c>
      <c r="DV22">
        <v>47.811999999999998</v>
      </c>
      <c r="DW22">
        <v>47.686999999999998</v>
      </c>
      <c r="DX22">
        <v>1955.25</v>
      </c>
      <c r="DY22">
        <v>39.89</v>
      </c>
      <c r="DZ22">
        <v>0</v>
      </c>
      <c r="EA22">
        <v>124.299999952316</v>
      </c>
      <c r="EB22">
        <v>644.59535294117597</v>
      </c>
      <c r="EC22">
        <v>0.45441174165116899</v>
      </c>
      <c r="ED22">
        <v>-2492.96569694652</v>
      </c>
      <c r="EE22">
        <v>18256.323529411799</v>
      </c>
      <c r="EF22">
        <v>10</v>
      </c>
      <c r="EG22">
        <v>1566762339</v>
      </c>
      <c r="EH22" t="s">
        <v>385</v>
      </c>
      <c r="EI22">
        <v>69</v>
      </c>
      <c r="EJ22">
        <v>3.6520000000000001</v>
      </c>
      <c r="EK22">
        <v>0.42699999999999999</v>
      </c>
      <c r="EL22">
        <v>400</v>
      </c>
      <c r="EM22">
        <v>14</v>
      </c>
      <c r="EN22">
        <v>0.09</v>
      </c>
      <c r="EO22">
        <v>0.05</v>
      </c>
      <c r="EP22">
        <v>23.818112814257201</v>
      </c>
      <c r="EQ22">
        <v>-0.14835544604841899</v>
      </c>
      <c r="ER22">
        <v>0.103975133777043</v>
      </c>
      <c r="ES22">
        <v>1</v>
      </c>
      <c r="ET22">
        <v>0.22869188750118499</v>
      </c>
      <c r="EU22">
        <v>2.4689361770332999E-2</v>
      </c>
      <c r="EV22">
        <v>5.0021999786742898E-3</v>
      </c>
      <c r="EW22">
        <v>1</v>
      </c>
      <c r="EX22">
        <v>2</v>
      </c>
      <c r="EY22">
        <v>2</v>
      </c>
      <c r="EZ22" t="s">
        <v>350</v>
      </c>
      <c r="FA22">
        <v>2.9513799999999999</v>
      </c>
      <c r="FB22">
        <v>2.7770600000000001</v>
      </c>
      <c r="FC22">
        <v>8.8770199999999994E-2</v>
      </c>
      <c r="FD22">
        <v>9.2581800000000006E-2</v>
      </c>
      <c r="FE22">
        <v>9.3279799999999996E-2</v>
      </c>
      <c r="FF22">
        <v>7.3790800000000004E-2</v>
      </c>
      <c r="FG22">
        <v>21969.8</v>
      </c>
      <c r="FH22">
        <v>22121.7</v>
      </c>
      <c r="FI22">
        <v>22666.6</v>
      </c>
      <c r="FJ22">
        <v>26724.6</v>
      </c>
      <c r="FK22">
        <v>29356</v>
      </c>
      <c r="FL22">
        <v>38788.699999999997</v>
      </c>
      <c r="FM22">
        <v>32352.3</v>
      </c>
      <c r="FN22">
        <v>42499.6</v>
      </c>
      <c r="FO22">
        <v>1.9773499999999999</v>
      </c>
      <c r="FP22">
        <v>1.91255</v>
      </c>
      <c r="FQ22">
        <v>5.0708700000000002E-2</v>
      </c>
      <c r="FR22">
        <v>0</v>
      </c>
      <c r="FS22">
        <v>26.104199999999999</v>
      </c>
      <c r="FT22">
        <v>999.9</v>
      </c>
      <c r="FU22">
        <v>37.290999999999997</v>
      </c>
      <c r="FV22">
        <v>37.776000000000003</v>
      </c>
      <c r="FW22">
        <v>24.591000000000001</v>
      </c>
      <c r="FX22">
        <v>60.652299999999997</v>
      </c>
      <c r="FY22">
        <v>45.112200000000001</v>
      </c>
      <c r="FZ22">
        <v>1</v>
      </c>
      <c r="GA22">
        <v>0.31088900000000003</v>
      </c>
      <c r="GB22">
        <v>3.5930599999999999</v>
      </c>
      <c r="GC22">
        <v>20.256699999999999</v>
      </c>
      <c r="GD22">
        <v>5.2193899999999998</v>
      </c>
      <c r="GE22">
        <v>11.956</v>
      </c>
      <c r="GF22">
        <v>4.9702999999999999</v>
      </c>
      <c r="GG22">
        <v>3.2942200000000001</v>
      </c>
      <c r="GH22">
        <v>548.5</v>
      </c>
      <c r="GI22">
        <v>9999</v>
      </c>
      <c r="GJ22">
        <v>9999</v>
      </c>
      <c r="GK22">
        <v>9999</v>
      </c>
      <c r="GL22">
        <v>1.86575</v>
      </c>
      <c r="GM22">
        <v>1.8650599999999999</v>
      </c>
      <c r="GN22">
        <v>1.8653</v>
      </c>
      <c r="GO22">
        <v>1.8682700000000001</v>
      </c>
      <c r="GP22">
        <v>1.8625</v>
      </c>
      <c r="GQ22">
        <v>1.86066</v>
      </c>
      <c r="GR22">
        <v>1.8568499999999999</v>
      </c>
      <c r="GS22">
        <v>1.8629899999999999</v>
      </c>
      <c r="GT22" t="s">
        <v>351</v>
      </c>
      <c r="GU22" t="s">
        <v>19</v>
      </c>
      <c r="GV22" t="s">
        <v>19</v>
      </c>
      <c r="GW22" t="s">
        <v>19</v>
      </c>
      <c r="GX22" t="s">
        <v>352</v>
      </c>
      <c r="GY22" t="s">
        <v>353</v>
      </c>
      <c r="GZ22" t="s">
        <v>354</v>
      </c>
      <c r="HA22" t="s">
        <v>354</v>
      </c>
      <c r="HB22" t="s">
        <v>354</v>
      </c>
      <c r="HC22" t="s">
        <v>354</v>
      </c>
      <c r="HD22">
        <v>0</v>
      </c>
      <c r="HE22">
        <v>100</v>
      </c>
      <c r="HF22">
        <v>100</v>
      </c>
      <c r="HG22">
        <v>3.6520000000000001</v>
      </c>
      <c r="HH22">
        <v>0.42699999999999999</v>
      </c>
      <c r="HI22">
        <v>2</v>
      </c>
      <c r="HJ22">
        <v>502.33100000000002</v>
      </c>
      <c r="HK22">
        <v>500.57299999999998</v>
      </c>
      <c r="HL22">
        <v>22.056100000000001</v>
      </c>
      <c r="HM22">
        <v>31.1797</v>
      </c>
      <c r="HN22">
        <v>30</v>
      </c>
      <c r="HO22">
        <v>30.995200000000001</v>
      </c>
      <c r="HP22">
        <v>30.9696</v>
      </c>
      <c r="HQ22">
        <v>21.247699999999998</v>
      </c>
      <c r="HR22">
        <v>43.968299999999999</v>
      </c>
      <c r="HS22">
        <v>0</v>
      </c>
      <c r="HT22">
        <v>22.088699999999999</v>
      </c>
      <c r="HU22">
        <v>400</v>
      </c>
      <c r="HV22">
        <v>14.039300000000001</v>
      </c>
      <c r="HW22">
        <v>99.620699999999999</v>
      </c>
      <c r="HX22">
        <v>103.69499999999999</v>
      </c>
    </row>
    <row r="23" spans="1:232" x14ac:dyDescent="0.25">
      <c r="A23">
        <v>8</v>
      </c>
      <c r="B23">
        <v>1566762463</v>
      </c>
      <c r="C23">
        <v>737</v>
      </c>
      <c r="D23" t="s">
        <v>386</v>
      </c>
      <c r="E23" t="s">
        <v>387</v>
      </c>
      <c r="G23">
        <v>1566762463</v>
      </c>
      <c r="H23">
        <f t="shared" si="0"/>
        <v>3.3471606761199743E-3</v>
      </c>
      <c r="I23">
        <f t="shared" si="1"/>
        <v>24.937946220826827</v>
      </c>
      <c r="J23">
        <f t="shared" si="2"/>
        <v>468.18099999999998</v>
      </c>
      <c r="K23">
        <f t="shared" si="3"/>
        <v>245.02967263569181</v>
      </c>
      <c r="L23">
        <f t="shared" si="4"/>
        <v>24.459178255802129</v>
      </c>
      <c r="M23">
        <f t="shared" si="5"/>
        <v>46.734431841671004</v>
      </c>
      <c r="N23">
        <f t="shared" si="6"/>
        <v>0.19506185758957587</v>
      </c>
      <c r="O23">
        <f t="shared" si="7"/>
        <v>2.2512365202145985</v>
      </c>
      <c r="P23">
        <f t="shared" si="8"/>
        <v>0.18613510323713275</v>
      </c>
      <c r="Q23">
        <f t="shared" si="9"/>
        <v>0.11710242501395965</v>
      </c>
      <c r="R23">
        <f t="shared" si="10"/>
        <v>321.44413792869932</v>
      </c>
      <c r="S23">
        <f t="shared" si="11"/>
        <v>27.455363532092409</v>
      </c>
      <c r="T23">
        <f t="shared" si="12"/>
        <v>27.160699999999999</v>
      </c>
      <c r="U23">
        <f t="shared" si="13"/>
        <v>3.6130803904403548</v>
      </c>
      <c r="V23">
        <f t="shared" si="14"/>
        <v>54.860041615572676</v>
      </c>
      <c r="W23">
        <f t="shared" si="15"/>
        <v>1.8673269443497003</v>
      </c>
      <c r="X23">
        <f t="shared" si="16"/>
        <v>3.4038015454578825</v>
      </c>
      <c r="Y23">
        <f t="shared" si="17"/>
        <v>1.7457534460906545</v>
      </c>
      <c r="Z23">
        <f t="shared" si="18"/>
        <v>-147.60978581689088</v>
      </c>
      <c r="AA23">
        <f t="shared" si="19"/>
        <v>-122.982866499404</v>
      </c>
      <c r="AB23">
        <f t="shared" si="20"/>
        <v>-11.748877910353475</v>
      </c>
      <c r="AC23">
        <f t="shared" si="21"/>
        <v>39.10260770205096</v>
      </c>
      <c r="AD23">
        <v>-4.1217044505206503E-2</v>
      </c>
      <c r="AE23">
        <v>4.6269743268508801E-2</v>
      </c>
      <c r="AF23">
        <v>3.45743166279098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52715.015235391904</v>
      </c>
      <c r="AL23">
        <v>0</v>
      </c>
      <c r="AM23">
        <v>153.611764705882</v>
      </c>
      <c r="AN23">
        <v>678.13199999999995</v>
      </c>
      <c r="AO23">
        <f t="shared" si="25"/>
        <v>524.52023529411792</v>
      </c>
      <c r="AP23">
        <f t="shared" si="26"/>
        <v>0.77347807697338866</v>
      </c>
      <c r="AQ23">
        <v>-1.69616101757574</v>
      </c>
      <c r="AR23" t="s">
        <v>388</v>
      </c>
      <c r="AS23">
        <v>643.96229411764705</v>
      </c>
      <c r="AT23">
        <v>774.92499999999995</v>
      </c>
      <c r="AU23">
        <f t="shared" si="27"/>
        <v>0.16900049150866592</v>
      </c>
      <c r="AV23">
        <v>0.5</v>
      </c>
      <c r="AW23">
        <f t="shared" si="28"/>
        <v>1681.2143998383253</v>
      </c>
      <c r="AX23">
        <f t="shared" si="29"/>
        <v>24.937946220826827</v>
      </c>
      <c r="AY23">
        <f t="shared" si="30"/>
        <v>142.0630299520619</v>
      </c>
      <c r="AZ23">
        <f t="shared" si="31"/>
        <v>0.35748620834274286</v>
      </c>
      <c r="BA23">
        <f t="shared" si="32"/>
        <v>1.5842183626885331E-2</v>
      </c>
      <c r="BB23">
        <f t="shared" si="33"/>
        <v>-0.1249062812530245</v>
      </c>
      <c r="BC23" t="s">
        <v>389</v>
      </c>
      <c r="BD23">
        <v>497.9</v>
      </c>
      <c r="BE23">
        <f t="shared" si="34"/>
        <v>277.02499999999998</v>
      </c>
      <c r="BF23">
        <f t="shared" si="35"/>
        <v>0.4727468852354586</v>
      </c>
      <c r="BG23">
        <f t="shared" si="36"/>
        <v>-0.53704669537041161</v>
      </c>
      <c r="BH23">
        <f t="shared" si="37"/>
        <v>0.21078370529215854</v>
      </c>
      <c r="BI23">
        <f t="shared" si="38"/>
        <v>-0.18453625520419548</v>
      </c>
      <c r="BJ23">
        <v>8521</v>
      </c>
      <c r="BK23">
        <v>300</v>
      </c>
      <c r="BL23">
        <v>300</v>
      </c>
      <c r="BM23">
        <v>300</v>
      </c>
      <c r="BN23">
        <v>10331.1</v>
      </c>
      <c r="BO23">
        <v>738.529</v>
      </c>
      <c r="BP23">
        <v>-6.8567699999999999E-3</v>
      </c>
      <c r="BQ23">
        <v>-3.6356199999999999</v>
      </c>
      <c r="BR23" t="s">
        <v>347</v>
      </c>
      <c r="BS23" t="s">
        <v>347</v>
      </c>
      <c r="BT23" t="s">
        <v>347</v>
      </c>
      <c r="BU23" t="s">
        <v>347</v>
      </c>
      <c r="BV23" t="s">
        <v>347</v>
      </c>
      <c r="BW23" t="s">
        <v>347</v>
      </c>
      <c r="BX23" t="s">
        <v>347</v>
      </c>
      <c r="BY23" t="s">
        <v>347</v>
      </c>
      <c r="BZ23" t="s">
        <v>347</v>
      </c>
      <c r="CA23" t="s">
        <v>347</v>
      </c>
      <c r="CB23">
        <f t="shared" si="39"/>
        <v>2000.02</v>
      </c>
      <c r="CC23">
        <f t="shared" si="40"/>
        <v>1681.2143998383253</v>
      </c>
      <c r="CD23">
        <f t="shared" si="41"/>
        <v>0.84059879393122339</v>
      </c>
      <c r="CE23">
        <f t="shared" si="42"/>
        <v>0.191197587862447</v>
      </c>
      <c r="CF23">
        <v>6</v>
      </c>
      <c r="CG23">
        <v>0.5</v>
      </c>
      <c r="CH23" t="s">
        <v>348</v>
      </c>
      <c r="CI23">
        <v>1566762463</v>
      </c>
      <c r="CJ23">
        <v>468.18099999999998</v>
      </c>
      <c r="CK23">
        <v>499.98899999999998</v>
      </c>
      <c r="CL23">
        <v>18.706700000000001</v>
      </c>
      <c r="CM23">
        <v>14.765000000000001</v>
      </c>
      <c r="CN23">
        <v>499.96899999999999</v>
      </c>
      <c r="CO23">
        <v>99.721000000000004</v>
      </c>
      <c r="CP23">
        <v>0.10029100000000001</v>
      </c>
      <c r="CQ23">
        <v>26.147400000000001</v>
      </c>
      <c r="CR23">
        <v>27.160699999999999</v>
      </c>
      <c r="CS23">
        <v>999.9</v>
      </c>
      <c r="CT23">
        <v>0</v>
      </c>
      <c r="CU23">
        <v>0</v>
      </c>
      <c r="CV23">
        <v>9967.5</v>
      </c>
      <c r="CW23">
        <v>0</v>
      </c>
      <c r="CX23">
        <v>1648.52</v>
      </c>
      <c r="CY23">
        <v>-32.016399999999997</v>
      </c>
      <c r="CZ23">
        <v>476.88600000000002</v>
      </c>
      <c r="DA23">
        <v>507.48200000000003</v>
      </c>
      <c r="DB23">
        <v>3.92469</v>
      </c>
      <c r="DC23">
        <v>464.32100000000003</v>
      </c>
      <c r="DD23">
        <v>499.98899999999998</v>
      </c>
      <c r="DE23">
        <v>18.262699999999999</v>
      </c>
      <c r="DF23">
        <v>14.765000000000001</v>
      </c>
      <c r="DG23">
        <v>1.86375</v>
      </c>
      <c r="DH23">
        <v>1.47238</v>
      </c>
      <c r="DI23">
        <v>16.332000000000001</v>
      </c>
      <c r="DJ23">
        <v>12.6843</v>
      </c>
      <c r="DK23">
        <v>2000.02</v>
      </c>
      <c r="DL23">
        <v>0.97999199999999997</v>
      </c>
      <c r="DM23">
        <v>2.00076E-2</v>
      </c>
      <c r="DN23">
        <v>0</v>
      </c>
      <c r="DO23">
        <v>644.71</v>
      </c>
      <c r="DP23">
        <v>5.0002700000000004</v>
      </c>
      <c r="DQ23">
        <v>18040.2</v>
      </c>
      <c r="DR23">
        <v>16186</v>
      </c>
      <c r="DS23">
        <v>46.375</v>
      </c>
      <c r="DT23">
        <v>48.061999999999998</v>
      </c>
      <c r="DU23">
        <v>47.125</v>
      </c>
      <c r="DV23">
        <v>47.75</v>
      </c>
      <c r="DW23">
        <v>47.75</v>
      </c>
      <c r="DX23">
        <v>1955.1</v>
      </c>
      <c r="DY23">
        <v>39.92</v>
      </c>
      <c r="DZ23">
        <v>0</v>
      </c>
      <c r="EA23">
        <v>91.200000047683702</v>
      </c>
      <c r="EB23">
        <v>643.96229411764705</v>
      </c>
      <c r="EC23">
        <v>2.0061274160875699</v>
      </c>
      <c r="ED23">
        <v>781.83823382125797</v>
      </c>
      <c r="EE23">
        <v>18001.588235294101</v>
      </c>
      <c r="EF23">
        <v>10</v>
      </c>
      <c r="EG23">
        <v>1566762485.5</v>
      </c>
      <c r="EH23" t="s">
        <v>390</v>
      </c>
      <c r="EI23">
        <v>70</v>
      </c>
      <c r="EJ23">
        <v>3.86</v>
      </c>
      <c r="EK23">
        <v>0.44400000000000001</v>
      </c>
      <c r="EL23">
        <v>500</v>
      </c>
      <c r="EM23">
        <v>15</v>
      </c>
      <c r="EN23">
        <v>0.04</v>
      </c>
      <c r="EO23">
        <v>0.04</v>
      </c>
      <c r="EP23">
        <v>25.168867175978999</v>
      </c>
      <c r="EQ23">
        <v>0.28431068985105501</v>
      </c>
      <c r="ER23">
        <v>4.83945136527551E-2</v>
      </c>
      <c r="ES23">
        <v>1</v>
      </c>
      <c r="ET23">
        <v>0.196019619244724</v>
      </c>
      <c r="EU23">
        <v>-1.1074674706589901E-2</v>
      </c>
      <c r="EV23">
        <v>1.1991744067857699E-3</v>
      </c>
      <c r="EW23">
        <v>1</v>
      </c>
      <c r="EX23">
        <v>2</v>
      </c>
      <c r="EY23">
        <v>2</v>
      </c>
      <c r="EZ23" t="s">
        <v>350</v>
      </c>
      <c r="FA23">
        <v>2.9514399999999998</v>
      </c>
      <c r="FB23">
        <v>2.7774200000000002</v>
      </c>
      <c r="FC23">
        <v>0.106373</v>
      </c>
      <c r="FD23">
        <v>0.10932799999999999</v>
      </c>
      <c r="FE23">
        <v>9.3825800000000001E-2</v>
      </c>
      <c r="FF23">
        <v>7.6472700000000005E-2</v>
      </c>
      <c r="FG23">
        <v>21543.7</v>
      </c>
      <c r="FH23">
        <v>21711.3</v>
      </c>
      <c r="FI23">
        <v>22665</v>
      </c>
      <c r="FJ23">
        <v>26722.6</v>
      </c>
      <c r="FK23">
        <v>29336.6</v>
      </c>
      <c r="FL23">
        <v>38674.300000000003</v>
      </c>
      <c r="FM23">
        <v>32350.2</v>
      </c>
      <c r="FN23">
        <v>42497.2</v>
      </c>
      <c r="FO23">
        <v>1.9762299999999999</v>
      </c>
      <c r="FP23">
        <v>1.9127799999999999</v>
      </c>
      <c r="FQ23">
        <v>5.0123800000000003E-2</v>
      </c>
      <c r="FR23">
        <v>0</v>
      </c>
      <c r="FS23">
        <v>26.340699999999998</v>
      </c>
      <c r="FT23">
        <v>999.9</v>
      </c>
      <c r="FU23">
        <v>37.235999999999997</v>
      </c>
      <c r="FV23">
        <v>37.837000000000003</v>
      </c>
      <c r="FW23">
        <v>24.6388</v>
      </c>
      <c r="FX23">
        <v>61.652299999999997</v>
      </c>
      <c r="FY23">
        <v>45</v>
      </c>
      <c r="FZ23">
        <v>1</v>
      </c>
      <c r="GA23">
        <v>0.32615300000000003</v>
      </c>
      <c r="GB23">
        <v>6.0440500000000004</v>
      </c>
      <c r="GC23">
        <v>20.185199999999998</v>
      </c>
      <c r="GD23">
        <v>5.2207299999999996</v>
      </c>
      <c r="GE23">
        <v>11.956200000000001</v>
      </c>
      <c r="GF23">
        <v>4.9707999999999997</v>
      </c>
      <c r="GG23">
        <v>3.2942200000000001</v>
      </c>
      <c r="GH23">
        <v>548.6</v>
      </c>
      <c r="GI23">
        <v>9999</v>
      </c>
      <c r="GJ23">
        <v>9999</v>
      </c>
      <c r="GK23">
        <v>9999</v>
      </c>
      <c r="GL23">
        <v>1.8656900000000001</v>
      </c>
      <c r="GM23">
        <v>1.8649800000000001</v>
      </c>
      <c r="GN23">
        <v>1.8652299999999999</v>
      </c>
      <c r="GO23">
        <v>1.86815</v>
      </c>
      <c r="GP23">
        <v>1.86249</v>
      </c>
      <c r="GQ23">
        <v>1.86066</v>
      </c>
      <c r="GR23">
        <v>1.85684</v>
      </c>
      <c r="GS23">
        <v>1.8629500000000001</v>
      </c>
      <c r="GT23" t="s">
        <v>351</v>
      </c>
      <c r="GU23" t="s">
        <v>19</v>
      </c>
      <c r="GV23" t="s">
        <v>19</v>
      </c>
      <c r="GW23" t="s">
        <v>19</v>
      </c>
      <c r="GX23" t="s">
        <v>352</v>
      </c>
      <c r="GY23" t="s">
        <v>353</v>
      </c>
      <c r="GZ23" t="s">
        <v>354</v>
      </c>
      <c r="HA23" t="s">
        <v>354</v>
      </c>
      <c r="HB23" t="s">
        <v>354</v>
      </c>
      <c r="HC23" t="s">
        <v>354</v>
      </c>
      <c r="HD23">
        <v>0</v>
      </c>
      <c r="HE23">
        <v>100</v>
      </c>
      <c r="HF23">
        <v>100</v>
      </c>
      <c r="HG23">
        <v>3.86</v>
      </c>
      <c r="HH23">
        <v>0.44400000000000001</v>
      </c>
      <c r="HI23">
        <v>2</v>
      </c>
      <c r="HJ23">
        <v>502.298</v>
      </c>
      <c r="HK23">
        <v>501.51100000000002</v>
      </c>
      <c r="HL23">
        <v>21.007999999999999</v>
      </c>
      <c r="HM23">
        <v>31.225100000000001</v>
      </c>
      <c r="HN23">
        <v>30.001300000000001</v>
      </c>
      <c r="HO23">
        <v>31.081199999999999</v>
      </c>
      <c r="HP23">
        <v>31.0626</v>
      </c>
      <c r="HQ23">
        <v>25.444800000000001</v>
      </c>
      <c r="HR23">
        <v>39.869</v>
      </c>
      <c r="HS23">
        <v>0</v>
      </c>
      <c r="HT23">
        <v>20.9206</v>
      </c>
      <c r="HU23">
        <v>500</v>
      </c>
      <c r="HV23">
        <v>14.9026</v>
      </c>
      <c r="HW23">
        <v>99.614000000000004</v>
      </c>
      <c r="HX23">
        <v>103.688</v>
      </c>
    </row>
    <row r="24" spans="1:232" x14ac:dyDescent="0.25">
      <c r="A24">
        <v>9</v>
      </c>
      <c r="B24">
        <v>1566762591</v>
      </c>
      <c r="C24">
        <v>865</v>
      </c>
      <c r="D24" t="s">
        <v>391</v>
      </c>
      <c r="E24" t="s">
        <v>392</v>
      </c>
      <c r="G24">
        <v>1566762591</v>
      </c>
      <c r="H24">
        <f t="shared" si="0"/>
        <v>2.7886974569219483E-3</v>
      </c>
      <c r="I24">
        <f t="shared" si="1"/>
        <v>25.325294761982406</v>
      </c>
      <c r="J24">
        <f t="shared" si="2"/>
        <v>567.69100000000003</v>
      </c>
      <c r="K24">
        <f t="shared" si="3"/>
        <v>298.95240873800941</v>
      </c>
      <c r="L24">
        <f t="shared" si="4"/>
        <v>29.841993802585314</v>
      </c>
      <c r="M24">
        <f t="shared" si="5"/>
        <v>56.667987307069801</v>
      </c>
      <c r="N24">
        <f t="shared" si="6"/>
        <v>0.16339569644590343</v>
      </c>
      <c r="O24">
        <f t="shared" si="7"/>
        <v>2.2590080735885039</v>
      </c>
      <c r="P24">
        <f t="shared" si="8"/>
        <v>0.15710239718387478</v>
      </c>
      <c r="Q24">
        <f t="shared" si="9"/>
        <v>9.8734230064925405E-2</v>
      </c>
      <c r="R24">
        <f t="shared" si="10"/>
        <v>321.44141849926802</v>
      </c>
      <c r="S24">
        <f t="shared" si="11"/>
        <v>27.246261513843194</v>
      </c>
      <c r="T24">
        <f t="shared" si="12"/>
        <v>26.905799999999999</v>
      </c>
      <c r="U24">
        <f t="shared" si="13"/>
        <v>3.5594053892834578</v>
      </c>
      <c r="V24">
        <f t="shared" si="14"/>
        <v>55.180984999282977</v>
      </c>
      <c r="W24">
        <f t="shared" si="15"/>
        <v>1.8353651578459198</v>
      </c>
      <c r="X24">
        <f t="shared" si="16"/>
        <v>3.3260826313081733</v>
      </c>
      <c r="Y24">
        <f t="shared" si="17"/>
        <v>1.724040231437538</v>
      </c>
      <c r="Z24">
        <f t="shared" si="18"/>
        <v>-122.98155785025793</v>
      </c>
      <c r="AA24">
        <f t="shared" si="19"/>
        <v>-139.8852870522301</v>
      </c>
      <c r="AB24">
        <f t="shared" si="20"/>
        <v>-13.274688162405155</v>
      </c>
      <c r="AC24">
        <f t="shared" si="21"/>
        <v>45.299885434374858</v>
      </c>
      <c r="AD24">
        <v>-4.14266981966337E-2</v>
      </c>
      <c r="AE24">
        <v>4.6505097903807899E-2</v>
      </c>
      <c r="AF24">
        <v>3.4713386212444699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53041.422279969025</v>
      </c>
      <c r="AL24">
        <v>0</v>
      </c>
      <c r="AM24">
        <v>153.611764705882</v>
      </c>
      <c r="AN24">
        <v>678.13199999999995</v>
      </c>
      <c r="AO24">
        <f t="shared" si="25"/>
        <v>524.52023529411792</v>
      </c>
      <c r="AP24">
        <f t="shared" si="26"/>
        <v>0.77347807697338866</v>
      </c>
      <c r="AQ24">
        <v>-1.69616101757574</v>
      </c>
      <c r="AR24" t="s">
        <v>393</v>
      </c>
      <c r="AS24">
        <v>644.26347058823501</v>
      </c>
      <c r="AT24">
        <v>775.73099999999999</v>
      </c>
      <c r="AU24">
        <f t="shared" si="27"/>
        <v>0.16947566799801084</v>
      </c>
      <c r="AV24">
        <v>0.5</v>
      </c>
      <c r="AW24">
        <f t="shared" si="28"/>
        <v>1681.2053998384058</v>
      </c>
      <c r="AX24">
        <f t="shared" si="29"/>
        <v>25.325294761982406</v>
      </c>
      <c r="AY24">
        <f t="shared" si="30"/>
        <v>142.46170408973836</v>
      </c>
      <c r="AZ24">
        <f t="shared" si="31"/>
        <v>0.35944289966496118</v>
      </c>
      <c r="BA24">
        <f t="shared" si="32"/>
        <v>1.6072667731233434E-2</v>
      </c>
      <c r="BB24">
        <f t="shared" si="33"/>
        <v>-0.12581552110203156</v>
      </c>
      <c r="BC24" t="s">
        <v>394</v>
      </c>
      <c r="BD24">
        <v>496.9</v>
      </c>
      <c r="BE24">
        <f t="shared" si="34"/>
        <v>278.83100000000002</v>
      </c>
      <c r="BF24">
        <f t="shared" si="35"/>
        <v>0.47149538398443852</v>
      </c>
      <c r="BG24">
        <f t="shared" si="36"/>
        <v>-0.53853072305111716</v>
      </c>
      <c r="BH24">
        <f t="shared" si="37"/>
        <v>0.21132207775188203</v>
      </c>
      <c r="BI24">
        <f t="shared" si="38"/>
        <v>-0.1860728975408788</v>
      </c>
      <c r="BJ24">
        <v>8523</v>
      </c>
      <c r="BK24">
        <v>300</v>
      </c>
      <c r="BL24">
        <v>300</v>
      </c>
      <c r="BM24">
        <v>300</v>
      </c>
      <c r="BN24">
        <v>10329.6</v>
      </c>
      <c r="BO24">
        <v>740.95399999999995</v>
      </c>
      <c r="BP24">
        <v>-6.8557599999999998E-3</v>
      </c>
      <c r="BQ24">
        <v>-2.9754</v>
      </c>
      <c r="BR24" t="s">
        <v>347</v>
      </c>
      <c r="BS24" t="s">
        <v>347</v>
      </c>
      <c r="BT24" t="s">
        <v>347</v>
      </c>
      <c r="BU24" t="s">
        <v>347</v>
      </c>
      <c r="BV24" t="s">
        <v>347</v>
      </c>
      <c r="BW24" t="s">
        <v>347</v>
      </c>
      <c r="BX24" t="s">
        <v>347</v>
      </c>
      <c r="BY24" t="s">
        <v>347</v>
      </c>
      <c r="BZ24" t="s">
        <v>347</v>
      </c>
      <c r="CA24" t="s">
        <v>347</v>
      </c>
      <c r="CB24">
        <f t="shared" si="39"/>
        <v>2000.01</v>
      </c>
      <c r="CC24">
        <f t="shared" si="40"/>
        <v>1681.2053998384058</v>
      </c>
      <c r="CD24">
        <f t="shared" si="41"/>
        <v>0.84059849692671829</v>
      </c>
      <c r="CE24">
        <f t="shared" si="42"/>
        <v>0.19119699385343655</v>
      </c>
      <c r="CF24">
        <v>6</v>
      </c>
      <c r="CG24">
        <v>0.5</v>
      </c>
      <c r="CH24" t="s">
        <v>348</v>
      </c>
      <c r="CI24">
        <v>1566762591</v>
      </c>
      <c r="CJ24">
        <v>567.69100000000003</v>
      </c>
      <c r="CK24">
        <v>599.98199999999997</v>
      </c>
      <c r="CL24">
        <v>18.386399999999998</v>
      </c>
      <c r="CM24">
        <v>15.1014</v>
      </c>
      <c r="CN24">
        <v>499.98599999999999</v>
      </c>
      <c r="CO24">
        <v>99.721999999999994</v>
      </c>
      <c r="CP24">
        <v>9.9887799999999999E-2</v>
      </c>
      <c r="CQ24">
        <v>25.757200000000001</v>
      </c>
      <c r="CR24">
        <v>26.905799999999999</v>
      </c>
      <c r="CS24">
        <v>999.9</v>
      </c>
      <c r="CT24">
        <v>0</v>
      </c>
      <c r="CU24">
        <v>0</v>
      </c>
      <c r="CV24">
        <v>10018.1</v>
      </c>
      <c r="CW24">
        <v>0</v>
      </c>
      <c r="CX24">
        <v>403.86599999999999</v>
      </c>
      <c r="CY24">
        <v>-32.290799999999997</v>
      </c>
      <c r="CZ24">
        <v>578.32500000000005</v>
      </c>
      <c r="DA24">
        <v>609.18200000000002</v>
      </c>
      <c r="DB24">
        <v>3.2850199999999998</v>
      </c>
      <c r="DC24">
        <v>563.89</v>
      </c>
      <c r="DD24">
        <v>599.98199999999997</v>
      </c>
      <c r="DE24">
        <v>17.939399999999999</v>
      </c>
      <c r="DF24">
        <v>15.1014</v>
      </c>
      <c r="DG24">
        <v>1.8335300000000001</v>
      </c>
      <c r="DH24">
        <v>1.5059400000000001</v>
      </c>
      <c r="DI24">
        <v>16.075600000000001</v>
      </c>
      <c r="DJ24">
        <v>13.028700000000001</v>
      </c>
      <c r="DK24">
        <v>2000.01</v>
      </c>
      <c r="DL24">
        <v>0.97999800000000004</v>
      </c>
      <c r="DM24">
        <v>2.0001600000000001E-2</v>
      </c>
      <c r="DN24">
        <v>0</v>
      </c>
      <c r="DO24">
        <v>644.06600000000003</v>
      </c>
      <c r="DP24">
        <v>5.0002700000000004</v>
      </c>
      <c r="DQ24">
        <v>14431.4</v>
      </c>
      <c r="DR24">
        <v>16186</v>
      </c>
      <c r="DS24">
        <v>46.5</v>
      </c>
      <c r="DT24">
        <v>48.125</v>
      </c>
      <c r="DU24">
        <v>47.25</v>
      </c>
      <c r="DV24">
        <v>47.936999999999998</v>
      </c>
      <c r="DW24">
        <v>47.875</v>
      </c>
      <c r="DX24">
        <v>1955.11</v>
      </c>
      <c r="DY24">
        <v>39.9</v>
      </c>
      <c r="DZ24">
        <v>0</v>
      </c>
      <c r="EA24">
        <v>127.299999952316</v>
      </c>
      <c r="EB24">
        <v>644.26347058823501</v>
      </c>
      <c r="EC24">
        <v>0.33186275748030097</v>
      </c>
      <c r="ED24">
        <v>-193.16176388406799</v>
      </c>
      <c r="EE24">
        <v>14440.423529411801</v>
      </c>
      <c r="EF24">
        <v>10</v>
      </c>
      <c r="EG24">
        <v>1566762555.5</v>
      </c>
      <c r="EH24" t="s">
        <v>395</v>
      </c>
      <c r="EI24">
        <v>71</v>
      </c>
      <c r="EJ24">
        <v>3.8010000000000002</v>
      </c>
      <c r="EK24">
        <v>0.44700000000000001</v>
      </c>
      <c r="EL24">
        <v>600</v>
      </c>
      <c r="EM24">
        <v>15</v>
      </c>
      <c r="EN24">
        <v>0.05</v>
      </c>
      <c r="EO24">
        <v>7.0000000000000007E-2</v>
      </c>
      <c r="EP24">
        <v>25.373533632635201</v>
      </c>
      <c r="EQ24">
        <v>-0.23867603398426701</v>
      </c>
      <c r="ER24">
        <v>5.1753973777411498E-2</v>
      </c>
      <c r="ES24">
        <v>1</v>
      </c>
      <c r="ET24">
        <v>0.16794164325411401</v>
      </c>
      <c r="EU24">
        <v>-2.1515456395788699E-2</v>
      </c>
      <c r="EV24">
        <v>2.4658382909522698E-3</v>
      </c>
      <c r="EW24">
        <v>1</v>
      </c>
      <c r="EX24">
        <v>2</v>
      </c>
      <c r="EY24">
        <v>2</v>
      </c>
      <c r="EZ24" t="s">
        <v>350</v>
      </c>
      <c r="FA24">
        <v>2.9513500000000001</v>
      </c>
      <c r="FB24">
        <v>2.77746</v>
      </c>
      <c r="FC24">
        <v>0.122422</v>
      </c>
      <c r="FD24">
        <v>0.124471</v>
      </c>
      <c r="FE24">
        <v>9.2583899999999997E-2</v>
      </c>
      <c r="FF24">
        <v>7.7718099999999998E-2</v>
      </c>
      <c r="FG24">
        <v>21149</v>
      </c>
      <c r="FH24">
        <v>21334.2</v>
      </c>
      <c r="FI24">
        <v>22657.4</v>
      </c>
      <c r="FJ24">
        <v>26714</v>
      </c>
      <c r="FK24">
        <v>29368.2</v>
      </c>
      <c r="FL24">
        <v>38612.1</v>
      </c>
      <c r="FM24">
        <v>32340.3</v>
      </c>
      <c r="FN24">
        <v>42486.2</v>
      </c>
      <c r="FO24">
        <v>1.9736800000000001</v>
      </c>
      <c r="FP24">
        <v>1.9100299999999999</v>
      </c>
      <c r="FQ24">
        <v>3.3974600000000001E-2</v>
      </c>
      <c r="FR24">
        <v>0</v>
      </c>
      <c r="FS24">
        <v>26.349900000000002</v>
      </c>
      <c r="FT24">
        <v>999.9</v>
      </c>
      <c r="FU24">
        <v>37.212000000000003</v>
      </c>
      <c r="FV24">
        <v>37.906999999999996</v>
      </c>
      <c r="FW24">
        <v>24.7182</v>
      </c>
      <c r="FX24">
        <v>61.152299999999997</v>
      </c>
      <c r="FY24">
        <v>44.996000000000002</v>
      </c>
      <c r="FZ24">
        <v>1</v>
      </c>
      <c r="GA24">
        <v>0.33305400000000002</v>
      </c>
      <c r="GB24">
        <v>4.8447199999999997</v>
      </c>
      <c r="GC24">
        <v>20.2258</v>
      </c>
      <c r="GD24">
        <v>5.2222299999999997</v>
      </c>
      <c r="GE24">
        <v>11.956</v>
      </c>
      <c r="GF24">
        <v>4.9707999999999997</v>
      </c>
      <c r="GG24">
        <v>3.2943799999999999</v>
      </c>
      <c r="GH24">
        <v>548.6</v>
      </c>
      <c r="GI24">
        <v>9999</v>
      </c>
      <c r="GJ24">
        <v>9999</v>
      </c>
      <c r="GK24">
        <v>9999</v>
      </c>
      <c r="GL24">
        <v>1.8657600000000001</v>
      </c>
      <c r="GM24">
        <v>1.86507</v>
      </c>
      <c r="GN24">
        <v>1.8653</v>
      </c>
      <c r="GO24">
        <v>1.8682799999999999</v>
      </c>
      <c r="GP24">
        <v>1.86249</v>
      </c>
      <c r="GQ24">
        <v>1.86066</v>
      </c>
      <c r="GR24">
        <v>1.8568499999999999</v>
      </c>
      <c r="GS24">
        <v>1.8629800000000001</v>
      </c>
      <c r="GT24" t="s">
        <v>351</v>
      </c>
      <c r="GU24" t="s">
        <v>19</v>
      </c>
      <c r="GV24" t="s">
        <v>19</v>
      </c>
      <c r="GW24" t="s">
        <v>19</v>
      </c>
      <c r="GX24" t="s">
        <v>352</v>
      </c>
      <c r="GY24" t="s">
        <v>353</v>
      </c>
      <c r="GZ24" t="s">
        <v>354</v>
      </c>
      <c r="HA24" t="s">
        <v>354</v>
      </c>
      <c r="HB24" t="s">
        <v>354</v>
      </c>
      <c r="HC24" t="s">
        <v>354</v>
      </c>
      <c r="HD24">
        <v>0</v>
      </c>
      <c r="HE24">
        <v>100</v>
      </c>
      <c r="HF24">
        <v>100</v>
      </c>
      <c r="HG24">
        <v>3.8010000000000002</v>
      </c>
      <c r="HH24">
        <v>0.44700000000000001</v>
      </c>
      <c r="HI24">
        <v>2</v>
      </c>
      <c r="HJ24">
        <v>502.02600000000001</v>
      </c>
      <c r="HK24">
        <v>501.05599999999998</v>
      </c>
      <c r="HL24">
        <v>20.8339</v>
      </c>
      <c r="HM24">
        <v>31.393899999999999</v>
      </c>
      <c r="HN24">
        <v>30.0001</v>
      </c>
      <c r="HO24">
        <v>31.252800000000001</v>
      </c>
      <c r="HP24">
        <v>31.233799999999999</v>
      </c>
      <c r="HQ24">
        <v>29.5215</v>
      </c>
      <c r="HR24">
        <v>39.348799999999997</v>
      </c>
      <c r="HS24">
        <v>0</v>
      </c>
      <c r="HT24">
        <v>20.909600000000001</v>
      </c>
      <c r="HU24">
        <v>600</v>
      </c>
      <c r="HV24">
        <v>15.070600000000001</v>
      </c>
      <c r="HW24">
        <v>99.582300000000004</v>
      </c>
      <c r="HX24">
        <v>103.65900000000001</v>
      </c>
    </row>
    <row r="25" spans="1:232" x14ac:dyDescent="0.25">
      <c r="A25">
        <v>10</v>
      </c>
      <c r="B25">
        <v>1566762677.0999999</v>
      </c>
      <c r="C25">
        <v>951.09999990463302</v>
      </c>
      <c r="D25" t="s">
        <v>396</v>
      </c>
      <c r="E25" t="s">
        <v>397</v>
      </c>
      <c r="G25">
        <v>1566762677.0999999</v>
      </c>
      <c r="H25">
        <f t="shared" si="0"/>
        <v>2.2011535211102131E-3</v>
      </c>
      <c r="I25">
        <f t="shared" si="1"/>
        <v>25.431925982008178</v>
      </c>
      <c r="J25">
        <f t="shared" si="2"/>
        <v>667.62800000000004</v>
      </c>
      <c r="K25">
        <f t="shared" si="3"/>
        <v>318.94929757320898</v>
      </c>
      <c r="L25">
        <f t="shared" si="4"/>
        <v>31.836412129695141</v>
      </c>
      <c r="M25">
        <f t="shared" si="5"/>
        <v>66.640310290840006</v>
      </c>
      <c r="N25">
        <f t="shared" si="6"/>
        <v>0.12488173213653121</v>
      </c>
      <c r="O25">
        <f t="shared" si="7"/>
        <v>2.2553857182111265</v>
      </c>
      <c r="P25">
        <f t="shared" si="8"/>
        <v>0.12116352867178443</v>
      </c>
      <c r="Q25">
        <f t="shared" si="9"/>
        <v>7.6052049762850682E-2</v>
      </c>
      <c r="R25">
        <f t="shared" si="10"/>
        <v>321.41644433214452</v>
      </c>
      <c r="S25">
        <f t="shared" si="11"/>
        <v>27.573762810114061</v>
      </c>
      <c r="T25">
        <f t="shared" si="12"/>
        <v>27.063199999999998</v>
      </c>
      <c r="U25">
        <f t="shared" si="13"/>
        <v>3.5924666919561852</v>
      </c>
      <c r="V25">
        <f t="shared" si="14"/>
        <v>54.545323741544152</v>
      </c>
      <c r="W25">
        <f t="shared" si="15"/>
        <v>1.8283593433159999</v>
      </c>
      <c r="X25">
        <f t="shared" si="16"/>
        <v>3.3520001677493756</v>
      </c>
      <c r="Y25">
        <f t="shared" si="17"/>
        <v>1.7641073486401853</v>
      </c>
      <c r="Z25">
        <f t="shared" si="18"/>
        <v>-97.070870280960392</v>
      </c>
      <c r="AA25">
        <f t="shared" si="19"/>
        <v>-142.87101693723261</v>
      </c>
      <c r="AB25">
        <f t="shared" si="20"/>
        <v>-13.599437808717541</v>
      </c>
      <c r="AC25">
        <f t="shared" si="21"/>
        <v>67.875119305233994</v>
      </c>
      <c r="AD25">
        <v>-4.1328895868222998E-2</v>
      </c>
      <c r="AE25">
        <v>4.6395306222212399E-2</v>
      </c>
      <c r="AF25">
        <v>3.4648541321338802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52898.016751300842</v>
      </c>
      <c r="AL25">
        <v>0</v>
      </c>
      <c r="AM25">
        <v>153.611764705882</v>
      </c>
      <c r="AN25">
        <v>678.13199999999995</v>
      </c>
      <c r="AO25">
        <f t="shared" si="25"/>
        <v>524.52023529411792</v>
      </c>
      <c r="AP25">
        <f t="shared" si="26"/>
        <v>0.77347807697338866</v>
      </c>
      <c r="AQ25">
        <v>-1.69616101757574</v>
      </c>
      <c r="AR25" t="s">
        <v>398</v>
      </c>
      <c r="AS25">
        <v>642.50435294117699</v>
      </c>
      <c r="AT25">
        <v>777.20600000000002</v>
      </c>
      <c r="AU25">
        <f t="shared" si="27"/>
        <v>0.17331524339598903</v>
      </c>
      <c r="AV25">
        <v>0.5</v>
      </c>
      <c r="AW25">
        <f t="shared" si="28"/>
        <v>1681.0712998383524</v>
      </c>
      <c r="AX25">
        <f t="shared" si="29"/>
        <v>25.431925982008178</v>
      </c>
      <c r="AY25">
        <f t="shared" si="30"/>
        <v>145.67764074874785</v>
      </c>
      <c r="AZ25">
        <f t="shared" si="31"/>
        <v>0.35829110943559367</v>
      </c>
      <c r="BA25">
        <f t="shared" si="32"/>
        <v>1.6137380372975546E-2</v>
      </c>
      <c r="BB25">
        <f t="shared" si="33"/>
        <v>-0.12747456916184391</v>
      </c>
      <c r="BC25" t="s">
        <v>399</v>
      </c>
      <c r="BD25">
        <v>498.74</v>
      </c>
      <c r="BE25">
        <f t="shared" si="34"/>
        <v>278.46600000000001</v>
      </c>
      <c r="BF25">
        <f t="shared" si="35"/>
        <v>0.4837274462908327</v>
      </c>
      <c r="BG25">
        <f t="shared" si="36"/>
        <v>-0.55227657866571589</v>
      </c>
      <c r="BH25">
        <f t="shared" si="37"/>
        <v>0.21600848666487599</v>
      </c>
      <c r="BI25">
        <f t="shared" si="38"/>
        <v>-0.18888499114709198</v>
      </c>
      <c r="BJ25">
        <v>8525</v>
      </c>
      <c r="BK25">
        <v>300</v>
      </c>
      <c r="BL25">
        <v>300</v>
      </c>
      <c r="BM25">
        <v>300</v>
      </c>
      <c r="BN25">
        <v>10330.1</v>
      </c>
      <c r="BO25">
        <v>741.16099999999994</v>
      </c>
      <c r="BP25">
        <v>-6.8560499999999998E-3</v>
      </c>
      <c r="BQ25">
        <v>-3.4108900000000002</v>
      </c>
      <c r="BR25" t="s">
        <v>347</v>
      </c>
      <c r="BS25" t="s">
        <v>347</v>
      </c>
      <c r="BT25" t="s">
        <v>347</v>
      </c>
      <c r="BU25" t="s">
        <v>347</v>
      </c>
      <c r="BV25" t="s">
        <v>347</v>
      </c>
      <c r="BW25" t="s">
        <v>347</v>
      </c>
      <c r="BX25" t="s">
        <v>347</v>
      </c>
      <c r="BY25" t="s">
        <v>347</v>
      </c>
      <c r="BZ25" t="s">
        <v>347</v>
      </c>
      <c r="CA25" t="s">
        <v>347</v>
      </c>
      <c r="CB25">
        <f t="shared" si="39"/>
        <v>1999.85</v>
      </c>
      <c r="CC25">
        <f t="shared" si="40"/>
        <v>1681.0712998383524</v>
      </c>
      <c r="CD25">
        <f t="shared" si="41"/>
        <v>0.8405986948212878</v>
      </c>
      <c r="CE25">
        <f t="shared" si="42"/>
        <v>0.1911973896425756</v>
      </c>
      <c r="CF25">
        <v>6</v>
      </c>
      <c r="CG25">
        <v>0.5</v>
      </c>
      <c r="CH25" t="s">
        <v>348</v>
      </c>
      <c r="CI25">
        <v>1566762677.0999999</v>
      </c>
      <c r="CJ25">
        <v>667.62800000000004</v>
      </c>
      <c r="CK25">
        <v>699.91099999999994</v>
      </c>
      <c r="CL25">
        <v>18.3172</v>
      </c>
      <c r="CM25">
        <v>15.7241</v>
      </c>
      <c r="CN25">
        <v>499.98099999999999</v>
      </c>
      <c r="CO25">
        <v>99.716499999999996</v>
      </c>
      <c r="CP25">
        <v>0.10002999999999999</v>
      </c>
      <c r="CQ25">
        <v>25.888200000000001</v>
      </c>
      <c r="CR25">
        <v>27.063199999999998</v>
      </c>
      <c r="CS25">
        <v>999.9</v>
      </c>
      <c r="CT25">
        <v>0</v>
      </c>
      <c r="CU25">
        <v>0</v>
      </c>
      <c r="CV25">
        <v>9995</v>
      </c>
      <c r="CW25">
        <v>0</v>
      </c>
      <c r="CX25">
        <v>1653.8</v>
      </c>
      <c r="CY25">
        <v>-32.2836</v>
      </c>
      <c r="CZ25">
        <v>680.08500000000004</v>
      </c>
      <c r="DA25">
        <v>711.09299999999996</v>
      </c>
      <c r="DB25">
        <v>2.5931700000000002</v>
      </c>
      <c r="DC25">
        <v>663.67899999999997</v>
      </c>
      <c r="DD25">
        <v>699.91099999999994</v>
      </c>
      <c r="DE25">
        <v>17.868200000000002</v>
      </c>
      <c r="DF25">
        <v>15.7241</v>
      </c>
      <c r="DG25">
        <v>1.82653</v>
      </c>
      <c r="DH25">
        <v>1.56795</v>
      </c>
      <c r="DI25">
        <v>16.015699999999999</v>
      </c>
      <c r="DJ25">
        <v>13.647399999999999</v>
      </c>
      <c r="DK25">
        <v>1999.85</v>
      </c>
      <c r="DL25">
        <v>0.97999199999999997</v>
      </c>
      <c r="DM25">
        <v>2.00076E-2</v>
      </c>
      <c r="DN25">
        <v>0</v>
      </c>
      <c r="DO25">
        <v>642.36800000000005</v>
      </c>
      <c r="DP25">
        <v>5.0002700000000004</v>
      </c>
      <c r="DQ25">
        <v>17738.099999999999</v>
      </c>
      <c r="DR25">
        <v>16184.6</v>
      </c>
      <c r="DS25">
        <v>46.5</v>
      </c>
      <c r="DT25">
        <v>48.125</v>
      </c>
      <c r="DU25">
        <v>47.25</v>
      </c>
      <c r="DV25">
        <v>47.811999999999998</v>
      </c>
      <c r="DW25">
        <v>47.811999999999998</v>
      </c>
      <c r="DX25">
        <v>1954.94</v>
      </c>
      <c r="DY25">
        <v>39.909999999999997</v>
      </c>
      <c r="DZ25">
        <v>0</v>
      </c>
      <c r="EA25">
        <v>85.899999856948895</v>
      </c>
      <c r="EB25">
        <v>642.50435294117699</v>
      </c>
      <c r="EC25">
        <v>0.35392158603651902</v>
      </c>
      <c r="ED25">
        <v>-620.71078462507398</v>
      </c>
      <c r="EE25">
        <v>17778.5705882353</v>
      </c>
      <c r="EF25">
        <v>10</v>
      </c>
      <c r="EG25">
        <v>1566762649.0999999</v>
      </c>
      <c r="EH25" t="s">
        <v>400</v>
      </c>
      <c r="EI25">
        <v>72</v>
      </c>
      <c r="EJ25">
        <v>3.9489999999999998</v>
      </c>
      <c r="EK25">
        <v>0.44900000000000001</v>
      </c>
      <c r="EL25">
        <v>700</v>
      </c>
      <c r="EM25">
        <v>15</v>
      </c>
      <c r="EN25">
        <v>0.11</v>
      </c>
      <c r="EO25">
        <v>0.08</v>
      </c>
      <c r="EP25">
        <v>25.498887533864298</v>
      </c>
      <c r="EQ25">
        <v>-3.3077910822304102E-2</v>
      </c>
      <c r="ER25">
        <v>0.18289394016979099</v>
      </c>
      <c r="ES25">
        <v>1</v>
      </c>
      <c r="ET25">
        <v>0.11910627193366299</v>
      </c>
      <c r="EU25">
        <v>8.26540712404501E-2</v>
      </c>
      <c r="EV25">
        <v>1.00856278866786E-2</v>
      </c>
      <c r="EW25">
        <v>1</v>
      </c>
      <c r="EX25">
        <v>2</v>
      </c>
      <c r="EY25">
        <v>2</v>
      </c>
      <c r="EZ25" t="s">
        <v>350</v>
      </c>
      <c r="FA25">
        <v>2.9513099999999999</v>
      </c>
      <c r="FB25">
        <v>2.7774100000000002</v>
      </c>
      <c r="FC25">
        <v>0.13714199999999999</v>
      </c>
      <c r="FD25">
        <v>0.13838900000000001</v>
      </c>
      <c r="FE25">
        <v>9.2297799999999999E-2</v>
      </c>
      <c r="FF25">
        <v>8.0035300000000004E-2</v>
      </c>
      <c r="FG25">
        <v>20791.3</v>
      </c>
      <c r="FH25">
        <v>20991.8</v>
      </c>
      <c r="FI25">
        <v>22654.5</v>
      </c>
      <c r="FJ25">
        <v>26710.6</v>
      </c>
      <c r="FK25">
        <v>29374.1</v>
      </c>
      <c r="FL25">
        <v>38512.1</v>
      </c>
      <c r="FM25">
        <v>32336.5</v>
      </c>
      <c r="FN25">
        <v>42482.9</v>
      </c>
      <c r="FO25">
        <v>1.97245</v>
      </c>
      <c r="FP25">
        <v>1.9105700000000001</v>
      </c>
      <c r="FQ25">
        <v>6.2625899999999998E-2</v>
      </c>
      <c r="FR25">
        <v>0</v>
      </c>
      <c r="FS25">
        <v>26.0382</v>
      </c>
      <c r="FT25">
        <v>999.9</v>
      </c>
      <c r="FU25">
        <v>37.162999999999997</v>
      </c>
      <c r="FV25">
        <v>37.947000000000003</v>
      </c>
      <c r="FW25">
        <v>24.740500000000001</v>
      </c>
      <c r="FX25">
        <v>61.042299999999997</v>
      </c>
      <c r="FY25">
        <v>44.959899999999998</v>
      </c>
      <c r="FZ25">
        <v>1</v>
      </c>
      <c r="GA25">
        <v>0.33633099999999999</v>
      </c>
      <c r="GB25">
        <v>4.7398800000000003</v>
      </c>
      <c r="GC25">
        <v>20.2271</v>
      </c>
      <c r="GD25">
        <v>5.2237299999999998</v>
      </c>
      <c r="GE25">
        <v>11.956</v>
      </c>
      <c r="GF25">
        <v>4.9714999999999998</v>
      </c>
      <c r="GG25">
        <v>3.2949999999999999</v>
      </c>
      <c r="GH25">
        <v>548.6</v>
      </c>
      <c r="GI25">
        <v>9999</v>
      </c>
      <c r="GJ25">
        <v>9999</v>
      </c>
      <c r="GK25">
        <v>9999</v>
      </c>
      <c r="GL25">
        <v>1.8657699999999999</v>
      </c>
      <c r="GM25">
        <v>1.8650599999999999</v>
      </c>
      <c r="GN25">
        <v>1.8652599999999999</v>
      </c>
      <c r="GO25">
        <v>1.86826</v>
      </c>
      <c r="GP25">
        <v>1.86249</v>
      </c>
      <c r="GQ25">
        <v>1.86066</v>
      </c>
      <c r="GR25">
        <v>1.85684</v>
      </c>
      <c r="GS25">
        <v>1.8629899999999999</v>
      </c>
      <c r="GT25" t="s">
        <v>351</v>
      </c>
      <c r="GU25" t="s">
        <v>19</v>
      </c>
      <c r="GV25" t="s">
        <v>19</v>
      </c>
      <c r="GW25" t="s">
        <v>19</v>
      </c>
      <c r="GX25" t="s">
        <v>352</v>
      </c>
      <c r="GY25" t="s">
        <v>353</v>
      </c>
      <c r="GZ25" t="s">
        <v>354</v>
      </c>
      <c r="HA25" t="s">
        <v>354</v>
      </c>
      <c r="HB25" t="s">
        <v>354</v>
      </c>
      <c r="HC25" t="s">
        <v>354</v>
      </c>
      <c r="HD25">
        <v>0</v>
      </c>
      <c r="HE25">
        <v>100</v>
      </c>
      <c r="HF25">
        <v>100</v>
      </c>
      <c r="HG25">
        <v>3.9489999999999998</v>
      </c>
      <c r="HH25">
        <v>0.44900000000000001</v>
      </c>
      <c r="HI25">
        <v>2</v>
      </c>
      <c r="HJ25">
        <v>501.75799999999998</v>
      </c>
      <c r="HK25">
        <v>501.97</v>
      </c>
      <c r="HL25">
        <v>21.292300000000001</v>
      </c>
      <c r="HM25">
        <v>31.430399999999999</v>
      </c>
      <c r="HN25">
        <v>29.998699999999999</v>
      </c>
      <c r="HO25">
        <v>31.318899999999999</v>
      </c>
      <c r="HP25">
        <v>31.297499999999999</v>
      </c>
      <c r="HQ25">
        <v>33.502099999999999</v>
      </c>
      <c r="HR25">
        <v>36.584299999999999</v>
      </c>
      <c r="HS25">
        <v>0</v>
      </c>
      <c r="HT25">
        <v>21.3079</v>
      </c>
      <c r="HU25">
        <v>700</v>
      </c>
      <c r="HV25">
        <v>15.7851</v>
      </c>
      <c r="HW25">
        <v>99.570099999999996</v>
      </c>
      <c r="HX25">
        <v>103.649</v>
      </c>
    </row>
    <row r="26" spans="1:232" x14ac:dyDescent="0.25">
      <c r="A26">
        <v>11</v>
      </c>
      <c r="B26">
        <v>1566762771.0999999</v>
      </c>
      <c r="C26">
        <v>1045.0999999046301</v>
      </c>
      <c r="D26" t="s">
        <v>401</v>
      </c>
      <c r="E26" t="s">
        <v>402</v>
      </c>
      <c r="G26">
        <v>1566762771.0999999</v>
      </c>
      <c r="H26">
        <f t="shared" si="0"/>
        <v>1.7145112723817913E-3</v>
      </c>
      <c r="I26">
        <f t="shared" si="1"/>
        <v>25.823854368747266</v>
      </c>
      <c r="J26">
        <f t="shared" si="2"/>
        <v>767.42899999999997</v>
      </c>
      <c r="K26">
        <f t="shared" si="3"/>
        <v>316.22669149729688</v>
      </c>
      <c r="L26">
        <f t="shared" si="4"/>
        <v>31.564272262309604</v>
      </c>
      <c r="M26">
        <f t="shared" si="5"/>
        <v>76.601180574913798</v>
      </c>
      <c r="N26">
        <f t="shared" si="6"/>
        <v>9.6800071899177859E-2</v>
      </c>
      <c r="O26">
        <f t="shared" si="7"/>
        <v>2.2569928435553051</v>
      </c>
      <c r="P26">
        <f t="shared" si="8"/>
        <v>9.4551391168002305E-2</v>
      </c>
      <c r="Q26">
        <f t="shared" si="9"/>
        <v>5.9292303726795746E-2</v>
      </c>
      <c r="R26">
        <f t="shared" si="10"/>
        <v>321.48029525325455</v>
      </c>
      <c r="S26">
        <f t="shared" si="11"/>
        <v>27.624957157157883</v>
      </c>
      <c r="T26">
        <f t="shared" si="12"/>
        <v>27.082799999999999</v>
      </c>
      <c r="U26">
        <f t="shared" si="13"/>
        <v>3.5966023097719355</v>
      </c>
      <c r="V26">
        <f t="shared" si="14"/>
        <v>55.126567213705755</v>
      </c>
      <c r="W26">
        <f t="shared" si="15"/>
        <v>1.8358934236213802</v>
      </c>
      <c r="X26">
        <f t="shared" si="16"/>
        <v>3.3303242273444771</v>
      </c>
      <c r="Y26">
        <f t="shared" si="17"/>
        <v>1.7607088861505553</v>
      </c>
      <c r="Z26">
        <f t="shared" si="18"/>
        <v>-75.609947112036991</v>
      </c>
      <c r="AA26">
        <f t="shared" si="19"/>
        <v>-158.68158152882469</v>
      </c>
      <c r="AB26">
        <f t="shared" si="20"/>
        <v>-15.086857901346139</v>
      </c>
      <c r="AC26">
        <f t="shared" si="21"/>
        <v>72.101908711046718</v>
      </c>
      <c r="AD26">
        <v>-4.1372270019248703E-2</v>
      </c>
      <c r="AE26">
        <v>4.6443997506522998E-2</v>
      </c>
      <c r="AF26">
        <v>3.4677305792091202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52970.644251024351</v>
      </c>
      <c r="AL26">
        <v>0</v>
      </c>
      <c r="AM26">
        <v>153.611764705882</v>
      </c>
      <c r="AN26">
        <v>678.13199999999995</v>
      </c>
      <c r="AO26">
        <f t="shared" si="25"/>
        <v>524.52023529411792</v>
      </c>
      <c r="AP26">
        <f t="shared" si="26"/>
        <v>0.77347807697338866</v>
      </c>
      <c r="AQ26">
        <v>-1.69616101757574</v>
      </c>
      <c r="AR26" t="s">
        <v>403</v>
      </c>
      <c r="AS26">
        <v>641.53029411764703</v>
      </c>
      <c r="AT26">
        <v>781.61099999999999</v>
      </c>
      <c r="AU26">
        <f t="shared" si="27"/>
        <v>0.17922048932570411</v>
      </c>
      <c r="AV26">
        <v>0.5</v>
      </c>
      <c r="AW26">
        <f t="shared" si="28"/>
        <v>1681.407305824165</v>
      </c>
      <c r="AX26">
        <f t="shared" si="29"/>
        <v>25.823854368747266</v>
      </c>
      <c r="AY26">
        <f t="shared" si="30"/>
        <v>150.67132005281033</v>
      </c>
      <c r="AZ26">
        <f t="shared" si="31"/>
        <v>0.37219409655186531</v>
      </c>
      <c r="BA26">
        <f t="shared" si="32"/>
        <v>1.6367250987311305E-2</v>
      </c>
      <c r="BB26">
        <f t="shared" si="33"/>
        <v>-0.13239194433036389</v>
      </c>
      <c r="BC26" t="s">
        <v>404</v>
      </c>
      <c r="BD26">
        <v>490.7</v>
      </c>
      <c r="BE26">
        <f t="shared" si="34"/>
        <v>290.911</v>
      </c>
      <c r="BF26">
        <f t="shared" si="35"/>
        <v>0.48152426646758961</v>
      </c>
      <c r="BG26">
        <f t="shared" si="36"/>
        <v>-0.55208822399590285</v>
      </c>
      <c r="BH26">
        <f t="shared" si="37"/>
        <v>0.22305872047240213</v>
      </c>
      <c r="BI26">
        <f t="shared" si="38"/>
        <v>-0.19728314188293525</v>
      </c>
      <c r="BJ26">
        <v>8527</v>
      </c>
      <c r="BK26">
        <v>300</v>
      </c>
      <c r="BL26">
        <v>300</v>
      </c>
      <c r="BM26">
        <v>300</v>
      </c>
      <c r="BN26">
        <v>10329.299999999999</v>
      </c>
      <c r="BO26">
        <v>742.14599999999996</v>
      </c>
      <c r="BP26">
        <v>-6.8556399999999997E-3</v>
      </c>
      <c r="BQ26">
        <v>-3.35101</v>
      </c>
      <c r="BR26" t="s">
        <v>347</v>
      </c>
      <c r="BS26" t="s">
        <v>347</v>
      </c>
      <c r="BT26" t="s">
        <v>347</v>
      </c>
      <c r="BU26" t="s">
        <v>347</v>
      </c>
      <c r="BV26" t="s">
        <v>347</v>
      </c>
      <c r="BW26" t="s">
        <v>347</v>
      </c>
      <c r="BX26" t="s">
        <v>347</v>
      </c>
      <c r="BY26" t="s">
        <v>347</v>
      </c>
      <c r="BZ26" t="s">
        <v>347</v>
      </c>
      <c r="CA26" t="s">
        <v>347</v>
      </c>
      <c r="CB26">
        <f t="shared" si="39"/>
        <v>2000.25</v>
      </c>
      <c r="CC26">
        <f t="shared" si="40"/>
        <v>1681.407305824165</v>
      </c>
      <c r="CD26">
        <f t="shared" si="41"/>
        <v>0.84059857808982119</v>
      </c>
      <c r="CE26">
        <f t="shared" si="42"/>
        <v>0.19119715617964236</v>
      </c>
      <c r="CF26">
        <v>6</v>
      </c>
      <c r="CG26">
        <v>0.5</v>
      </c>
      <c r="CH26" t="s">
        <v>348</v>
      </c>
      <c r="CI26">
        <v>1566762771.0999999</v>
      </c>
      <c r="CJ26">
        <v>767.42899999999997</v>
      </c>
      <c r="CK26">
        <v>799.99699999999996</v>
      </c>
      <c r="CL26">
        <v>18.392900000000001</v>
      </c>
      <c r="CM26">
        <v>16.3733</v>
      </c>
      <c r="CN26">
        <v>499.99299999999999</v>
      </c>
      <c r="CO26">
        <v>99.715400000000002</v>
      </c>
      <c r="CP26">
        <v>9.9932199999999999E-2</v>
      </c>
      <c r="CQ26">
        <v>25.778700000000001</v>
      </c>
      <c r="CR26">
        <v>27.082799999999999</v>
      </c>
      <c r="CS26">
        <v>999.9</v>
      </c>
      <c r="CT26">
        <v>0</v>
      </c>
      <c r="CU26">
        <v>0</v>
      </c>
      <c r="CV26">
        <v>10005.6</v>
      </c>
      <c r="CW26">
        <v>0</v>
      </c>
      <c r="CX26">
        <v>1622.36</v>
      </c>
      <c r="CY26">
        <v>-32.568199999999997</v>
      </c>
      <c r="CZ26">
        <v>781.80899999999997</v>
      </c>
      <c r="DA26">
        <v>813.31399999999996</v>
      </c>
      <c r="DB26">
        <v>2.0195699999999999</v>
      </c>
      <c r="DC26">
        <v>763.54600000000005</v>
      </c>
      <c r="DD26">
        <v>799.99699999999996</v>
      </c>
      <c r="DE26">
        <v>17.9299</v>
      </c>
      <c r="DF26">
        <v>16.3733</v>
      </c>
      <c r="DG26">
        <v>1.83406</v>
      </c>
      <c r="DH26">
        <v>1.6326700000000001</v>
      </c>
      <c r="DI26">
        <v>16.080100000000002</v>
      </c>
      <c r="DJ26">
        <v>14.2707</v>
      </c>
      <c r="DK26">
        <v>2000.25</v>
      </c>
      <c r="DL26">
        <v>0.97999499999999995</v>
      </c>
      <c r="DM26">
        <v>2.0004600000000001E-2</v>
      </c>
      <c r="DN26">
        <v>0</v>
      </c>
      <c r="DO26">
        <v>641.69500000000005</v>
      </c>
      <c r="DP26">
        <v>5.0002700000000004</v>
      </c>
      <c r="DQ26">
        <v>17640.099999999999</v>
      </c>
      <c r="DR26">
        <v>16187.8</v>
      </c>
      <c r="DS26">
        <v>46.561999999999998</v>
      </c>
      <c r="DT26">
        <v>48.25</v>
      </c>
      <c r="DU26">
        <v>47.311999999999998</v>
      </c>
      <c r="DV26">
        <v>47.936999999999998</v>
      </c>
      <c r="DW26">
        <v>47.875</v>
      </c>
      <c r="DX26">
        <v>1955.33</v>
      </c>
      <c r="DY26">
        <v>39.909999999999997</v>
      </c>
      <c r="DZ26">
        <v>0</v>
      </c>
      <c r="EA26">
        <v>93.5</v>
      </c>
      <c r="EB26">
        <v>641.53029411764703</v>
      </c>
      <c r="EC26">
        <v>0.42549019752255002</v>
      </c>
      <c r="ED26">
        <v>-75.220588951578605</v>
      </c>
      <c r="EE26">
        <v>17635.735294117701</v>
      </c>
      <c r="EF26">
        <v>10</v>
      </c>
      <c r="EG26">
        <v>1566762735.5999999</v>
      </c>
      <c r="EH26" t="s">
        <v>405</v>
      </c>
      <c r="EI26">
        <v>73</v>
      </c>
      <c r="EJ26">
        <v>3.883</v>
      </c>
      <c r="EK26">
        <v>0.46300000000000002</v>
      </c>
      <c r="EL26">
        <v>800</v>
      </c>
      <c r="EM26">
        <v>16</v>
      </c>
      <c r="EN26">
        <v>7.0000000000000007E-2</v>
      </c>
      <c r="EO26">
        <v>0.1</v>
      </c>
      <c r="EP26">
        <v>25.8559470996404</v>
      </c>
      <c r="EQ26">
        <v>-0.29924265508973502</v>
      </c>
      <c r="ER26">
        <v>5.2185636280593098E-2</v>
      </c>
      <c r="ES26">
        <v>1</v>
      </c>
      <c r="ET26">
        <v>9.9185223229991501E-2</v>
      </c>
      <c r="EU26">
        <v>-4.9346752161126403E-3</v>
      </c>
      <c r="EV26">
        <v>8.1832199488341903E-4</v>
      </c>
      <c r="EW26">
        <v>1</v>
      </c>
      <c r="EX26">
        <v>2</v>
      </c>
      <c r="EY26">
        <v>2</v>
      </c>
      <c r="EZ26" t="s">
        <v>350</v>
      </c>
      <c r="FA26">
        <v>2.9512900000000002</v>
      </c>
      <c r="FB26">
        <v>2.7774000000000001</v>
      </c>
      <c r="FC26">
        <v>0.15076700000000001</v>
      </c>
      <c r="FD26">
        <v>0.15132999999999999</v>
      </c>
      <c r="FE26">
        <v>9.2512499999999998E-2</v>
      </c>
      <c r="FF26">
        <v>8.24159E-2</v>
      </c>
      <c r="FG26">
        <v>20460.900000000001</v>
      </c>
      <c r="FH26">
        <v>20674.2</v>
      </c>
      <c r="FI26">
        <v>22652.7</v>
      </c>
      <c r="FJ26">
        <v>26708.5</v>
      </c>
      <c r="FK26">
        <v>29364.9</v>
      </c>
      <c r="FL26">
        <v>38410.1</v>
      </c>
      <c r="FM26">
        <v>32333.8</v>
      </c>
      <c r="FN26">
        <v>42480.2</v>
      </c>
      <c r="FO26">
        <v>1.9713000000000001</v>
      </c>
      <c r="FP26">
        <v>1.9109</v>
      </c>
      <c r="FQ26">
        <v>4.8041300000000002E-2</v>
      </c>
      <c r="FR26">
        <v>0</v>
      </c>
      <c r="FS26">
        <v>26.296800000000001</v>
      </c>
      <c r="FT26">
        <v>999.9</v>
      </c>
      <c r="FU26">
        <v>37.137999999999998</v>
      </c>
      <c r="FV26">
        <v>37.978000000000002</v>
      </c>
      <c r="FW26">
        <v>24.766300000000001</v>
      </c>
      <c r="FX26">
        <v>61.452300000000001</v>
      </c>
      <c r="FY26">
        <v>44.839700000000001</v>
      </c>
      <c r="FZ26">
        <v>1</v>
      </c>
      <c r="GA26">
        <v>0.35003299999999998</v>
      </c>
      <c r="GB26">
        <v>6.6035399999999997</v>
      </c>
      <c r="GC26">
        <v>20.166499999999999</v>
      </c>
      <c r="GD26">
        <v>5.2198399999999996</v>
      </c>
      <c r="GE26">
        <v>11.9574</v>
      </c>
      <c r="GF26">
        <v>4.97065</v>
      </c>
      <c r="GG26">
        <v>3.2942200000000001</v>
      </c>
      <c r="GH26">
        <v>548.6</v>
      </c>
      <c r="GI26">
        <v>9999</v>
      </c>
      <c r="GJ26">
        <v>9999</v>
      </c>
      <c r="GK26">
        <v>9999</v>
      </c>
      <c r="GL26">
        <v>1.8656900000000001</v>
      </c>
      <c r="GM26">
        <v>1.8649500000000001</v>
      </c>
      <c r="GN26">
        <v>1.8652299999999999</v>
      </c>
      <c r="GO26">
        <v>1.8681300000000001</v>
      </c>
      <c r="GP26">
        <v>1.8624499999999999</v>
      </c>
      <c r="GQ26">
        <v>1.86063</v>
      </c>
      <c r="GR26">
        <v>1.85684</v>
      </c>
      <c r="GS26">
        <v>1.8629500000000001</v>
      </c>
      <c r="GT26" t="s">
        <v>351</v>
      </c>
      <c r="GU26" t="s">
        <v>19</v>
      </c>
      <c r="GV26" t="s">
        <v>19</v>
      </c>
      <c r="GW26" t="s">
        <v>19</v>
      </c>
      <c r="GX26" t="s">
        <v>352</v>
      </c>
      <c r="GY26" t="s">
        <v>353</v>
      </c>
      <c r="GZ26" t="s">
        <v>354</v>
      </c>
      <c r="HA26" t="s">
        <v>354</v>
      </c>
      <c r="HB26" t="s">
        <v>354</v>
      </c>
      <c r="HC26" t="s">
        <v>354</v>
      </c>
      <c r="HD26">
        <v>0</v>
      </c>
      <c r="HE26">
        <v>100</v>
      </c>
      <c r="HF26">
        <v>100</v>
      </c>
      <c r="HG26">
        <v>3.883</v>
      </c>
      <c r="HH26">
        <v>0.46300000000000002</v>
      </c>
      <c r="HI26">
        <v>2</v>
      </c>
      <c r="HJ26">
        <v>501.55599999999998</v>
      </c>
      <c r="HK26">
        <v>502.82100000000003</v>
      </c>
      <c r="HL26">
        <v>19.955500000000001</v>
      </c>
      <c r="HM26">
        <v>31.489799999999999</v>
      </c>
      <c r="HN26">
        <v>30.001000000000001</v>
      </c>
      <c r="HO26">
        <v>31.387</v>
      </c>
      <c r="HP26">
        <v>31.372</v>
      </c>
      <c r="HQ26">
        <v>37.383600000000001</v>
      </c>
      <c r="HR26">
        <v>34.293599999999998</v>
      </c>
      <c r="HS26">
        <v>0</v>
      </c>
      <c r="HT26">
        <v>19.8828</v>
      </c>
      <c r="HU26">
        <v>800</v>
      </c>
      <c r="HV26">
        <v>16.342500000000001</v>
      </c>
      <c r="HW26">
        <v>99.561999999999998</v>
      </c>
      <c r="HX26">
        <v>103.642</v>
      </c>
    </row>
    <row r="27" spans="1:232" x14ac:dyDescent="0.25">
      <c r="A27">
        <v>12</v>
      </c>
      <c r="B27">
        <v>1566762859.0999999</v>
      </c>
      <c r="C27">
        <v>1133.0999999046301</v>
      </c>
      <c r="D27" t="s">
        <v>406</v>
      </c>
      <c r="E27" t="s">
        <v>407</v>
      </c>
      <c r="G27">
        <v>1566762859.0999999</v>
      </c>
      <c r="H27">
        <f t="shared" si="0"/>
        <v>1.3579459002294877E-3</v>
      </c>
      <c r="I27">
        <f t="shared" si="1"/>
        <v>25.867330048653795</v>
      </c>
      <c r="J27">
        <f t="shared" si="2"/>
        <v>967.29899999999998</v>
      </c>
      <c r="K27">
        <f t="shared" si="3"/>
        <v>401.21003288434508</v>
      </c>
      <c r="L27">
        <f t="shared" si="4"/>
        <v>40.045648421268204</v>
      </c>
      <c r="M27">
        <f t="shared" si="5"/>
        <v>96.548222869119016</v>
      </c>
      <c r="N27">
        <f t="shared" si="6"/>
        <v>7.6966147386778039E-2</v>
      </c>
      <c r="O27">
        <f t="shared" si="7"/>
        <v>2.254838377295679</v>
      </c>
      <c r="P27">
        <f t="shared" si="8"/>
        <v>7.5535885192931598E-2</v>
      </c>
      <c r="Q27">
        <f t="shared" si="9"/>
        <v>4.7336217839580835E-2</v>
      </c>
      <c r="R27">
        <f t="shared" si="10"/>
        <v>321.4643241171608</v>
      </c>
      <c r="S27">
        <f t="shared" si="11"/>
        <v>27.480778841329833</v>
      </c>
      <c r="T27">
        <f t="shared" si="12"/>
        <v>26.899899999999999</v>
      </c>
      <c r="U27">
        <f t="shared" si="13"/>
        <v>3.5581712975953823</v>
      </c>
      <c r="V27">
        <f t="shared" si="14"/>
        <v>55.271171380044883</v>
      </c>
      <c r="W27">
        <f t="shared" si="15"/>
        <v>1.8120701836188002</v>
      </c>
      <c r="X27">
        <f t="shared" si="16"/>
        <v>3.2785087385953804</v>
      </c>
      <c r="Y27">
        <f t="shared" si="17"/>
        <v>1.7461011139765821</v>
      </c>
      <c r="Z27">
        <f t="shared" si="18"/>
        <v>-59.885414200120408</v>
      </c>
      <c r="AA27">
        <f t="shared" si="19"/>
        <v>-168.42532395981749</v>
      </c>
      <c r="AB27">
        <f t="shared" si="20"/>
        <v>-15.992686045226717</v>
      </c>
      <c r="AC27">
        <f t="shared" si="21"/>
        <v>77.160899911996182</v>
      </c>
      <c r="AD27">
        <v>-4.1314130296539603E-2</v>
      </c>
      <c r="AE27">
        <v>4.6378730574462498E-2</v>
      </c>
      <c r="AF27">
        <v>3.4638746845243298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52946.006169209075</v>
      </c>
      <c r="AL27">
        <v>0</v>
      </c>
      <c r="AM27">
        <v>153.611764705882</v>
      </c>
      <c r="AN27">
        <v>678.13199999999995</v>
      </c>
      <c r="AO27">
        <f t="shared" si="25"/>
        <v>524.52023529411792</v>
      </c>
      <c r="AP27">
        <f t="shared" si="26"/>
        <v>0.77347807697338866</v>
      </c>
      <c r="AQ27">
        <v>-1.69616101757574</v>
      </c>
      <c r="AR27" t="s">
        <v>408</v>
      </c>
      <c r="AS27">
        <v>642.71176470588205</v>
      </c>
      <c r="AT27">
        <v>774.05899999999997</v>
      </c>
      <c r="AU27">
        <f t="shared" si="27"/>
        <v>0.16968633565932045</v>
      </c>
      <c r="AV27">
        <v>0.5</v>
      </c>
      <c r="AW27">
        <f t="shared" si="28"/>
        <v>1681.3232998383764</v>
      </c>
      <c r="AX27">
        <f t="shared" si="29"/>
        <v>25.867330048653795</v>
      </c>
      <c r="AY27">
        <f t="shared" si="30"/>
        <v>142.64879490410553</v>
      </c>
      <c r="AZ27">
        <f t="shared" si="31"/>
        <v>0.36072056522823198</v>
      </c>
      <c r="BA27">
        <f t="shared" si="32"/>
        <v>1.639392677712798E-2</v>
      </c>
      <c r="BB27">
        <f t="shared" si="33"/>
        <v>-0.12392724585593608</v>
      </c>
      <c r="BC27" t="s">
        <v>409</v>
      </c>
      <c r="BD27">
        <v>494.84</v>
      </c>
      <c r="BE27">
        <f t="shared" si="34"/>
        <v>279.21899999999999</v>
      </c>
      <c r="BF27">
        <f t="shared" si="35"/>
        <v>0.47040937505727737</v>
      </c>
      <c r="BG27">
        <f t="shared" si="36"/>
        <v>-0.52335617484669295</v>
      </c>
      <c r="BH27">
        <f t="shared" si="37"/>
        <v>0.21169767197343356</v>
      </c>
      <c r="BI27">
        <f t="shared" si="38"/>
        <v>-0.18288522261912393</v>
      </c>
      <c r="BJ27">
        <v>8529</v>
      </c>
      <c r="BK27">
        <v>300</v>
      </c>
      <c r="BL27">
        <v>300</v>
      </c>
      <c r="BM27">
        <v>300</v>
      </c>
      <c r="BN27">
        <v>10328.9</v>
      </c>
      <c r="BO27">
        <v>742.71799999999996</v>
      </c>
      <c r="BP27">
        <v>-6.8555200000000004E-3</v>
      </c>
      <c r="BQ27">
        <v>-2.8089599999999999</v>
      </c>
      <c r="BR27" t="s">
        <v>347</v>
      </c>
      <c r="BS27" t="s">
        <v>347</v>
      </c>
      <c r="BT27" t="s">
        <v>347</v>
      </c>
      <c r="BU27" t="s">
        <v>347</v>
      </c>
      <c r="BV27" t="s">
        <v>347</v>
      </c>
      <c r="BW27" t="s">
        <v>347</v>
      </c>
      <c r="BX27" t="s">
        <v>347</v>
      </c>
      <c r="BY27" t="s">
        <v>347</v>
      </c>
      <c r="BZ27" t="s">
        <v>347</v>
      </c>
      <c r="CA27" t="s">
        <v>347</v>
      </c>
      <c r="CB27">
        <f t="shared" si="39"/>
        <v>2000.15</v>
      </c>
      <c r="CC27">
        <f t="shared" si="40"/>
        <v>1681.3232998383764</v>
      </c>
      <c r="CD27">
        <f t="shared" si="41"/>
        <v>0.84059860502381145</v>
      </c>
      <c r="CE27">
        <f t="shared" si="42"/>
        <v>0.19119721004762305</v>
      </c>
      <c r="CF27">
        <v>6</v>
      </c>
      <c r="CG27">
        <v>0.5</v>
      </c>
      <c r="CH27" t="s">
        <v>348</v>
      </c>
      <c r="CI27">
        <v>1566762859.0999999</v>
      </c>
      <c r="CJ27">
        <v>967.29899999999998</v>
      </c>
      <c r="CK27">
        <v>999.91499999999996</v>
      </c>
      <c r="CL27">
        <v>18.154800000000002</v>
      </c>
      <c r="CM27">
        <v>16.5549</v>
      </c>
      <c r="CN27">
        <v>500.01600000000002</v>
      </c>
      <c r="CO27">
        <v>99.712000000000003</v>
      </c>
      <c r="CP27">
        <v>0.10018100000000001</v>
      </c>
      <c r="CQ27">
        <v>25.514399999999998</v>
      </c>
      <c r="CR27">
        <v>26.899899999999999</v>
      </c>
      <c r="CS27">
        <v>999.9</v>
      </c>
      <c r="CT27">
        <v>0</v>
      </c>
      <c r="CU27">
        <v>0</v>
      </c>
      <c r="CV27">
        <v>9991.8799999999992</v>
      </c>
      <c r="CW27">
        <v>0</v>
      </c>
      <c r="CX27">
        <v>1645.37</v>
      </c>
      <c r="CY27">
        <v>-32.616</v>
      </c>
      <c r="CZ27">
        <v>985.18499999999995</v>
      </c>
      <c r="DA27">
        <v>1016.75</v>
      </c>
      <c r="DB27">
        <v>1.5998600000000001</v>
      </c>
      <c r="DC27">
        <v>963.46299999999997</v>
      </c>
      <c r="DD27">
        <v>999.91499999999996</v>
      </c>
      <c r="DE27">
        <v>17.686800000000002</v>
      </c>
      <c r="DF27">
        <v>16.5549</v>
      </c>
      <c r="DG27">
        <v>1.8102499999999999</v>
      </c>
      <c r="DH27">
        <v>1.65072</v>
      </c>
      <c r="DI27">
        <v>15.8756</v>
      </c>
      <c r="DJ27">
        <v>14.4407</v>
      </c>
      <c r="DK27">
        <v>2000.15</v>
      </c>
      <c r="DL27">
        <v>0.97999499999999995</v>
      </c>
      <c r="DM27">
        <v>2.0004600000000001E-2</v>
      </c>
      <c r="DN27">
        <v>0</v>
      </c>
      <c r="DO27">
        <v>642.70399999999995</v>
      </c>
      <c r="DP27">
        <v>5.0002700000000004</v>
      </c>
      <c r="DQ27">
        <v>17686.3</v>
      </c>
      <c r="DR27">
        <v>16187.1</v>
      </c>
      <c r="DS27">
        <v>46.625</v>
      </c>
      <c r="DT27">
        <v>48.375</v>
      </c>
      <c r="DU27">
        <v>47.375</v>
      </c>
      <c r="DV27">
        <v>48.125</v>
      </c>
      <c r="DW27">
        <v>47.936999999999998</v>
      </c>
      <c r="DX27">
        <v>1955.24</v>
      </c>
      <c r="DY27">
        <v>39.909999999999997</v>
      </c>
      <c r="DZ27">
        <v>0</v>
      </c>
      <c r="EA27">
        <v>87.700000047683702</v>
      </c>
      <c r="EB27">
        <v>642.71176470588205</v>
      </c>
      <c r="EC27">
        <v>-1.7291666581569201</v>
      </c>
      <c r="ED27">
        <v>-274.97549047375099</v>
      </c>
      <c r="EE27">
        <v>17704.129411764701</v>
      </c>
      <c r="EF27">
        <v>10</v>
      </c>
      <c r="EG27">
        <v>1566762831.5999999</v>
      </c>
      <c r="EH27" t="s">
        <v>410</v>
      </c>
      <c r="EI27">
        <v>74</v>
      </c>
      <c r="EJ27">
        <v>3.8359999999999999</v>
      </c>
      <c r="EK27">
        <v>0.46800000000000003</v>
      </c>
      <c r="EL27">
        <v>1000</v>
      </c>
      <c r="EM27">
        <v>16</v>
      </c>
      <c r="EN27">
        <v>0.06</v>
      </c>
      <c r="EO27">
        <v>0.11</v>
      </c>
      <c r="EP27">
        <v>26.0170603705253</v>
      </c>
      <c r="EQ27">
        <v>-6.9664938310165195E-2</v>
      </c>
      <c r="ER27">
        <v>0.39564802873308602</v>
      </c>
      <c r="ES27">
        <v>1</v>
      </c>
      <c r="ET27">
        <v>7.6957193511444699E-2</v>
      </c>
      <c r="EU27">
        <v>2.4363502358245599E-2</v>
      </c>
      <c r="EV27">
        <v>4.1311689777291799E-3</v>
      </c>
      <c r="EW27">
        <v>1</v>
      </c>
      <c r="EX27">
        <v>2</v>
      </c>
      <c r="EY27">
        <v>2</v>
      </c>
      <c r="EZ27" t="s">
        <v>350</v>
      </c>
      <c r="FA27">
        <v>2.9512499999999999</v>
      </c>
      <c r="FB27">
        <v>2.77752</v>
      </c>
      <c r="FC27">
        <v>0.17544100000000001</v>
      </c>
      <c r="FD27">
        <v>0.174815</v>
      </c>
      <c r="FE27">
        <v>9.1574600000000006E-2</v>
      </c>
      <c r="FF27">
        <v>8.3055599999999993E-2</v>
      </c>
      <c r="FG27">
        <v>19861.3</v>
      </c>
      <c r="FH27">
        <v>20096.099999999999</v>
      </c>
      <c r="FI27">
        <v>22648.2</v>
      </c>
      <c r="FJ27">
        <v>26702.7</v>
      </c>
      <c r="FK27">
        <v>29390.5</v>
      </c>
      <c r="FL27">
        <v>38376.400000000001</v>
      </c>
      <c r="FM27">
        <v>32328.1</v>
      </c>
      <c r="FN27">
        <v>42472.3</v>
      </c>
      <c r="FO27">
        <v>1.97</v>
      </c>
      <c r="FP27">
        <v>1.9093500000000001</v>
      </c>
      <c r="FQ27">
        <v>4.1611500000000003E-2</v>
      </c>
      <c r="FR27">
        <v>0</v>
      </c>
      <c r="FS27">
        <v>26.218900000000001</v>
      </c>
      <c r="FT27">
        <v>999.9</v>
      </c>
      <c r="FU27">
        <v>37.137999999999998</v>
      </c>
      <c r="FV27">
        <v>37.988</v>
      </c>
      <c r="FW27">
        <v>24.782299999999999</v>
      </c>
      <c r="FX27">
        <v>61.502299999999998</v>
      </c>
      <c r="FY27">
        <v>45.003999999999998</v>
      </c>
      <c r="FZ27">
        <v>1</v>
      </c>
      <c r="GA27">
        <v>0.35126000000000002</v>
      </c>
      <c r="GB27">
        <v>5.1717599999999999</v>
      </c>
      <c r="GC27">
        <v>20.2178</v>
      </c>
      <c r="GD27">
        <v>5.2235800000000001</v>
      </c>
      <c r="GE27">
        <v>11.956</v>
      </c>
      <c r="GF27">
        <v>4.9714999999999998</v>
      </c>
      <c r="GG27">
        <v>3.2949999999999999</v>
      </c>
      <c r="GH27">
        <v>548.70000000000005</v>
      </c>
      <c r="GI27">
        <v>9999</v>
      </c>
      <c r="GJ27">
        <v>9999</v>
      </c>
      <c r="GK27">
        <v>9999</v>
      </c>
      <c r="GL27">
        <v>1.8656900000000001</v>
      </c>
      <c r="GM27">
        <v>1.86496</v>
      </c>
      <c r="GN27">
        <v>1.8652299999999999</v>
      </c>
      <c r="GO27">
        <v>1.86815</v>
      </c>
      <c r="GP27">
        <v>1.8624799999999999</v>
      </c>
      <c r="GQ27">
        <v>1.86066</v>
      </c>
      <c r="GR27">
        <v>1.85684</v>
      </c>
      <c r="GS27">
        <v>1.8629500000000001</v>
      </c>
      <c r="GT27" t="s">
        <v>351</v>
      </c>
      <c r="GU27" t="s">
        <v>19</v>
      </c>
      <c r="GV27" t="s">
        <v>19</v>
      </c>
      <c r="GW27" t="s">
        <v>19</v>
      </c>
      <c r="GX27" t="s">
        <v>352</v>
      </c>
      <c r="GY27" t="s">
        <v>353</v>
      </c>
      <c r="GZ27" t="s">
        <v>354</v>
      </c>
      <c r="HA27" t="s">
        <v>354</v>
      </c>
      <c r="HB27" t="s">
        <v>354</v>
      </c>
      <c r="HC27" t="s">
        <v>354</v>
      </c>
      <c r="HD27">
        <v>0</v>
      </c>
      <c r="HE27">
        <v>100</v>
      </c>
      <c r="HF27">
        <v>100</v>
      </c>
      <c r="HG27">
        <v>3.8359999999999999</v>
      </c>
      <c r="HH27">
        <v>0.46800000000000003</v>
      </c>
      <c r="HI27">
        <v>2</v>
      </c>
      <c r="HJ27">
        <v>501.57400000000001</v>
      </c>
      <c r="HK27">
        <v>502.63400000000001</v>
      </c>
      <c r="HL27">
        <v>20.303699999999999</v>
      </c>
      <c r="HM27">
        <v>31.611999999999998</v>
      </c>
      <c r="HN27">
        <v>29.9999</v>
      </c>
      <c r="HO27">
        <v>31.494</v>
      </c>
      <c r="HP27">
        <v>31.477399999999999</v>
      </c>
      <c r="HQ27">
        <v>44.875300000000003</v>
      </c>
      <c r="HR27">
        <v>33.9617</v>
      </c>
      <c r="HS27">
        <v>0</v>
      </c>
      <c r="HT27">
        <v>20.3977</v>
      </c>
      <c r="HU27">
        <v>1000</v>
      </c>
      <c r="HV27">
        <v>16.489699999999999</v>
      </c>
      <c r="HW27">
        <v>99.543700000000001</v>
      </c>
      <c r="HX27">
        <v>103.621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2019-08-24T14:54:39Z</dcterms:created>
  <dcterms:modified xsi:type="dcterms:W3CDTF">2019-08-28T00:18:03Z</dcterms:modified>
</cp:coreProperties>
</file>