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46CC2EE3-1BB2-47E7-B73B-DAD07443FA5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V26" i="1"/>
  <c r="O26" i="1"/>
  <c r="CE25" i="1"/>
  <c r="CD25" i="1"/>
  <c r="CB25" i="1"/>
  <c r="CC25" i="1" s="1"/>
  <c r="AW25" i="1" s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H24" i="1" s="1"/>
  <c r="X24" i="1"/>
  <c r="W24" i="1"/>
  <c r="V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J23" i="1" s="1"/>
  <c r="X23" i="1"/>
  <c r="W23" i="1"/>
  <c r="V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BB21" i="1"/>
  <c r="AZ21" i="1"/>
  <c r="AU21" i="1"/>
  <c r="AO21" i="1"/>
  <c r="AP21" i="1" s="1"/>
  <c r="AK21" i="1"/>
  <c r="AI21" i="1" s="1"/>
  <c r="X21" i="1"/>
  <c r="W21" i="1"/>
  <c r="O21" i="1"/>
  <c r="CE20" i="1"/>
  <c r="CD20" i="1"/>
  <c r="CB20" i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O20" i="1"/>
  <c r="CE19" i="1"/>
  <c r="CD19" i="1"/>
  <c r="CB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J19" i="1" s="1"/>
  <c r="X19" i="1"/>
  <c r="W19" i="1"/>
  <c r="O19" i="1"/>
  <c r="CE18" i="1"/>
  <c r="CD18" i="1"/>
  <c r="CC18" i="1" s="1"/>
  <c r="AW18" i="1" s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V18" i="1" s="1"/>
  <c r="W18" i="1"/>
  <c r="O18" i="1"/>
  <c r="CE17" i="1"/>
  <c r="CD17" i="1"/>
  <c r="CC17" i="1" s="1"/>
  <c r="R17" i="1" s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H17" i="1" s="1"/>
  <c r="X17" i="1"/>
  <c r="W17" i="1"/>
  <c r="O17" i="1"/>
  <c r="J26" i="1" l="1"/>
  <c r="M26" i="1"/>
  <c r="AY18" i="1"/>
  <c r="CC19" i="1"/>
  <c r="R19" i="1" s="1"/>
  <c r="CC24" i="1"/>
  <c r="AY25" i="1"/>
  <c r="V17" i="1"/>
  <c r="V19" i="1"/>
  <c r="V20" i="1"/>
  <c r="V21" i="1"/>
  <c r="V22" i="1"/>
  <c r="M22" i="1"/>
  <c r="I22" i="1"/>
  <c r="AX22" i="1" s="1"/>
  <c r="J22" i="1"/>
  <c r="CC23" i="1"/>
  <c r="R23" i="1" s="1"/>
  <c r="M19" i="1"/>
  <c r="CC20" i="1"/>
  <c r="R20" i="1" s="1"/>
  <c r="CC21" i="1"/>
  <c r="AW21" i="1" s="1"/>
  <c r="AY21" i="1" s="1"/>
  <c r="CC26" i="1"/>
  <c r="R26" i="1" s="1"/>
  <c r="AW17" i="1"/>
  <c r="AY17" i="1" s="1"/>
  <c r="CC22" i="1"/>
  <c r="V25" i="1"/>
  <c r="Z24" i="1"/>
  <c r="AJ20" i="1"/>
  <c r="M20" i="1"/>
  <c r="I20" i="1"/>
  <c r="AX20" i="1" s="1"/>
  <c r="J20" i="1"/>
  <c r="H20" i="1"/>
  <c r="AW23" i="1"/>
  <c r="AY23" i="1" s="1"/>
  <c r="M25" i="1"/>
  <c r="J25" i="1"/>
  <c r="I25" i="1"/>
  <c r="AX25" i="1" s="1"/>
  <c r="BA25" i="1" s="1"/>
  <c r="AJ25" i="1"/>
  <c r="H25" i="1"/>
  <c r="I21" i="1"/>
  <c r="AX21" i="1" s="1"/>
  <c r="H21" i="1"/>
  <c r="M21" i="1"/>
  <c r="AJ21" i="1"/>
  <c r="J21" i="1"/>
  <c r="AW20" i="1"/>
  <c r="AW24" i="1"/>
  <c r="AY24" i="1" s="1"/>
  <c r="R24" i="1"/>
  <c r="AY20" i="1"/>
  <c r="AW26" i="1"/>
  <c r="AY26" i="1" s="1"/>
  <c r="Z17" i="1"/>
  <c r="M18" i="1"/>
  <c r="I18" i="1"/>
  <c r="AX18" i="1" s="1"/>
  <c r="BA18" i="1" s="1"/>
  <c r="H18" i="1"/>
  <c r="J18" i="1"/>
  <c r="AJ18" i="1"/>
  <c r="S17" i="1"/>
  <c r="T17" i="1" s="1"/>
  <c r="AW22" i="1"/>
  <c r="AY22" i="1" s="1"/>
  <c r="R22" i="1"/>
  <c r="I17" i="1"/>
  <c r="AX17" i="1" s="1"/>
  <c r="AJ22" i="1"/>
  <c r="I24" i="1"/>
  <c r="AX24" i="1" s="1"/>
  <c r="AJ23" i="1"/>
  <c r="J17" i="1"/>
  <c r="H22" i="1"/>
  <c r="M23" i="1"/>
  <c r="J24" i="1"/>
  <c r="M17" i="1"/>
  <c r="R18" i="1"/>
  <c r="AJ19" i="1"/>
  <c r="H23" i="1"/>
  <c r="M24" i="1"/>
  <c r="R25" i="1"/>
  <c r="AJ26" i="1"/>
  <c r="I23" i="1"/>
  <c r="AX23" i="1" s="1"/>
  <c r="H26" i="1"/>
  <c r="H19" i="1"/>
  <c r="S19" i="1" s="1"/>
  <c r="T19" i="1" s="1"/>
  <c r="AJ17" i="1"/>
  <c r="I19" i="1"/>
  <c r="AX19" i="1" s="1"/>
  <c r="AJ24" i="1"/>
  <c r="I26" i="1"/>
  <c r="AX26" i="1" s="1"/>
  <c r="AW19" i="1" l="1"/>
  <c r="AY19" i="1" s="1"/>
  <c r="R21" i="1"/>
  <c r="BA26" i="1"/>
  <c r="BA23" i="1"/>
  <c r="BA24" i="1"/>
  <c r="BA17" i="1"/>
  <c r="AB19" i="1"/>
  <c r="U19" i="1"/>
  <c r="Y19" i="1" s="1"/>
  <c r="AA19" i="1"/>
  <c r="S18" i="1"/>
  <c r="T18" i="1" s="1"/>
  <c r="Z26" i="1"/>
  <c r="S26" i="1"/>
  <c r="T26" i="1" s="1"/>
  <c r="Z20" i="1"/>
  <c r="AB17" i="1"/>
  <c r="AA17" i="1"/>
  <c r="U17" i="1"/>
  <c r="Y17" i="1" s="1"/>
  <c r="S24" i="1"/>
  <c r="T24" i="1" s="1"/>
  <c r="BA21" i="1"/>
  <c r="BA20" i="1"/>
  <c r="S21" i="1"/>
  <c r="T21" i="1" s="1"/>
  <c r="S25" i="1"/>
  <c r="T25" i="1" s="1"/>
  <c r="Z25" i="1"/>
  <c r="S23" i="1"/>
  <c r="T23" i="1" s="1"/>
  <c r="Z22" i="1"/>
  <c r="S22" i="1"/>
  <c r="T22" i="1" s="1"/>
  <c r="P22" i="1" s="1"/>
  <c r="N22" i="1" s="1"/>
  <c r="Q22" i="1" s="1"/>
  <c r="K22" i="1" s="1"/>
  <c r="L22" i="1" s="1"/>
  <c r="Z18" i="1"/>
  <c r="S20" i="1"/>
  <c r="T20" i="1" s="1"/>
  <c r="Z21" i="1"/>
  <c r="Z23" i="1"/>
  <c r="Z19" i="1"/>
  <c r="P19" i="1"/>
  <c r="N19" i="1" s="1"/>
  <c r="Q19" i="1" s="1"/>
  <c r="K19" i="1" s="1"/>
  <c r="L19" i="1" s="1"/>
  <c r="BA22" i="1"/>
  <c r="P17" i="1"/>
  <c r="N17" i="1" s="1"/>
  <c r="Q17" i="1" s="1"/>
  <c r="K17" i="1" s="1"/>
  <c r="L17" i="1" s="1"/>
  <c r="AC17" i="1" l="1"/>
  <c r="BA19" i="1"/>
  <c r="U25" i="1"/>
  <c r="Y25" i="1" s="1"/>
  <c r="AB25" i="1"/>
  <c r="AA25" i="1"/>
  <c r="AA20" i="1"/>
  <c r="U20" i="1"/>
  <c r="Y20" i="1" s="1"/>
  <c r="AB20" i="1"/>
  <c r="AC20" i="1" s="1"/>
  <c r="U18" i="1"/>
  <c r="Y18" i="1" s="1"/>
  <c r="AB18" i="1"/>
  <c r="AA18" i="1"/>
  <c r="U21" i="1"/>
  <c r="Y21" i="1" s="1"/>
  <c r="AB21" i="1"/>
  <c r="AA21" i="1"/>
  <c r="U23" i="1"/>
  <c r="Y23" i="1" s="1"/>
  <c r="AB23" i="1"/>
  <c r="AA23" i="1"/>
  <c r="P20" i="1"/>
  <c r="N20" i="1" s="1"/>
  <c r="Q20" i="1" s="1"/>
  <c r="K20" i="1" s="1"/>
  <c r="L20" i="1" s="1"/>
  <c r="P23" i="1"/>
  <c r="N23" i="1" s="1"/>
  <c r="Q23" i="1" s="1"/>
  <c r="K23" i="1" s="1"/>
  <c r="L23" i="1" s="1"/>
  <c r="P18" i="1"/>
  <c r="N18" i="1" s="1"/>
  <c r="Q18" i="1" s="1"/>
  <c r="K18" i="1" s="1"/>
  <c r="L18" i="1" s="1"/>
  <c r="AB26" i="1"/>
  <c r="AC26" i="1" s="1"/>
  <c r="AA26" i="1"/>
  <c r="U26" i="1"/>
  <c r="Y26" i="1" s="1"/>
  <c r="U22" i="1"/>
  <c r="Y22" i="1" s="1"/>
  <c r="AB22" i="1"/>
  <c r="AA22" i="1"/>
  <c r="P25" i="1"/>
  <c r="N25" i="1" s="1"/>
  <c r="Q25" i="1" s="1"/>
  <c r="K25" i="1" s="1"/>
  <c r="L25" i="1" s="1"/>
  <c r="P21" i="1"/>
  <c r="N21" i="1" s="1"/>
  <c r="Q21" i="1" s="1"/>
  <c r="K21" i="1" s="1"/>
  <c r="L21" i="1" s="1"/>
  <c r="AA24" i="1"/>
  <c r="AB24" i="1"/>
  <c r="U24" i="1"/>
  <c r="Y24" i="1" s="1"/>
  <c r="P24" i="1"/>
  <c r="N24" i="1" s="1"/>
  <c r="Q24" i="1" s="1"/>
  <c r="K24" i="1" s="1"/>
  <c r="L24" i="1" s="1"/>
  <c r="P26" i="1"/>
  <c r="N26" i="1" s="1"/>
  <c r="Q26" i="1" s="1"/>
  <c r="K26" i="1" s="1"/>
  <c r="L26" i="1" s="1"/>
  <c r="AC19" i="1"/>
  <c r="AC23" i="1" l="1"/>
  <c r="AC18" i="1"/>
  <c r="AC24" i="1"/>
  <c r="AC21" i="1"/>
  <c r="AC22" i="1"/>
  <c r="AC25" i="1"/>
</calcChain>
</file>

<file path=xl/sharedStrings.xml><?xml version="1.0" encoding="utf-8"?>
<sst xmlns="http://schemas.openxmlformats.org/spreadsheetml/2006/main" count="969" uniqueCount="401">
  <si>
    <t>File opened</t>
  </si>
  <si>
    <t>2019-08-24 13:51:12</t>
  </si>
  <si>
    <t>Console s/n</t>
  </si>
  <si>
    <t>68C-831448</t>
  </si>
  <si>
    <t>Console ver</t>
  </si>
  <si>
    <t>Bluestem v.1.3.17</t>
  </si>
  <si>
    <t>Scripts ver</t>
  </si>
  <si>
    <t>2018.12  1.3.16, Nov 2018</t>
  </si>
  <si>
    <t>Head s/n</t>
  </si>
  <si>
    <t>68H-581448</t>
  </si>
  <si>
    <t>Head ver</t>
  </si>
  <si>
    <t>1.3.1</t>
  </si>
  <si>
    <t>Head cal</t>
  </si>
  <si>
    <t>{"co2aspan2a": "0.300565", "chamberpressurezero": "2.62898", "flowmeterzero": "1.01484", "co2azero": "0.936047", "co2aspan2": "-0.0275709", "h2obspan2": "0", "co2aspan1": "1.00019", "co2bzero": "1.08871", "h2oaspanconc1": "12.25", "tazero": "-0.075655", "co2aspanconc1": "2500", "co2bspan2b": "0.290353", "co2bspan1": "1.00063", "h2oazero": "0.99813", "h2oaspan2": "0", "flowazero": "0.30339", "h2obzero": "1.01301", "h2obspan2a": "-0.0693626", "co2aspan2b": "0.298132", "tbzero": "-0.00914764", "flowbzero": "0.2519", "h2oaspan1": "1.00284", "ssa_ref": "27614.2", "co2bspan2a": "0.292725", "h2oaspanconc2": "0", "co2bspanconc2": "296.4", "h2oaspan2b": "0.0689295", "h2obspan1": "1", "co2bspanconc1": "2500", "co2bspan2": "-0.029811", "h2obspan2b": "0.0966582", "h2oaspan2a": "0.0687344", "oxygen": "21", "co2aspanconc2": "296.4", "h2obspanconc1": "20", "ssb_ref": "33378.8", "h2obspanconc2": "0"}</t>
  </si>
  <si>
    <t>Chamber type</t>
  </si>
  <si>
    <t>6800-01A</t>
  </si>
  <si>
    <t>Chamber s/n</t>
  </si>
  <si>
    <t>MPF-651357</t>
  </si>
  <si>
    <t>Chamber rev</t>
  </si>
  <si>
    <t>0</t>
  </si>
  <si>
    <t>Chamber cal</t>
  </si>
  <si>
    <t>Fluorometer</t>
  </si>
  <si>
    <t>Flr. Version</t>
  </si>
  <si>
    <t>13:51:12</t>
  </si>
  <si>
    <t>Stability Definition:	A (GasEx): Slp&lt;0.3 Std&lt;1 Per=15	gsw (GasEx): Slp&lt;0.1 Std&lt;1 Per=15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</si>
  <si>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</si>
  <si>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</si>
  <si>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</si>
  <si>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</si>
  <si>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</si>
  <si>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</si>
  <si>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</si>
  <si>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</si>
  <si>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</si>
  <si>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</si>
  <si>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</si>
  <si>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</si>
  <si>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</si>
  <si>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</si>
  <si>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</si>
  <si>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</si>
  <si>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</si>
  <si>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</si>
  <si>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</si>
  <si>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</si>
  <si>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</si>
  <si>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</si>
  <si>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</si>
  <si>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</si>
  <si>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</si>
  <si>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</si>
  <si>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</si>
  <si>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</si>
  <si>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</si>
  <si>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</si>
  <si>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</si>
  <si>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</si>
  <si>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</si>
  <si>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</si>
  <si>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</si>
  <si>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</si>
  <si>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</si>
  <si>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</si>
  <si>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</si>
  <si>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</si>
  <si>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</si>
  <si>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</si>
  <si>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</si>
  <si>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</si>
  <si>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1.35165 85.133 378.884 619.774 869.078 1070.71 1251.24 1400.48</t>
  </si>
  <si>
    <t>Fs_true</t>
  </si>
  <si>
    <t>0.14262 104.704 405.338 601.213 803.493 1000.56 1201.87 1401.19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</si>
  <si>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</si>
  <si>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</si>
  <si>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</si>
  <si>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</si>
  <si>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</si>
  <si>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</si>
  <si>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</si>
  <si>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</si>
  <si>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</si>
  <si>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</si>
  <si>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</si>
  <si>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</si>
  <si>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</si>
  <si>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</si>
  <si>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</si>
  <si>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</si>
  <si>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</si>
  <si>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</si>
  <si>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</si>
  <si>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</si>
  <si>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</si>
  <si>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</si>
  <si>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</si>
  <si>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</si>
  <si>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</si>
  <si>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</si>
  <si>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</si>
  <si>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</si>
  <si>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</si>
  <si>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</si>
  <si>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</si>
  <si>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</si>
  <si>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</si>
  <si>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</si>
  <si>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</si>
  <si>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</si>
  <si>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</si>
  <si>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</si>
  <si>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</si>
  <si>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</si>
  <si>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</si>
  <si>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</si>
  <si>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</si>
  <si>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</si>
  <si>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</si>
  <si>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</si>
  <si>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</si>
  <si>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</si>
  <si>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</si>
  <si>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</si>
  <si>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</si>
  <si>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</si>
  <si>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</si>
  <si>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</si>
  <si>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</si>
  <si>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</si>
  <si>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</si>
  <si>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</si>
  <si>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</si>
  <si>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</si>
  <si>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</si>
  <si>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</si>
  <si>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</si>
  <si>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</si>
  <si>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</si>
  <si>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</si>
  <si>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</si>
  <si>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</si>
  <si>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</si>
  <si>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</si>
  <si>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</si>
  <si>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</si>
  <si>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</si>
  <si>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</si>
  <si>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</si>
  <si>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</si>
  <si>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</si>
  <si>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</si>
  <si>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</si>
  <si>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</si>
  <si>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</si>
  <si>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</si>
  <si>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</si>
  <si>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</si>
  <si>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</si>
  <si>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</si>
  <si>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</si>
  <si>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</si>
  <si>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</si>
  <si>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</si>
  <si>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</si>
  <si>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</si>
  <si>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</si>
  <si>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</si>
  <si>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</si>
  <si>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</si>
  <si>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</si>
  <si>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</si>
  <si>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</si>
  <si>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</si>
  <si>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</si>
  <si>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</si>
  <si>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</si>
  <si>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</si>
  <si>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</si>
  <si>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</si>
  <si>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</si>
  <si>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</si>
  <si>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</si>
  <si>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</si>
  <si>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</si>
  <si>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</si>
  <si>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</si>
  <si>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</si>
  <si>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</si>
  <si>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</si>
  <si>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</si>
  <si>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</si>
  <si>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</si>
  <si>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</si>
  <si>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</si>
  <si>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</si>
  <si>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</si>
  <si>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</si>
  <si>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</si>
  <si>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</si>
  <si>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</si>
  <si>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</si>
  <si>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</si>
  <si>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</si>
  <si>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</si>
  <si>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</si>
  <si>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</si>
  <si>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</si>
  <si>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</si>
  <si>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</si>
  <si>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</si>
  <si>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</si>
  <si>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</si>
  <si>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</si>
  <si>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</si>
  <si>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</si>
  <si>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</si>
  <si>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</si>
  <si>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</si>
  <si>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</si>
  <si>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</si>
  <si>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</si>
  <si>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</si>
  <si>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</si>
  <si>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</si>
  <si>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</si>
  <si>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</si>
  <si>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</si>
  <si>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</si>
  <si>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</si>
  <si>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</si>
  <si>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</si>
  <si>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</si>
  <si>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</si>
  <si>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</si>
  <si>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</si>
  <si>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</si>
  <si>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</si>
  <si>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</si>
  <si>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</si>
  <si>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</si>
  <si>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</si>
  <si>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</si>
  <si>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</si>
  <si>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</si>
  <si>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</si>
  <si>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</si>
  <si>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</si>
  <si>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</si>
  <si>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</si>
  <si>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</si>
  <si>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</si>
  <si>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</si>
  <si>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</si>
  <si>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</si>
  <si>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</si>
  <si>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</si>
  <si>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</si>
  <si>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</si>
  <si>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</si>
  <si>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</si>
  <si>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</si>
  <si>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</si>
  <si>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</si>
  <si>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</si>
  <si>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</si>
  <si>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</si>
  <si>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</si>
  <si>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</si>
  <si>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</si>
  <si>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</si>
  <si>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</si>
  <si>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</si>
  <si>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</si>
  <si>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</si>
  <si>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</si>
  <si>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</si>
  <si>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</si>
  <si>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</si>
  <si>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</si>
  <si>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</si>
  <si>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</si>
  <si>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</si>
  <si>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</si>
  <si>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</si>
  <si>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</si>
  <si>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</si>
  <si>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</si>
  <si>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</si>
  <si>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</si>
  <si>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</si>
  <si>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</si>
  <si>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</si>
  <si>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</si>
  <si>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</si>
  <si>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</si>
  <si>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</si>
  <si>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</si>
  <si>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</si>
  <si>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</si>
  <si>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</si>
  <si>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</si>
  <si>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</si>
  <si>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</si>
  <si>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</si>
  <si>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</si>
  <si>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</si>
  <si>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</si>
  <si>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</si>
  <si>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</si>
  <si>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</si>
  <si>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</si>
  <si>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</si>
  <si>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</si>
  <si>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</si>
  <si>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</si>
  <si>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</si>
  <si>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</si>
  <si>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</si>
  <si>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</si>
  <si>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</si>
  <si>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</si>
  <si>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</si>
  <si>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</si>
  <si>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</si>
  <si>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</si>
  <si>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</si>
  <si>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</si>
  <si>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</si>
  <si>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</si>
  <si>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</si>
  <si>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</si>
  <si>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</si>
  <si>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</si>
  <si>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</si>
  <si>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</si>
  <si>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</si>
  <si>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</si>
  <si>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</si>
  <si>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</si>
  <si>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</si>
  <si>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</si>
  <si>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</si>
  <si>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</si>
  <si>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</si>
  <si>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-</t>
  </si>
  <si>
    <t>0: Broadleaf</t>
  </si>
  <si>
    <t>2/2</t>
  </si>
  <si>
    <t>5</t>
  </si>
  <si>
    <t>11111111</t>
  </si>
  <si>
    <t>oooooooo</t>
  </si>
  <si>
    <t>off</t>
  </si>
  <si>
    <t>20190825 14:03:50</t>
  </si>
  <si>
    <t>14:03:50</t>
  </si>
  <si>
    <t>MPF-8485-20190825-14_04_35</t>
  </si>
  <si>
    <t>DARK-8486-20190825-14_04_36</t>
  </si>
  <si>
    <t>14:04:17</t>
  </si>
  <si>
    <t>1/2</t>
  </si>
  <si>
    <t>20190825 14:06:18</t>
  </si>
  <si>
    <t>14:06:18</t>
  </si>
  <si>
    <t>MPF-8487-20190825-14_07_03</t>
  </si>
  <si>
    <t>DARK-8488-20190825-14_07_05</t>
  </si>
  <si>
    <t>14:05:38</t>
  </si>
  <si>
    <t>20190825 14:08:19</t>
  </si>
  <si>
    <t>14:08:19</t>
  </si>
  <si>
    <t>MPF-8489-20190825-14_09_03</t>
  </si>
  <si>
    <t>DARK-8490-20190825-14_09_05</t>
  </si>
  <si>
    <t>14:08:49</t>
  </si>
  <si>
    <t>20190825 14:10:32</t>
  </si>
  <si>
    <t>14:10:32</t>
  </si>
  <si>
    <t>MPF-8491-20190825-14_11_16</t>
  </si>
  <si>
    <t>DARK-8492-20190825-14_11_18</t>
  </si>
  <si>
    <t>14:10:01</t>
  </si>
  <si>
    <t>20190825 14:14:29</t>
  </si>
  <si>
    <t>14:14:29</t>
  </si>
  <si>
    <t>MPF-8495-20190825-14_15_14</t>
  </si>
  <si>
    <t>DARK-8496-20190825-14_15_15</t>
  </si>
  <si>
    <t>14:13:58</t>
  </si>
  <si>
    <t>20190825 14:16:07</t>
  </si>
  <si>
    <t>14:16:07</t>
  </si>
  <si>
    <t>MPF-8497-20190825-14_16_51</t>
  </si>
  <si>
    <t>DARK-8498-20190825-14_16_53</t>
  </si>
  <si>
    <t>14:15:32</t>
  </si>
  <si>
    <t>20190825 14:17:51</t>
  </si>
  <si>
    <t>14:17:51</t>
  </si>
  <si>
    <t>MPF-8499-20190825-14_18_36</t>
  </si>
  <si>
    <t>DARK-8500-20190825-14_18_38</t>
  </si>
  <si>
    <t>14:17:18</t>
  </si>
  <si>
    <t>20190825 14:19:45</t>
  </si>
  <si>
    <t>14:19:45</t>
  </si>
  <si>
    <t>MPF-8501-20190825-14_20_30</t>
  </si>
  <si>
    <t>DARK-8502-20190825-14_20_32</t>
  </si>
  <si>
    <t>14:20:10</t>
  </si>
  <si>
    <t>20190825 14:21:49</t>
  </si>
  <si>
    <t>14:21:49</t>
  </si>
  <si>
    <t>MPF-8503-20190825-14_22_33</t>
  </si>
  <si>
    <t>DARK-8504-20190825-14_22_35</t>
  </si>
  <si>
    <t>14:21:14</t>
  </si>
  <si>
    <t>20190825 14:23:26</t>
  </si>
  <si>
    <t>14:23:26</t>
  </si>
  <si>
    <t>MPF-8505-20190825-14_24_11</t>
  </si>
  <si>
    <t>DARK-8506-20190825-14_24_13</t>
  </si>
  <si>
    <t>14:22:59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</si>
</sst>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19.86754020158191</c:v>
                </c:pt>
                <c:pt idx="1">
                  <c:v>16.565396666323565</c:v>
                </c:pt>
                <c:pt idx="2">
                  <c:v>9.7694830649527944</c:v>
                </c:pt>
                <c:pt idx="3">
                  <c:v>0.38784729130890244</c:v>
                </c:pt>
                <c:pt idx="4">
                  <c:v>23.368583840325766</c:v>
                </c:pt>
                <c:pt idx="5">
                  <c:v>24.553068263525262</c:v>
                </c:pt>
                <c:pt idx="6">
                  <c:v>24.749419242605626</c:v>
                </c:pt>
                <c:pt idx="7">
                  <c:v>25.436392577855866</c:v>
                </c:pt>
                <c:pt idx="8">
                  <c:v>26.251649969398017</c:v>
                </c:pt>
                <c:pt idx="9">
                  <c:v>25.99292800466236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65.959268528937017</c:v>
                </c:pt>
                <c:pt idx="1">
                  <c:v>49.914310375516052</c:v>
                </c:pt>
                <c:pt idx="2">
                  <c:v>22.134171755078402</c:v>
                </c:pt>
                <c:pt idx="3">
                  <c:v>-2.76689274303377</c:v>
                </c:pt>
                <c:pt idx="4">
                  <c:v>214.49931850804592</c:v>
                </c:pt>
                <c:pt idx="5">
                  <c:v>291.46819519395206</c:v>
                </c:pt>
                <c:pt idx="6">
                  <c:v>373.60157882280583</c:v>
                </c:pt>
                <c:pt idx="7">
                  <c:v>420.90750239353105</c:v>
                </c:pt>
                <c:pt idx="8">
                  <c:v>458.22144617558178</c:v>
                </c:pt>
                <c:pt idx="9">
                  <c:v>628.35257304416439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C-4A2A-A167-3D08004C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28520"/>
        <c:axId val="427606016"/>
      </c:scatterChart>
      <c:valAx>
        <c:axId val="32802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06016"/>
        <c:crosses val="autoZero"/>
        <c:crossBetween val="midCat"/>
      </c:valAx>
      <c:valAx>
        <c:axId val="4276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176212</xdr:rowOff>
    </xdr:from>
    <xdr:to>
      <xdr:col>19</xdr:col>
      <xdr:colOff>323850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16CC1-1B3A-4A80-BB46-708D6469B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workbookViewId="0">
      <selection activeCell="W6" sqref="W6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28</v>
      </c>
      <c r="D2" t="s">
        <v>29</v>
      </c>
    </row>
    <row r="3" spans="1:232" x14ac:dyDescent="0.25">
      <c r="B3" t="s">
        <v>27</v>
      </c>
      <c r="C3">
        <v>21</v>
      </c>
      <c r="D3" t="s">
        <v>30</v>
      </c>
    </row>
    <row r="4" spans="1:232" x14ac:dyDescent="0.25">
      <c r="A4" t="s">
        <v>31</v>
      </c>
      <c r="B4" t="s">
        <v>32</v>
      </c>
    </row>
    <row r="5" spans="1:232" x14ac:dyDescent="0.25">
      <c r="B5">
        <v>2</v>
      </c>
    </row>
    <row r="6" spans="1:232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32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232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31</v>
      </c>
      <c r="CG14" t="s">
        <v>31</v>
      </c>
      <c r="CH14" t="s">
        <v>31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  <c r="FP14" t="s">
        <v>87</v>
      </c>
      <c r="FQ14" t="s">
        <v>87</v>
      </c>
      <c r="FR14" t="s">
        <v>87</v>
      </c>
      <c r="FS14" t="s">
        <v>88</v>
      </c>
      <c r="FT14" t="s">
        <v>88</v>
      </c>
      <c r="FU14" t="s">
        <v>88</v>
      </c>
      <c r="FV14" t="s">
        <v>88</v>
      </c>
      <c r="FW14" t="s">
        <v>88</v>
      </c>
      <c r="FX14" t="s">
        <v>88</v>
      </c>
      <c r="FY14" t="s">
        <v>88</v>
      </c>
      <c r="FZ14" t="s">
        <v>88</v>
      </c>
      <c r="GA14" t="s">
        <v>88</v>
      </c>
      <c r="GB14" t="s">
        <v>88</v>
      </c>
      <c r="GC14" t="s">
        <v>88</v>
      </c>
      <c r="GD14" t="s">
        <v>88</v>
      </c>
      <c r="GE14" t="s">
        <v>88</v>
      </c>
      <c r="GF14" t="s">
        <v>88</v>
      </c>
      <c r="GG14" t="s">
        <v>88</v>
      </c>
      <c r="GH14" t="s">
        <v>88</v>
      </c>
      <c r="GI14" t="s">
        <v>88</v>
      </c>
      <c r="GJ14" t="s">
        <v>88</v>
      </c>
      <c r="GK14" t="s">
        <v>88</v>
      </c>
      <c r="GL14" t="s">
        <v>89</v>
      </c>
      <c r="GM14" t="s">
        <v>89</v>
      </c>
      <c r="GN14" t="s">
        <v>89</v>
      </c>
      <c r="GO14" t="s">
        <v>89</v>
      </c>
      <c r="GP14" t="s">
        <v>89</v>
      </c>
      <c r="GQ14" t="s">
        <v>89</v>
      </c>
      <c r="GR14" t="s">
        <v>89</v>
      </c>
      <c r="GS14" t="s">
        <v>89</v>
      </c>
      <c r="GT14" t="s">
        <v>89</v>
      </c>
      <c r="GU14" t="s">
        <v>89</v>
      </c>
      <c r="GV14" t="s">
        <v>89</v>
      </c>
      <c r="GW14" t="s">
        <v>89</v>
      </c>
      <c r="GX14" t="s">
        <v>89</v>
      </c>
      <c r="GY14" t="s">
        <v>89</v>
      </c>
      <c r="GZ14" t="s">
        <v>89</v>
      </c>
      <c r="HA14" t="s">
        <v>89</v>
      </c>
      <c r="HB14" t="s">
        <v>89</v>
      </c>
      <c r="HC14" t="s">
        <v>89</v>
      </c>
      <c r="HD14" t="s">
        <v>89</v>
      </c>
      <c r="HE14" t="s">
        <v>90</v>
      </c>
      <c r="HF14" t="s">
        <v>90</v>
      </c>
      <c r="HG14" t="s">
        <v>90</v>
      </c>
      <c r="HH14" t="s">
        <v>90</v>
      </c>
      <c r="HI14" t="s">
        <v>90</v>
      </c>
      <c r="HJ14" t="s">
        <v>90</v>
      </c>
      <c r="HK14" t="s">
        <v>90</v>
      </c>
      <c r="HL14" t="s">
        <v>90</v>
      </c>
      <c r="HM14" t="s">
        <v>90</v>
      </c>
      <c r="HN14" t="s">
        <v>90</v>
      </c>
      <c r="HO14" t="s">
        <v>90</v>
      </c>
      <c r="HP14" t="s">
        <v>90</v>
      </c>
      <c r="HQ14" t="s">
        <v>90</v>
      </c>
      <c r="HR14" t="s">
        <v>90</v>
      </c>
      <c r="HS14" t="s">
        <v>90</v>
      </c>
      <c r="HT14" t="s">
        <v>90</v>
      </c>
      <c r="HU14" t="s">
        <v>90</v>
      </c>
      <c r="HV14" t="s">
        <v>90</v>
      </c>
      <c r="HW14" t="s">
        <v>90</v>
      </c>
      <c r="HX14" t="s">
        <v>90</v>
      </c>
    </row>
    <row r="15" spans="1:232" x14ac:dyDescent="0.2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122</v>
      </c>
      <c r="AG15" t="s">
        <v>76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133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140</v>
      </c>
      <c r="AZ15" t="s">
        <v>141</v>
      </c>
      <c r="BA15" t="s">
        <v>142</v>
      </c>
      <c r="BB15" t="s">
        <v>143</v>
      </c>
      <c r="BC15" t="s">
        <v>144</v>
      </c>
      <c r="BD15" t="s">
        <v>145</v>
      </c>
      <c r="BE15" t="s">
        <v>146</v>
      </c>
      <c r="BF15" t="s">
        <v>147</v>
      </c>
      <c r="BG15" t="s">
        <v>148</v>
      </c>
      <c r="BH15" t="s">
        <v>149</v>
      </c>
      <c r="BI15" t="s">
        <v>150</v>
      </c>
      <c r="BJ15" t="s">
        <v>151</v>
      </c>
      <c r="BK15" t="s">
        <v>152</v>
      </c>
      <c r="BL15" t="s">
        <v>153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151</v>
      </c>
      <c r="BS15" t="s">
        <v>159</v>
      </c>
      <c r="BT15" t="s">
        <v>128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97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206</v>
      </c>
      <c r="DQ15" t="s">
        <v>207</v>
      </c>
      <c r="DR15" t="s">
        <v>208</v>
      </c>
      <c r="DS15" t="s">
        <v>209</v>
      </c>
      <c r="DT15" t="s">
        <v>210</v>
      </c>
      <c r="DU15" t="s">
        <v>211</v>
      </c>
      <c r="DV15" t="s">
        <v>212</v>
      </c>
      <c r="DW15" t="s">
        <v>213</v>
      </c>
      <c r="DX15" t="s">
        <v>214</v>
      </c>
      <c r="DY15" t="s">
        <v>215</v>
      </c>
      <c r="DZ15" t="s">
        <v>216</v>
      </c>
      <c r="EA15" t="s">
        <v>217</v>
      </c>
      <c r="EB15" t="s">
        <v>218</v>
      </c>
      <c r="EC15" t="s">
        <v>219</v>
      </c>
      <c r="ED15" t="s">
        <v>220</v>
      </c>
      <c r="EE15" t="s">
        <v>221</v>
      </c>
      <c r="EF15" t="s">
        <v>222</v>
      </c>
      <c r="EG15" t="s">
        <v>92</v>
      </c>
      <c r="EH15" t="s">
        <v>95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  <c r="HL15" t="s">
        <v>304</v>
      </c>
      <c r="HM15" t="s">
        <v>305</v>
      </c>
      <c r="HN15" t="s">
        <v>306</v>
      </c>
      <c r="HO15" t="s">
        <v>307</v>
      </c>
      <c r="HP15" t="s">
        <v>308</v>
      </c>
      <c r="HQ15" t="s">
        <v>309</v>
      </c>
      <c r="HR15" t="s">
        <v>310</v>
      </c>
      <c r="HS15" t="s">
        <v>311</v>
      </c>
      <c r="HT15" t="s">
        <v>312</v>
      </c>
      <c r="HU15" t="s">
        <v>313</v>
      </c>
      <c r="HV15" t="s">
        <v>314</v>
      </c>
      <c r="HW15" t="s">
        <v>315</v>
      </c>
      <c r="HX15" t="s">
        <v>316</v>
      </c>
    </row>
    <row r="16" spans="1:232" x14ac:dyDescent="0.25">
      <c r="B16" t="s">
        <v>317</v>
      </c>
      <c r="C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320</v>
      </c>
      <c r="L16" t="s">
        <v>179</v>
      </c>
      <c r="M16" t="s">
        <v>179</v>
      </c>
      <c r="N16" t="s">
        <v>318</v>
      </c>
      <c r="O16" t="s">
        <v>318</v>
      </c>
      <c r="P16" t="s">
        <v>318</v>
      </c>
      <c r="Q16" t="s">
        <v>318</v>
      </c>
      <c r="R16" t="s">
        <v>321</v>
      </c>
      <c r="S16" t="s">
        <v>322</v>
      </c>
      <c r="T16" t="s">
        <v>322</v>
      </c>
      <c r="U16" t="s">
        <v>323</v>
      </c>
      <c r="V16" t="s">
        <v>324</v>
      </c>
      <c r="W16" t="s">
        <v>323</v>
      </c>
      <c r="X16" t="s">
        <v>323</v>
      </c>
      <c r="Y16" t="s">
        <v>323</v>
      </c>
      <c r="Z16" t="s">
        <v>321</v>
      </c>
      <c r="AA16" t="s">
        <v>321</v>
      </c>
      <c r="AB16" t="s">
        <v>321</v>
      </c>
      <c r="AC16" t="s">
        <v>321</v>
      </c>
      <c r="AG16" t="s">
        <v>325</v>
      </c>
      <c r="AH16" t="s">
        <v>324</v>
      </c>
      <c r="AJ16" t="s">
        <v>324</v>
      </c>
      <c r="AK16" t="s">
        <v>325</v>
      </c>
      <c r="AQ16" t="s">
        <v>319</v>
      </c>
      <c r="AW16" t="s">
        <v>319</v>
      </c>
      <c r="AX16" t="s">
        <v>319</v>
      </c>
      <c r="AY16" t="s">
        <v>319</v>
      </c>
      <c r="BA16" t="s">
        <v>326</v>
      </c>
      <c r="BK16" t="s">
        <v>327</v>
      </c>
      <c r="BL16" t="s">
        <v>327</v>
      </c>
      <c r="BM16" t="s">
        <v>327</v>
      </c>
      <c r="BN16" t="s">
        <v>319</v>
      </c>
      <c r="BP16" t="s">
        <v>328</v>
      </c>
      <c r="BS16" t="s">
        <v>327</v>
      </c>
      <c r="BX16" t="s">
        <v>317</v>
      </c>
      <c r="BY16" t="s">
        <v>317</v>
      </c>
      <c r="BZ16" t="s">
        <v>317</v>
      </c>
      <c r="CA16" t="s">
        <v>317</v>
      </c>
      <c r="CB16" t="s">
        <v>319</v>
      </c>
      <c r="CC16" t="s">
        <v>319</v>
      </c>
      <c r="CE16" t="s">
        <v>329</v>
      </c>
      <c r="CF16" t="s">
        <v>330</v>
      </c>
      <c r="CI16" t="s">
        <v>317</v>
      </c>
      <c r="CJ16" t="s">
        <v>320</v>
      </c>
      <c r="CK16" t="s">
        <v>320</v>
      </c>
      <c r="CL16" t="s">
        <v>331</v>
      </c>
      <c r="CM16" t="s">
        <v>331</v>
      </c>
      <c r="CN16" t="s">
        <v>325</v>
      </c>
      <c r="CO16" t="s">
        <v>323</v>
      </c>
      <c r="CP16" t="s">
        <v>323</v>
      </c>
      <c r="CQ16" t="s">
        <v>322</v>
      </c>
      <c r="CR16" t="s">
        <v>322</v>
      </c>
      <c r="CS16" t="s">
        <v>322</v>
      </c>
      <c r="CT16" t="s">
        <v>322</v>
      </c>
      <c r="CU16" t="s">
        <v>322</v>
      </c>
      <c r="CV16" t="s">
        <v>332</v>
      </c>
      <c r="CW16" t="s">
        <v>319</v>
      </c>
      <c r="CX16" t="s">
        <v>319</v>
      </c>
      <c r="CY16" t="s">
        <v>320</v>
      </c>
      <c r="CZ16" t="s">
        <v>320</v>
      </c>
      <c r="DA16" t="s">
        <v>320</v>
      </c>
      <c r="DB16" t="s">
        <v>331</v>
      </c>
      <c r="DC16" t="s">
        <v>320</v>
      </c>
      <c r="DD16" t="s">
        <v>320</v>
      </c>
      <c r="DE16" t="s">
        <v>331</v>
      </c>
      <c r="DF16" t="s">
        <v>331</v>
      </c>
      <c r="DG16" t="s">
        <v>323</v>
      </c>
      <c r="DH16" t="s">
        <v>323</v>
      </c>
      <c r="DI16" t="s">
        <v>322</v>
      </c>
      <c r="DJ16" t="s">
        <v>322</v>
      </c>
      <c r="DK16" t="s">
        <v>319</v>
      </c>
      <c r="DP16" t="s">
        <v>319</v>
      </c>
      <c r="DS16" t="s">
        <v>322</v>
      </c>
      <c r="DT16" t="s">
        <v>322</v>
      </c>
      <c r="DU16" t="s">
        <v>322</v>
      </c>
      <c r="DV16" t="s">
        <v>322</v>
      </c>
      <c r="DW16" t="s">
        <v>322</v>
      </c>
      <c r="DX16" t="s">
        <v>319</v>
      </c>
      <c r="DY16" t="s">
        <v>319</v>
      </c>
      <c r="DZ16" t="s">
        <v>319</v>
      </c>
      <c r="EA16" t="s">
        <v>317</v>
      </c>
      <c r="EC16" t="s">
        <v>333</v>
      </c>
      <c r="ED16" t="s">
        <v>333</v>
      </c>
      <c r="EF16" t="s">
        <v>317</v>
      </c>
      <c r="EG16" t="s">
        <v>334</v>
      </c>
      <c r="EJ16" t="s">
        <v>335</v>
      </c>
      <c r="EK16" t="s">
        <v>336</v>
      </c>
      <c r="EL16" t="s">
        <v>335</v>
      </c>
      <c r="EM16" t="s">
        <v>336</v>
      </c>
      <c r="EN16" t="s">
        <v>324</v>
      </c>
      <c r="EO16" t="s">
        <v>324</v>
      </c>
      <c r="EP16" t="s">
        <v>319</v>
      </c>
      <c r="EQ16" t="s">
        <v>337</v>
      </c>
      <c r="ER16" t="s">
        <v>319</v>
      </c>
      <c r="ET16" t="s">
        <v>318</v>
      </c>
      <c r="EU16" t="s">
        <v>338</v>
      </c>
      <c r="EV16" t="s">
        <v>318</v>
      </c>
      <c r="FA16" t="s">
        <v>339</v>
      </c>
      <c r="FB16" t="s">
        <v>339</v>
      </c>
      <c r="FO16" t="s">
        <v>339</v>
      </c>
      <c r="FP16" t="s">
        <v>339</v>
      </c>
      <c r="FQ16" t="s">
        <v>340</v>
      </c>
      <c r="FR16" t="s">
        <v>340</v>
      </c>
      <c r="FS16" t="s">
        <v>322</v>
      </c>
      <c r="FT16" t="s">
        <v>322</v>
      </c>
      <c r="FU16" t="s">
        <v>324</v>
      </c>
      <c r="FV16" t="s">
        <v>322</v>
      </c>
      <c r="FW16" t="s">
        <v>331</v>
      </c>
      <c r="FX16" t="s">
        <v>324</v>
      </c>
      <c r="FY16" t="s">
        <v>324</v>
      </c>
      <c r="GA16" t="s">
        <v>339</v>
      </c>
      <c r="GB16" t="s">
        <v>339</v>
      </c>
      <c r="GC16" t="s">
        <v>339</v>
      </c>
      <c r="GD16" t="s">
        <v>339</v>
      </c>
      <c r="GE16" t="s">
        <v>339</v>
      </c>
      <c r="GF16" t="s">
        <v>339</v>
      </c>
      <c r="GG16" t="s">
        <v>339</v>
      </c>
      <c r="GH16" t="s">
        <v>341</v>
      </c>
      <c r="GI16" t="s">
        <v>342</v>
      </c>
      <c r="GJ16" t="s">
        <v>342</v>
      </c>
      <c r="GK16" t="s">
        <v>342</v>
      </c>
      <c r="GL16" t="s">
        <v>339</v>
      </c>
      <c r="GM16" t="s">
        <v>339</v>
      </c>
      <c r="GN16" t="s">
        <v>339</v>
      </c>
      <c r="GO16" t="s">
        <v>339</v>
      </c>
      <c r="GP16" t="s">
        <v>339</v>
      </c>
      <c r="GQ16" t="s">
        <v>339</v>
      </c>
      <c r="GR16" t="s">
        <v>339</v>
      </c>
      <c r="GS16" t="s">
        <v>339</v>
      </c>
      <c r="GT16" t="s">
        <v>339</v>
      </c>
      <c r="GU16" t="s">
        <v>339</v>
      </c>
      <c r="GV16" t="s">
        <v>339</v>
      </c>
      <c r="GW16" t="s">
        <v>339</v>
      </c>
      <c r="HD16" t="s">
        <v>339</v>
      </c>
      <c r="HE16" t="s">
        <v>324</v>
      </c>
      <c r="HF16" t="s">
        <v>324</v>
      </c>
      <c r="HG16" t="s">
        <v>335</v>
      </c>
      <c r="HH16" t="s">
        <v>336</v>
      </c>
      <c r="HJ16" t="s">
        <v>325</v>
      </c>
      <c r="HK16" t="s">
        <v>325</v>
      </c>
      <c r="HL16" t="s">
        <v>322</v>
      </c>
      <c r="HM16" t="s">
        <v>322</v>
      </c>
      <c r="HN16" t="s">
        <v>322</v>
      </c>
      <c r="HO16" t="s">
        <v>322</v>
      </c>
      <c r="HP16" t="s">
        <v>322</v>
      </c>
      <c r="HQ16" t="s">
        <v>324</v>
      </c>
      <c r="HR16" t="s">
        <v>324</v>
      </c>
      <c r="HS16" t="s">
        <v>324</v>
      </c>
      <c r="HT16" t="s">
        <v>322</v>
      </c>
      <c r="HU16" t="s">
        <v>320</v>
      </c>
      <c r="HV16" t="s">
        <v>331</v>
      </c>
      <c r="HW16" t="s">
        <v>324</v>
      </c>
      <c r="HX16" t="s">
        <v>324</v>
      </c>
    </row>
    <row r="17" spans="1:232" x14ac:dyDescent="0.25">
      <c r="A17">
        <v>2</v>
      </c>
      <c r="B17">
        <v>1566759830.5999999</v>
      </c>
      <c r="C17">
        <v>120.5</v>
      </c>
      <c r="D17" t="s">
        <v>350</v>
      </c>
      <c r="E17" t="s">
        <v>351</v>
      </c>
      <c r="G17">
        <v>1566759830.5999999</v>
      </c>
      <c r="H17">
        <f t="shared" ref="H17:H26" si="0">CN17*AI17*(CL17-CM17)/(100*CF17*(1000-AI17*CL17))</f>
        <v>2.597442430605011E-3</v>
      </c>
      <c r="I17">
        <f t="shared" ref="I17:I26" si="1">CN17*AI17*(CK17-CJ17*(1000-AI17*CM17)/(1000-AI17*CL17))/(100*CF17)</f>
        <v>19.86754020158191</v>
      </c>
      <c r="J17">
        <f t="shared" ref="J17:J26" si="2">CJ17 - IF(AI17&gt;1, I17*CF17*100/(AK17*CV17), 0)</f>
        <v>275.27499999999998</v>
      </c>
      <c r="K17">
        <f t="shared" ref="K17:K26" si="3">((Q17-H17/2)*J17-I17)/(Q17+H17/2)</f>
        <v>65.959268528937017</v>
      </c>
      <c r="L17">
        <f t="shared" ref="L17:L26" si="4">K17*(CO17+CP17)/1000</f>
        <v>6.588480124031979</v>
      </c>
      <c r="M17">
        <f t="shared" ref="M17:M26" si="5">(CJ17 - IF(AI17&gt;1, I17*CF17*100/(AK17*CV17), 0))*(CO17+CP17)/1000</f>
        <v>27.496421755302496</v>
      </c>
      <c r="N17">
        <f t="shared" ref="N17:N26" si="6">2/((1/P17-1/O17)+SIGN(P17)*SQRT((1/P17-1/O17)*(1/P17-1/O17) + 4*CG17/((CG17+1)*(CG17+1))*(2*1/P17*1/O17-1/O17*1/O17)))</f>
        <v>0.16049754522339482</v>
      </c>
      <c r="O17">
        <f t="shared" ref="O17:O26" si="7">AF17+AE17*CF17+AD17*CF17*CF17</f>
        <v>2.2546496715093558</v>
      </c>
      <c r="P17">
        <f t="shared" ref="P17:P26" si="8">H17*(1000-(1000*0.61365*EXP(17.502*T17/(240.97+T17))/(CO17+CP17)+CL17)/2)/(1000*0.61365*EXP(17.502*T17/(240.97+T17))/(CO17+CP17)-CL17)</f>
        <v>0.15440978263197538</v>
      </c>
      <c r="Q17">
        <f t="shared" ref="Q17:Q26" si="9">1/((CG17+1)/(N17/1.6)+1/(O17/1.37)) + CG17/((CG17+1)/(N17/1.6) + CG17/(O17/1.37))</f>
        <v>9.7033836122902895E-2</v>
      </c>
      <c r="R17">
        <f t="shared" ref="R17:R26" si="10">(CC17*CE17)</f>
        <v>321.43128082419202</v>
      </c>
      <c r="S17">
        <f t="shared" ref="S17:S26" si="11">(CQ17+(R17+2*0.95*0.0000000567*(((CQ17+$B$7)+273)^4-(CQ17+273)^4)-44100*H17)/(1.84*29.3*O17+8*0.95*0.0000000567*(CQ17+273)^3))</f>
        <v>28.263922284373535</v>
      </c>
      <c r="T17">
        <f t="shared" ref="T17:T26" si="12">($C$7*CR17+$D$7*CS17+$E$7*S17)</f>
        <v>26.991499999999998</v>
      </c>
      <c r="U17">
        <f t="shared" ref="U17:U26" si="13">0.61365*EXP(17.502*T17/(240.97+T17))</f>
        <v>3.5773732723426357</v>
      </c>
      <c r="V17">
        <f t="shared" ref="V17:V26" si="14">(W17/X17*100)</f>
        <v>55.23455951431513</v>
      </c>
      <c r="W17">
        <f t="shared" ref="W17:W26" si="15">CL17*(CO17+CP17)/1000</f>
        <v>1.94353329223303</v>
      </c>
      <c r="X17">
        <f t="shared" ref="X17:X26" si="16">0.61365*EXP(17.502*CQ17/(240.97+CQ17))</f>
        <v>3.5186906699768739</v>
      </c>
      <c r="Y17">
        <f t="shared" ref="Y17:Y26" si="17">(U17-CL17*(CO17+CP17)/1000)</f>
        <v>1.6338399801096057</v>
      </c>
      <c r="Z17">
        <f t="shared" ref="Z17:Z26" si="18">(-H17*44100)</f>
        <v>-114.54721118968098</v>
      </c>
      <c r="AA17">
        <f t="shared" ref="AA17:AA26" si="19">2*29.3*O17*0.92*(CQ17-T17)</f>
        <v>-34.192766940332774</v>
      </c>
      <c r="AB17">
        <f t="shared" ref="AB17:AB26" si="20">2*0.95*0.0000000567*(((CQ17+$B$7)+273)^4-(T17+273)^4)</f>
        <v>-3.2680021363004452</v>
      </c>
      <c r="AC17">
        <f t="shared" ref="AC17:AC26" si="21">R17+AB17+Z17+AA17</f>
        <v>169.42330055787784</v>
      </c>
      <c r="AD17">
        <v>-4.1309040351636898E-2</v>
      </c>
      <c r="AE17">
        <v>4.6373016665405699E-2</v>
      </c>
      <c r="AF17">
        <v>3.4635370241758499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52730.138719979346</v>
      </c>
      <c r="AL17">
        <v>0</v>
      </c>
      <c r="AM17">
        <v>153.611764705882</v>
      </c>
      <c r="AN17">
        <v>678.13199999999995</v>
      </c>
      <c r="AO17">
        <f t="shared" ref="AO17:AO26" si="25">AN17-AM17</f>
        <v>524.52023529411792</v>
      </c>
      <c r="AP17">
        <f t="shared" ref="AP17:AP26" si="26">AO17/AN17</f>
        <v>0.77347807697338866</v>
      </c>
      <c r="AQ17">
        <v>-1.69616101757574</v>
      </c>
      <c r="AR17" t="s">
        <v>352</v>
      </c>
      <c r="AS17">
        <v>613.59182352941195</v>
      </c>
      <c r="AT17">
        <v>728.29100000000005</v>
      </c>
      <c r="AU17">
        <f t="shared" ref="AU17:AU26" si="27">1-AS17/AT17</f>
        <v>0.15749086075564311</v>
      </c>
      <c r="AV17">
        <v>0.5</v>
      </c>
      <c r="AW17">
        <f t="shared" ref="AW17:AW26" si="28">CC17</f>
        <v>1681.1546998384413</v>
      </c>
      <c r="AX17">
        <f t="shared" ref="AX17:AX26" si="29">I17</f>
        <v>19.86754020158191</v>
      </c>
      <c r="AY17">
        <f t="shared" ref="AY17:AY26" si="30">AU17*AV17*AW17</f>
        <v>132.38325037047548</v>
      </c>
      <c r="AZ17">
        <f t="shared" ref="AZ17:AZ26" si="31">BE17/AT17</f>
        <v>0.34608556195257117</v>
      </c>
      <c r="BA17">
        <f t="shared" ref="BA17:BA26" si="32">(AX17-AQ17)/AW17</f>
        <v>1.2826720361445569E-2</v>
      </c>
      <c r="BB17">
        <f t="shared" ref="BB17:BB26" si="33">(AN17-AT17)/AT17</f>
        <v>-6.8872195317531179E-2</v>
      </c>
      <c r="BC17" t="s">
        <v>353</v>
      </c>
      <c r="BD17">
        <v>476.24</v>
      </c>
      <c r="BE17">
        <f t="shared" ref="BE17:BE26" si="34">AT17-BD17</f>
        <v>252.05100000000004</v>
      </c>
      <c r="BF17">
        <f t="shared" ref="BF17:BF26" si="35">(AT17-AS17)/(AT17-BD17)</f>
        <v>0.455063366027463</v>
      </c>
      <c r="BG17">
        <f t="shared" ref="BG17:BG26" si="36">(AN17-AT17)/(AN17-BD17)</f>
        <v>-0.24844471301487983</v>
      </c>
      <c r="BH17">
        <f t="shared" ref="BH17:BH26" si="37">(AT17-AS17)/(AT17-AM17)</f>
        <v>0.19958816923650569</v>
      </c>
      <c r="BI17">
        <f t="shared" ref="BI17:BI26" si="38">(AN17-AT17)/(AN17-AM17)</f>
        <v>-9.5628341148505158E-2</v>
      </c>
      <c r="BJ17">
        <v>8485</v>
      </c>
      <c r="BK17">
        <v>300</v>
      </c>
      <c r="BL17">
        <v>300</v>
      </c>
      <c r="BM17">
        <v>300</v>
      </c>
      <c r="BN17">
        <v>10333.200000000001</v>
      </c>
      <c r="BO17">
        <v>698.00400000000002</v>
      </c>
      <c r="BP17">
        <v>-6.85807E-3</v>
      </c>
      <c r="BQ17">
        <v>-1.59497</v>
      </c>
      <c r="BR17" t="s">
        <v>343</v>
      </c>
      <c r="BS17" t="s">
        <v>343</v>
      </c>
      <c r="BT17" t="s">
        <v>343</v>
      </c>
      <c r="BU17" t="s">
        <v>343</v>
      </c>
      <c r="BV17" t="s">
        <v>343</v>
      </c>
      <c r="BW17" t="s">
        <v>343</v>
      </c>
      <c r="BX17" t="s">
        <v>343</v>
      </c>
      <c r="BY17" t="s">
        <v>343</v>
      </c>
      <c r="BZ17" t="s">
        <v>343</v>
      </c>
      <c r="CA17" t="s">
        <v>343</v>
      </c>
      <c r="CB17">
        <f t="shared" ref="CB17:CB26" si="39">$B$11*CW17+$C$11*CX17+$F$11*DK17</f>
        <v>1999.95</v>
      </c>
      <c r="CC17">
        <f t="shared" ref="CC17:CC26" si="40">CB17*CD17</f>
        <v>1681.1546998384413</v>
      </c>
      <c r="CD17">
        <f t="shared" ref="CD17:CD26" si="41">($B$11*$D$9+$C$11*$D$9+$F$11*((DX17+DP17)/MAX(DX17+DP17+DY17, 0.1)*$I$9+DY17/MAX(DX17+DP17+DY17, 0.1)*$J$9))/($B$11+$C$11+$F$11)</f>
        <v>0.84059836487834261</v>
      </c>
      <c r="CE17">
        <f t="shared" ref="CE17:CE26" si="42">($B$11*$K$9+$C$11*$K$9+$F$11*((DX17+DP17)/MAX(DX17+DP17+DY17, 0.1)*$P$9+DY17/MAX(DX17+DP17+DY17, 0.1)*$Q$9))/($B$11+$C$11+$F$11)</f>
        <v>0.19119672975668539</v>
      </c>
      <c r="CF17">
        <v>6</v>
      </c>
      <c r="CG17">
        <v>0.5</v>
      </c>
      <c r="CH17" t="s">
        <v>344</v>
      </c>
      <c r="CI17">
        <v>1566759830.5999999</v>
      </c>
      <c r="CJ17">
        <v>275.27499999999998</v>
      </c>
      <c r="CK17">
        <v>299.97500000000002</v>
      </c>
      <c r="CL17">
        <v>19.4573</v>
      </c>
      <c r="CM17">
        <v>16.4009</v>
      </c>
      <c r="CN17">
        <v>499.98099999999999</v>
      </c>
      <c r="CO17">
        <v>99.787199999999999</v>
      </c>
      <c r="CP17">
        <v>9.9901100000000007E-2</v>
      </c>
      <c r="CQ17">
        <v>26.7102</v>
      </c>
      <c r="CR17">
        <v>26.991499999999998</v>
      </c>
      <c r="CS17">
        <v>999.9</v>
      </c>
      <c r="CT17">
        <v>0</v>
      </c>
      <c r="CU17">
        <v>0</v>
      </c>
      <c r="CV17">
        <v>9983.1200000000008</v>
      </c>
      <c r="CW17">
        <v>0</v>
      </c>
      <c r="CX17">
        <v>613.88499999999999</v>
      </c>
      <c r="CY17">
        <v>-24.648299999999999</v>
      </c>
      <c r="CZ17">
        <v>280.78699999999998</v>
      </c>
      <c r="DA17">
        <v>304.97699999999998</v>
      </c>
      <c r="DB17">
        <v>3.0463399999999998</v>
      </c>
      <c r="DC17">
        <v>271.99</v>
      </c>
      <c r="DD17">
        <v>299.97500000000002</v>
      </c>
      <c r="DE17">
        <v>18.987300000000001</v>
      </c>
      <c r="DF17">
        <v>16.4009</v>
      </c>
      <c r="DG17">
        <v>1.94059</v>
      </c>
      <c r="DH17">
        <v>1.6366099999999999</v>
      </c>
      <c r="DI17">
        <v>16.9678</v>
      </c>
      <c r="DJ17">
        <v>14.3079</v>
      </c>
      <c r="DK17">
        <v>1999.95</v>
      </c>
      <c r="DL17">
        <v>0.98000600000000004</v>
      </c>
      <c r="DM17">
        <v>1.99937E-2</v>
      </c>
      <c r="DN17">
        <v>0</v>
      </c>
      <c r="DO17">
        <v>613.73599999999999</v>
      </c>
      <c r="DP17">
        <v>5.0002700000000004</v>
      </c>
      <c r="DQ17">
        <v>15071.2</v>
      </c>
      <c r="DR17">
        <v>16185.5</v>
      </c>
      <c r="DS17">
        <v>45.311999999999998</v>
      </c>
      <c r="DT17">
        <v>46.5</v>
      </c>
      <c r="DU17">
        <v>46.186999999999998</v>
      </c>
      <c r="DV17">
        <v>45.625</v>
      </c>
      <c r="DW17">
        <v>46.686999999999998</v>
      </c>
      <c r="DX17">
        <v>1955.06</v>
      </c>
      <c r="DY17">
        <v>39.89</v>
      </c>
      <c r="DZ17">
        <v>0</v>
      </c>
      <c r="EA17">
        <v>119.90000009536701</v>
      </c>
      <c r="EB17">
        <v>613.59182352941195</v>
      </c>
      <c r="EC17">
        <v>0.102450971031364</v>
      </c>
      <c r="ED17">
        <v>671.15195983470198</v>
      </c>
      <c r="EE17">
        <v>15019.247058823499</v>
      </c>
      <c r="EF17">
        <v>10</v>
      </c>
      <c r="EG17">
        <v>1566759857.5999999</v>
      </c>
      <c r="EH17" t="s">
        <v>354</v>
      </c>
      <c r="EI17">
        <v>52</v>
      </c>
      <c r="EJ17">
        <v>3.2850000000000001</v>
      </c>
      <c r="EK17">
        <v>0.47</v>
      </c>
      <c r="EL17">
        <v>300</v>
      </c>
      <c r="EM17">
        <v>16</v>
      </c>
      <c r="EN17">
        <v>7.0000000000000007E-2</v>
      </c>
      <c r="EO17">
        <v>0.1</v>
      </c>
      <c r="EP17">
        <v>19.579307175244701</v>
      </c>
      <c r="EQ17">
        <v>1.59558470684581</v>
      </c>
      <c r="ER17">
        <v>0.167994969721462</v>
      </c>
      <c r="ES17">
        <v>0</v>
      </c>
      <c r="ET17">
        <v>0.15387833167161</v>
      </c>
      <c r="EU17">
        <v>3.8253200209005501E-2</v>
      </c>
      <c r="EV17">
        <v>4.0315488389070101E-3</v>
      </c>
      <c r="EW17">
        <v>1</v>
      </c>
      <c r="EX17">
        <v>1</v>
      </c>
      <c r="EY17">
        <v>2</v>
      </c>
      <c r="EZ17" t="s">
        <v>355</v>
      </c>
      <c r="FA17">
        <v>2.95208</v>
      </c>
      <c r="FB17">
        <v>2.7771699999999999</v>
      </c>
      <c r="FC17">
        <v>6.9985400000000003E-2</v>
      </c>
      <c r="FD17">
        <v>7.3918300000000006E-2</v>
      </c>
      <c r="FE17">
        <v>9.6685599999999997E-2</v>
      </c>
      <c r="FF17">
        <v>8.2745299999999994E-2</v>
      </c>
      <c r="FG17">
        <v>22463.7</v>
      </c>
      <c r="FH17">
        <v>22615.7</v>
      </c>
      <c r="FI17">
        <v>22706.1</v>
      </c>
      <c r="FJ17">
        <v>26766.799999999999</v>
      </c>
      <c r="FK17">
        <v>29292.6</v>
      </c>
      <c r="FL17">
        <v>38461.5</v>
      </c>
      <c r="FM17">
        <v>32405.1</v>
      </c>
      <c r="FN17">
        <v>42552</v>
      </c>
      <c r="FO17">
        <v>1.9850300000000001</v>
      </c>
      <c r="FP17">
        <v>1.92455</v>
      </c>
      <c r="FQ17">
        <v>9.3743199999999999E-2</v>
      </c>
      <c r="FR17">
        <v>0</v>
      </c>
      <c r="FS17">
        <v>25.456499999999998</v>
      </c>
      <c r="FT17">
        <v>999.9</v>
      </c>
      <c r="FU17">
        <v>40.654000000000003</v>
      </c>
      <c r="FV17">
        <v>37.735999999999997</v>
      </c>
      <c r="FW17">
        <v>26.737400000000001</v>
      </c>
      <c r="FX17">
        <v>60.382300000000001</v>
      </c>
      <c r="FY17">
        <v>45.3446</v>
      </c>
      <c r="FZ17">
        <v>1</v>
      </c>
      <c r="GA17">
        <v>0.242287</v>
      </c>
      <c r="GB17">
        <v>1.40964</v>
      </c>
      <c r="GC17">
        <v>20.2852</v>
      </c>
      <c r="GD17">
        <v>5.2192400000000001</v>
      </c>
      <c r="GE17">
        <v>11.956</v>
      </c>
      <c r="GF17">
        <v>4.9699499999999999</v>
      </c>
      <c r="GG17">
        <v>3.2942499999999999</v>
      </c>
      <c r="GH17">
        <v>547.79999999999995</v>
      </c>
      <c r="GI17">
        <v>9999</v>
      </c>
      <c r="GJ17">
        <v>9999</v>
      </c>
      <c r="GK17">
        <v>9999</v>
      </c>
      <c r="GL17">
        <v>1.86572</v>
      </c>
      <c r="GM17">
        <v>1.8649899999999999</v>
      </c>
      <c r="GN17">
        <v>1.86527</v>
      </c>
      <c r="GO17">
        <v>1.8682099999999999</v>
      </c>
      <c r="GP17">
        <v>1.86249</v>
      </c>
      <c r="GQ17">
        <v>1.86066</v>
      </c>
      <c r="GR17">
        <v>1.85684</v>
      </c>
      <c r="GS17">
        <v>1.8629899999999999</v>
      </c>
      <c r="GT17" t="s">
        <v>346</v>
      </c>
      <c r="GU17" t="s">
        <v>19</v>
      </c>
      <c r="GV17" t="s">
        <v>19</v>
      </c>
      <c r="GW17" t="s">
        <v>19</v>
      </c>
      <c r="GX17" t="s">
        <v>347</v>
      </c>
      <c r="GY17" t="s">
        <v>348</v>
      </c>
      <c r="GZ17" t="s">
        <v>349</v>
      </c>
      <c r="HA17" t="s">
        <v>349</v>
      </c>
      <c r="HB17" t="s">
        <v>349</v>
      </c>
      <c r="HC17" t="s">
        <v>349</v>
      </c>
      <c r="HD17">
        <v>0</v>
      </c>
      <c r="HE17">
        <v>100</v>
      </c>
      <c r="HF17">
        <v>100</v>
      </c>
      <c r="HG17">
        <v>3.2850000000000001</v>
      </c>
      <c r="HH17">
        <v>0.47</v>
      </c>
      <c r="HI17">
        <v>2</v>
      </c>
      <c r="HJ17">
        <v>503.601</v>
      </c>
      <c r="HK17">
        <v>505.00299999999999</v>
      </c>
      <c r="HL17">
        <v>24.1877</v>
      </c>
      <c r="HM17">
        <v>30.453900000000001</v>
      </c>
      <c r="HN17">
        <v>29.998899999999999</v>
      </c>
      <c r="HO17">
        <v>30.537600000000001</v>
      </c>
      <c r="HP17">
        <v>30.516999999999999</v>
      </c>
      <c r="HQ17">
        <v>16.870799999999999</v>
      </c>
      <c r="HR17">
        <v>39.798999999999999</v>
      </c>
      <c r="HS17">
        <v>0</v>
      </c>
      <c r="HT17">
        <v>24.187999999999999</v>
      </c>
      <c r="HU17">
        <v>300</v>
      </c>
      <c r="HV17">
        <v>16.372800000000002</v>
      </c>
      <c r="HW17">
        <v>99.787700000000001</v>
      </c>
      <c r="HX17">
        <v>103.836</v>
      </c>
    </row>
    <row r="18" spans="1:232" x14ac:dyDescent="0.25">
      <c r="A18">
        <v>3</v>
      </c>
      <c r="B18">
        <v>1566759978.5999999</v>
      </c>
      <c r="C18">
        <v>268.5</v>
      </c>
      <c r="D18" t="s">
        <v>356</v>
      </c>
      <c r="E18" t="s">
        <v>357</v>
      </c>
      <c r="G18">
        <v>1566759978.5999999</v>
      </c>
      <c r="H18">
        <f t="shared" si="0"/>
        <v>3.443275621784168E-3</v>
      </c>
      <c r="I18">
        <f t="shared" si="1"/>
        <v>16.565396666323565</v>
      </c>
      <c r="J18">
        <f t="shared" si="2"/>
        <v>179.392</v>
      </c>
      <c r="K18">
        <f t="shared" si="3"/>
        <v>49.914310375516052</v>
      </c>
      <c r="L18">
        <f t="shared" si="4"/>
        <v>4.9854621595311253</v>
      </c>
      <c r="M18">
        <f t="shared" si="5"/>
        <v>17.917747856159998</v>
      </c>
      <c r="N18">
        <f t="shared" si="6"/>
        <v>0.21922692665226301</v>
      </c>
      <c r="O18">
        <f t="shared" si="7"/>
        <v>2.2581922642962331</v>
      </c>
      <c r="P18">
        <f t="shared" si="8"/>
        <v>0.20805230229885011</v>
      </c>
      <c r="Q18">
        <f t="shared" si="9"/>
        <v>0.13098920076293263</v>
      </c>
      <c r="R18">
        <f t="shared" si="10"/>
        <v>321.42649284567023</v>
      </c>
      <c r="S18">
        <f t="shared" si="11"/>
        <v>28.090605235199014</v>
      </c>
      <c r="T18">
        <f t="shared" si="12"/>
        <v>27.000599999999999</v>
      </c>
      <c r="U18">
        <f t="shared" si="13"/>
        <v>3.5792858224616886</v>
      </c>
      <c r="V18">
        <f t="shared" si="14"/>
        <v>55.691578814875953</v>
      </c>
      <c r="W18">
        <f t="shared" si="15"/>
        <v>1.9721987717880001</v>
      </c>
      <c r="X18">
        <f t="shared" si="16"/>
        <v>3.5412872354432157</v>
      </c>
      <c r="Y18">
        <f t="shared" si="17"/>
        <v>1.6070870506736885</v>
      </c>
      <c r="Z18">
        <f t="shared" si="18"/>
        <v>-151.8484549206818</v>
      </c>
      <c r="AA18">
        <f t="shared" si="19"/>
        <v>-22.108648901657261</v>
      </c>
      <c r="AB18">
        <f t="shared" si="20"/>
        <v>-2.1109818864342658</v>
      </c>
      <c r="AC18">
        <f t="shared" si="21"/>
        <v>145.35840713689689</v>
      </c>
      <c r="AD18">
        <v>-4.1404659132364199E-2</v>
      </c>
      <c r="AE18">
        <v>4.6480357123437302E-2</v>
      </c>
      <c r="AF18">
        <v>3.4698778503207199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52827.892512872364</v>
      </c>
      <c r="AL18">
        <v>0</v>
      </c>
      <c r="AM18">
        <v>153.611764705882</v>
      </c>
      <c r="AN18">
        <v>678.13199999999995</v>
      </c>
      <c r="AO18">
        <f t="shared" si="25"/>
        <v>524.52023529411792</v>
      </c>
      <c r="AP18">
        <f t="shared" si="26"/>
        <v>0.77347807697338866</v>
      </c>
      <c r="AQ18">
        <v>-1.69616101757574</v>
      </c>
      <c r="AR18" t="s">
        <v>358</v>
      </c>
      <c r="AS18">
        <v>619.40829411764696</v>
      </c>
      <c r="AT18">
        <v>709.726</v>
      </c>
      <c r="AU18">
        <f t="shared" si="27"/>
        <v>0.12725714695861934</v>
      </c>
      <c r="AV18">
        <v>0.5</v>
      </c>
      <c r="AW18">
        <f t="shared" si="28"/>
        <v>1681.129499838439</v>
      </c>
      <c r="AX18">
        <f t="shared" si="29"/>
        <v>16.565396666323565</v>
      </c>
      <c r="AY18">
        <f t="shared" si="30"/>
        <v>106.96787190870522</v>
      </c>
      <c r="AZ18">
        <f t="shared" si="31"/>
        <v>0.31274886364597043</v>
      </c>
      <c r="BA18">
        <f t="shared" si="32"/>
        <v>1.0862671605997212E-2</v>
      </c>
      <c r="BB18">
        <f t="shared" si="33"/>
        <v>-4.451577087495745E-2</v>
      </c>
      <c r="BC18" t="s">
        <v>359</v>
      </c>
      <c r="BD18">
        <v>487.76</v>
      </c>
      <c r="BE18">
        <f t="shared" si="34"/>
        <v>221.96600000000001</v>
      </c>
      <c r="BF18">
        <f t="shared" si="35"/>
        <v>0.40689883082252704</v>
      </c>
      <c r="BG18">
        <f t="shared" si="36"/>
        <v>-0.16595927972601043</v>
      </c>
      <c r="BH18">
        <f t="shared" si="37"/>
        <v>0.16240854873025462</v>
      </c>
      <c r="BI18">
        <f t="shared" si="38"/>
        <v>-6.0234091793015622E-2</v>
      </c>
      <c r="BJ18">
        <v>8487</v>
      </c>
      <c r="BK18">
        <v>300</v>
      </c>
      <c r="BL18">
        <v>300</v>
      </c>
      <c r="BM18">
        <v>300</v>
      </c>
      <c r="BN18">
        <v>10334.700000000001</v>
      </c>
      <c r="BO18">
        <v>687.76499999999999</v>
      </c>
      <c r="BP18">
        <v>-6.8580200000000003E-3</v>
      </c>
      <c r="BQ18">
        <v>-0.39959699999999998</v>
      </c>
      <c r="BR18" t="s">
        <v>343</v>
      </c>
      <c r="BS18" t="s">
        <v>343</v>
      </c>
      <c r="BT18" t="s">
        <v>343</v>
      </c>
      <c r="BU18" t="s">
        <v>343</v>
      </c>
      <c r="BV18" t="s">
        <v>343</v>
      </c>
      <c r="BW18" t="s">
        <v>343</v>
      </c>
      <c r="BX18" t="s">
        <v>343</v>
      </c>
      <c r="BY18" t="s">
        <v>343</v>
      </c>
      <c r="BZ18" t="s">
        <v>343</v>
      </c>
      <c r="CA18" t="s">
        <v>343</v>
      </c>
      <c r="CB18">
        <f t="shared" si="39"/>
        <v>1999.92</v>
      </c>
      <c r="CC18">
        <f t="shared" si="40"/>
        <v>1681.129499838439</v>
      </c>
      <c r="CD18">
        <f t="shared" si="41"/>
        <v>0.84059837385417358</v>
      </c>
      <c r="CE18">
        <f t="shared" si="42"/>
        <v>0.19119674770834738</v>
      </c>
      <c r="CF18">
        <v>6</v>
      </c>
      <c r="CG18">
        <v>0.5</v>
      </c>
      <c r="CH18" t="s">
        <v>344</v>
      </c>
      <c r="CI18">
        <v>1566759978.5999999</v>
      </c>
      <c r="CJ18">
        <v>179.392</v>
      </c>
      <c r="CK18">
        <v>200.012</v>
      </c>
      <c r="CL18">
        <v>19.7456</v>
      </c>
      <c r="CM18">
        <v>15.6952</v>
      </c>
      <c r="CN18">
        <v>499.99299999999999</v>
      </c>
      <c r="CO18">
        <v>99.780500000000004</v>
      </c>
      <c r="CP18">
        <v>9.9917500000000006E-2</v>
      </c>
      <c r="CQ18">
        <v>26.818999999999999</v>
      </c>
      <c r="CR18">
        <v>27.000599999999999</v>
      </c>
      <c r="CS18">
        <v>999.9</v>
      </c>
      <c r="CT18">
        <v>0</v>
      </c>
      <c r="CU18">
        <v>0</v>
      </c>
      <c r="CV18">
        <v>10006.9</v>
      </c>
      <c r="CW18">
        <v>0</v>
      </c>
      <c r="CX18">
        <v>646.10500000000002</v>
      </c>
      <c r="CY18">
        <v>-20.620899999999999</v>
      </c>
      <c r="CZ18">
        <v>183.005</v>
      </c>
      <c r="DA18">
        <v>203.202</v>
      </c>
      <c r="DB18">
        <v>4.05037</v>
      </c>
      <c r="DC18">
        <v>176.14699999999999</v>
      </c>
      <c r="DD18">
        <v>200.012</v>
      </c>
      <c r="DE18">
        <v>19.2776</v>
      </c>
      <c r="DF18">
        <v>15.6952</v>
      </c>
      <c r="DG18">
        <v>1.9702200000000001</v>
      </c>
      <c r="DH18">
        <v>1.5660799999999999</v>
      </c>
      <c r="DI18">
        <v>17.207100000000001</v>
      </c>
      <c r="DJ18">
        <v>13.629</v>
      </c>
      <c r="DK18">
        <v>1999.92</v>
      </c>
      <c r="DL18">
        <v>0.98000299999999996</v>
      </c>
      <c r="DM18">
        <v>1.9996699999999999E-2</v>
      </c>
      <c r="DN18">
        <v>0</v>
      </c>
      <c r="DO18">
        <v>619.202</v>
      </c>
      <c r="DP18">
        <v>5.0002700000000004</v>
      </c>
      <c r="DQ18">
        <v>15510</v>
      </c>
      <c r="DR18">
        <v>16185.2</v>
      </c>
      <c r="DS18">
        <v>44.936999999999998</v>
      </c>
      <c r="DT18">
        <v>45.875</v>
      </c>
      <c r="DU18">
        <v>45.75</v>
      </c>
      <c r="DV18">
        <v>45.125</v>
      </c>
      <c r="DW18">
        <v>46.311999999999998</v>
      </c>
      <c r="DX18">
        <v>1955.03</v>
      </c>
      <c r="DY18">
        <v>39.89</v>
      </c>
      <c r="DZ18">
        <v>0</v>
      </c>
      <c r="EA18">
        <v>147.5</v>
      </c>
      <c r="EB18">
        <v>619.40829411764696</v>
      </c>
      <c r="EC18">
        <v>-1.94754905616825</v>
      </c>
      <c r="ED18">
        <v>1843.6519518958401</v>
      </c>
      <c r="EE18">
        <v>15139.294117647099</v>
      </c>
      <c r="EF18">
        <v>10</v>
      </c>
      <c r="EG18">
        <v>1566759938.5999999</v>
      </c>
      <c r="EH18" t="s">
        <v>360</v>
      </c>
      <c r="EI18">
        <v>53</v>
      </c>
      <c r="EJ18">
        <v>3.2450000000000001</v>
      </c>
      <c r="EK18">
        <v>0.46800000000000003</v>
      </c>
      <c r="EL18">
        <v>200</v>
      </c>
      <c r="EM18">
        <v>16</v>
      </c>
      <c r="EN18">
        <v>0.08</v>
      </c>
      <c r="EO18">
        <v>0.09</v>
      </c>
      <c r="EP18">
        <v>16.238590456303001</v>
      </c>
      <c r="EQ18">
        <v>1.88568714215961</v>
      </c>
      <c r="ER18">
        <v>0.19747577919702</v>
      </c>
      <c r="ES18">
        <v>0</v>
      </c>
      <c r="ET18">
        <v>0.21430041617463</v>
      </c>
      <c r="EU18">
        <v>2.28666051266972E-2</v>
      </c>
      <c r="EV18">
        <v>2.40428174245882E-3</v>
      </c>
      <c r="EW18">
        <v>1</v>
      </c>
      <c r="EX18">
        <v>1</v>
      </c>
      <c r="EY18">
        <v>2</v>
      </c>
      <c r="EZ18" t="s">
        <v>355</v>
      </c>
      <c r="FA18">
        <v>2.9524900000000001</v>
      </c>
      <c r="FB18">
        <v>2.7774000000000001</v>
      </c>
      <c r="FC18">
        <v>4.8062500000000001E-2</v>
      </c>
      <c r="FD18">
        <v>5.2460199999999998E-2</v>
      </c>
      <c r="FE18">
        <v>9.7831699999999994E-2</v>
      </c>
      <c r="FF18">
        <v>8.0204499999999998E-2</v>
      </c>
      <c r="FG18">
        <v>23015.8</v>
      </c>
      <c r="FH18">
        <v>23166.799999999999</v>
      </c>
      <c r="FI18">
        <v>22727.1</v>
      </c>
      <c r="FJ18">
        <v>26795.3</v>
      </c>
      <c r="FK18">
        <v>29280</v>
      </c>
      <c r="FL18">
        <v>38604</v>
      </c>
      <c r="FM18">
        <v>32433</v>
      </c>
      <c r="FN18">
        <v>42591.199999999997</v>
      </c>
      <c r="FO18">
        <v>1.9911799999999999</v>
      </c>
      <c r="FP18">
        <v>1.9302699999999999</v>
      </c>
      <c r="FQ18">
        <v>9.3579300000000004E-2</v>
      </c>
      <c r="FR18">
        <v>0</v>
      </c>
      <c r="FS18">
        <v>25.468299999999999</v>
      </c>
      <c r="FT18">
        <v>999.9</v>
      </c>
      <c r="FU18">
        <v>40.232999999999997</v>
      </c>
      <c r="FV18">
        <v>37.725999999999999</v>
      </c>
      <c r="FW18">
        <v>26.4481</v>
      </c>
      <c r="FX18">
        <v>60.972200000000001</v>
      </c>
      <c r="FY18">
        <v>45.336500000000001</v>
      </c>
      <c r="FZ18">
        <v>1</v>
      </c>
      <c r="GA18">
        <v>0.20450699999999999</v>
      </c>
      <c r="GB18">
        <v>1.46715</v>
      </c>
      <c r="GC18">
        <v>20.286000000000001</v>
      </c>
      <c r="GD18">
        <v>5.2229799999999997</v>
      </c>
      <c r="GE18">
        <v>11.956</v>
      </c>
      <c r="GF18">
        <v>4.9715499999999997</v>
      </c>
      <c r="GG18">
        <v>3.2949999999999999</v>
      </c>
      <c r="GH18">
        <v>547.9</v>
      </c>
      <c r="GI18">
        <v>9999</v>
      </c>
      <c r="GJ18">
        <v>9999</v>
      </c>
      <c r="GK18">
        <v>9999</v>
      </c>
      <c r="GL18">
        <v>1.8656900000000001</v>
      </c>
      <c r="GM18">
        <v>1.86497</v>
      </c>
      <c r="GN18">
        <v>1.8652299999999999</v>
      </c>
      <c r="GO18">
        <v>1.86816</v>
      </c>
      <c r="GP18">
        <v>1.86249</v>
      </c>
      <c r="GQ18">
        <v>1.86066</v>
      </c>
      <c r="GR18">
        <v>1.85684</v>
      </c>
      <c r="GS18">
        <v>1.8629599999999999</v>
      </c>
      <c r="GT18" t="s">
        <v>346</v>
      </c>
      <c r="GU18" t="s">
        <v>19</v>
      </c>
      <c r="GV18" t="s">
        <v>19</v>
      </c>
      <c r="GW18" t="s">
        <v>19</v>
      </c>
      <c r="GX18" t="s">
        <v>347</v>
      </c>
      <c r="GY18" t="s">
        <v>348</v>
      </c>
      <c r="GZ18" t="s">
        <v>349</v>
      </c>
      <c r="HA18" t="s">
        <v>349</v>
      </c>
      <c r="HB18" t="s">
        <v>349</v>
      </c>
      <c r="HC18" t="s">
        <v>349</v>
      </c>
      <c r="HD18">
        <v>0</v>
      </c>
      <c r="HE18">
        <v>100</v>
      </c>
      <c r="HF18">
        <v>100</v>
      </c>
      <c r="HG18">
        <v>3.2450000000000001</v>
      </c>
      <c r="HH18">
        <v>0.46800000000000003</v>
      </c>
      <c r="HI18">
        <v>2</v>
      </c>
      <c r="HJ18">
        <v>504.33699999999999</v>
      </c>
      <c r="HK18">
        <v>505.60700000000003</v>
      </c>
      <c r="HL18">
        <v>24.128699999999998</v>
      </c>
      <c r="HM18">
        <v>29.967300000000002</v>
      </c>
      <c r="HN18">
        <v>29.998999999999999</v>
      </c>
      <c r="HO18">
        <v>30.1419</v>
      </c>
      <c r="HP18">
        <v>30.128</v>
      </c>
      <c r="HQ18">
        <v>12.3048</v>
      </c>
      <c r="HR18">
        <v>42.804000000000002</v>
      </c>
      <c r="HS18">
        <v>0</v>
      </c>
      <c r="HT18">
        <v>24.1281</v>
      </c>
      <c r="HU18">
        <v>200</v>
      </c>
      <c r="HV18">
        <v>15.5512</v>
      </c>
      <c r="HW18">
        <v>99.876400000000004</v>
      </c>
      <c r="HX18">
        <v>103.938</v>
      </c>
    </row>
    <row r="19" spans="1:232" x14ac:dyDescent="0.25">
      <c r="A19">
        <v>4</v>
      </c>
      <c r="B19">
        <v>1566760099.0999999</v>
      </c>
      <c r="C19">
        <v>389</v>
      </c>
      <c r="D19" t="s">
        <v>361</v>
      </c>
      <c r="E19" t="s">
        <v>362</v>
      </c>
      <c r="G19">
        <v>1566760099.0999999</v>
      </c>
      <c r="H19">
        <f t="shared" si="0"/>
        <v>4.0164454627333512E-3</v>
      </c>
      <c r="I19">
        <f t="shared" si="1"/>
        <v>9.7694830649527944</v>
      </c>
      <c r="J19">
        <f t="shared" si="2"/>
        <v>87.851600000000005</v>
      </c>
      <c r="K19">
        <f t="shared" si="3"/>
        <v>22.134171755078402</v>
      </c>
      <c r="L19">
        <f t="shared" si="4"/>
        <v>2.2106870028914525</v>
      </c>
      <c r="M19">
        <f t="shared" si="5"/>
        <v>8.7743238126206009</v>
      </c>
      <c r="N19">
        <f t="shared" si="6"/>
        <v>0.25629083414290227</v>
      </c>
      <c r="O19">
        <f t="shared" si="7"/>
        <v>2.2613838439823599</v>
      </c>
      <c r="P19">
        <f t="shared" si="8"/>
        <v>0.24117831471307022</v>
      </c>
      <c r="Q19">
        <f t="shared" si="9"/>
        <v>0.15201993228775301</v>
      </c>
      <c r="R19">
        <f t="shared" si="10"/>
        <v>321.45044394141195</v>
      </c>
      <c r="S19">
        <f t="shared" si="11"/>
        <v>27.944007055769372</v>
      </c>
      <c r="T19">
        <f t="shared" si="12"/>
        <v>27.039100000000001</v>
      </c>
      <c r="U19">
        <f t="shared" si="13"/>
        <v>3.5873872604301766</v>
      </c>
      <c r="V19">
        <f t="shared" si="14"/>
        <v>55.495699887308369</v>
      </c>
      <c r="W19">
        <f t="shared" si="15"/>
        <v>1.9703766079133502</v>
      </c>
      <c r="X19">
        <f t="shared" si="16"/>
        <v>3.5505032136083878</v>
      </c>
      <c r="Y19">
        <f t="shared" si="17"/>
        <v>1.6170106525168264</v>
      </c>
      <c r="Z19">
        <f t="shared" si="18"/>
        <v>-177.12524490654079</v>
      </c>
      <c r="AA19">
        <f t="shared" si="19"/>
        <v>-21.444976167653337</v>
      </c>
      <c r="AB19">
        <f t="shared" si="20"/>
        <v>-2.0455689460090021</v>
      </c>
      <c r="AC19">
        <f t="shared" si="21"/>
        <v>120.83465392120884</v>
      </c>
      <c r="AD19">
        <v>-4.1490921056910601E-2</v>
      </c>
      <c r="AE19">
        <v>4.6577193690700298E-2</v>
      </c>
      <c r="AF19">
        <v>3.4755938398869399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52925.525042283807</v>
      </c>
      <c r="AL19">
        <v>0</v>
      </c>
      <c r="AM19">
        <v>153.611764705882</v>
      </c>
      <c r="AN19">
        <v>678.13199999999995</v>
      </c>
      <c r="AO19">
        <f t="shared" si="25"/>
        <v>524.52023529411792</v>
      </c>
      <c r="AP19">
        <f t="shared" si="26"/>
        <v>0.77347807697338866</v>
      </c>
      <c r="AQ19">
        <v>-1.69616101757574</v>
      </c>
      <c r="AR19" t="s">
        <v>363</v>
      </c>
      <c r="AS19">
        <v>636.60270588235301</v>
      </c>
      <c r="AT19">
        <v>696.46799999999996</v>
      </c>
      <c r="AU19">
        <f t="shared" si="27"/>
        <v>8.5955555915917081E-2</v>
      </c>
      <c r="AV19">
        <v>0.5</v>
      </c>
      <c r="AW19">
        <f t="shared" si="28"/>
        <v>1681.2555058217699</v>
      </c>
      <c r="AX19">
        <f t="shared" si="29"/>
        <v>9.7694830649527944</v>
      </c>
      <c r="AY19">
        <f t="shared" si="30"/>
        <v>72.256625819803304</v>
      </c>
      <c r="AZ19">
        <f t="shared" si="31"/>
        <v>0.26411550853736282</v>
      </c>
      <c r="BA19">
        <f t="shared" si="32"/>
        <v>6.8196916190465156E-3</v>
      </c>
      <c r="BB19">
        <f t="shared" si="33"/>
        <v>-2.6327124864315394E-2</v>
      </c>
      <c r="BC19" t="s">
        <v>364</v>
      </c>
      <c r="BD19">
        <v>512.52</v>
      </c>
      <c r="BE19">
        <f t="shared" si="34"/>
        <v>183.94799999999998</v>
      </c>
      <c r="BF19">
        <f t="shared" si="35"/>
        <v>0.32544683344014047</v>
      </c>
      <c r="BG19">
        <f t="shared" si="36"/>
        <v>-0.11071661473806256</v>
      </c>
      <c r="BH19">
        <f t="shared" si="37"/>
        <v>0.11027835774090743</v>
      </c>
      <c r="BI19">
        <f t="shared" si="38"/>
        <v>-3.4957659907473994E-2</v>
      </c>
      <c r="BJ19">
        <v>8489</v>
      </c>
      <c r="BK19">
        <v>300</v>
      </c>
      <c r="BL19">
        <v>300</v>
      </c>
      <c r="BM19">
        <v>300</v>
      </c>
      <c r="BN19">
        <v>10336.200000000001</v>
      </c>
      <c r="BO19">
        <v>680.82799999999997</v>
      </c>
      <c r="BP19">
        <v>-6.8597900000000002E-3</v>
      </c>
      <c r="BQ19">
        <v>-1.3698699999999999</v>
      </c>
      <c r="BR19" t="s">
        <v>343</v>
      </c>
      <c r="BS19" t="s">
        <v>343</v>
      </c>
      <c r="BT19" t="s">
        <v>343</v>
      </c>
      <c r="BU19" t="s">
        <v>343</v>
      </c>
      <c r="BV19" t="s">
        <v>343</v>
      </c>
      <c r="BW19" t="s">
        <v>343</v>
      </c>
      <c r="BX19" t="s">
        <v>343</v>
      </c>
      <c r="BY19" t="s">
        <v>343</v>
      </c>
      <c r="BZ19" t="s">
        <v>343</v>
      </c>
      <c r="CA19" t="s">
        <v>343</v>
      </c>
      <c r="CB19">
        <f t="shared" si="39"/>
        <v>2000.07</v>
      </c>
      <c r="CC19">
        <f t="shared" si="40"/>
        <v>1681.2555058217699</v>
      </c>
      <c r="CD19">
        <f t="shared" si="41"/>
        <v>0.84059833196926603</v>
      </c>
      <c r="CE19">
        <f t="shared" si="42"/>
        <v>0.19119666393853221</v>
      </c>
      <c r="CF19">
        <v>6</v>
      </c>
      <c r="CG19">
        <v>0.5</v>
      </c>
      <c r="CH19" t="s">
        <v>344</v>
      </c>
      <c r="CI19">
        <v>1566760099.0999999</v>
      </c>
      <c r="CJ19">
        <v>87.851600000000005</v>
      </c>
      <c r="CK19">
        <v>99.999300000000005</v>
      </c>
      <c r="CL19">
        <v>19.728100000000001</v>
      </c>
      <c r="CM19">
        <v>15.0031</v>
      </c>
      <c r="CN19">
        <v>499.96300000000002</v>
      </c>
      <c r="CO19">
        <v>99.777000000000001</v>
      </c>
      <c r="CP19">
        <v>9.9653500000000006E-2</v>
      </c>
      <c r="CQ19">
        <v>26.863199999999999</v>
      </c>
      <c r="CR19">
        <v>27.039100000000001</v>
      </c>
      <c r="CS19">
        <v>999.9</v>
      </c>
      <c r="CT19">
        <v>0</v>
      </c>
      <c r="CU19">
        <v>0</v>
      </c>
      <c r="CV19">
        <v>10028.1</v>
      </c>
      <c r="CW19">
        <v>0</v>
      </c>
      <c r="CX19">
        <v>534.06700000000001</v>
      </c>
      <c r="CY19">
        <v>-12.0396</v>
      </c>
      <c r="CZ19">
        <v>89.731800000000007</v>
      </c>
      <c r="DA19">
        <v>101.52200000000001</v>
      </c>
      <c r="DB19">
        <v>4.7459800000000003</v>
      </c>
      <c r="DC19">
        <v>84.714600000000004</v>
      </c>
      <c r="DD19">
        <v>99.999300000000005</v>
      </c>
      <c r="DE19">
        <v>19.281099999999999</v>
      </c>
      <c r="DF19">
        <v>15.0031</v>
      </c>
      <c r="DG19">
        <v>1.9704999999999999</v>
      </c>
      <c r="DH19">
        <v>1.4969600000000001</v>
      </c>
      <c r="DI19">
        <v>17.209299999999999</v>
      </c>
      <c r="DJ19">
        <v>12.937200000000001</v>
      </c>
      <c r="DK19">
        <v>2000.07</v>
      </c>
      <c r="DL19">
        <v>0.98000299999999996</v>
      </c>
      <c r="DM19">
        <v>1.9996699999999999E-2</v>
      </c>
      <c r="DN19">
        <v>0</v>
      </c>
      <c r="DO19">
        <v>636.20799999999997</v>
      </c>
      <c r="DP19">
        <v>5.0002700000000004</v>
      </c>
      <c r="DQ19">
        <v>15206.1</v>
      </c>
      <c r="DR19">
        <v>16186.4</v>
      </c>
      <c r="DS19">
        <v>44.686999999999998</v>
      </c>
      <c r="DT19">
        <v>45.686999999999998</v>
      </c>
      <c r="DU19">
        <v>45.436999999999998</v>
      </c>
      <c r="DV19">
        <v>44.936999999999998</v>
      </c>
      <c r="DW19">
        <v>46.125</v>
      </c>
      <c r="DX19">
        <v>1955.17</v>
      </c>
      <c r="DY19">
        <v>39.89</v>
      </c>
      <c r="DZ19">
        <v>0</v>
      </c>
      <c r="EA19">
        <v>120</v>
      </c>
      <c r="EB19">
        <v>636.60270588235301</v>
      </c>
      <c r="EC19">
        <v>-1.30759805996436</v>
      </c>
      <c r="ED19">
        <v>-15241.5195886035</v>
      </c>
      <c r="EE19">
        <v>15998.5529411765</v>
      </c>
      <c r="EF19">
        <v>10</v>
      </c>
      <c r="EG19">
        <v>1566760129.0999999</v>
      </c>
      <c r="EH19" t="s">
        <v>365</v>
      </c>
      <c r="EI19">
        <v>54</v>
      </c>
      <c r="EJ19">
        <v>3.137</v>
      </c>
      <c r="EK19">
        <v>0.44700000000000001</v>
      </c>
      <c r="EL19">
        <v>100</v>
      </c>
      <c r="EM19">
        <v>15</v>
      </c>
      <c r="EN19">
        <v>0.09</v>
      </c>
      <c r="EO19">
        <v>0.04</v>
      </c>
      <c r="EP19">
        <v>9.5997120411601404</v>
      </c>
      <c r="EQ19">
        <v>0.58816991349660597</v>
      </c>
      <c r="ER19">
        <v>6.7103612049216305E-2</v>
      </c>
      <c r="ES19">
        <v>0</v>
      </c>
      <c r="ET19">
        <v>0.25230065418361902</v>
      </c>
      <c r="EU19">
        <v>2.3695434412010399E-2</v>
      </c>
      <c r="EV19">
        <v>2.5017137520811799E-3</v>
      </c>
      <c r="EW19">
        <v>1</v>
      </c>
      <c r="EX19">
        <v>1</v>
      </c>
      <c r="EY19">
        <v>2</v>
      </c>
      <c r="EZ19" t="s">
        <v>355</v>
      </c>
      <c r="FA19">
        <v>2.9526599999999998</v>
      </c>
      <c r="FB19">
        <v>2.77732</v>
      </c>
      <c r="FC19">
        <v>2.42069E-2</v>
      </c>
      <c r="FD19">
        <v>2.7683300000000001E-2</v>
      </c>
      <c r="FE19">
        <v>9.7908800000000004E-2</v>
      </c>
      <c r="FF19">
        <v>7.7650499999999997E-2</v>
      </c>
      <c r="FG19">
        <v>23607</v>
      </c>
      <c r="FH19">
        <v>23789.7</v>
      </c>
      <c r="FI19">
        <v>22740.5</v>
      </c>
      <c r="FJ19">
        <v>26813</v>
      </c>
      <c r="FK19">
        <v>29293.3</v>
      </c>
      <c r="FL19">
        <v>38732.800000000003</v>
      </c>
      <c r="FM19">
        <v>32451</v>
      </c>
      <c r="FN19">
        <v>42614.8</v>
      </c>
      <c r="FO19">
        <v>1.9959499999999999</v>
      </c>
      <c r="FP19">
        <v>1.9336500000000001</v>
      </c>
      <c r="FQ19">
        <v>8.8401099999999996E-2</v>
      </c>
      <c r="FR19">
        <v>0</v>
      </c>
      <c r="FS19">
        <v>25.591799999999999</v>
      </c>
      <c r="FT19">
        <v>999.9</v>
      </c>
      <c r="FU19">
        <v>39.965000000000003</v>
      </c>
      <c r="FV19">
        <v>37.706000000000003</v>
      </c>
      <c r="FW19">
        <v>26.244199999999999</v>
      </c>
      <c r="FX19">
        <v>60.482199999999999</v>
      </c>
      <c r="FY19">
        <v>45.384599999999999</v>
      </c>
      <c r="FZ19">
        <v>1</v>
      </c>
      <c r="GA19">
        <v>0.181227</v>
      </c>
      <c r="GB19">
        <v>1.64835</v>
      </c>
      <c r="GC19">
        <v>20.2849</v>
      </c>
      <c r="GD19">
        <v>5.2231300000000003</v>
      </c>
      <c r="GE19">
        <v>11.956</v>
      </c>
      <c r="GF19">
        <v>4.9714499999999999</v>
      </c>
      <c r="GG19">
        <v>3.2949999999999999</v>
      </c>
      <c r="GH19">
        <v>547.9</v>
      </c>
      <c r="GI19">
        <v>9999</v>
      </c>
      <c r="GJ19">
        <v>9999</v>
      </c>
      <c r="GK19">
        <v>9999</v>
      </c>
      <c r="GL19">
        <v>1.8656900000000001</v>
      </c>
      <c r="GM19">
        <v>1.86494</v>
      </c>
      <c r="GN19">
        <v>1.8652299999999999</v>
      </c>
      <c r="GO19">
        <v>1.8681399999999999</v>
      </c>
      <c r="GP19">
        <v>1.8624799999999999</v>
      </c>
      <c r="GQ19">
        <v>1.86066</v>
      </c>
      <c r="GR19">
        <v>1.85684</v>
      </c>
      <c r="GS19">
        <v>1.8629599999999999</v>
      </c>
      <c r="GT19" t="s">
        <v>346</v>
      </c>
      <c r="GU19" t="s">
        <v>19</v>
      </c>
      <c r="GV19" t="s">
        <v>19</v>
      </c>
      <c r="GW19" t="s">
        <v>19</v>
      </c>
      <c r="GX19" t="s">
        <v>347</v>
      </c>
      <c r="GY19" t="s">
        <v>348</v>
      </c>
      <c r="GZ19" t="s">
        <v>349</v>
      </c>
      <c r="HA19" t="s">
        <v>349</v>
      </c>
      <c r="HB19" t="s">
        <v>349</v>
      </c>
      <c r="HC19" t="s">
        <v>349</v>
      </c>
      <c r="HD19">
        <v>0</v>
      </c>
      <c r="HE19">
        <v>100</v>
      </c>
      <c r="HF19">
        <v>100</v>
      </c>
      <c r="HG19">
        <v>3.137</v>
      </c>
      <c r="HH19">
        <v>0.44700000000000001</v>
      </c>
      <c r="HI19">
        <v>2</v>
      </c>
      <c r="HJ19">
        <v>505.01100000000002</v>
      </c>
      <c r="HK19">
        <v>505.423</v>
      </c>
      <c r="HL19">
        <v>24.1387</v>
      </c>
      <c r="HM19">
        <v>29.654800000000002</v>
      </c>
      <c r="HN19">
        <v>29.999500000000001</v>
      </c>
      <c r="HO19">
        <v>29.849499999999999</v>
      </c>
      <c r="HP19">
        <v>29.8383</v>
      </c>
      <c r="HQ19">
        <v>7.5933000000000002</v>
      </c>
      <c r="HR19">
        <v>44.525100000000002</v>
      </c>
      <c r="HS19">
        <v>0</v>
      </c>
      <c r="HT19">
        <v>24.1084</v>
      </c>
      <c r="HU19">
        <v>100</v>
      </c>
      <c r="HV19">
        <v>14.887499999999999</v>
      </c>
      <c r="HW19">
        <v>99.933099999999996</v>
      </c>
      <c r="HX19">
        <v>104</v>
      </c>
    </row>
    <row r="20" spans="1:232" x14ac:dyDescent="0.25">
      <c r="A20">
        <v>5</v>
      </c>
      <c r="B20">
        <v>1566760232.0999999</v>
      </c>
      <c r="C20">
        <v>522</v>
      </c>
      <c r="D20" t="s">
        <v>366</v>
      </c>
      <c r="E20" t="s">
        <v>367</v>
      </c>
      <c r="G20">
        <v>1566760232.0999999</v>
      </c>
      <c r="H20">
        <f t="shared" si="0"/>
        <v>4.8217096527516509E-3</v>
      </c>
      <c r="I20">
        <f t="shared" si="1"/>
        <v>0.38784729130890244</v>
      </c>
      <c r="J20">
        <f t="shared" si="2"/>
        <v>-0.72319299999999997</v>
      </c>
      <c r="K20">
        <f t="shared" si="3"/>
        <v>-2.76689274303377</v>
      </c>
      <c r="L20">
        <f t="shared" si="4"/>
        <v>-0.27633468731423261</v>
      </c>
      <c r="M20">
        <f t="shared" si="5"/>
        <v>-7.222662028587451E-2</v>
      </c>
      <c r="N20">
        <f t="shared" si="6"/>
        <v>0.31678822116662136</v>
      </c>
      <c r="O20">
        <f t="shared" si="7"/>
        <v>2.2570964530236104</v>
      </c>
      <c r="P20">
        <f t="shared" si="8"/>
        <v>0.29399874436047374</v>
      </c>
      <c r="Q20">
        <f t="shared" si="9"/>
        <v>0.18565995447432726</v>
      </c>
      <c r="R20">
        <f t="shared" si="10"/>
        <v>321.45315216731791</v>
      </c>
      <c r="S20">
        <f t="shared" si="11"/>
        <v>27.442969121050155</v>
      </c>
      <c r="T20">
        <f t="shared" si="12"/>
        <v>26.930099999999999</v>
      </c>
      <c r="U20">
        <f t="shared" si="13"/>
        <v>3.5644921131997829</v>
      </c>
      <c r="V20">
        <f t="shared" si="14"/>
        <v>56.319005246943156</v>
      </c>
      <c r="W20">
        <f t="shared" si="15"/>
        <v>1.9719496347732002</v>
      </c>
      <c r="X20">
        <f t="shared" si="16"/>
        <v>3.5013928710685676</v>
      </c>
      <c r="Y20">
        <f t="shared" si="17"/>
        <v>1.5925424784265827</v>
      </c>
      <c r="Z20">
        <f t="shared" si="18"/>
        <v>-212.63739568634782</v>
      </c>
      <c r="AA20">
        <f t="shared" si="19"/>
        <v>-36.943439694934071</v>
      </c>
      <c r="AB20">
        <f t="shared" si="20"/>
        <v>-3.524512921492982</v>
      </c>
      <c r="AC20">
        <f t="shared" si="21"/>
        <v>68.347803864543025</v>
      </c>
      <c r="AD20">
        <v>-4.1375067265776201E-2</v>
      </c>
      <c r="AE20">
        <v>4.6447137660802301E-2</v>
      </c>
      <c r="AF20">
        <v>3.4679160486267402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52825.415089321483</v>
      </c>
      <c r="AL20">
        <v>0</v>
      </c>
      <c r="AM20">
        <v>153.611764705882</v>
      </c>
      <c r="AN20">
        <v>678.13199999999995</v>
      </c>
      <c r="AO20">
        <f t="shared" si="25"/>
        <v>524.52023529411792</v>
      </c>
      <c r="AP20">
        <f t="shared" si="26"/>
        <v>0.77347807697338866</v>
      </c>
      <c r="AQ20">
        <v>-1.69616101757574</v>
      </c>
      <c r="AR20" t="s">
        <v>368</v>
      </c>
      <c r="AS20">
        <v>670.50164705882298</v>
      </c>
      <c r="AT20">
        <v>693.85500000000002</v>
      </c>
      <c r="AU20">
        <f t="shared" si="27"/>
        <v>3.365739663355749E-2</v>
      </c>
      <c r="AV20">
        <v>0.5</v>
      </c>
      <c r="AW20">
        <f t="shared" si="28"/>
        <v>1681.2644998383707</v>
      </c>
      <c r="AX20">
        <f t="shared" si="29"/>
        <v>0.38784729130890244</v>
      </c>
      <c r="AY20">
        <f t="shared" si="30"/>
        <v>28.293493058489847</v>
      </c>
      <c r="AZ20">
        <f t="shared" si="31"/>
        <v>0.21591687023945932</v>
      </c>
      <c r="BA20">
        <f t="shared" si="32"/>
        <v>1.2395481550255714E-3</v>
      </c>
      <c r="BB20">
        <f t="shared" si="33"/>
        <v>-2.2660354108567451E-2</v>
      </c>
      <c r="BC20" t="s">
        <v>369</v>
      </c>
      <c r="BD20">
        <v>544.04</v>
      </c>
      <c r="BE20">
        <f t="shared" si="34"/>
        <v>149.81500000000005</v>
      </c>
      <c r="BF20">
        <f t="shared" si="35"/>
        <v>0.15588127317809983</v>
      </c>
      <c r="BG20">
        <f t="shared" si="36"/>
        <v>-0.11725531724487719</v>
      </c>
      <c r="BH20">
        <f t="shared" si="37"/>
        <v>4.3227478690155287E-2</v>
      </c>
      <c r="BI20">
        <f t="shared" si="38"/>
        <v>-2.9975964590162288E-2</v>
      </c>
      <c r="BJ20">
        <v>8491</v>
      </c>
      <c r="BK20">
        <v>300</v>
      </c>
      <c r="BL20">
        <v>300</v>
      </c>
      <c r="BM20">
        <v>300</v>
      </c>
      <c r="BN20">
        <v>10337.299999999999</v>
      </c>
      <c r="BO20">
        <v>683.91499999999996</v>
      </c>
      <c r="BP20">
        <v>-6.85997E-3</v>
      </c>
      <c r="BQ20">
        <v>-1.44781</v>
      </c>
      <c r="BR20" t="s">
        <v>343</v>
      </c>
      <c r="BS20" t="s">
        <v>343</v>
      </c>
      <c r="BT20" t="s">
        <v>343</v>
      </c>
      <c r="BU20" t="s">
        <v>343</v>
      </c>
      <c r="BV20" t="s">
        <v>343</v>
      </c>
      <c r="BW20" t="s">
        <v>343</v>
      </c>
      <c r="BX20" t="s">
        <v>343</v>
      </c>
      <c r="BY20" t="s">
        <v>343</v>
      </c>
      <c r="BZ20" t="s">
        <v>343</v>
      </c>
      <c r="CA20" t="s">
        <v>343</v>
      </c>
      <c r="CB20">
        <f t="shared" si="39"/>
        <v>2000.08</v>
      </c>
      <c r="CC20">
        <f t="shared" si="40"/>
        <v>1681.2644998383707</v>
      </c>
      <c r="CD20">
        <f t="shared" si="41"/>
        <v>0.84059862597414647</v>
      </c>
      <c r="CE20">
        <f t="shared" si="42"/>
        <v>0.19119725194829307</v>
      </c>
      <c r="CF20">
        <v>6</v>
      </c>
      <c r="CG20">
        <v>0.5</v>
      </c>
      <c r="CH20" t="s">
        <v>344</v>
      </c>
      <c r="CI20">
        <v>1566760232.0999999</v>
      </c>
      <c r="CJ20">
        <v>-0.72319299999999997</v>
      </c>
      <c r="CK20">
        <v>-0.26194499999999998</v>
      </c>
      <c r="CL20">
        <v>19.744800000000001</v>
      </c>
      <c r="CM20">
        <v>14.072800000000001</v>
      </c>
      <c r="CN20">
        <v>499.983</v>
      </c>
      <c r="CO20">
        <v>99.772000000000006</v>
      </c>
      <c r="CP20">
        <v>9.9846500000000005E-2</v>
      </c>
      <c r="CQ20">
        <v>26.6265</v>
      </c>
      <c r="CR20">
        <v>26.930099999999999</v>
      </c>
      <c r="CS20">
        <v>999.9</v>
      </c>
      <c r="CT20">
        <v>0</v>
      </c>
      <c r="CU20">
        <v>0</v>
      </c>
      <c r="CV20">
        <v>10000.6</v>
      </c>
      <c r="CW20">
        <v>0</v>
      </c>
      <c r="CX20">
        <v>574.91600000000005</v>
      </c>
      <c r="CY20">
        <v>-0.46124799999999999</v>
      </c>
      <c r="CZ20">
        <v>-0.73775999999999997</v>
      </c>
      <c r="DA20">
        <v>-0.26568399999999998</v>
      </c>
      <c r="DB20">
        <v>5.6719999999999997</v>
      </c>
      <c r="DC20">
        <v>-3.8751899999999999</v>
      </c>
      <c r="DD20">
        <v>-0.26194499999999998</v>
      </c>
      <c r="DE20">
        <v>19.296800000000001</v>
      </c>
      <c r="DF20">
        <v>14.072800000000001</v>
      </c>
      <c r="DG20">
        <v>1.9699800000000001</v>
      </c>
      <c r="DH20">
        <v>1.40408</v>
      </c>
      <c r="DI20">
        <v>17.205100000000002</v>
      </c>
      <c r="DJ20">
        <v>11.9617</v>
      </c>
      <c r="DK20">
        <v>2000.08</v>
      </c>
      <c r="DL20">
        <v>0.97999700000000001</v>
      </c>
      <c r="DM20">
        <v>2.0002700000000002E-2</v>
      </c>
      <c r="DN20">
        <v>0</v>
      </c>
      <c r="DO20">
        <v>670.45500000000004</v>
      </c>
      <c r="DP20">
        <v>5.0002700000000004</v>
      </c>
      <c r="DQ20">
        <v>16271</v>
      </c>
      <c r="DR20">
        <v>16186.5</v>
      </c>
      <c r="DS20">
        <v>44.625</v>
      </c>
      <c r="DT20">
        <v>45.75</v>
      </c>
      <c r="DU20">
        <v>45.375</v>
      </c>
      <c r="DV20">
        <v>45</v>
      </c>
      <c r="DW20">
        <v>46.061999999999998</v>
      </c>
      <c r="DX20">
        <v>1955.17</v>
      </c>
      <c r="DY20">
        <v>39.909999999999997</v>
      </c>
      <c r="DZ20">
        <v>0</v>
      </c>
      <c r="EA20">
        <v>132.5</v>
      </c>
      <c r="EB20">
        <v>670.50164705882298</v>
      </c>
      <c r="EC20">
        <v>-0.29583334190606397</v>
      </c>
      <c r="ED20">
        <v>-1072.45097892013</v>
      </c>
      <c r="EE20">
        <v>16169.811764705901</v>
      </c>
      <c r="EF20">
        <v>10</v>
      </c>
      <c r="EG20">
        <v>1566760201.5999999</v>
      </c>
      <c r="EH20" t="s">
        <v>370</v>
      </c>
      <c r="EI20">
        <v>55</v>
      </c>
      <c r="EJ20">
        <v>3.1520000000000001</v>
      </c>
      <c r="EK20">
        <v>0.44800000000000001</v>
      </c>
      <c r="EL20">
        <v>0</v>
      </c>
      <c r="EM20">
        <v>15</v>
      </c>
      <c r="EN20">
        <v>0.2</v>
      </c>
      <c r="EO20">
        <v>0.05</v>
      </c>
      <c r="EP20">
        <v>0.37100825071039201</v>
      </c>
      <c r="EQ20">
        <v>5.8480919017898501E-2</v>
      </c>
      <c r="ER20">
        <v>3.1870764117595297E-2</v>
      </c>
      <c r="ES20">
        <v>1</v>
      </c>
      <c r="ET20">
        <v>0.30972415354853</v>
      </c>
      <c r="EU20">
        <v>9.5453761853188004E-2</v>
      </c>
      <c r="EV20">
        <v>1.3568336396840601E-2</v>
      </c>
      <c r="EW20">
        <v>1</v>
      </c>
      <c r="EX20">
        <v>2</v>
      </c>
      <c r="EY20">
        <v>2</v>
      </c>
      <c r="EZ20" t="s">
        <v>345</v>
      </c>
      <c r="FA20">
        <v>2.9528599999999998</v>
      </c>
      <c r="FB20">
        <v>2.7772700000000001</v>
      </c>
      <c r="FC20">
        <v>-1.1292100000000001E-3</v>
      </c>
      <c r="FD20">
        <v>-7.4333500000000002E-5</v>
      </c>
      <c r="FE20">
        <v>9.8012199999999994E-2</v>
      </c>
      <c r="FF20">
        <v>7.4108999999999994E-2</v>
      </c>
      <c r="FG20">
        <v>24229.4</v>
      </c>
      <c r="FH20">
        <v>24480</v>
      </c>
      <c r="FI20">
        <v>22749.200000000001</v>
      </c>
      <c r="FJ20">
        <v>26824.6</v>
      </c>
      <c r="FK20">
        <v>29299.7</v>
      </c>
      <c r="FL20">
        <v>38896.199999999997</v>
      </c>
      <c r="FM20">
        <v>32462.3</v>
      </c>
      <c r="FN20">
        <v>42630.8</v>
      </c>
      <c r="FO20">
        <v>1.9992000000000001</v>
      </c>
      <c r="FP20">
        <v>1.9336800000000001</v>
      </c>
      <c r="FQ20">
        <v>4.6201100000000002E-2</v>
      </c>
      <c r="FR20">
        <v>0</v>
      </c>
      <c r="FS20">
        <v>26.173999999999999</v>
      </c>
      <c r="FT20">
        <v>999.9</v>
      </c>
      <c r="FU20">
        <v>39.69</v>
      </c>
      <c r="FV20">
        <v>37.695999999999998</v>
      </c>
      <c r="FW20">
        <v>26.0518</v>
      </c>
      <c r="FX20">
        <v>60.682200000000002</v>
      </c>
      <c r="FY20">
        <v>45.548900000000003</v>
      </c>
      <c r="FZ20">
        <v>1</v>
      </c>
      <c r="GA20">
        <v>0.16433900000000001</v>
      </c>
      <c r="GB20">
        <v>0.77727100000000005</v>
      </c>
      <c r="GC20">
        <v>20.291599999999999</v>
      </c>
      <c r="GD20">
        <v>5.2232799999999999</v>
      </c>
      <c r="GE20">
        <v>11.956</v>
      </c>
      <c r="GF20">
        <v>4.9715499999999997</v>
      </c>
      <c r="GG20">
        <v>3.2949999999999999</v>
      </c>
      <c r="GH20">
        <v>547.9</v>
      </c>
      <c r="GI20">
        <v>9999</v>
      </c>
      <c r="GJ20">
        <v>9999</v>
      </c>
      <c r="GK20">
        <v>9999</v>
      </c>
      <c r="GL20">
        <v>1.86578</v>
      </c>
      <c r="GM20">
        <v>1.86504</v>
      </c>
      <c r="GN20">
        <v>1.86527</v>
      </c>
      <c r="GO20">
        <v>1.86825</v>
      </c>
      <c r="GP20">
        <v>1.86249</v>
      </c>
      <c r="GQ20">
        <v>1.86066</v>
      </c>
      <c r="GR20">
        <v>1.85684</v>
      </c>
      <c r="GS20">
        <v>1.8630500000000001</v>
      </c>
      <c r="GT20" t="s">
        <v>346</v>
      </c>
      <c r="GU20" t="s">
        <v>19</v>
      </c>
      <c r="GV20" t="s">
        <v>19</v>
      </c>
      <c r="GW20" t="s">
        <v>19</v>
      </c>
      <c r="GX20" t="s">
        <v>347</v>
      </c>
      <c r="GY20" t="s">
        <v>348</v>
      </c>
      <c r="GZ20" t="s">
        <v>349</v>
      </c>
      <c r="HA20" t="s">
        <v>349</v>
      </c>
      <c r="HB20" t="s">
        <v>349</v>
      </c>
      <c r="HC20" t="s">
        <v>349</v>
      </c>
      <c r="HD20">
        <v>0</v>
      </c>
      <c r="HE20">
        <v>100</v>
      </c>
      <c r="HF20">
        <v>100</v>
      </c>
      <c r="HG20">
        <v>3.1520000000000001</v>
      </c>
      <c r="HH20">
        <v>0.44800000000000001</v>
      </c>
      <c r="HI20">
        <v>2</v>
      </c>
      <c r="HJ20">
        <v>505.28899999999999</v>
      </c>
      <c r="HK20">
        <v>503.54300000000001</v>
      </c>
      <c r="HL20">
        <v>23.298100000000002</v>
      </c>
      <c r="HM20">
        <v>29.4727</v>
      </c>
      <c r="HN20">
        <v>29.996500000000001</v>
      </c>
      <c r="HO20">
        <v>29.6309</v>
      </c>
      <c r="HP20">
        <v>29.620200000000001</v>
      </c>
      <c r="HQ20">
        <v>0</v>
      </c>
      <c r="HR20">
        <v>47.261899999999997</v>
      </c>
      <c r="HS20">
        <v>0</v>
      </c>
      <c r="HT20">
        <v>23.311399999999999</v>
      </c>
      <c r="HU20">
        <v>0</v>
      </c>
      <c r="HV20">
        <v>13.9084</v>
      </c>
      <c r="HW20">
        <v>99.969300000000004</v>
      </c>
      <c r="HX20">
        <v>104.041</v>
      </c>
    </row>
    <row r="21" spans="1:232" x14ac:dyDescent="0.25">
      <c r="A21">
        <v>7</v>
      </c>
      <c r="B21">
        <v>1566760469.5999999</v>
      </c>
      <c r="C21">
        <v>759.5</v>
      </c>
      <c r="D21" t="s">
        <v>371</v>
      </c>
      <c r="E21" t="s">
        <v>372</v>
      </c>
      <c r="G21">
        <v>1566760469.5999999</v>
      </c>
      <c r="H21">
        <f t="shared" si="0"/>
        <v>4.2337747331688668E-3</v>
      </c>
      <c r="I21">
        <f t="shared" si="1"/>
        <v>23.368583840325766</v>
      </c>
      <c r="J21">
        <f t="shared" si="2"/>
        <v>370.08699999999999</v>
      </c>
      <c r="K21">
        <f t="shared" si="3"/>
        <v>214.49931850804592</v>
      </c>
      <c r="L21">
        <f t="shared" si="4"/>
        <v>21.421049174368573</v>
      </c>
      <c r="M21">
        <f t="shared" si="5"/>
        <v>36.958867193310795</v>
      </c>
      <c r="N21">
        <f t="shared" si="6"/>
        <v>0.26721082412335423</v>
      </c>
      <c r="O21">
        <f t="shared" si="7"/>
        <v>2.2597854764184864</v>
      </c>
      <c r="P21">
        <f t="shared" si="8"/>
        <v>0.25081639163188474</v>
      </c>
      <c r="Q21">
        <f t="shared" si="9"/>
        <v>0.15814932774048707</v>
      </c>
      <c r="R21">
        <f t="shared" si="10"/>
        <v>321.46160468817834</v>
      </c>
      <c r="S21">
        <f t="shared" si="11"/>
        <v>28.027133194857161</v>
      </c>
      <c r="T21">
        <f t="shared" si="12"/>
        <v>27.104900000000001</v>
      </c>
      <c r="U21">
        <f t="shared" si="13"/>
        <v>3.601270413916561</v>
      </c>
      <c r="V21">
        <f t="shared" si="14"/>
        <v>54.775090600804702</v>
      </c>
      <c r="W21">
        <f t="shared" si="15"/>
        <v>1.9625038940825998</v>
      </c>
      <c r="X21">
        <f t="shared" si="16"/>
        <v>3.5828400693759304</v>
      </c>
      <c r="Y21">
        <f t="shared" si="17"/>
        <v>1.6387665198339612</v>
      </c>
      <c r="Z21">
        <f t="shared" si="18"/>
        <v>-186.70946573274702</v>
      </c>
      <c r="AA21">
        <f t="shared" si="19"/>
        <v>-10.647903072448747</v>
      </c>
      <c r="AB21">
        <f t="shared" si="20"/>
        <v>-1.0175074981758208</v>
      </c>
      <c r="AC21">
        <f t="shared" si="21"/>
        <v>123.08672838480678</v>
      </c>
      <c r="AD21">
        <v>-4.1447706484670603E-2</v>
      </c>
      <c r="AE21">
        <v>4.6528681547556398E-2</v>
      </c>
      <c r="AF21">
        <v>3.4727308205812899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52845.241055430823</v>
      </c>
      <c r="AL21">
        <v>0</v>
      </c>
      <c r="AM21">
        <v>153.611764705882</v>
      </c>
      <c r="AN21">
        <v>678.13199999999995</v>
      </c>
      <c r="AO21">
        <f t="shared" si="25"/>
        <v>524.52023529411792</v>
      </c>
      <c r="AP21">
        <f t="shared" si="26"/>
        <v>0.77347807697338866</v>
      </c>
      <c r="AQ21">
        <v>-1.69616101757574</v>
      </c>
      <c r="AR21" t="s">
        <v>373</v>
      </c>
      <c r="AS21">
        <v>616.00382352941199</v>
      </c>
      <c r="AT21">
        <v>746.02700000000004</v>
      </c>
      <c r="AU21">
        <f t="shared" si="27"/>
        <v>0.17428749424697509</v>
      </c>
      <c r="AV21">
        <v>0.5</v>
      </c>
      <c r="AW21">
        <f t="shared" si="28"/>
        <v>1681.3142998384569</v>
      </c>
      <c r="AX21">
        <f t="shared" si="29"/>
        <v>23.368583840325766</v>
      </c>
      <c r="AY21">
        <f t="shared" si="30"/>
        <v>146.51602818022602</v>
      </c>
      <c r="AZ21">
        <f t="shared" si="31"/>
        <v>0.36031805819360424</v>
      </c>
      <c r="BA21">
        <f t="shared" si="32"/>
        <v>1.4907828274766808E-2</v>
      </c>
      <c r="BB21">
        <f t="shared" si="33"/>
        <v>-9.10087704600505E-2</v>
      </c>
      <c r="BC21" t="s">
        <v>374</v>
      </c>
      <c r="BD21">
        <v>477.22</v>
      </c>
      <c r="BE21">
        <f t="shared" si="34"/>
        <v>268.80700000000002</v>
      </c>
      <c r="BF21">
        <f t="shared" si="35"/>
        <v>0.48370457789636451</v>
      </c>
      <c r="BG21">
        <f t="shared" si="36"/>
        <v>-0.33793402086485685</v>
      </c>
      <c r="BH21">
        <f t="shared" si="37"/>
        <v>0.21947979849983953</v>
      </c>
      <c r="BI21">
        <f t="shared" si="38"/>
        <v>-0.12944209857209579</v>
      </c>
      <c r="BJ21">
        <v>8495</v>
      </c>
      <c r="BK21">
        <v>300</v>
      </c>
      <c r="BL21">
        <v>300</v>
      </c>
      <c r="BM21">
        <v>300</v>
      </c>
      <c r="BN21">
        <v>10341.299999999999</v>
      </c>
      <c r="BO21">
        <v>707.49400000000003</v>
      </c>
      <c r="BP21">
        <v>-6.8626E-3</v>
      </c>
      <c r="BQ21">
        <v>-3.6957399999999998</v>
      </c>
      <c r="BR21" t="s">
        <v>343</v>
      </c>
      <c r="BS21" t="s">
        <v>343</v>
      </c>
      <c r="BT21" t="s">
        <v>343</v>
      </c>
      <c r="BU21" t="s">
        <v>343</v>
      </c>
      <c r="BV21" t="s">
        <v>343</v>
      </c>
      <c r="BW21" t="s">
        <v>343</v>
      </c>
      <c r="BX21" t="s">
        <v>343</v>
      </c>
      <c r="BY21" t="s">
        <v>343</v>
      </c>
      <c r="BZ21" t="s">
        <v>343</v>
      </c>
      <c r="CA21" t="s">
        <v>343</v>
      </c>
      <c r="CB21">
        <f t="shared" si="39"/>
        <v>2000.14</v>
      </c>
      <c r="CC21">
        <f t="shared" si="40"/>
        <v>1681.3142998384569</v>
      </c>
      <c r="CD21">
        <f t="shared" si="41"/>
        <v>0.84059830803766578</v>
      </c>
      <c r="CE21">
        <f t="shared" si="42"/>
        <v>0.19119661607533156</v>
      </c>
      <c r="CF21">
        <v>6</v>
      </c>
      <c r="CG21">
        <v>0.5</v>
      </c>
      <c r="CH21" t="s">
        <v>344</v>
      </c>
      <c r="CI21">
        <v>1566760469.5999999</v>
      </c>
      <c r="CJ21">
        <v>370.08699999999999</v>
      </c>
      <c r="CK21">
        <v>400.00900000000001</v>
      </c>
      <c r="CL21">
        <v>19.651499999999999</v>
      </c>
      <c r="CM21">
        <v>14.6709</v>
      </c>
      <c r="CN21">
        <v>500.00900000000001</v>
      </c>
      <c r="CO21">
        <v>99.765600000000006</v>
      </c>
      <c r="CP21">
        <v>9.9748400000000001E-2</v>
      </c>
      <c r="CQ21">
        <v>27.017499999999998</v>
      </c>
      <c r="CR21">
        <v>27.104900000000001</v>
      </c>
      <c r="CS21">
        <v>999.9</v>
      </c>
      <c r="CT21">
        <v>0</v>
      </c>
      <c r="CU21">
        <v>0</v>
      </c>
      <c r="CV21">
        <v>10018.799999999999</v>
      </c>
      <c r="CW21">
        <v>0</v>
      </c>
      <c r="CX21">
        <v>1775.11</v>
      </c>
      <c r="CY21">
        <v>-29.921099999999999</v>
      </c>
      <c r="CZ21">
        <v>377.50599999999997</v>
      </c>
      <c r="DA21">
        <v>405.964</v>
      </c>
      <c r="DB21">
        <v>4.98062</v>
      </c>
      <c r="DC21">
        <v>366.92599999999999</v>
      </c>
      <c r="DD21">
        <v>400.00900000000001</v>
      </c>
      <c r="DE21">
        <v>19.2195</v>
      </c>
      <c r="DF21">
        <v>14.6709</v>
      </c>
      <c r="DG21">
        <v>1.96055</v>
      </c>
      <c r="DH21">
        <v>1.4636499999999999</v>
      </c>
      <c r="DI21">
        <v>17.129300000000001</v>
      </c>
      <c r="DJ21">
        <v>12.5937</v>
      </c>
      <c r="DK21">
        <v>2000.14</v>
      </c>
      <c r="DL21">
        <v>0.98000799999999999</v>
      </c>
      <c r="DM21">
        <v>1.9991800000000001E-2</v>
      </c>
      <c r="DN21">
        <v>0</v>
      </c>
      <c r="DO21">
        <v>616.20699999999999</v>
      </c>
      <c r="DP21">
        <v>5.0002700000000004</v>
      </c>
      <c r="DQ21">
        <v>18639.599999999999</v>
      </c>
      <c r="DR21">
        <v>16187</v>
      </c>
      <c r="DS21">
        <v>44.25</v>
      </c>
      <c r="DT21">
        <v>45.25</v>
      </c>
      <c r="DU21">
        <v>45.061999999999998</v>
      </c>
      <c r="DV21">
        <v>44.5</v>
      </c>
      <c r="DW21">
        <v>45.75</v>
      </c>
      <c r="DX21">
        <v>1955.25</v>
      </c>
      <c r="DY21">
        <v>39.89</v>
      </c>
      <c r="DZ21">
        <v>0</v>
      </c>
      <c r="EA21">
        <v>116.59999990463299</v>
      </c>
      <c r="EB21">
        <v>616.00382352941199</v>
      </c>
      <c r="EC21">
        <v>1.16544116620514</v>
      </c>
      <c r="ED21">
        <v>11566.3970967488</v>
      </c>
      <c r="EE21">
        <v>18162.8470588235</v>
      </c>
      <c r="EF21">
        <v>10</v>
      </c>
      <c r="EG21">
        <v>1566760438.5999999</v>
      </c>
      <c r="EH21" t="s">
        <v>375</v>
      </c>
      <c r="EI21">
        <v>57</v>
      </c>
      <c r="EJ21">
        <v>3.161</v>
      </c>
      <c r="EK21">
        <v>0.432</v>
      </c>
      <c r="EL21">
        <v>400</v>
      </c>
      <c r="EM21">
        <v>14</v>
      </c>
      <c r="EN21">
        <v>0.08</v>
      </c>
      <c r="EO21">
        <v>0.05</v>
      </c>
      <c r="EP21">
        <v>23.218632879576099</v>
      </c>
      <c r="EQ21">
        <v>-0.26083484346547797</v>
      </c>
      <c r="ER21">
        <v>0.153922993177143</v>
      </c>
      <c r="ES21">
        <v>1</v>
      </c>
      <c r="ET21">
        <v>0.267875150912949</v>
      </c>
      <c r="EU21">
        <v>5.7854775797955497E-2</v>
      </c>
      <c r="EV21">
        <v>1.03636854583244E-2</v>
      </c>
      <c r="EW21">
        <v>1</v>
      </c>
      <c r="EX21">
        <v>2</v>
      </c>
      <c r="EY21">
        <v>2</v>
      </c>
      <c r="EZ21" t="s">
        <v>345</v>
      </c>
      <c r="FA21">
        <v>2.9531399999999999</v>
      </c>
      <c r="FB21">
        <v>2.7773300000000001</v>
      </c>
      <c r="FC21">
        <v>8.9372599999999996E-2</v>
      </c>
      <c r="FD21">
        <v>9.3017100000000005E-2</v>
      </c>
      <c r="FE21">
        <v>9.7792199999999996E-2</v>
      </c>
      <c r="FF21">
        <v>7.6470899999999994E-2</v>
      </c>
      <c r="FG21">
        <v>22049.599999999999</v>
      </c>
      <c r="FH21">
        <v>22213.9</v>
      </c>
      <c r="FI21">
        <v>22758.400000000001</v>
      </c>
      <c r="FJ21">
        <v>26837.8</v>
      </c>
      <c r="FK21">
        <v>29318.799999999999</v>
      </c>
      <c r="FL21">
        <v>38814.699999999997</v>
      </c>
      <c r="FM21">
        <v>32474.6</v>
      </c>
      <c r="FN21">
        <v>42648.800000000003</v>
      </c>
      <c r="FO21">
        <v>2.0018500000000001</v>
      </c>
      <c r="FP21">
        <v>1.94075</v>
      </c>
      <c r="FQ21">
        <v>0.103936</v>
      </c>
      <c r="FR21">
        <v>0</v>
      </c>
      <c r="FS21">
        <v>25.402999999999999</v>
      </c>
      <c r="FT21">
        <v>999.9</v>
      </c>
      <c r="FU21">
        <v>38.975999999999999</v>
      </c>
      <c r="FV21">
        <v>37.725999999999999</v>
      </c>
      <c r="FW21">
        <v>25.625</v>
      </c>
      <c r="FX21">
        <v>60.922199999999997</v>
      </c>
      <c r="FY21">
        <v>45.444699999999997</v>
      </c>
      <c r="FZ21">
        <v>1</v>
      </c>
      <c r="GA21">
        <v>0.14749200000000001</v>
      </c>
      <c r="GB21">
        <v>1.1962999999999999</v>
      </c>
      <c r="GC21">
        <v>20.288799999999998</v>
      </c>
      <c r="GD21">
        <v>5.2211800000000004</v>
      </c>
      <c r="GE21">
        <v>11.956</v>
      </c>
      <c r="GF21">
        <v>4.97105</v>
      </c>
      <c r="GG21">
        <v>3.2946300000000002</v>
      </c>
      <c r="GH21">
        <v>548</v>
      </c>
      <c r="GI21">
        <v>9999</v>
      </c>
      <c r="GJ21">
        <v>9999</v>
      </c>
      <c r="GK21">
        <v>9999</v>
      </c>
      <c r="GL21">
        <v>1.8656900000000001</v>
      </c>
      <c r="GM21">
        <v>1.86496</v>
      </c>
      <c r="GN21">
        <v>1.8652299999999999</v>
      </c>
      <c r="GO21">
        <v>1.8681300000000001</v>
      </c>
      <c r="GP21">
        <v>1.86249</v>
      </c>
      <c r="GQ21">
        <v>1.86066</v>
      </c>
      <c r="GR21">
        <v>1.85684</v>
      </c>
      <c r="GS21">
        <v>1.8629500000000001</v>
      </c>
      <c r="GT21" t="s">
        <v>346</v>
      </c>
      <c r="GU21" t="s">
        <v>19</v>
      </c>
      <c r="GV21" t="s">
        <v>19</v>
      </c>
      <c r="GW21" t="s">
        <v>19</v>
      </c>
      <c r="GX21" t="s">
        <v>347</v>
      </c>
      <c r="GY21" t="s">
        <v>348</v>
      </c>
      <c r="GZ21" t="s">
        <v>349</v>
      </c>
      <c r="HA21" t="s">
        <v>349</v>
      </c>
      <c r="HB21" t="s">
        <v>349</v>
      </c>
      <c r="HC21" t="s">
        <v>349</v>
      </c>
      <c r="HD21">
        <v>0</v>
      </c>
      <c r="HE21">
        <v>100</v>
      </c>
      <c r="HF21">
        <v>100</v>
      </c>
      <c r="HG21">
        <v>3.161</v>
      </c>
      <c r="HH21">
        <v>0.432</v>
      </c>
      <c r="HI21">
        <v>2</v>
      </c>
      <c r="HJ21">
        <v>504.49700000000001</v>
      </c>
      <c r="HK21">
        <v>505.76400000000001</v>
      </c>
      <c r="HL21">
        <v>24.9267</v>
      </c>
      <c r="HM21">
        <v>29.199300000000001</v>
      </c>
      <c r="HN21">
        <v>29.999600000000001</v>
      </c>
      <c r="HO21">
        <v>29.3355</v>
      </c>
      <c r="HP21">
        <v>29.317799999999998</v>
      </c>
      <c r="HQ21">
        <v>21.310400000000001</v>
      </c>
      <c r="HR21">
        <v>43.532200000000003</v>
      </c>
      <c r="HS21">
        <v>0</v>
      </c>
      <c r="HT21">
        <v>24.8721</v>
      </c>
      <c r="HU21">
        <v>400</v>
      </c>
      <c r="HV21">
        <v>14.7149</v>
      </c>
      <c r="HW21">
        <v>100.008</v>
      </c>
      <c r="HX21">
        <v>104.08799999999999</v>
      </c>
    </row>
    <row r="22" spans="1:232" x14ac:dyDescent="0.25">
      <c r="A22">
        <v>8</v>
      </c>
      <c r="B22">
        <v>1566760567.0999999</v>
      </c>
      <c r="C22">
        <v>857</v>
      </c>
      <c r="D22" t="s">
        <v>376</v>
      </c>
      <c r="E22" t="s">
        <v>377</v>
      </c>
      <c r="G22">
        <v>1566760567.0999999</v>
      </c>
      <c r="H22">
        <f t="shared" si="0"/>
        <v>3.9166270283636324E-3</v>
      </c>
      <c r="I22">
        <f t="shared" si="1"/>
        <v>24.553068263525262</v>
      </c>
      <c r="J22">
        <f t="shared" si="2"/>
        <v>468.40699999999998</v>
      </c>
      <c r="K22">
        <f t="shared" si="3"/>
        <v>291.46819519395206</v>
      </c>
      <c r="L22">
        <f t="shared" si="4"/>
        <v>29.107077160603662</v>
      </c>
      <c r="M22">
        <f t="shared" si="5"/>
        <v>46.776831628213898</v>
      </c>
      <c r="N22">
        <f t="shared" si="6"/>
        <v>0.24773446435463337</v>
      </c>
      <c r="O22">
        <f t="shared" si="7"/>
        <v>2.2557289814608001</v>
      </c>
      <c r="P22">
        <f t="shared" si="8"/>
        <v>0.23355098397633761</v>
      </c>
      <c r="Q22">
        <f t="shared" si="9"/>
        <v>0.14717598073475296</v>
      </c>
      <c r="R22">
        <f t="shared" si="10"/>
        <v>321.40893692442921</v>
      </c>
      <c r="S22">
        <f t="shared" si="11"/>
        <v>27.869715978531705</v>
      </c>
      <c r="T22">
        <f t="shared" si="12"/>
        <v>27.078099999999999</v>
      </c>
      <c r="U22">
        <f t="shared" si="13"/>
        <v>3.5956102269081636</v>
      </c>
      <c r="V22">
        <f t="shared" si="14"/>
        <v>55.774570854849046</v>
      </c>
      <c r="W22">
        <f t="shared" si="15"/>
        <v>1.9675535324444802</v>
      </c>
      <c r="X22">
        <f t="shared" si="16"/>
        <v>3.5276892359511915</v>
      </c>
      <c r="Y22">
        <f t="shared" si="17"/>
        <v>1.6280566944636834</v>
      </c>
      <c r="Z22">
        <f t="shared" si="18"/>
        <v>-172.72325195083619</v>
      </c>
      <c r="AA22">
        <f t="shared" si="19"/>
        <v>-39.462724345343069</v>
      </c>
      <c r="AB22">
        <f t="shared" si="20"/>
        <v>-3.7723304871727144</v>
      </c>
      <c r="AC22">
        <f t="shared" si="21"/>
        <v>105.45063014107723</v>
      </c>
      <c r="AD22">
        <v>-4.1338157717569698E-2</v>
      </c>
      <c r="AE22">
        <v>4.6405703459486601E-2</v>
      </c>
      <c r="AF22">
        <v>3.4654684385363899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52757.655884738808</v>
      </c>
      <c r="AL22">
        <v>0</v>
      </c>
      <c r="AM22">
        <v>153.611764705882</v>
      </c>
      <c r="AN22">
        <v>678.13199999999995</v>
      </c>
      <c r="AO22">
        <f t="shared" si="25"/>
        <v>524.52023529411792</v>
      </c>
      <c r="AP22">
        <f t="shared" si="26"/>
        <v>0.77347807697338866</v>
      </c>
      <c r="AQ22">
        <v>-1.69616101757574</v>
      </c>
      <c r="AR22" t="s">
        <v>378</v>
      </c>
      <c r="AS22">
        <v>616.87123529411804</v>
      </c>
      <c r="AT22">
        <v>748.56200000000001</v>
      </c>
      <c r="AU22">
        <f t="shared" si="27"/>
        <v>0.17592499312800003</v>
      </c>
      <c r="AV22">
        <v>0.5</v>
      </c>
      <c r="AW22">
        <f t="shared" si="28"/>
        <v>1681.0370998384299</v>
      </c>
      <c r="AX22">
        <f t="shared" si="29"/>
        <v>24.553068263525262</v>
      </c>
      <c r="AY22">
        <f t="shared" si="30"/>
        <v>147.86822011849443</v>
      </c>
      <c r="AZ22">
        <f t="shared" si="31"/>
        <v>0.36561033020644917</v>
      </c>
      <c r="BA22">
        <f t="shared" si="32"/>
        <v>1.5614901826749631E-2</v>
      </c>
      <c r="BB22">
        <f t="shared" si="33"/>
        <v>-9.4087062928655291E-2</v>
      </c>
      <c r="BC22" t="s">
        <v>379</v>
      </c>
      <c r="BD22">
        <v>474.88</v>
      </c>
      <c r="BE22">
        <f t="shared" si="34"/>
        <v>273.68200000000002</v>
      </c>
      <c r="BF22">
        <f t="shared" si="35"/>
        <v>0.48118168058506577</v>
      </c>
      <c r="BG22">
        <f t="shared" si="36"/>
        <v>-0.34651565544250529</v>
      </c>
      <c r="BH22">
        <f t="shared" si="37"/>
        <v>0.22134752941274102</v>
      </c>
      <c r="BI22">
        <f t="shared" si="38"/>
        <v>-0.13427508656650272</v>
      </c>
      <c r="BJ22">
        <v>8497</v>
      </c>
      <c r="BK22">
        <v>300</v>
      </c>
      <c r="BL22">
        <v>300</v>
      </c>
      <c r="BM22">
        <v>300</v>
      </c>
      <c r="BN22">
        <v>10341.299999999999</v>
      </c>
      <c r="BO22">
        <v>712.85799999999995</v>
      </c>
      <c r="BP22">
        <v>-6.86376E-3</v>
      </c>
      <c r="BQ22">
        <v>-2.0487700000000002</v>
      </c>
      <c r="BR22" t="s">
        <v>343</v>
      </c>
      <c r="BS22" t="s">
        <v>343</v>
      </c>
      <c r="BT22" t="s">
        <v>343</v>
      </c>
      <c r="BU22" t="s">
        <v>343</v>
      </c>
      <c r="BV22" t="s">
        <v>343</v>
      </c>
      <c r="BW22" t="s">
        <v>343</v>
      </c>
      <c r="BX22" t="s">
        <v>343</v>
      </c>
      <c r="BY22" t="s">
        <v>343</v>
      </c>
      <c r="BZ22" t="s">
        <v>343</v>
      </c>
      <c r="CA22" t="s">
        <v>343</v>
      </c>
      <c r="CB22">
        <f t="shared" si="39"/>
        <v>1999.81</v>
      </c>
      <c r="CC22">
        <f t="shared" si="40"/>
        <v>1681.0370998384299</v>
      </c>
      <c r="CD22">
        <f t="shared" si="41"/>
        <v>0.84059840676785791</v>
      </c>
      <c r="CE22">
        <f t="shared" si="42"/>
        <v>0.19119681353571608</v>
      </c>
      <c r="CF22">
        <v>6</v>
      </c>
      <c r="CG22">
        <v>0.5</v>
      </c>
      <c r="CH22" t="s">
        <v>344</v>
      </c>
      <c r="CI22">
        <v>1566760567.0999999</v>
      </c>
      <c r="CJ22">
        <v>468.40699999999998</v>
      </c>
      <c r="CK22">
        <v>500.07799999999997</v>
      </c>
      <c r="CL22">
        <v>19.702400000000001</v>
      </c>
      <c r="CM22">
        <v>15.094200000000001</v>
      </c>
      <c r="CN22">
        <v>499.90800000000002</v>
      </c>
      <c r="CO22">
        <v>99.763800000000003</v>
      </c>
      <c r="CP22">
        <v>9.9847699999999998E-2</v>
      </c>
      <c r="CQ22">
        <v>26.753599999999999</v>
      </c>
      <c r="CR22">
        <v>27.078099999999999</v>
      </c>
      <c r="CS22">
        <v>999.9</v>
      </c>
      <c r="CT22">
        <v>0</v>
      </c>
      <c r="CU22">
        <v>0</v>
      </c>
      <c r="CV22">
        <v>9992.5</v>
      </c>
      <c r="CW22">
        <v>0</v>
      </c>
      <c r="CX22">
        <v>1842.38</v>
      </c>
      <c r="CY22">
        <v>-31.671099999999999</v>
      </c>
      <c r="CZ22">
        <v>477.82100000000003</v>
      </c>
      <c r="DA22">
        <v>507.74200000000002</v>
      </c>
      <c r="DB22">
        <v>4.6082000000000001</v>
      </c>
      <c r="DC22">
        <v>465.20299999999997</v>
      </c>
      <c r="DD22">
        <v>500.07799999999997</v>
      </c>
      <c r="DE22">
        <v>19.259399999999999</v>
      </c>
      <c r="DF22">
        <v>15.094200000000001</v>
      </c>
      <c r="DG22">
        <v>1.9655899999999999</v>
      </c>
      <c r="DH22">
        <v>1.5058499999999999</v>
      </c>
      <c r="DI22">
        <v>17.169799999999999</v>
      </c>
      <c r="DJ22">
        <v>13.027699999999999</v>
      </c>
      <c r="DK22">
        <v>1999.81</v>
      </c>
      <c r="DL22">
        <v>0.98000500000000001</v>
      </c>
      <c r="DM22">
        <v>1.99948E-2</v>
      </c>
      <c r="DN22">
        <v>0</v>
      </c>
      <c r="DO22">
        <v>617.279</v>
      </c>
      <c r="DP22">
        <v>5.0002700000000004</v>
      </c>
      <c r="DQ22">
        <v>18660.5</v>
      </c>
      <c r="DR22">
        <v>16184.3</v>
      </c>
      <c r="DS22">
        <v>44.25</v>
      </c>
      <c r="DT22">
        <v>45.375</v>
      </c>
      <c r="DU22">
        <v>45</v>
      </c>
      <c r="DV22">
        <v>44.561999999999998</v>
      </c>
      <c r="DW22">
        <v>45.75</v>
      </c>
      <c r="DX22">
        <v>1954.92</v>
      </c>
      <c r="DY22">
        <v>39.89</v>
      </c>
      <c r="DZ22">
        <v>0</v>
      </c>
      <c r="EA22">
        <v>96.899999856948895</v>
      </c>
      <c r="EB22">
        <v>616.87123529411804</v>
      </c>
      <c r="EC22">
        <v>1.77647057890633</v>
      </c>
      <c r="ED22">
        <v>4639.24019634662</v>
      </c>
      <c r="EE22">
        <v>18502.782352941202</v>
      </c>
      <c r="EF22">
        <v>10</v>
      </c>
      <c r="EG22">
        <v>1566760532.0999999</v>
      </c>
      <c r="EH22" t="s">
        <v>380</v>
      </c>
      <c r="EI22">
        <v>58</v>
      </c>
      <c r="EJ22">
        <v>3.2040000000000002</v>
      </c>
      <c r="EK22">
        <v>0.443</v>
      </c>
      <c r="EL22">
        <v>500</v>
      </c>
      <c r="EM22">
        <v>15</v>
      </c>
      <c r="EN22">
        <v>0.11</v>
      </c>
      <c r="EO22">
        <v>0.06</v>
      </c>
      <c r="EP22">
        <v>24.462562133767101</v>
      </c>
      <c r="EQ22">
        <v>-0.24243539457553001</v>
      </c>
      <c r="ER22">
        <v>5.25754214555747E-2</v>
      </c>
      <c r="ES22">
        <v>1</v>
      </c>
      <c r="ET22">
        <v>0.25067499957607697</v>
      </c>
      <c r="EU22">
        <v>5.3554406004694202E-3</v>
      </c>
      <c r="EV22">
        <v>2.3166467402596798E-3</v>
      </c>
      <c r="EW22">
        <v>1</v>
      </c>
      <c r="EX22">
        <v>2</v>
      </c>
      <c r="EY22">
        <v>2</v>
      </c>
      <c r="EZ22" t="s">
        <v>345</v>
      </c>
      <c r="FA22">
        <v>2.9529700000000001</v>
      </c>
      <c r="FB22">
        <v>2.7772000000000001</v>
      </c>
      <c r="FC22">
        <v>0.107067</v>
      </c>
      <c r="FD22">
        <v>0.10988199999999999</v>
      </c>
      <c r="FE22">
        <v>9.7964599999999999E-2</v>
      </c>
      <c r="FF22">
        <v>7.8105900000000006E-2</v>
      </c>
      <c r="FG22">
        <v>21626.3</v>
      </c>
      <c r="FH22">
        <v>21806.6</v>
      </c>
      <c r="FI22">
        <v>22763.599999999999</v>
      </c>
      <c r="FJ22">
        <v>26844.5</v>
      </c>
      <c r="FK22">
        <v>29319.5</v>
      </c>
      <c r="FL22">
        <v>38755.199999999997</v>
      </c>
      <c r="FM22">
        <v>32481.5</v>
      </c>
      <c r="FN22">
        <v>42658.7</v>
      </c>
      <c r="FO22">
        <v>2.0023</v>
      </c>
      <c r="FP22">
        <v>1.9439299999999999</v>
      </c>
      <c r="FQ22">
        <v>6.44401E-2</v>
      </c>
      <c r="FR22">
        <v>0</v>
      </c>
      <c r="FS22">
        <v>26.023499999999999</v>
      </c>
      <c r="FT22">
        <v>999.9</v>
      </c>
      <c r="FU22">
        <v>38.774000000000001</v>
      </c>
      <c r="FV22">
        <v>37.695999999999998</v>
      </c>
      <c r="FW22">
        <v>25.452100000000002</v>
      </c>
      <c r="FX22">
        <v>60.362299999999998</v>
      </c>
      <c r="FY22">
        <v>45.348599999999998</v>
      </c>
      <c r="FZ22">
        <v>1</v>
      </c>
      <c r="GA22">
        <v>0.15060499999999999</v>
      </c>
      <c r="GB22">
        <v>4.8034100000000004</v>
      </c>
      <c r="GC22">
        <v>20.226099999999999</v>
      </c>
      <c r="GD22">
        <v>5.2204300000000003</v>
      </c>
      <c r="GE22">
        <v>11.956</v>
      </c>
      <c r="GF22">
        <v>4.97065</v>
      </c>
      <c r="GG22">
        <v>3.2940999999999998</v>
      </c>
      <c r="GH22">
        <v>548</v>
      </c>
      <c r="GI22">
        <v>9999</v>
      </c>
      <c r="GJ22">
        <v>9999</v>
      </c>
      <c r="GK22">
        <v>9999</v>
      </c>
      <c r="GL22">
        <v>1.86568</v>
      </c>
      <c r="GM22">
        <v>1.86493</v>
      </c>
      <c r="GN22">
        <v>1.8652299999999999</v>
      </c>
      <c r="GO22">
        <v>1.8681300000000001</v>
      </c>
      <c r="GP22">
        <v>1.8623499999999999</v>
      </c>
      <c r="GQ22">
        <v>1.86056</v>
      </c>
      <c r="GR22">
        <v>1.85676</v>
      </c>
      <c r="GS22">
        <v>1.86294</v>
      </c>
      <c r="GT22" t="s">
        <v>346</v>
      </c>
      <c r="GU22" t="s">
        <v>19</v>
      </c>
      <c r="GV22" t="s">
        <v>19</v>
      </c>
      <c r="GW22" t="s">
        <v>19</v>
      </c>
      <c r="GX22" t="s">
        <v>347</v>
      </c>
      <c r="GY22" t="s">
        <v>348</v>
      </c>
      <c r="GZ22" t="s">
        <v>349</v>
      </c>
      <c r="HA22" t="s">
        <v>349</v>
      </c>
      <c r="HB22" t="s">
        <v>349</v>
      </c>
      <c r="HC22" t="s">
        <v>349</v>
      </c>
      <c r="HD22">
        <v>0</v>
      </c>
      <c r="HE22">
        <v>100</v>
      </c>
      <c r="HF22">
        <v>100</v>
      </c>
      <c r="HG22">
        <v>3.2040000000000002</v>
      </c>
      <c r="HH22">
        <v>0.443</v>
      </c>
      <c r="HI22">
        <v>2</v>
      </c>
      <c r="HJ22">
        <v>503.71600000000001</v>
      </c>
      <c r="HK22">
        <v>506.92200000000003</v>
      </c>
      <c r="HL22">
        <v>21.672000000000001</v>
      </c>
      <c r="HM22">
        <v>29.086099999999998</v>
      </c>
      <c r="HN22">
        <v>29.9999</v>
      </c>
      <c r="HO22">
        <v>29.210699999999999</v>
      </c>
      <c r="HP22">
        <v>29.2011</v>
      </c>
      <c r="HQ22">
        <v>25.511700000000001</v>
      </c>
      <c r="HR22">
        <v>41.274799999999999</v>
      </c>
      <c r="HS22">
        <v>0</v>
      </c>
      <c r="HT22">
        <v>21.6586</v>
      </c>
      <c r="HU22">
        <v>500</v>
      </c>
      <c r="HV22">
        <v>14.916700000000001</v>
      </c>
      <c r="HW22">
        <v>100.03</v>
      </c>
      <c r="HX22">
        <v>104.113</v>
      </c>
    </row>
    <row r="23" spans="1:232" x14ac:dyDescent="0.25">
      <c r="A23">
        <v>9</v>
      </c>
      <c r="B23">
        <v>1566760671.5999999</v>
      </c>
      <c r="C23">
        <v>961.5</v>
      </c>
      <c r="D23" t="s">
        <v>381</v>
      </c>
      <c r="E23" t="s">
        <v>382</v>
      </c>
      <c r="G23">
        <v>1566760671.5999999</v>
      </c>
      <c r="H23">
        <f t="shared" si="0"/>
        <v>3.6432182590021862E-3</v>
      </c>
      <c r="I23">
        <f t="shared" si="1"/>
        <v>24.749419242605626</v>
      </c>
      <c r="J23">
        <f t="shared" si="2"/>
        <v>567.87300000000005</v>
      </c>
      <c r="K23">
        <f t="shared" si="3"/>
        <v>373.60157882280583</v>
      </c>
      <c r="L23">
        <f t="shared" si="4"/>
        <v>37.30799944058144</v>
      </c>
      <c r="M23">
        <f t="shared" si="5"/>
        <v>56.708019364044603</v>
      </c>
      <c r="N23">
        <f t="shared" si="6"/>
        <v>0.22840467383581392</v>
      </c>
      <c r="O23">
        <f t="shared" si="7"/>
        <v>2.2585435474594515</v>
      </c>
      <c r="P23">
        <f t="shared" si="8"/>
        <v>0.21630434441201679</v>
      </c>
      <c r="Q23">
        <f t="shared" si="9"/>
        <v>0.13622393746965158</v>
      </c>
      <c r="R23">
        <f t="shared" si="10"/>
        <v>321.44836418881482</v>
      </c>
      <c r="S23">
        <f t="shared" si="11"/>
        <v>27.594230870126445</v>
      </c>
      <c r="T23">
        <f t="shared" si="12"/>
        <v>26.8</v>
      </c>
      <c r="U23">
        <f t="shared" si="13"/>
        <v>3.5373320384450824</v>
      </c>
      <c r="V23">
        <f t="shared" si="14"/>
        <v>55.065688821818362</v>
      </c>
      <c r="W23">
        <f t="shared" si="15"/>
        <v>1.9011820527836798</v>
      </c>
      <c r="X23">
        <f t="shared" si="16"/>
        <v>3.4525710900221869</v>
      </c>
      <c r="Y23">
        <f t="shared" si="17"/>
        <v>1.6361499856614026</v>
      </c>
      <c r="Z23">
        <f t="shared" si="18"/>
        <v>-160.66592522199642</v>
      </c>
      <c r="AA23">
        <f t="shared" si="19"/>
        <v>-50.129662309101974</v>
      </c>
      <c r="AB23">
        <f t="shared" si="20"/>
        <v>-4.7706516948556219</v>
      </c>
      <c r="AC23">
        <f t="shared" si="21"/>
        <v>105.88212496286079</v>
      </c>
      <c r="AD23">
        <v>-4.1414148144868899E-2</v>
      </c>
      <c r="AE23">
        <v>4.6491009371256997E-2</v>
      </c>
      <c r="AF23">
        <v>3.4705068244471899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52915.08097926349</v>
      </c>
      <c r="AL23">
        <v>0</v>
      </c>
      <c r="AM23">
        <v>153.611764705882</v>
      </c>
      <c r="AN23">
        <v>678.13199999999995</v>
      </c>
      <c r="AO23">
        <f t="shared" si="25"/>
        <v>524.52023529411792</v>
      </c>
      <c r="AP23">
        <f t="shared" si="26"/>
        <v>0.77347807697338866</v>
      </c>
      <c r="AQ23">
        <v>-1.69616101757574</v>
      </c>
      <c r="AR23" t="s">
        <v>383</v>
      </c>
      <c r="AS23">
        <v>618.28358823529402</v>
      </c>
      <c r="AT23">
        <v>752.27300000000002</v>
      </c>
      <c r="AU23">
        <f t="shared" si="27"/>
        <v>0.17811274864936799</v>
      </c>
      <c r="AV23">
        <v>0.5</v>
      </c>
      <c r="AW23">
        <f t="shared" si="28"/>
        <v>1681.2392998383684</v>
      </c>
      <c r="AX23">
        <f t="shared" si="29"/>
        <v>24.749419242605626</v>
      </c>
      <c r="AY23">
        <f t="shared" si="30"/>
        <v>149.72507641577536</v>
      </c>
      <c r="AZ23">
        <f t="shared" si="31"/>
        <v>0.37057424631749381</v>
      </c>
      <c r="BA23">
        <f t="shared" si="32"/>
        <v>1.5729813276862965E-2</v>
      </c>
      <c r="BB23">
        <f t="shared" si="33"/>
        <v>-9.8555976354328917E-2</v>
      </c>
      <c r="BC23" t="s">
        <v>384</v>
      </c>
      <c r="BD23">
        <v>473.5</v>
      </c>
      <c r="BE23">
        <f t="shared" si="34"/>
        <v>278.77300000000002</v>
      </c>
      <c r="BF23">
        <f t="shared" si="35"/>
        <v>0.48063984591300446</v>
      </c>
      <c r="BG23">
        <f t="shared" si="36"/>
        <v>-0.36231381211149816</v>
      </c>
      <c r="BH23">
        <f t="shared" si="37"/>
        <v>0.22381507915553939</v>
      </c>
      <c r="BI23">
        <f t="shared" si="38"/>
        <v>-0.14135012342932102</v>
      </c>
      <c r="BJ23">
        <v>8499</v>
      </c>
      <c r="BK23">
        <v>300</v>
      </c>
      <c r="BL23">
        <v>300</v>
      </c>
      <c r="BM23">
        <v>300</v>
      </c>
      <c r="BN23">
        <v>10340.799999999999</v>
      </c>
      <c r="BO23">
        <v>716.11300000000006</v>
      </c>
      <c r="BP23">
        <v>-6.86143E-3</v>
      </c>
      <c r="BQ23">
        <v>-3.5791599999999999</v>
      </c>
      <c r="BR23" t="s">
        <v>343</v>
      </c>
      <c r="BS23" t="s">
        <v>343</v>
      </c>
      <c r="BT23" t="s">
        <v>343</v>
      </c>
      <c r="BU23" t="s">
        <v>343</v>
      </c>
      <c r="BV23" t="s">
        <v>343</v>
      </c>
      <c r="BW23" t="s">
        <v>343</v>
      </c>
      <c r="BX23" t="s">
        <v>343</v>
      </c>
      <c r="BY23" t="s">
        <v>343</v>
      </c>
      <c r="BZ23" t="s">
        <v>343</v>
      </c>
      <c r="CA23" t="s">
        <v>343</v>
      </c>
      <c r="CB23">
        <f t="shared" si="39"/>
        <v>2000.05</v>
      </c>
      <c r="CC23">
        <f t="shared" si="40"/>
        <v>1681.2392998383684</v>
      </c>
      <c r="CD23">
        <f t="shared" si="41"/>
        <v>0.84059863495331044</v>
      </c>
      <c r="CE23">
        <f t="shared" si="42"/>
        <v>0.19119726990662086</v>
      </c>
      <c r="CF23">
        <v>6</v>
      </c>
      <c r="CG23">
        <v>0.5</v>
      </c>
      <c r="CH23" t="s">
        <v>344</v>
      </c>
      <c r="CI23">
        <v>1566760671.5999999</v>
      </c>
      <c r="CJ23">
        <v>567.87300000000005</v>
      </c>
      <c r="CK23">
        <v>600.05399999999997</v>
      </c>
      <c r="CL23">
        <v>19.038399999999999</v>
      </c>
      <c r="CM23">
        <v>14.7499</v>
      </c>
      <c r="CN23">
        <v>500.01499999999999</v>
      </c>
      <c r="CO23">
        <v>99.760499999999993</v>
      </c>
      <c r="CP23">
        <v>9.9890199999999998E-2</v>
      </c>
      <c r="CQ23">
        <v>26.388300000000001</v>
      </c>
      <c r="CR23">
        <v>26.8</v>
      </c>
      <c r="CS23">
        <v>999.9</v>
      </c>
      <c r="CT23">
        <v>0</v>
      </c>
      <c r="CU23">
        <v>0</v>
      </c>
      <c r="CV23">
        <v>10011.200000000001</v>
      </c>
      <c r="CW23">
        <v>0</v>
      </c>
      <c r="CX23">
        <v>566.88300000000004</v>
      </c>
      <c r="CY23">
        <v>-32.1815</v>
      </c>
      <c r="CZ23">
        <v>578.89400000000001</v>
      </c>
      <c r="DA23">
        <v>609.03800000000001</v>
      </c>
      <c r="DB23">
        <v>4.2884599999999997</v>
      </c>
      <c r="DC23">
        <v>564.78399999999999</v>
      </c>
      <c r="DD23">
        <v>600.05399999999997</v>
      </c>
      <c r="DE23">
        <v>18.602399999999999</v>
      </c>
      <c r="DF23">
        <v>14.7499</v>
      </c>
      <c r="DG23">
        <v>1.8992800000000001</v>
      </c>
      <c r="DH23">
        <v>1.47146</v>
      </c>
      <c r="DI23">
        <v>16.628699999999998</v>
      </c>
      <c r="DJ23">
        <v>12.674799999999999</v>
      </c>
      <c r="DK23">
        <v>2000.05</v>
      </c>
      <c r="DL23">
        <v>0.97999400000000003</v>
      </c>
      <c r="DM23">
        <v>2.0005700000000001E-2</v>
      </c>
      <c r="DN23">
        <v>0</v>
      </c>
      <c r="DO23">
        <v>618.33600000000001</v>
      </c>
      <c r="DP23">
        <v>5.0002700000000004</v>
      </c>
      <c r="DQ23">
        <v>14957.2</v>
      </c>
      <c r="DR23">
        <v>16186.3</v>
      </c>
      <c r="DS23">
        <v>44.25</v>
      </c>
      <c r="DT23">
        <v>45.375</v>
      </c>
      <c r="DU23">
        <v>45</v>
      </c>
      <c r="DV23">
        <v>44.625</v>
      </c>
      <c r="DW23">
        <v>45.75</v>
      </c>
      <c r="DX23">
        <v>1955.14</v>
      </c>
      <c r="DY23">
        <v>39.909999999999997</v>
      </c>
      <c r="DZ23">
        <v>0</v>
      </c>
      <c r="EA23">
        <v>104.299999952316</v>
      </c>
      <c r="EB23">
        <v>618.28358823529402</v>
      </c>
      <c r="EC23">
        <v>0.52401958726013298</v>
      </c>
      <c r="ED23">
        <v>-94.950980671963194</v>
      </c>
      <c r="EE23">
        <v>14966.7823529412</v>
      </c>
      <c r="EF23">
        <v>10</v>
      </c>
      <c r="EG23">
        <v>1566760638.5999999</v>
      </c>
      <c r="EH23" t="s">
        <v>385</v>
      </c>
      <c r="EI23">
        <v>59</v>
      </c>
      <c r="EJ23">
        <v>3.089</v>
      </c>
      <c r="EK23">
        <v>0.436</v>
      </c>
      <c r="EL23">
        <v>600</v>
      </c>
      <c r="EM23">
        <v>15</v>
      </c>
      <c r="EN23">
        <v>0.1</v>
      </c>
      <c r="EO23">
        <v>0.06</v>
      </c>
      <c r="EP23">
        <v>24.640114323122202</v>
      </c>
      <c r="EQ23">
        <v>-0.245180818553869</v>
      </c>
      <c r="ER23">
        <v>0.112694625294072</v>
      </c>
      <c r="ES23">
        <v>1</v>
      </c>
      <c r="ET23">
        <v>0.23185940939548499</v>
      </c>
      <c r="EU23">
        <v>-1.2344351455781901E-4</v>
      </c>
      <c r="EV23">
        <v>2.8288779724596402E-3</v>
      </c>
      <c r="EW23">
        <v>1</v>
      </c>
      <c r="EX23">
        <v>2</v>
      </c>
      <c r="EY23">
        <v>2</v>
      </c>
      <c r="EZ23" t="s">
        <v>345</v>
      </c>
      <c r="FA23">
        <v>2.95322</v>
      </c>
      <c r="FB23">
        <v>2.7774100000000002</v>
      </c>
      <c r="FC23">
        <v>0.123212</v>
      </c>
      <c r="FD23">
        <v>0.12511800000000001</v>
      </c>
      <c r="FE23">
        <v>9.5551200000000003E-2</v>
      </c>
      <c r="FF23">
        <v>7.6797099999999993E-2</v>
      </c>
      <c r="FG23">
        <v>21233.8</v>
      </c>
      <c r="FH23">
        <v>21431.599999999999</v>
      </c>
      <c r="FI23">
        <v>22762.1</v>
      </c>
      <c r="FJ23">
        <v>26842.5</v>
      </c>
      <c r="FK23">
        <v>29396.7</v>
      </c>
      <c r="FL23">
        <v>38807.4</v>
      </c>
      <c r="FM23">
        <v>32479.5</v>
      </c>
      <c r="FN23">
        <v>42655.3</v>
      </c>
      <c r="FO23">
        <v>2.0025200000000001</v>
      </c>
      <c r="FP23">
        <v>1.9430700000000001</v>
      </c>
      <c r="FQ23">
        <v>6.5401200000000007E-2</v>
      </c>
      <c r="FR23">
        <v>0</v>
      </c>
      <c r="FS23">
        <v>25.729199999999999</v>
      </c>
      <c r="FT23">
        <v>999.9</v>
      </c>
      <c r="FU23">
        <v>38.53</v>
      </c>
      <c r="FV23">
        <v>37.706000000000003</v>
      </c>
      <c r="FW23">
        <v>25.305700000000002</v>
      </c>
      <c r="FX23">
        <v>60.462299999999999</v>
      </c>
      <c r="FY23">
        <v>45.552900000000001</v>
      </c>
      <c r="FZ23">
        <v>1</v>
      </c>
      <c r="GA23">
        <v>0.14035300000000001</v>
      </c>
      <c r="GB23">
        <v>0.74646800000000002</v>
      </c>
      <c r="GC23">
        <v>20.291399999999999</v>
      </c>
      <c r="GD23">
        <v>5.2198399999999996</v>
      </c>
      <c r="GE23">
        <v>11.956</v>
      </c>
      <c r="GF23">
        <v>4.9706999999999999</v>
      </c>
      <c r="GG23">
        <v>3.29433</v>
      </c>
      <c r="GH23">
        <v>548.1</v>
      </c>
      <c r="GI23">
        <v>9999</v>
      </c>
      <c r="GJ23">
        <v>9999</v>
      </c>
      <c r="GK23">
        <v>9999</v>
      </c>
      <c r="GL23">
        <v>1.8656900000000001</v>
      </c>
      <c r="GM23">
        <v>1.8649500000000001</v>
      </c>
      <c r="GN23">
        <v>1.8652299999999999</v>
      </c>
      <c r="GO23">
        <v>1.86815</v>
      </c>
      <c r="GP23">
        <v>1.8624099999999999</v>
      </c>
      <c r="GQ23">
        <v>1.86066</v>
      </c>
      <c r="GR23">
        <v>1.85684</v>
      </c>
      <c r="GS23">
        <v>1.8629599999999999</v>
      </c>
      <c r="GT23" t="s">
        <v>346</v>
      </c>
      <c r="GU23" t="s">
        <v>19</v>
      </c>
      <c r="GV23" t="s">
        <v>19</v>
      </c>
      <c r="GW23" t="s">
        <v>19</v>
      </c>
      <c r="GX23" t="s">
        <v>347</v>
      </c>
      <c r="GY23" t="s">
        <v>348</v>
      </c>
      <c r="GZ23" t="s">
        <v>349</v>
      </c>
      <c r="HA23" t="s">
        <v>349</v>
      </c>
      <c r="HB23" t="s">
        <v>349</v>
      </c>
      <c r="HC23" t="s">
        <v>349</v>
      </c>
      <c r="HD23">
        <v>0</v>
      </c>
      <c r="HE23">
        <v>100</v>
      </c>
      <c r="HF23">
        <v>100</v>
      </c>
      <c r="HG23">
        <v>3.089</v>
      </c>
      <c r="HH23">
        <v>0.436</v>
      </c>
      <c r="HI23">
        <v>2</v>
      </c>
      <c r="HJ23">
        <v>503.63</v>
      </c>
      <c r="HK23">
        <v>506.07400000000001</v>
      </c>
      <c r="HL23">
        <v>24.022099999999998</v>
      </c>
      <c r="HM23">
        <v>29.108599999999999</v>
      </c>
      <c r="HN23">
        <v>29.9999</v>
      </c>
      <c r="HO23">
        <v>29.183800000000002</v>
      </c>
      <c r="HP23">
        <v>29.171399999999998</v>
      </c>
      <c r="HQ23">
        <v>29.5884</v>
      </c>
      <c r="HR23">
        <v>41.985700000000001</v>
      </c>
      <c r="HS23">
        <v>0</v>
      </c>
      <c r="HT23">
        <v>24.1386</v>
      </c>
      <c r="HU23">
        <v>600</v>
      </c>
      <c r="HV23">
        <v>14.799300000000001</v>
      </c>
      <c r="HW23">
        <v>100.024</v>
      </c>
      <c r="HX23">
        <v>104.105</v>
      </c>
    </row>
    <row r="24" spans="1:232" x14ac:dyDescent="0.25">
      <c r="A24">
        <v>10</v>
      </c>
      <c r="B24">
        <v>1566760785.5999999</v>
      </c>
      <c r="C24">
        <v>1075.5</v>
      </c>
      <c r="D24" t="s">
        <v>386</v>
      </c>
      <c r="E24" t="s">
        <v>387</v>
      </c>
      <c r="G24">
        <v>1566760785.5999999</v>
      </c>
      <c r="H24">
        <f t="shared" si="0"/>
        <v>2.988070155243233E-3</v>
      </c>
      <c r="I24">
        <f t="shared" si="1"/>
        <v>25.436392577855866</v>
      </c>
      <c r="J24">
        <f t="shared" si="2"/>
        <v>666.98</v>
      </c>
      <c r="K24">
        <f t="shared" si="3"/>
        <v>420.90750239353105</v>
      </c>
      <c r="L24">
        <f t="shared" si="4"/>
        <v>42.030114725465801</v>
      </c>
      <c r="M24">
        <f t="shared" si="5"/>
        <v>66.601915528180001</v>
      </c>
      <c r="N24">
        <f t="shared" si="6"/>
        <v>0.18273190070904349</v>
      </c>
      <c r="O24">
        <f t="shared" si="7"/>
        <v>2.2516691438864247</v>
      </c>
      <c r="P24">
        <f t="shared" si="8"/>
        <v>0.17487501359644333</v>
      </c>
      <c r="Q24">
        <f t="shared" si="9"/>
        <v>0.10997464133605217</v>
      </c>
      <c r="R24">
        <f t="shared" si="10"/>
        <v>321.4659313182413</v>
      </c>
      <c r="S24">
        <f t="shared" si="11"/>
        <v>28.191760590970517</v>
      </c>
      <c r="T24">
        <f t="shared" si="12"/>
        <v>27.001200000000001</v>
      </c>
      <c r="U24">
        <f t="shared" si="13"/>
        <v>3.5794119560265325</v>
      </c>
      <c r="V24">
        <f t="shared" si="14"/>
        <v>54.393279116167278</v>
      </c>
      <c r="W24">
        <f t="shared" si="15"/>
        <v>1.9201698318653999</v>
      </c>
      <c r="X24">
        <f t="shared" si="16"/>
        <v>3.5301600915887219</v>
      </c>
      <c r="Y24">
        <f t="shared" si="17"/>
        <v>1.6592421241611326</v>
      </c>
      <c r="Z24">
        <f t="shared" si="18"/>
        <v>-131.77389384622657</v>
      </c>
      <c r="AA24">
        <f t="shared" si="19"/>
        <v>-28.61209130884297</v>
      </c>
      <c r="AB24">
        <f t="shared" si="20"/>
        <v>-2.7391345246854391</v>
      </c>
      <c r="AC24">
        <f t="shared" si="21"/>
        <v>158.34081163848634</v>
      </c>
      <c r="AD24">
        <v>-4.1228698164179102E-2</v>
      </c>
      <c r="AE24">
        <v>4.6282825521622099E-2</v>
      </c>
      <c r="AF24">
        <v>3.4582053246671398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52621.324813956126</v>
      </c>
      <c r="AL24">
        <v>0</v>
      </c>
      <c r="AM24">
        <v>153.611764705882</v>
      </c>
      <c r="AN24">
        <v>678.13199999999995</v>
      </c>
      <c r="AO24">
        <f t="shared" si="25"/>
        <v>524.52023529411792</v>
      </c>
      <c r="AP24">
        <f t="shared" si="26"/>
        <v>0.77347807697338866</v>
      </c>
      <c r="AQ24">
        <v>-1.69616101757574</v>
      </c>
      <c r="AR24" t="s">
        <v>388</v>
      </c>
      <c r="AS24">
        <v>618.32888235294104</v>
      </c>
      <c r="AT24">
        <v>761.62</v>
      </c>
      <c r="AU24">
        <f t="shared" si="27"/>
        <v>0.18813990920282941</v>
      </c>
      <c r="AV24">
        <v>0.5</v>
      </c>
      <c r="AW24">
        <f t="shared" si="28"/>
        <v>1681.3317058244268</v>
      </c>
      <c r="AX24">
        <f t="shared" si="29"/>
        <v>25.436392577855866</v>
      </c>
      <c r="AY24">
        <f t="shared" si="30"/>
        <v>158.16279723682297</v>
      </c>
      <c r="AZ24">
        <f t="shared" si="31"/>
        <v>0.37785247236154518</v>
      </c>
      <c r="BA24">
        <f t="shared" si="32"/>
        <v>1.6137537584903501E-2</v>
      </c>
      <c r="BB24">
        <f t="shared" si="33"/>
        <v>-0.10961897009007124</v>
      </c>
      <c r="BC24" t="s">
        <v>389</v>
      </c>
      <c r="BD24">
        <v>473.84</v>
      </c>
      <c r="BE24">
        <f t="shared" si="34"/>
        <v>287.78000000000003</v>
      </c>
      <c r="BF24">
        <f t="shared" si="35"/>
        <v>0.49791895770053152</v>
      </c>
      <c r="BG24">
        <f t="shared" si="36"/>
        <v>-0.40866994302273252</v>
      </c>
      <c r="BH24">
        <f t="shared" si="37"/>
        <v>0.23567298817546986</v>
      </c>
      <c r="BI24">
        <f t="shared" si="38"/>
        <v>-0.15917021762408318</v>
      </c>
      <c r="BJ24">
        <v>8501</v>
      </c>
      <c r="BK24">
        <v>300</v>
      </c>
      <c r="BL24">
        <v>300</v>
      </c>
      <c r="BM24">
        <v>300</v>
      </c>
      <c r="BN24">
        <v>10341.6</v>
      </c>
      <c r="BO24">
        <v>722.15499999999997</v>
      </c>
      <c r="BP24">
        <v>-6.8635500000000004E-3</v>
      </c>
      <c r="BQ24">
        <v>-2.78491</v>
      </c>
      <c r="BR24" t="s">
        <v>343</v>
      </c>
      <c r="BS24" t="s">
        <v>343</v>
      </c>
      <c r="BT24" t="s">
        <v>343</v>
      </c>
      <c r="BU24" t="s">
        <v>343</v>
      </c>
      <c r="BV24" t="s">
        <v>343</v>
      </c>
      <c r="BW24" t="s">
        <v>343</v>
      </c>
      <c r="BX24" t="s">
        <v>343</v>
      </c>
      <c r="BY24" t="s">
        <v>343</v>
      </c>
      <c r="BZ24" t="s">
        <v>343</v>
      </c>
      <c r="CA24" t="s">
        <v>343</v>
      </c>
      <c r="CB24">
        <f t="shared" si="39"/>
        <v>2000.16</v>
      </c>
      <c r="CC24">
        <f t="shared" si="40"/>
        <v>1681.3317058244268</v>
      </c>
      <c r="CD24">
        <f t="shared" si="41"/>
        <v>0.84059860502381145</v>
      </c>
      <c r="CE24">
        <f t="shared" si="42"/>
        <v>0.19119721004762305</v>
      </c>
      <c r="CF24">
        <v>6</v>
      </c>
      <c r="CG24">
        <v>0.5</v>
      </c>
      <c r="CH24" t="s">
        <v>344</v>
      </c>
      <c r="CI24">
        <v>1566760785.5999999</v>
      </c>
      <c r="CJ24">
        <v>666.98</v>
      </c>
      <c r="CK24">
        <v>699.89400000000001</v>
      </c>
      <c r="CL24">
        <v>19.229399999999998</v>
      </c>
      <c r="CM24">
        <v>15.7128</v>
      </c>
      <c r="CN24">
        <v>500.01900000000001</v>
      </c>
      <c r="CO24">
        <v>99.755399999999995</v>
      </c>
      <c r="CP24">
        <v>0.10054100000000001</v>
      </c>
      <c r="CQ24">
        <v>26.765499999999999</v>
      </c>
      <c r="CR24">
        <v>27.001200000000001</v>
      </c>
      <c r="CS24">
        <v>999.9</v>
      </c>
      <c r="CT24">
        <v>0</v>
      </c>
      <c r="CU24">
        <v>0</v>
      </c>
      <c r="CV24">
        <v>9966.8799999999992</v>
      </c>
      <c r="CW24">
        <v>0</v>
      </c>
      <c r="CX24">
        <v>475.16500000000002</v>
      </c>
      <c r="CY24">
        <v>-32.9636</v>
      </c>
      <c r="CZ24">
        <v>679.99199999999996</v>
      </c>
      <c r="DA24">
        <v>711.06600000000003</v>
      </c>
      <c r="DB24">
        <v>3.4966200000000001</v>
      </c>
      <c r="DC24">
        <v>663.84100000000001</v>
      </c>
      <c r="DD24">
        <v>699.89400000000001</v>
      </c>
      <c r="DE24">
        <v>18.773399999999999</v>
      </c>
      <c r="DF24">
        <v>15.7128</v>
      </c>
      <c r="DG24">
        <v>1.9162399999999999</v>
      </c>
      <c r="DH24">
        <v>1.5674300000000001</v>
      </c>
      <c r="DI24">
        <v>16.768699999999999</v>
      </c>
      <c r="DJ24">
        <v>13.642300000000001</v>
      </c>
      <c r="DK24">
        <v>2000.16</v>
      </c>
      <c r="DL24">
        <v>0.97999400000000003</v>
      </c>
      <c r="DM24">
        <v>2.0005700000000001E-2</v>
      </c>
      <c r="DN24">
        <v>0</v>
      </c>
      <c r="DO24">
        <v>618.35</v>
      </c>
      <c r="DP24">
        <v>5.0002700000000004</v>
      </c>
      <c r="DQ24">
        <v>14737.7</v>
      </c>
      <c r="DR24">
        <v>16187.1</v>
      </c>
      <c r="DS24">
        <v>44.061999999999998</v>
      </c>
      <c r="DT24">
        <v>45.061999999999998</v>
      </c>
      <c r="DU24">
        <v>44.811999999999998</v>
      </c>
      <c r="DV24">
        <v>44.311999999999998</v>
      </c>
      <c r="DW24">
        <v>45.561999999999998</v>
      </c>
      <c r="DX24">
        <v>1955.24</v>
      </c>
      <c r="DY24">
        <v>39.909999999999997</v>
      </c>
      <c r="DZ24">
        <v>0</v>
      </c>
      <c r="EA24">
        <v>113.200000047684</v>
      </c>
      <c r="EB24">
        <v>618.32888235294104</v>
      </c>
      <c r="EC24">
        <v>0.82549019605435203</v>
      </c>
      <c r="ED24">
        <v>-46.274510040541202</v>
      </c>
      <c r="EE24">
        <v>14748.0117647059</v>
      </c>
      <c r="EF24">
        <v>10</v>
      </c>
      <c r="EG24">
        <v>1566760810.0999999</v>
      </c>
      <c r="EH24" t="s">
        <v>390</v>
      </c>
      <c r="EI24">
        <v>60</v>
      </c>
      <c r="EJ24">
        <v>3.1389999999999998</v>
      </c>
      <c r="EK24">
        <v>0.45600000000000002</v>
      </c>
      <c r="EL24">
        <v>700</v>
      </c>
      <c r="EM24">
        <v>16</v>
      </c>
      <c r="EN24">
        <v>0.13</v>
      </c>
      <c r="EO24">
        <v>0.08</v>
      </c>
      <c r="EP24">
        <v>25.466323443249198</v>
      </c>
      <c r="EQ24">
        <v>0.24367939171803099</v>
      </c>
      <c r="ER24">
        <v>4.3175356096617198E-2</v>
      </c>
      <c r="ES24">
        <v>1</v>
      </c>
      <c r="ET24">
        <v>0.18606649072474299</v>
      </c>
      <c r="EU24">
        <v>-1.6291859842721999E-2</v>
      </c>
      <c r="EV24">
        <v>1.7574940120454799E-3</v>
      </c>
      <c r="EW24">
        <v>1</v>
      </c>
      <c r="EX24">
        <v>2</v>
      </c>
      <c r="EY24">
        <v>2</v>
      </c>
      <c r="EZ24" t="s">
        <v>345</v>
      </c>
      <c r="FA24">
        <v>2.9533399999999999</v>
      </c>
      <c r="FB24">
        <v>2.7776900000000002</v>
      </c>
      <c r="FC24">
        <v>0.137936</v>
      </c>
      <c r="FD24">
        <v>0.13913800000000001</v>
      </c>
      <c r="FE24">
        <v>9.6205899999999997E-2</v>
      </c>
      <c r="FF24">
        <v>8.04589E-2</v>
      </c>
      <c r="FG24">
        <v>20881.900000000001</v>
      </c>
      <c r="FH24">
        <v>21094</v>
      </c>
      <c r="FI24">
        <v>22767</v>
      </c>
      <c r="FJ24">
        <v>26849.599999999999</v>
      </c>
      <c r="FK24">
        <v>29381.7</v>
      </c>
      <c r="FL24">
        <v>38663.5</v>
      </c>
      <c r="FM24">
        <v>32486.5</v>
      </c>
      <c r="FN24">
        <v>42666.2</v>
      </c>
      <c r="FO24">
        <v>2.0039500000000001</v>
      </c>
      <c r="FP24">
        <v>1.9474</v>
      </c>
      <c r="FQ24">
        <v>0.10655100000000001</v>
      </c>
      <c r="FR24">
        <v>0</v>
      </c>
      <c r="FS24">
        <v>25.2562</v>
      </c>
      <c r="FT24">
        <v>999.9</v>
      </c>
      <c r="FU24">
        <v>38.133000000000003</v>
      </c>
      <c r="FV24">
        <v>37.695999999999998</v>
      </c>
      <c r="FW24">
        <v>25.032399999999999</v>
      </c>
      <c r="FX24">
        <v>60.8523</v>
      </c>
      <c r="FY24">
        <v>45.424700000000001</v>
      </c>
      <c r="FZ24">
        <v>1</v>
      </c>
      <c r="GA24">
        <v>0.13186999999999999</v>
      </c>
      <c r="GB24">
        <v>0.83756799999999998</v>
      </c>
      <c r="GC24">
        <v>20.292000000000002</v>
      </c>
      <c r="GD24">
        <v>5.2234299999999996</v>
      </c>
      <c r="GE24">
        <v>11.956</v>
      </c>
      <c r="GF24">
        <v>4.9718499999999999</v>
      </c>
      <c r="GG24">
        <v>3.2949999999999999</v>
      </c>
      <c r="GH24">
        <v>548.1</v>
      </c>
      <c r="GI24">
        <v>9999</v>
      </c>
      <c r="GJ24">
        <v>9999</v>
      </c>
      <c r="GK24">
        <v>9999</v>
      </c>
      <c r="GL24">
        <v>1.8656900000000001</v>
      </c>
      <c r="GM24">
        <v>1.86493</v>
      </c>
      <c r="GN24">
        <v>1.8652299999999999</v>
      </c>
      <c r="GO24">
        <v>1.8681300000000001</v>
      </c>
      <c r="GP24">
        <v>1.8623700000000001</v>
      </c>
      <c r="GQ24">
        <v>1.8606400000000001</v>
      </c>
      <c r="GR24">
        <v>1.8568199999999999</v>
      </c>
      <c r="GS24">
        <v>1.8629500000000001</v>
      </c>
      <c r="GT24" t="s">
        <v>346</v>
      </c>
      <c r="GU24" t="s">
        <v>19</v>
      </c>
      <c r="GV24" t="s">
        <v>19</v>
      </c>
      <c r="GW24" t="s">
        <v>19</v>
      </c>
      <c r="GX24" t="s">
        <v>347</v>
      </c>
      <c r="GY24" t="s">
        <v>348</v>
      </c>
      <c r="GZ24" t="s">
        <v>349</v>
      </c>
      <c r="HA24" t="s">
        <v>349</v>
      </c>
      <c r="HB24" t="s">
        <v>349</v>
      </c>
      <c r="HC24" t="s">
        <v>349</v>
      </c>
      <c r="HD24">
        <v>0</v>
      </c>
      <c r="HE24">
        <v>100</v>
      </c>
      <c r="HF24">
        <v>100</v>
      </c>
      <c r="HG24">
        <v>3.1389999999999998</v>
      </c>
      <c r="HH24">
        <v>0.45600000000000002</v>
      </c>
      <c r="HI24">
        <v>2</v>
      </c>
      <c r="HJ24">
        <v>503.53899999999999</v>
      </c>
      <c r="HK24">
        <v>507.976</v>
      </c>
      <c r="HL24">
        <v>24.7197</v>
      </c>
      <c r="HM24">
        <v>28.969200000000001</v>
      </c>
      <c r="HN24">
        <v>29.999500000000001</v>
      </c>
      <c r="HO24">
        <v>29.064599999999999</v>
      </c>
      <c r="HP24">
        <v>29.049700000000001</v>
      </c>
      <c r="HQ24">
        <v>33.585999999999999</v>
      </c>
      <c r="HR24">
        <v>36.758200000000002</v>
      </c>
      <c r="HS24">
        <v>0</v>
      </c>
      <c r="HT24">
        <v>24.720600000000001</v>
      </c>
      <c r="HU24">
        <v>700</v>
      </c>
      <c r="HV24">
        <v>15.819599999999999</v>
      </c>
      <c r="HW24">
        <v>100.045</v>
      </c>
      <c r="HX24">
        <v>104.13200000000001</v>
      </c>
    </row>
    <row r="25" spans="1:232" x14ac:dyDescent="0.25">
      <c r="A25">
        <v>11</v>
      </c>
      <c r="B25">
        <v>1566760909</v>
      </c>
      <c r="C25">
        <v>1198.9000000953699</v>
      </c>
      <c r="D25" t="s">
        <v>391</v>
      </c>
      <c r="E25" t="s">
        <v>392</v>
      </c>
      <c r="G25">
        <v>1566760909</v>
      </c>
      <c r="H25">
        <f t="shared" si="0"/>
        <v>2.4440994563984476E-3</v>
      </c>
      <c r="I25">
        <f t="shared" si="1"/>
        <v>26.251649969398017</v>
      </c>
      <c r="J25">
        <f t="shared" si="2"/>
        <v>766.30499999999995</v>
      </c>
      <c r="K25">
        <f t="shared" si="3"/>
        <v>458.22144617558178</v>
      </c>
      <c r="L25">
        <f t="shared" si="4"/>
        <v>45.754728787289594</v>
      </c>
      <c r="M25">
        <f t="shared" si="5"/>
        <v>76.517757376874982</v>
      </c>
      <c r="N25">
        <f t="shared" si="6"/>
        <v>0.14861394061651192</v>
      </c>
      <c r="O25">
        <f t="shared" si="7"/>
        <v>2.2547888067444757</v>
      </c>
      <c r="P25">
        <f t="shared" si="8"/>
        <v>0.14337879989833757</v>
      </c>
      <c r="Q25">
        <f t="shared" si="9"/>
        <v>9.0066742725039256E-2</v>
      </c>
      <c r="R25">
        <f t="shared" si="10"/>
        <v>321.42010887430882</v>
      </c>
      <c r="S25">
        <f t="shared" si="11"/>
        <v>28.353579857063231</v>
      </c>
      <c r="T25">
        <f t="shared" si="12"/>
        <v>27.1065</v>
      </c>
      <c r="U25">
        <f t="shared" si="13"/>
        <v>3.6016085814153924</v>
      </c>
      <c r="V25">
        <f t="shared" si="14"/>
        <v>55.19914329768617</v>
      </c>
      <c r="W25">
        <f t="shared" si="15"/>
        <v>1.9467616068625</v>
      </c>
      <c r="X25">
        <f t="shared" si="16"/>
        <v>3.5267967771958229</v>
      </c>
      <c r="Y25">
        <f t="shared" si="17"/>
        <v>1.6548469745528924</v>
      </c>
      <c r="Z25">
        <f t="shared" si="18"/>
        <v>-107.78478602717153</v>
      </c>
      <c r="AA25">
        <f t="shared" si="19"/>
        <v>-43.421294206097024</v>
      </c>
      <c r="AB25">
        <f t="shared" si="20"/>
        <v>-4.1529705900443199</v>
      </c>
      <c r="AC25">
        <f t="shared" si="21"/>
        <v>166.06105805099591</v>
      </c>
      <c r="AD25">
        <v>-4.1312793196812497E-2</v>
      </c>
      <c r="AE25">
        <v>4.6377229562882601E-2</v>
      </c>
      <c r="AF25">
        <v>3.4637859844524299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52727.113139041467</v>
      </c>
      <c r="AL25">
        <v>0</v>
      </c>
      <c r="AM25">
        <v>153.611764705882</v>
      </c>
      <c r="AN25">
        <v>678.13199999999995</v>
      </c>
      <c r="AO25">
        <f t="shared" si="25"/>
        <v>524.52023529411792</v>
      </c>
      <c r="AP25">
        <f t="shared" si="26"/>
        <v>0.77347807697338866</v>
      </c>
      <c r="AQ25">
        <v>-1.69616101757574</v>
      </c>
      <c r="AR25" t="s">
        <v>393</v>
      </c>
      <c r="AS25">
        <v>618.834294117647</v>
      </c>
      <c r="AT25">
        <v>766.77599999999995</v>
      </c>
      <c r="AU25">
        <f t="shared" si="27"/>
        <v>0.19293992754383671</v>
      </c>
      <c r="AV25">
        <v>0.5</v>
      </c>
      <c r="AW25">
        <f t="shared" si="28"/>
        <v>1681.0958998384356</v>
      </c>
      <c r="AX25">
        <f t="shared" si="29"/>
        <v>26.251649969398017</v>
      </c>
      <c r="AY25">
        <f t="shared" si="30"/>
        <v>162.17526055453436</v>
      </c>
      <c r="AZ25">
        <f t="shared" si="31"/>
        <v>0.37277640406063828</v>
      </c>
      <c r="BA25">
        <f t="shared" si="32"/>
        <v>1.6624757094261977E-2</v>
      </c>
      <c r="BB25">
        <f t="shared" si="33"/>
        <v>-0.11560612225734766</v>
      </c>
      <c r="BC25" t="s">
        <v>394</v>
      </c>
      <c r="BD25">
        <v>480.94</v>
      </c>
      <c r="BE25">
        <f t="shared" si="34"/>
        <v>285.83599999999996</v>
      </c>
      <c r="BF25">
        <f t="shared" si="35"/>
        <v>0.5175754834322932</v>
      </c>
      <c r="BG25">
        <f t="shared" si="36"/>
        <v>-0.44953142115298811</v>
      </c>
      <c r="BH25">
        <f t="shared" si="37"/>
        <v>0.24127582361582031</v>
      </c>
      <c r="BI25">
        <f t="shared" si="38"/>
        <v>-0.16900015296892032</v>
      </c>
      <c r="BJ25">
        <v>8503</v>
      </c>
      <c r="BK25">
        <v>300</v>
      </c>
      <c r="BL25">
        <v>300</v>
      </c>
      <c r="BM25">
        <v>300</v>
      </c>
      <c r="BN25">
        <v>10342.6</v>
      </c>
      <c r="BO25">
        <v>725.16200000000003</v>
      </c>
      <c r="BP25">
        <v>-6.8643300000000001E-3</v>
      </c>
      <c r="BQ25">
        <v>-4.2093499999999997</v>
      </c>
      <c r="BR25" t="s">
        <v>343</v>
      </c>
      <c r="BS25" t="s">
        <v>343</v>
      </c>
      <c r="BT25" t="s">
        <v>343</v>
      </c>
      <c r="BU25" t="s">
        <v>343</v>
      </c>
      <c r="BV25" t="s">
        <v>343</v>
      </c>
      <c r="BW25" t="s">
        <v>343</v>
      </c>
      <c r="BX25" t="s">
        <v>343</v>
      </c>
      <c r="BY25" t="s">
        <v>343</v>
      </c>
      <c r="BZ25" t="s">
        <v>343</v>
      </c>
      <c r="CA25" t="s">
        <v>343</v>
      </c>
      <c r="CB25">
        <f t="shared" si="39"/>
        <v>1999.88</v>
      </c>
      <c r="CC25">
        <f t="shared" si="40"/>
        <v>1681.0958998384356</v>
      </c>
      <c r="CD25">
        <f t="shared" si="41"/>
        <v>0.84059838582236712</v>
      </c>
      <c r="CE25">
        <f t="shared" si="42"/>
        <v>0.1911967716447345</v>
      </c>
      <c r="CF25">
        <v>6</v>
      </c>
      <c r="CG25">
        <v>0.5</v>
      </c>
      <c r="CH25" t="s">
        <v>344</v>
      </c>
      <c r="CI25">
        <v>1566760909</v>
      </c>
      <c r="CJ25">
        <v>766.30499999999995</v>
      </c>
      <c r="CK25">
        <v>800.04700000000003</v>
      </c>
      <c r="CL25">
        <v>19.496300000000002</v>
      </c>
      <c r="CM25">
        <v>16.621200000000002</v>
      </c>
      <c r="CN25">
        <v>500.11099999999999</v>
      </c>
      <c r="CO25">
        <v>99.752499999999998</v>
      </c>
      <c r="CP25">
        <v>0.10037500000000001</v>
      </c>
      <c r="CQ25">
        <v>26.749300000000002</v>
      </c>
      <c r="CR25">
        <v>27.1065</v>
      </c>
      <c r="CS25">
        <v>999.9</v>
      </c>
      <c r="CT25">
        <v>0</v>
      </c>
      <c r="CU25">
        <v>0</v>
      </c>
      <c r="CV25">
        <v>9987.5</v>
      </c>
      <c r="CW25">
        <v>0</v>
      </c>
      <c r="CX25">
        <v>1453.92</v>
      </c>
      <c r="CY25">
        <v>-33.741399999999999</v>
      </c>
      <c r="CZ25">
        <v>781.54300000000001</v>
      </c>
      <c r="DA25">
        <v>813.56899999999996</v>
      </c>
      <c r="DB25">
        <v>2.8751000000000002</v>
      </c>
      <c r="DC25">
        <v>763.35799999999995</v>
      </c>
      <c r="DD25">
        <v>800.04700000000003</v>
      </c>
      <c r="DE25">
        <v>19.031300000000002</v>
      </c>
      <c r="DF25">
        <v>16.621200000000002</v>
      </c>
      <c r="DG25">
        <v>1.9448099999999999</v>
      </c>
      <c r="DH25">
        <v>1.65801</v>
      </c>
      <c r="DI25">
        <v>17.001999999999999</v>
      </c>
      <c r="DJ25">
        <v>14.508800000000001</v>
      </c>
      <c r="DK25">
        <v>1999.88</v>
      </c>
      <c r="DL25">
        <v>0.98000500000000001</v>
      </c>
      <c r="DM25">
        <v>1.99948E-2</v>
      </c>
      <c r="DN25">
        <v>0</v>
      </c>
      <c r="DO25">
        <v>618.96699999999998</v>
      </c>
      <c r="DP25">
        <v>5.0002700000000004</v>
      </c>
      <c r="DQ25">
        <v>17427.400000000001</v>
      </c>
      <c r="DR25">
        <v>16184.9</v>
      </c>
      <c r="DS25">
        <v>43.811999999999998</v>
      </c>
      <c r="DT25">
        <v>44.811999999999998</v>
      </c>
      <c r="DU25">
        <v>44.561999999999998</v>
      </c>
      <c r="DV25">
        <v>44.061999999999998</v>
      </c>
      <c r="DW25">
        <v>45.311999999999998</v>
      </c>
      <c r="DX25">
        <v>1954.99</v>
      </c>
      <c r="DY25">
        <v>39.89</v>
      </c>
      <c r="DZ25">
        <v>0</v>
      </c>
      <c r="EA25">
        <v>123.10000014305101</v>
      </c>
      <c r="EB25">
        <v>618.834294117647</v>
      </c>
      <c r="EC25">
        <v>-0.79362744106946703</v>
      </c>
      <c r="ED25">
        <v>11911.4460525592</v>
      </c>
      <c r="EE25">
        <v>16792.6176470588</v>
      </c>
      <c r="EF25">
        <v>10</v>
      </c>
      <c r="EG25">
        <v>1566760874</v>
      </c>
      <c r="EH25" t="s">
        <v>395</v>
      </c>
      <c r="EI25">
        <v>61</v>
      </c>
      <c r="EJ25">
        <v>2.9470000000000001</v>
      </c>
      <c r="EK25">
        <v>0.46500000000000002</v>
      </c>
      <c r="EL25">
        <v>800</v>
      </c>
      <c r="EM25">
        <v>16</v>
      </c>
      <c r="EN25">
        <v>0.05</v>
      </c>
      <c r="EO25">
        <v>7.0000000000000007E-2</v>
      </c>
      <c r="EP25">
        <v>26.223866705690298</v>
      </c>
      <c r="EQ25">
        <v>-0.26170283984262599</v>
      </c>
      <c r="ER25">
        <v>8.8454949132047198E-2</v>
      </c>
      <c r="ES25">
        <v>1</v>
      </c>
      <c r="ET25">
        <v>0.14991306904823201</v>
      </c>
      <c r="EU25">
        <v>-1.7330177639696301E-3</v>
      </c>
      <c r="EV25">
        <v>1.4900785144595001E-3</v>
      </c>
      <c r="EW25">
        <v>1</v>
      </c>
      <c r="EX25">
        <v>2</v>
      </c>
      <c r="EY25">
        <v>2</v>
      </c>
      <c r="EZ25" t="s">
        <v>345</v>
      </c>
      <c r="FA25">
        <v>2.9537599999999999</v>
      </c>
      <c r="FB25">
        <v>2.7776900000000002</v>
      </c>
      <c r="FC25">
        <v>0.15166399999999999</v>
      </c>
      <c r="FD25">
        <v>0.15223600000000001</v>
      </c>
      <c r="FE25">
        <v>9.7201599999999999E-2</v>
      </c>
      <c r="FF25">
        <v>8.3858799999999997E-2</v>
      </c>
      <c r="FG25">
        <v>20559.599999999999</v>
      </c>
      <c r="FH25">
        <v>20785.099999999999</v>
      </c>
      <c r="FI25">
        <v>22777.9</v>
      </c>
      <c r="FJ25">
        <v>26864.1</v>
      </c>
      <c r="FK25">
        <v>29362.3</v>
      </c>
      <c r="FL25">
        <v>38537.800000000003</v>
      </c>
      <c r="FM25">
        <v>32501</v>
      </c>
      <c r="FN25">
        <v>42684.9</v>
      </c>
      <c r="FO25">
        <v>2.0059200000000001</v>
      </c>
      <c r="FP25">
        <v>1.95387</v>
      </c>
      <c r="FQ25">
        <v>0.107169</v>
      </c>
      <c r="FR25">
        <v>0</v>
      </c>
      <c r="FS25">
        <v>25.351600000000001</v>
      </c>
      <c r="FT25">
        <v>999.9</v>
      </c>
      <c r="FU25">
        <v>37.761000000000003</v>
      </c>
      <c r="FV25">
        <v>37.625</v>
      </c>
      <c r="FW25">
        <v>24.692499999999999</v>
      </c>
      <c r="FX25">
        <v>60.752299999999998</v>
      </c>
      <c r="FY25">
        <v>45.388599999999997</v>
      </c>
      <c r="FZ25">
        <v>1</v>
      </c>
      <c r="GA25">
        <v>0.11827500000000001</v>
      </c>
      <c r="GB25">
        <v>2.8987699999999998</v>
      </c>
      <c r="GC25">
        <v>20.269300000000001</v>
      </c>
      <c r="GD25">
        <v>5.2228300000000001</v>
      </c>
      <c r="GE25">
        <v>11.956</v>
      </c>
      <c r="GF25">
        <v>4.9714</v>
      </c>
      <c r="GG25">
        <v>3.2948499999999998</v>
      </c>
      <c r="GH25">
        <v>548.1</v>
      </c>
      <c r="GI25">
        <v>9999</v>
      </c>
      <c r="GJ25">
        <v>9999</v>
      </c>
      <c r="GK25">
        <v>9999</v>
      </c>
      <c r="GL25">
        <v>1.8656900000000001</v>
      </c>
      <c r="GM25">
        <v>1.86493</v>
      </c>
      <c r="GN25">
        <v>1.8652299999999999</v>
      </c>
      <c r="GO25">
        <v>1.8681300000000001</v>
      </c>
      <c r="GP25">
        <v>1.8623400000000001</v>
      </c>
      <c r="GQ25">
        <v>1.8606199999999999</v>
      </c>
      <c r="GR25">
        <v>1.8567199999999999</v>
      </c>
      <c r="GS25">
        <v>1.8629500000000001</v>
      </c>
      <c r="GT25" t="s">
        <v>346</v>
      </c>
      <c r="GU25" t="s">
        <v>19</v>
      </c>
      <c r="GV25" t="s">
        <v>19</v>
      </c>
      <c r="GW25" t="s">
        <v>19</v>
      </c>
      <c r="GX25" t="s">
        <v>347</v>
      </c>
      <c r="GY25" t="s">
        <v>348</v>
      </c>
      <c r="GZ25" t="s">
        <v>349</v>
      </c>
      <c r="HA25" t="s">
        <v>349</v>
      </c>
      <c r="HB25" t="s">
        <v>349</v>
      </c>
      <c r="HC25" t="s">
        <v>349</v>
      </c>
      <c r="HD25">
        <v>0</v>
      </c>
      <c r="HE25">
        <v>100</v>
      </c>
      <c r="HF25">
        <v>100</v>
      </c>
      <c r="HG25">
        <v>2.9470000000000001</v>
      </c>
      <c r="HH25">
        <v>0.46500000000000002</v>
      </c>
      <c r="HI25">
        <v>2</v>
      </c>
      <c r="HJ25">
        <v>503.00400000000002</v>
      </c>
      <c r="HK25">
        <v>510.57499999999999</v>
      </c>
      <c r="HL25">
        <v>23.096499999999999</v>
      </c>
      <c r="HM25">
        <v>28.723800000000001</v>
      </c>
      <c r="HN25">
        <v>29.9999</v>
      </c>
      <c r="HO25">
        <v>28.853200000000001</v>
      </c>
      <c r="HP25">
        <v>28.839600000000001</v>
      </c>
      <c r="HQ25">
        <v>37.490699999999997</v>
      </c>
      <c r="HR25">
        <v>32.670499999999997</v>
      </c>
      <c r="HS25">
        <v>0</v>
      </c>
      <c r="HT25">
        <v>22.972100000000001</v>
      </c>
      <c r="HU25">
        <v>800</v>
      </c>
      <c r="HV25">
        <v>16.5898</v>
      </c>
      <c r="HW25">
        <v>100.09099999999999</v>
      </c>
      <c r="HX25">
        <v>104.181</v>
      </c>
    </row>
    <row r="26" spans="1:232" x14ac:dyDescent="0.25">
      <c r="A26">
        <v>12</v>
      </c>
      <c r="B26">
        <v>1566761006.5</v>
      </c>
      <c r="C26">
        <v>1296.4000000953699</v>
      </c>
      <c r="D26" t="s">
        <v>396</v>
      </c>
      <c r="E26" t="s">
        <v>397</v>
      </c>
      <c r="G26">
        <v>1566761006.5</v>
      </c>
      <c r="H26">
        <f t="shared" si="0"/>
        <v>2.2471783348230715E-3</v>
      </c>
      <c r="I26">
        <f t="shared" si="1"/>
        <v>25.99292800466236</v>
      </c>
      <c r="J26">
        <f t="shared" si="2"/>
        <v>966.17700000000002</v>
      </c>
      <c r="K26">
        <f t="shared" si="3"/>
        <v>628.35257304416439</v>
      </c>
      <c r="L26">
        <f t="shared" si="4"/>
        <v>62.739478778412462</v>
      </c>
      <c r="M26">
        <f t="shared" si="5"/>
        <v>96.470427572244006</v>
      </c>
      <c r="N26">
        <f t="shared" si="6"/>
        <v>0.13533533868663311</v>
      </c>
      <c r="O26">
        <f t="shared" si="7"/>
        <v>2.2585382093247683</v>
      </c>
      <c r="P26">
        <f t="shared" si="8"/>
        <v>0.1309861468218193</v>
      </c>
      <c r="Q26">
        <f t="shared" si="9"/>
        <v>8.2245456346720758E-2</v>
      </c>
      <c r="R26">
        <f t="shared" si="10"/>
        <v>321.42808883851075</v>
      </c>
      <c r="S26">
        <f t="shared" si="11"/>
        <v>28.013907426397388</v>
      </c>
      <c r="T26">
        <f t="shared" si="12"/>
        <v>27.007400000000001</v>
      </c>
      <c r="U26">
        <f t="shared" si="13"/>
        <v>3.5807155634142296</v>
      </c>
      <c r="V26">
        <f t="shared" si="14"/>
        <v>55.600261806395679</v>
      </c>
      <c r="W26">
        <f t="shared" si="15"/>
        <v>1.9148867205732001</v>
      </c>
      <c r="X26">
        <f t="shared" si="16"/>
        <v>3.4440246472956919</v>
      </c>
      <c r="Y26">
        <f t="shared" si="17"/>
        <v>1.6658288428410295</v>
      </c>
      <c r="Z26">
        <f t="shared" si="18"/>
        <v>-99.100564565697454</v>
      </c>
      <c r="AA26">
        <f t="shared" si="19"/>
        <v>-80.497064424272523</v>
      </c>
      <c r="AB26">
        <f t="shared" si="20"/>
        <v>-7.6669727883442569</v>
      </c>
      <c r="AC26">
        <f t="shared" si="21"/>
        <v>134.16348706019653</v>
      </c>
      <c r="AD26">
        <v>-4.1414003938777803E-2</v>
      </c>
      <c r="AE26">
        <v>4.6490847487286498E-2</v>
      </c>
      <c r="AF26">
        <v>3.4704972661970501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52922.038163413898</v>
      </c>
      <c r="AL26">
        <v>0</v>
      </c>
      <c r="AM26">
        <v>153.611764705882</v>
      </c>
      <c r="AN26">
        <v>678.13199999999995</v>
      </c>
      <c r="AO26">
        <f t="shared" si="25"/>
        <v>524.52023529411792</v>
      </c>
      <c r="AP26">
        <f t="shared" si="26"/>
        <v>0.77347807697338866</v>
      </c>
      <c r="AQ26">
        <v>-1.69616101757574</v>
      </c>
      <c r="AR26" t="s">
        <v>398</v>
      </c>
      <c r="AS26">
        <v>619.13147058823495</v>
      </c>
      <c r="AT26">
        <v>764.53800000000001</v>
      </c>
      <c r="AU26">
        <f t="shared" si="27"/>
        <v>0.19018875374639987</v>
      </c>
      <c r="AV26">
        <v>0.5</v>
      </c>
      <c r="AW26">
        <f t="shared" si="28"/>
        <v>1681.1378998384398</v>
      </c>
      <c r="AX26">
        <f t="shared" si="29"/>
        <v>25.99292800466236</v>
      </c>
      <c r="AY26">
        <f t="shared" si="30"/>
        <v>159.86676102305645</v>
      </c>
      <c r="AZ26">
        <f t="shared" si="31"/>
        <v>0.37842200126089215</v>
      </c>
      <c r="BA26">
        <f t="shared" si="32"/>
        <v>1.6470444824841002E-2</v>
      </c>
      <c r="BB26">
        <f t="shared" si="33"/>
        <v>-0.11301727317674211</v>
      </c>
      <c r="BC26" t="s">
        <v>399</v>
      </c>
      <c r="BD26">
        <v>475.22</v>
      </c>
      <c r="BE26">
        <f t="shared" si="34"/>
        <v>289.31799999999998</v>
      </c>
      <c r="BF26">
        <f t="shared" si="35"/>
        <v>0.5025837639267694</v>
      </c>
      <c r="BG26">
        <f t="shared" si="36"/>
        <v>-0.42582991641696943</v>
      </c>
      <c r="BH26">
        <f t="shared" si="37"/>
        <v>0.23800996095995461</v>
      </c>
      <c r="BI26">
        <f t="shared" si="38"/>
        <v>-0.16473339670403567</v>
      </c>
      <c r="BJ26">
        <v>8505</v>
      </c>
      <c r="BK26">
        <v>300</v>
      </c>
      <c r="BL26">
        <v>300</v>
      </c>
      <c r="BM26">
        <v>300</v>
      </c>
      <c r="BN26">
        <v>10342.700000000001</v>
      </c>
      <c r="BO26">
        <v>725.13599999999997</v>
      </c>
      <c r="BP26">
        <v>-6.8637200000000002E-3</v>
      </c>
      <c r="BQ26">
        <v>-3.4843099999999998</v>
      </c>
      <c r="BR26" t="s">
        <v>343</v>
      </c>
      <c r="BS26" t="s">
        <v>343</v>
      </c>
      <c r="BT26" t="s">
        <v>343</v>
      </c>
      <c r="BU26" t="s">
        <v>343</v>
      </c>
      <c r="BV26" t="s">
        <v>343</v>
      </c>
      <c r="BW26" t="s">
        <v>343</v>
      </c>
      <c r="BX26" t="s">
        <v>343</v>
      </c>
      <c r="BY26" t="s">
        <v>343</v>
      </c>
      <c r="BZ26" t="s">
        <v>343</v>
      </c>
      <c r="CA26" t="s">
        <v>343</v>
      </c>
      <c r="CB26">
        <f t="shared" si="39"/>
        <v>1999.93</v>
      </c>
      <c r="CC26">
        <f t="shared" si="40"/>
        <v>1681.1378998384398</v>
      </c>
      <c r="CD26">
        <f t="shared" si="41"/>
        <v>0.84059837086220002</v>
      </c>
      <c r="CE26">
        <f t="shared" si="42"/>
        <v>0.19119674172440021</v>
      </c>
      <c r="CF26">
        <v>6</v>
      </c>
      <c r="CG26">
        <v>0.5</v>
      </c>
      <c r="CH26" t="s">
        <v>344</v>
      </c>
      <c r="CI26">
        <v>1566761006.5</v>
      </c>
      <c r="CJ26">
        <v>966.17700000000002</v>
      </c>
      <c r="CK26">
        <v>999.96500000000003</v>
      </c>
      <c r="CL26">
        <v>19.178100000000001</v>
      </c>
      <c r="CM26">
        <v>16.533899999999999</v>
      </c>
      <c r="CN26">
        <v>500.13200000000001</v>
      </c>
      <c r="CO26">
        <v>99.747200000000007</v>
      </c>
      <c r="CP26">
        <v>0.100372</v>
      </c>
      <c r="CQ26">
        <v>26.346299999999999</v>
      </c>
      <c r="CR26">
        <v>27.007400000000001</v>
      </c>
      <c r="CS26">
        <v>999.9</v>
      </c>
      <c r="CT26">
        <v>0</v>
      </c>
      <c r="CU26">
        <v>0</v>
      </c>
      <c r="CV26">
        <v>10012.5</v>
      </c>
      <c r="CW26">
        <v>0</v>
      </c>
      <c r="CX26">
        <v>1833.7</v>
      </c>
      <c r="CY26">
        <v>-33.787700000000001</v>
      </c>
      <c r="CZ26">
        <v>985.06899999999996</v>
      </c>
      <c r="DA26">
        <v>1016.78</v>
      </c>
      <c r="DB26">
        <v>2.6442000000000001</v>
      </c>
      <c r="DC26">
        <v>963.42499999999995</v>
      </c>
      <c r="DD26">
        <v>999.96500000000003</v>
      </c>
      <c r="DE26">
        <v>18.711099999999998</v>
      </c>
      <c r="DF26">
        <v>16.533899999999999</v>
      </c>
      <c r="DG26">
        <v>1.91296</v>
      </c>
      <c r="DH26">
        <v>1.6492100000000001</v>
      </c>
      <c r="DI26">
        <v>16.741700000000002</v>
      </c>
      <c r="DJ26">
        <v>14.426399999999999</v>
      </c>
      <c r="DK26">
        <v>1999.93</v>
      </c>
      <c r="DL26">
        <v>0.98000500000000001</v>
      </c>
      <c r="DM26">
        <v>1.99948E-2</v>
      </c>
      <c r="DN26">
        <v>0</v>
      </c>
      <c r="DO26">
        <v>619.05399999999997</v>
      </c>
      <c r="DP26">
        <v>5.0002700000000004</v>
      </c>
      <c r="DQ26">
        <v>17648.3</v>
      </c>
      <c r="DR26">
        <v>16185.3</v>
      </c>
      <c r="DS26">
        <v>43.875</v>
      </c>
      <c r="DT26">
        <v>45.186999999999998</v>
      </c>
      <c r="DU26">
        <v>44.625</v>
      </c>
      <c r="DV26">
        <v>44.25</v>
      </c>
      <c r="DW26">
        <v>45.375</v>
      </c>
      <c r="DX26">
        <v>1955.04</v>
      </c>
      <c r="DY26">
        <v>39.89</v>
      </c>
      <c r="DZ26">
        <v>0</v>
      </c>
      <c r="EA26">
        <v>97.099999904632597</v>
      </c>
      <c r="EB26">
        <v>619.13147058823495</v>
      </c>
      <c r="EC26">
        <v>-0.43308824531846901</v>
      </c>
      <c r="ED26">
        <v>-248.67647420883</v>
      </c>
      <c r="EE26">
        <v>17670.747058823501</v>
      </c>
      <c r="EF26">
        <v>10</v>
      </c>
      <c r="EG26">
        <v>1566760979</v>
      </c>
      <c r="EH26" t="s">
        <v>400</v>
      </c>
      <c r="EI26">
        <v>62</v>
      </c>
      <c r="EJ26">
        <v>2.7519999999999998</v>
      </c>
      <c r="EK26">
        <v>0.46700000000000003</v>
      </c>
      <c r="EL26">
        <v>1000</v>
      </c>
      <c r="EM26">
        <v>17</v>
      </c>
      <c r="EN26">
        <v>0.09</v>
      </c>
      <c r="EO26">
        <v>0.13</v>
      </c>
      <c r="EP26">
        <v>26.181142861594001</v>
      </c>
      <c r="EQ26">
        <v>2.3764909629892101E-2</v>
      </c>
      <c r="ER26">
        <v>0.47802593854682301</v>
      </c>
      <c r="ES26">
        <v>1</v>
      </c>
      <c r="ET26">
        <v>0.12958264165104</v>
      </c>
      <c r="EU26">
        <v>7.3392913164350496E-2</v>
      </c>
      <c r="EV26">
        <v>8.6652268268946706E-3</v>
      </c>
      <c r="EW26">
        <v>1</v>
      </c>
      <c r="EX26">
        <v>2</v>
      </c>
      <c r="EY26">
        <v>2</v>
      </c>
      <c r="EZ26" t="s">
        <v>345</v>
      </c>
      <c r="FA26">
        <v>2.9538500000000001</v>
      </c>
      <c r="FB26">
        <v>2.7778999999999998</v>
      </c>
      <c r="FC26">
        <v>0.17652999999999999</v>
      </c>
      <c r="FD26">
        <v>0.175875</v>
      </c>
      <c r="FE26">
        <v>9.6032400000000004E-2</v>
      </c>
      <c r="FF26">
        <v>8.3547700000000003E-2</v>
      </c>
      <c r="FG26">
        <v>19958.8</v>
      </c>
      <c r="FH26">
        <v>20207.7</v>
      </c>
      <c r="FI26">
        <v>22780.3</v>
      </c>
      <c r="FJ26">
        <v>26867.4</v>
      </c>
      <c r="FK26">
        <v>29403.8</v>
      </c>
      <c r="FL26">
        <v>38555.300000000003</v>
      </c>
      <c r="FM26">
        <v>32504.400000000001</v>
      </c>
      <c r="FN26">
        <v>42689.4</v>
      </c>
      <c r="FO26">
        <v>2.0062700000000002</v>
      </c>
      <c r="FP26">
        <v>1.9553499999999999</v>
      </c>
      <c r="FQ26">
        <v>7.2300400000000001E-2</v>
      </c>
      <c r="FR26">
        <v>0</v>
      </c>
      <c r="FS26">
        <v>25.823899999999998</v>
      </c>
      <c r="FT26">
        <v>999.9</v>
      </c>
      <c r="FU26">
        <v>37.584000000000003</v>
      </c>
      <c r="FV26">
        <v>37.575000000000003</v>
      </c>
      <c r="FW26">
        <v>24.5105</v>
      </c>
      <c r="FX26">
        <v>60.502299999999998</v>
      </c>
      <c r="FY26">
        <v>45.296500000000002</v>
      </c>
      <c r="FZ26">
        <v>1</v>
      </c>
      <c r="GA26">
        <v>0.117492</v>
      </c>
      <c r="GB26">
        <v>3.6135899999999999</v>
      </c>
      <c r="GC26">
        <v>20.2577</v>
      </c>
      <c r="GD26">
        <v>5.2231300000000003</v>
      </c>
      <c r="GE26">
        <v>11.956</v>
      </c>
      <c r="GF26">
        <v>4.9714499999999999</v>
      </c>
      <c r="GG26">
        <v>3.2949999999999999</v>
      </c>
      <c r="GH26">
        <v>548.20000000000005</v>
      </c>
      <c r="GI26">
        <v>9999</v>
      </c>
      <c r="GJ26">
        <v>9999</v>
      </c>
      <c r="GK26">
        <v>9999</v>
      </c>
      <c r="GL26">
        <v>1.86568</v>
      </c>
      <c r="GM26">
        <v>1.86493</v>
      </c>
      <c r="GN26">
        <v>1.8652299999999999</v>
      </c>
      <c r="GO26">
        <v>1.8681300000000001</v>
      </c>
      <c r="GP26">
        <v>1.8623499999999999</v>
      </c>
      <c r="GQ26">
        <v>1.86056</v>
      </c>
      <c r="GR26">
        <v>1.85676</v>
      </c>
      <c r="GS26">
        <v>1.8629500000000001</v>
      </c>
      <c r="GT26" t="s">
        <v>346</v>
      </c>
      <c r="GU26" t="s">
        <v>19</v>
      </c>
      <c r="GV26" t="s">
        <v>19</v>
      </c>
      <c r="GW26" t="s">
        <v>19</v>
      </c>
      <c r="GX26" t="s">
        <v>347</v>
      </c>
      <c r="GY26" t="s">
        <v>348</v>
      </c>
      <c r="GZ26" t="s">
        <v>349</v>
      </c>
      <c r="HA26" t="s">
        <v>349</v>
      </c>
      <c r="HB26" t="s">
        <v>349</v>
      </c>
      <c r="HC26" t="s">
        <v>349</v>
      </c>
      <c r="HD26">
        <v>0</v>
      </c>
      <c r="HE26">
        <v>100</v>
      </c>
      <c r="HF26">
        <v>100</v>
      </c>
      <c r="HG26">
        <v>2.7519999999999998</v>
      </c>
      <c r="HH26">
        <v>0.46700000000000003</v>
      </c>
      <c r="HI26">
        <v>2</v>
      </c>
      <c r="HJ26">
        <v>502.61500000000001</v>
      </c>
      <c r="HK26">
        <v>510.98899999999998</v>
      </c>
      <c r="HL26">
        <v>21.7486</v>
      </c>
      <c r="HM26">
        <v>28.6812</v>
      </c>
      <c r="HN26">
        <v>29.9998</v>
      </c>
      <c r="HO26">
        <v>28.7821</v>
      </c>
      <c r="HP26">
        <v>28.772099999999998</v>
      </c>
      <c r="HQ26">
        <v>45.003300000000003</v>
      </c>
      <c r="HR26">
        <v>32.748600000000003</v>
      </c>
      <c r="HS26">
        <v>0</v>
      </c>
      <c r="HT26">
        <v>21.773199999999999</v>
      </c>
      <c r="HU26">
        <v>1000</v>
      </c>
      <c r="HV26">
        <v>16.484200000000001</v>
      </c>
      <c r="HW26">
        <v>100.102</v>
      </c>
      <c r="HX26">
        <v>104.193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2019-08-24T14:20:36Z</dcterms:created>
  <dcterms:modified xsi:type="dcterms:W3CDTF">2019-08-28T00:18:56Z</dcterms:modified>
</cp:coreProperties>
</file>