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7F7E5D6A-1AAF-4B94-B490-C4B88AB1C0E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G26" i="1" l="1"/>
  <c r="CF26" i="1"/>
  <c r="CD26" i="1"/>
  <c r="BK26" i="1"/>
  <c r="BJ26" i="1"/>
  <c r="BI26" i="1"/>
  <c r="BH26" i="1"/>
  <c r="BG26" i="1"/>
  <c r="BB26" i="1" s="1"/>
  <c r="BD26" i="1"/>
  <c r="AW26" i="1"/>
  <c r="AR26" i="1"/>
  <c r="AQ26" i="1"/>
  <c r="AM26" i="1"/>
  <c r="AK26" i="1" s="1"/>
  <c r="Z26" i="1"/>
  <c r="X26" i="1" s="1"/>
  <c r="Y26" i="1"/>
  <c r="Q26" i="1"/>
  <c r="CG25" i="1"/>
  <c r="CF25" i="1"/>
  <c r="CD25" i="1"/>
  <c r="BK25" i="1"/>
  <c r="BJ25" i="1"/>
  <c r="BI25" i="1"/>
  <c r="BH25" i="1"/>
  <c r="BG25" i="1"/>
  <c r="BB25" i="1" s="1"/>
  <c r="BD25" i="1"/>
  <c r="AW25" i="1"/>
  <c r="AQ25" i="1"/>
  <c r="AR25" i="1" s="1"/>
  <c r="AM25" i="1"/>
  <c r="AK25" i="1" s="1"/>
  <c r="Z25" i="1"/>
  <c r="Y25" i="1"/>
  <c r="Q25" i="1"/>
  <c r="CG24" i="1"/>
  <c r="CF24" i="1"/>
  <c r="CD24" i="1"/>
  <c r="CE24" i="1" s="1"/>
  <c r="AY24" i="1" s="1"/>
  <c r="BK24" i="1"/>
  <c r="BJ24" i="1"/>
  <c r="BI24" i="1"/>
  <c r="BH24" i="1"/>
  <c r="BG24" i="1"/>
  <c r="BB24" i="1" s="1"/>
  <c r="BD24" i="1"/>
  <c r="AW24" i="1"/>
  <c r="AQ24" i="1"/>
  <c r="AR24" i="1" s="1"/>
  <c r="AM24" i="1"/>
  <c r="AK24" i="1" s="1"/>
  <c r="Z24" i="1"/>
  <c r="Y24" i="1"/>
  <c r="Q24" i="1"/>
  <c r="CG23" i="1"/>
  <c r="CF23" i="1"/>
  <c r="CD23" i="1"/>
  <c r="BK23" i="1"/>
  <c r="BJ23" i="1"/>
  <c r="BI23" i="1"/>
  <c r="BH23" i="1"/>
  <c r="BG23" i="1"/>
  <c r="BB23" i="1" s="1"/>
  <c r="BD23" i="1"/>
  <c r="AW23" i="1"/>
  <c r="AQ23" i="1"/>
  <c r="AR23" i="1" s="1"/>
  <c r="AM23" i="1"/>
  <c r="AK23" i="1" s="1"/>
  <c r="Z23" i="1"/>
  <c r="Y23" i="1"/>
  <c r="Q23" i="1"/>
  <c r="CG22" i="1"/>
  <c r="CF22" i="1"/>
  <c r="CD22" i="1"/>
  <c r="BK22" i="1"/>
  <c r="BJ22" i="1"/>
  <c r="BI22" i="1"/>
  <c r="BH22" i="1"/>
  <c r="BG22" i="1"/>
  <c r="BD22" i="1"/>
  <c r="BB22" i="1"/>
  <c r="AW22" i="1"/>
  <c r="AQ22" i="1"/>
  <c r="AR22" i="1" s="1"/>
  <c r="AM22" i="1"/>
  <c r="AK22" i="1" s="1"/>
  <c r="O22" i="1" s="1"/>
  <c r="Z22" i="1"/>
  <c r="X22" i="1" s="1"/>
  <c r="Y22" i="1"/>
  <c r="Q22" i="1"/>
  <c r="CG21" i="1"/>
  <c r="CF21" i="1"/>
  <c r="CD21" i="1"/>
  <c r="BK21" i="1"/>
  <c r="BJ21" i="1"/>
  <c r="BI21" i="1"/>
  <c r="BH21" i="1"/>
  <c r="BG21" i="1"/>
  <c r="BB21" i="1" s="1"/>
  <c r="BD21" i="1"/>
  <c r="AW21" i="1"/>
  <c r="AQ21" i="1"/>
  <c r="AR21" i="1" s="1"/>
  <c r="AM21" i="1"/>
  <c r="AK21" i="1" s="1"/>
  <c r="Z21" i="1"/>
  <c r="Y21" i="1"/>
  <c r="Q21" i="1"/>
  <c r="CG20" i="1"/>
  <c r="CF20" i="1"/>
  <c r="CD20" i="1"/>
  <c r="BK20" i="1"/>
  <c r="BJ20" i="1"/>
  <c r="BI20" i="1"/>
  <c r="BH20" i="1"/>
  <c r="BG20" i="1"/>
  <c r="BD20" i="1"/>
  <c r="BB20" i="1"/>
  <c r="AW20" i="1"/>
  <c r="AQ20" i="1"/>
  <c r="AR20" i="1" s="1"/>
  <c r="AM20" i="1"/>
  <c r="AK20" i="1" s="1"/>
  <c r="AL20" i="1" s="1"/>
  <c r="Z20" i="1"/>
  <c r="Y20" i="1"/>
  <c r="Q20" i="1"/>
  <c r="CG19" i="1"/>
  <c r="CF19" i="1"/>
  <c r="CD19" i="1"/>
  <c r="CE19" i="1" s="1"/>
  <c r="AY19" i="1" s="1"/>
  <c r="BK19" i="1"/>
  <c r="BJ19" i="1"/>
  <c r="BI19" i="1"/>
  <c r="BH19" i="1"/>
  <c r="BG19" i="1"/>
  <c r="BB19" i="1" s="1"/>
  <c r="BD19" i="1"/>
  <c r="AW19" i="1"/>
  <c r="AR19" i="1"/>
  <c r="AQ19" i="1"/>
  <c r="AM19" i="1"/>
  <c r="AK19" i="1" s="1"/>
  <c r="Z19" i="1"/>
  <c r="Y19" i="1"/>
  <c r="Q19" i="1"/>
  <c r="CG18" i="1"/>
  <c r="CF18" i="1"/>
  <c r="CD18" i="1"/>
  <c r="CE18" i="1" s="1"/>
  <c r="AY18" i="1" s="1"/>
  <c r="BA18" i="1" s="1"/>
  <c r="BK18" i="1"/>
  <c r="BJ18" i="1"/>
  <c r="BI18" i="1"/>
  <c r="BH18" i="1"/>
  <c r="BG18" i="1"/>
  <c r="BB18" i="1" s="1"/>
  <c r="BD18" i="1"/>
  <c r="AW18" i="1"/>
  <c r="AQ18" i="1"/>
  <c r="AR18" i="1" s="1"/>
  <c r="AM18" i="1"/>
  <c r="AK18" i="1" s="1"/>
  <c r="Z18" i="1"/>
  <c r="Y18" i="1"/>
  <c r="X18" i="1" s="1"/>
  <c r="Q18" i="1"/>
  <c r="CG17" i="1"/>
  <c r="CF17" i="1"/>
  <c r="CD17" i="1"/>
  <c r="CE17" i="1" s="1"/>
  <c r="BK17" i="1"/>
  <c r="BJ17" i="1"/>
  <c r="BI17" i="1"/>
  <c r="BH17" i="1"/>
  <c r="BG17" i="1"/>
  <c r="BB17" i="1" s="1"/>
  <c r="BD17" i="1"/>
  <c r="AW17" i="1"/>
  <c r="AQ17" i="1"/>
  <c r="AR17" i="1" s="1"/>
  <c r="AM17" i="1"/>
  <c r="AK17" i="1" s="1"/>
  <c r="Z17" i="1"/>
  <c r="X17" i="1" s="1"/>
  <c r="Y17" i="1"/>
  <c r="Q17" i="1"/>
  <c r="BA19" i="1" l="1"/>
  <c r="X25" i="1"/>
  <c r="X19" i="1"/>
  <c r="X23" i="1"/>
  <c r="X24" i="1"/>
  <c r="X20" i="1"/>
  <c r="X21" i="1"/>
  <c r="CE25" i="1"/>
  <c r="AY25" i="1" s="1"/>
  <c r="BA25" i="1" s="1"/>
  <c r="L23" i="1"/>
  <c r="K23" i="1"/>
  <c r="AZ23" i="1" s="1"/>
  <c r="L18" i="1"/>
  <c r="O18" i="1"/>
  <c r="J21" i="1"/>
  <c r="AB21" i="1" s="1"/>
  <c r="L21" i="1"/>
  <c r="K21" i="1"/>
  <c r="AZ21" i="1" s="1"/>
  <c r="AL21" i="1"/>
  <c r="L25" i="1"/>
  <c r="O25" i="1"/>
  <c r="CE23" i="1"/>
  <c r="T23" i="1" s="1"/>
  <c r="BA24" i="1"/>
  <c r="T19" i="1"/>
  <c r="CE20" i="1"/>
  <c r="AY20" i="1" s="1"/>
  <c r="BA20" i="1" s="1"/>
  <c r="CE21" i="1"/>
  <c r="AY21" i="1" s="1"/>
  <c r="BA21" i="1" s="1"/>
  <c r="CE26" i="1"/>
  <c r="T26" i="1" s="1"/>
  <c r="CE22" i="1"/>
  <c r="AY22" i="1" s="1"/>
  <c r="BA22" i="1" s="1"/>
  <c r="K26" i="1"/>
  <c r="AZ26" i="1" s="1"/>
  <c r="J26" i="1"/>
  <c r="L26" i="1"/>
  <c r="AL26" i="1"/>
  <c r="O26" i="1"/>
  <c r="AL17" i="1"/>
  <c r="K17" i="1"/>
  <c r="AZ17" i="1" s="1"/>
  <c r="BC17" i="1" s="1"/>
  <c r="O17" i="1"/>
  <c r="L17" i="1"/>
  <c r="J17" i="1"/>
  <c r="AY17" i="1"/>
  <c r="BA17" i="1" s="1"/>
  <c r="T17" i="1"/>
  <c r="K19" i="1"/>
  <c r="AZ19" i="1" s="1"/>
  <c r="BC19" i="1" s="1"/>
  <c r="J19" i="1"/>
  <c r="AL19" i="1"/>
  <c r="O19" i="1"/>
  <c r="L19" i="1"/>
  <c r="O20" i="1"/>
  <c r="L20" i="1"/>
  <c r="J20" i="1"/>
  <c r="K20" i="1"/>
  <c r="AZ20" i="1" s="1"/>
  <c r="AL24" i="1"/>
  <c r="J24" i="1"/>
  <c r="O24" i="1"/>
  <c r="L24" i="1"/>
  <c r="K24" i="1"/>
  <c r="AZ24" i="1" s="1"/>
  <c r="BC24" i="1" s="1"/>
  <c r="AL22" i="1"/>
  <c r="AL18" i="1"/>
  <c r="J22" i="1"/>
  <c r="O23" i="1"/>
  <c r="T24" i="1"/>
  <c r="AL25" i="1"/>
  <c r="K22" i="1"/>
  <c r="AZ22" i="1" s="1"/>
  <c r="J25" i="1"/>
  <c r="K18" i="1"/>
  <c r="AZ18" i="1" s="1"/>
  <c r="BC18" i="1" s="1"/>
  <c r="O21" i="1"/>
  <c r="L22" i="1"/>
  <c r="AL23" i="1"/>
  <c r="K25" i="1"/>
  <c r="AZ25" i="1" s="1"/>
  <c r="BC25" i="1" s="1"/>
  <c r="J18" i="1"/>
  <c r="T18" i="1"/>
  <c r="J23" i="1"/>
  <c r="T25" i="1"/>
  <c r="U19" i="1" l="1"/>
  <c r="V19" i="1" s="1"/>
  <c r="AC19" i="1" s="1"/>
  <c r="AY23" i="1"/>
  <c r="BA23" i="1" s="1"/>
  <c r="T22" i="1"/>
  <c r="U22" i="1" s="1"/>
  <c r="V22" i="1" s="1"/>
  <c r="R22" i="1" s="1"/>
  <c r="P22" i="1" s="1"/>
  <c r="S22" i="1" s="1"/>
  <c r="M22" i="1" s="1"/>
  <c r="N22" i="1" s="1"/>
  <c r="AY26" i="1"/>
  <c r="BA26" i="1" s="1"/>
  <c r="T20" i="1"/>
  <c r="T21" i="1"/>
  <c r="BC22" i="1"/>
  <c r="BC20" i="1"/>
  <c r="AD19" i="1"/>
  <c r="U26" i="1"/>
  <c r="V26" i="1" s="1"/>
  <c r="R26" i="1" s="1"/>
  <c r="P26" i="1" s="1"/>
  <c r="S26" i="1" s="1"/>
  <c r="M26" i="1" s="1"/>
  <c r="N26" i="1" s="1"/>
  <c r="AB24" i="1"/>
  <c r="U17" i="1"/>
  <c r="V17" i="1" s="1"/>
  <c r="R17" i="1" s="1"/>
  <c r="P17" i="1" s="1"/>
  <c r="S17" i="1" s="1"/>
  <c r="M17" i="1" s="1"/>
  <c r="N17" i="1" s="1"/>
  <c r="U25" i="1"/>
  <c r="V25" i="1" s="1"/>
  <c r="R25" i="1" s="1"/>
  <c r="P25" i="1" s="1"/>
  <c r="S25" i="1" s="1"/>
  <c r="M25" i="1" s="1"/>
  <c r="N25" i="1" s="1"/>
  <c r="AB22" i="1"/>
  <c r="AB20" i="1"/>
  <c r="BC21" i="1"/>
  <c r="U23" i="1"/>
  <c r="V23" i="1" s="1"/>
  <c r="R23" i="1" s="1"/>
  <c r="P23" i="1" s="1"/>
  <c r="S23" i="1" s="1"/>
  <c r="M23" i="1" s="1"/>
  <c r="N23" i="1" s="1"/>
  <c r="AB23" i="1"/>
  <c r="AB17" i="1"/>
  <c r="U20" i="1"/>
  <c r="V20" i="1" s="1"/>
  <c r="R20" i="1" s="1"/>
  <c r="P20" i="1" s="1"/>
  <c r="S20" i="1" s="1"/>
  <c r="M20" i="1" s="1"/>
  <c r="N20" i="1" s="1"/>
  <c r="U18" i="1"/>
  <c r="V18" i="1" s="1"/>
  <c r="R18" i="1" s="1"/>
  <c r="P18" i="1" s="1"/>
  <c r="S18" i="1" s="1"/>
  <c r="M18" i="1" s="1"/>
  <c r="N18" i="1" s="1"/>
  <c r="AB26" i="1"/>
  <c r="U21" i="1"/>
  <c r="V21" i="1" s="1"/>
  <c r="AB25" i="1"/>
  <c r="AB19" i="1"/>
  <c r="U24" i="1"/>
  <c r="V24" i="1" s="1"/>
  <c r="R24" i="1" s="1"/>
  <c r="P24" i="1" s="1"/>
  <c r="S24" i="1" s="1"/>
  <c r="M24" i="1" s="1"/>
  <c r="N24" i="1" s="1"/>
  <c r="AB18" i="1"/>
  <c r="W19" i="1" l="1"/>
  <c r="AA19" i="1" s="1"/>
  <c r="R19" i="1"/>
  <c r="P19" i="1" s="1"/>
  <c r="S19" i="1" s="1"/>
  <c r="M19" i="1" s="1"/>
  <c r="N19" i="1" s="1"/>
  <c r="BC23" i="1"/>
  <c r="BC26" i="1"/>
  <c r="W24" i="1"/>
  <c r="AA24" i="1" s="1"/>
  <c r="AD24" i="1"/>
  <c r="AC24" i="1"/>
  <c r="W20" i="1"/>
  <c r="AA20" i="1" s="1"/>
  <c r="AD20" i="1"/>
  <c r="AE20" i="1" s="1"/>
  <c r="AC20" i="1"/>
  <c r="AD18" i="1"/>
  <c r="AC18" i="1"/>
  <c r="W18" i="1"/>
  <c r="AA18" i="1" s="1"/>
  <c r="W26" i="1"/>
  <c r="AA26" i="1" s="1"/>
  <c r="AD26" i="1"/>
  <c r="AC26" i="1"/>
  <c r="W21" i="1"/>
  <c r="AA21" i="1" s="1"/>
  <c r="AD21" i="1"/>
  <c r="AC21" i="1"/>
  <c r="R21" i="1"/>
  <c r="P21" i="1" s="1"/>
  <c r="S21" i="1" s="1"/>
  <c r="M21" i="1" s="1"/>
  <c r="N21" i="1" s="1"/>
  <c r="AC23" i="1"/>
  <c r="W23" i="1"/>
  <c r="AA23" i="1" s="1"/>
  <c r="AD23" i="1"/>
  <c r="AD25" i="1"/>
  <c r="AC25" i="1"/>
  <c r="W25" i="1"/>
  <c r="AA25" i="1" s="1"/>
  <c r="W22" i="1"/>
  <c r="AA22" i="1" s="1"/>
  <c r="AD22" i="1"/>
  <c r="AC22" i="1"/>
  <c r="AE19" i="1"/>
  <c r="W17" i="1"/>
  <c r="AA17" i="1" s="1"/>
  <c r="AC17" i="1"/>
  <c r="AD17" i="1"/>
  <c r="AE17" i="1" s="1"/>
  <c r="AE21" i="1" l="1"/>
  <c r="AE25" i="1"/>
  <c r="AE23" i="1"/>
  <c r="AE24" i="1"/>
  <c r="AE26" i="1"/>
  <c r="AE18" i="1"/>
  <c r="AE22" i="1"/>
</calcChain>
</file>

<file path=xl/sharedStrings.xml><?xml version="1.0" encoding="utf-8"?>
<sst xmlns="http://schemas.openxmlformats.org/spreadsheetml/2006/main" count="1838" uniqueCount="391">
  <si>
    <t>File opened</t>
  </si>
  <si>
    <t>2019-08-24 14:43:06</t>
  </si>
  <si>
    <t>Console s/n</t>
  </si>
  <si>
    <t>68C-831449</t>
  </si>
  <si>
    <t>Console ver</t>
  </si>
  <si>
    <t>Bluestem v.1.3.17</t>
  </si>
  <si>
    <t>Scripts ver</t>
  </si>
  <si>
    <t>2018.12  1.3.16, Nov 2018</t>
  </si>
  <si>
    <t>Head s/n</t>
  </si>
  <si>
    <t>68H-581449</t>
  </si>
  <si>
    <t>Head ver</t>
  </si>
  <si>
    <t>1.3.1</t>
  </si>
  <si>
    <t>Head cal</t>
  </si>
  <si>
    <t>{"tazero": "0.0570469", "flowazero": "0.32914", "co2aspan2": "-0.0277198", "chamberpressurezero": "2.57628", "flowbzero": "0.27412", "co2bspan2a": "0.288907", "oxygen": "21", "co2bspan2b": "0.286587", "co2azero": "0.918824", "h2obspanconc1": "12.25", "tbzero": "0.0746346", "h2oaspan2": "0", "h2obspan1": "1.0009", "co2bspanconc1": "2500", "h2oaspanconc1": "12.25", "h2obspan2b": "0.0678932", "h2obzero": "1.03166", "co2aspanconc1": "2500", "h2oaspan1": "1.00354", "h2oazero": "1.0301", "h2oaspanconc2": "0", "co2bspan2": "-0.0291294", "h2oaspan2a": "0.0685548", "co2bzero": "0.939118", "h2oaspan2b": "0.0687974", "co2bspan1": "1.00038", "ssa_ref": "29445.5", "h2obspan2a": "0.0678321", "h2obspan2": "0", "co2aspanconc2": "296.4", "h2obspanconc2": "0", "co2aspan1": "1.00001", "ssb_ref": "27541.6", "co2aspan2b": "0.288774", "flowmeterzero": "0.997758", "co2bspanconc2": "296.4", "co2aspan2a": "0.291121"}</t>
  </si>
  <si>
    <t>Chamber type</t>
  </si>
  <si>
    <t>6800-01A</t>
  </si>
  <si>
    <t>Chamber s/n</t>
  </si>
  <si>
    <t>MPF-651358</t>
  </si>
  <si>
    <t>Chamber rev</t>
  </si>
  <si>
    <t>0</t>
  </si>
  <si>
    <t>Chamber cal</t>
  </si>
  <si>
    <t>Fluorometer</t>
  </si>
  <si>
    <t>Flr. Version</t>
  </si>
  <si>
    <t>14:43:06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</si>
  <si>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</si>
  <si>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</si>
  <si>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</si>
  <si>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</si>
  <si>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</si>
  <si>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</si>
  <si>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</si>
  <si>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</si>
  <si>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</si>
  <si>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</si>
  <si>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</si>
  <si>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</si>
  <si>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</si>
  <si>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</si>
  <si>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</si>
  <si>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</si>
  <si>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</si>
  <si>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</si>
  <si>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</si>
  <si>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</si>
  <si>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</si>
  <si>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</si>
  <si>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</si>
  <si>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</si>
  <si>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</si>
  <si>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</si>
  <si>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</si>
  <si>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</si>
  <si>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</si>
  <si>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</si>
  <si>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</si>
  <si>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</si>
  <si>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</si>
  <si>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</si>
  <si>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</si>
  <si>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</si>
  <si>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</si>
  <si>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</si>
  <si>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</si>
  <si>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</si>
  <si>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</si>
  <si>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</si>
  <si>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</si>
  <si>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</si>
  <si>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2.29298 77.7226 378.309 619.725 871.829 1047.03 1214.11 1324.67</t>
  </si>
  <si>
    <t>Fs_true</t>
  </si>
  <si>
    <t>0.319532 99.4327 401.923 600.822 800.045 1000.85 1200.51 1401.44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</si>
  <si>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</si>
  <si>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</si>
  <si>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</si>
  <si>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</si>
  <si>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</si>
  <si>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</si>
  <si>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</si>
  <si>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</si>
  <si>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</si>
  <si>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</si>
  <si>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</si>
  <si>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</si>
  <si>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</si>
  <si>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</si>
  <si>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</si>
  <si>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</si>
  <si>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</si>
  <si>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</si>
  <si>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</si>
  <si>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</si>
  <si>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</si>
  <si>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</si>
  <si>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</si>
  <si>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</si>
  <si>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treatment</t>
  </si>
  <si>
    <t>genotype</t>
  </si>
  <si>
    <t>plot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</si>
  <si>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</si>
  <si>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</si>
  <si>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</si>
  <si>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</si>
  <si>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</si>
  <si>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</si>
  <si>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</si>
  <si>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</si>
  <si>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</si>
  <si>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</si>
  <si>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</si>
  <si>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</si>
  <si>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</si>
  <si>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</si>
  <si>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</si>
  <si>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</si>
  <si>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</si>
  <si>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</si>
  <si>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</si>
  <si>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</si>
  <si>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</si>
  <si>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</si>
  <si>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</si>
  <si>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</si>
  <si>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</si>
  <si>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</si>
  <si>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</si>
  <si>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</si>
  <si>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</si>
  <si>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</si>
  <si>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</si>
  <si>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</si>
  <si>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</si>
  <si>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</si>
  <si>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</si>
  <si>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</si>
  <si>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</si>
  <si>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</si>
  <si>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</si>
  <si>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</si>
  <si>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</si>
  <si>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</si>
  <si>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</si>
  <si>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</si>
  <si>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</si>
  <si>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</si>
  <si>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</si>
  <si>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</si>
  <si>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</si>
  <si>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</si>
  <si>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</si>
  <si>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</si>
  <si>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</si>
  <si>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</si>
  <si>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</si>
  <si>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</si>
  <si>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</si>
  <si>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</si>
  <si>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</si>
  <si>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</si>
  <si>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</si>
  <si>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</si>
  <si>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</si>
  <si>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</si>
  <si>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</si>
  <si>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</si>
  <si>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</si>
  <si>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</si>
  <si>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</si>
  <si>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</si>
  <si>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</si>
  <si>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</si>
  <si>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</si>
  <si>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</si>
  <si>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</si>
  <si>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</si>
  <si>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</si>
  <si>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</si>
  <si>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</si>
  <si>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</si>
  <si>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</si>
  <si>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</si>
  <si>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</si>
  <si>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</si>
  <si>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</si>
  <si>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</si>
  <si>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</si>
  <si>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</si>
  <si>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</si>
  <si>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</si>
  <si>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</si>
  <si>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</si>
  <si>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</si>
  <si>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</si>
  <si>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</si>
  <si>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</si>
  <si>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</si>
  <si>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</si>
  <si>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</si>
  <si>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</si>
  <si>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</si>
  <si>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</si>
  <si>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</si>
  <si>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</si>
  <si>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</si>
  <si>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</si>
  <si>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</si>
  <si>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</si>
  <si>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</si>
  <si>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</si>
  <si>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</si>
  <si>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</si>
  <si>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</si>
  <si>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</si>
  <si>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</si>
  <si>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</si>
  <si>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</si>
  <si>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</si>
  <si>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</si>
  <si>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</si>
  <si>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</si>
  <si>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</si>
  <si>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</si>
  <si>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</si>
  <si>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</si>
  <si>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</si>
  <si>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</si>
  <si>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</si>
  <si>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</si>
  <si>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</si>
  <si>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</si>
  <si>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</si>
  <si>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</si>
  <si>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</si>
  <si>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</si>
  <si>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</si>
  <si>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</si>
  <si>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</si>
  <si>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</si>
  <si>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</si>
  <si>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</si>
  <si>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</si>
  <si>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</si>
  <si>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</si>
  <si>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</si>
  <si>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</si>
  <si>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</si>
  <si>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</si>
  <si>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</si>
  <si>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</si>
  <si>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</si>
  <si>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</si>
  <si>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</si>
  <si>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</si>
  <si>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</si>
  <si>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</si>
  <si>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</si>
  <si>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</si>
  <si>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</si>
  <si>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</si>
  <si>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</si>
  <si>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</si>
  <si>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</si>
  <si>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</si>
  <si>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</si>
  <si>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</si>
  <si>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</si>
  <si>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</si>
  <si>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</si>
  <si>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</si>
  <si>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</si>
  <si>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</si>
  <si>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</si>
  <si>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</si>
  <si>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</si>
  <si>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</si>
  <si>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</si>
  <si>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</si>
  <si>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</si>
  <si>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</si>
  <si>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</si>
  <si>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</si>
  <si>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</si>
  <si>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</si>
  <si>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</si>
  <si>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</si>
  <si>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</si>
  <si>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</si>
  <si>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</si>
  <si>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</si>
  <si>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</si>
  <si>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</si>
  <si>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</si>
  <si>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</si>
  <si>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</si>
  <si>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</si>
  <si>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</si>
  <si>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</si>
  <si>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</si>
  <si>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</si>
  <si>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</si>
  <si>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</si>
  <si>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</si>
  <si>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</si>
  <si>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</si>
  <si>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</si>
  <si>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</si>
  <si>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</si>
  <si>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</si>
  <si>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</si>
  <si>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</si>
  <si>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</si>
  <si>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</si>
  <si>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</si>
  <si>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</si>
  <si>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</si>
  <si>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</si>
  <si>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</si>
  <si>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</si>
  <si>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</si>
  <si>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</si>
  <si>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</si>
  <si>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</si>
  <si>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</si>
  <si>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</si>
  <si>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</si>
  <si>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</si>
  <si>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</si>
  <si>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</si>
  <si>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</si>
  <si>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</si>
  <si>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</si>
  <si>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</si>
  <si>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</si>
  <si>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</si>
  <si>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</si>
  <si>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</si>
  <si>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</si>
  <si>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</si>
  <si>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</si>
  <si>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</si>
  <si>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</si>
  <si>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</si>
  <si>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</si>
  <si>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</si>
  <si>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</si>
  <si>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14:50:14</t>
  </si>
  <si>
    <t>14:50:14</t>
  </si>
  <si>
    <t>ambient</t>
  </si>
  <si>
    <t>WT</t>
  </si>
  <si>
    <t>2</t>
  </si>
  <si>
    <t>-</t>
  </si>
  <si>
    <t>0: Broadleaf</t>
  </si>
  <si>
    <t>14:49:38</t>
  </si>
  <si>
    <t>2/2</t>
  </si>
  <si>
    <t>5</t>
  </si>
  <si>
    <t>11111111</t>
  </si>
  <si>
    <t>oooooooo</t>
  </si>
  <si>
    <t>off</t>
  </si>
  <si>
    <t>20190825 14:52:15</t>
  </si>
  <si>
    <t>14:52:15</t>
  </si>
  <si>
    <t>14:51:16</t>
  </si>
  <si>
    <t>1/2</t>
  </si>
  <si>
    <t>20190825 14:54:15</t>
  </si>
  <si>
    <t>14:54:15</t>
  </si>
  <si>
    <t>14:54:43</t>
  </si>
  <si>
    <t>20190825 14:56:44</t>
  </si>
  <si>
    <t>14:56:44</t>
  </si>
  <si>
    <t>14:57:12</t>
  </si>
  <si>
    <t>20190825 14:58:26</t>
  </si>
  <si>
    <t>14:58:26</t>
  </si>
  <si>
    <t>14:58:56</t>
  </si>
  <si>
    <t>20190825 15:00:57</t>
  </si>
  <si>
    <t>15:00:57</t>
  </si>
  <si>
    <t>15:01:30</t>
  </si>
  <si>
    <t>20190825 15:03:10</t>
  </si>
  <si>
    <t>15:03:10</t>
  </si>
  <si>
    <t>15:02:34</t>
  </si>
  <si>
    <t>20190825 15:04:59</t>
  </si>
  <si>
    <t>15:04:59</t>
  </si>
  <si>
    <t>15:04:17</t>
  </si>
  <si>
    <t>20190825 15:06:43</t>
  </si>
  <si>
    <t>15:06:43</t>
  </si>
  <si>
    <t>15:06:03</t>
  </si>
  <si>
    <t>20190825 15:08:33</t>
  </si>
  <si>
    <t>15:08:33</t>
  </si>
  <si>
    <t>15:07:50</t>
  </si>
  <si>
    <t>20190825 15:09:57</t>
  </si>
  <si>
    <t>15:09:57</t>
  </si>
  <si>
    <t>15:10:22</t>
  </si>
  <si>
    <t>20190825 15:12:11</t>
  </si>
  <si>
    <t>15:12:11</t>
  </si>
  <si>
    <t>15:11:28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</si>
</sst>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Measurements!$K$17:$K$26</c:f>
              <c:numCache>
                <c:formatCode>General</c:formatCode>
                <c:ptCount val="10"/>
                <c:pt idx="0">
                  <c:v>24.499719665571146</c:v>
                </c:pt>
                <c:pt idx="1">
                  <c:v>19.393982921451077</c:v>
                </c:pt>
                <c:pt idx="2">
                  <c:v>11.557514394220949</c:v>
                </c:pt>
                <c:pt idx="3">
                  <c:v>0.70760850716860191</c:v>
                </c:pt>
                <c:pt idx="4">
                  <c:v>28.376338659050187</c:v>
                </c:pt>
                <c:pt idx="5">
                  <c:v>29.201082958342639</c:v>
                </c:pt>
                <c:pt idx="6">
                  <c:v>30.049817738661684</c:v>
                </c:pt>
                <c:pt idx="7">
                  <c:v>30.016894367363779</c:v>
                </c:pt>
                <c:pt idx="8">
                  <c:v>30.378501185368204</c:v>
                </c:pt>
                <c:pt idx="9">
                  <c:v>30.590193704675137</c:v>
                </c:pt>
              </c:numCache>
            </c:numRef>
          </c:xVal>
          <c:yVal>
            <c:numRef>
              <c:f>Measurements!$M$17:$M$26</c:f>
              <c:numCache>
                <c:formatCode>General</c:formatCode>
                <c:ptCount val="10"/>
                <c:pt idx="0">
                  <c:v>67.938217467612489</c:v>
                </c:pt>
                <c:pt idx="1">
                  <c:v>45.440006100424462</c:v>
                </c:pt>
                <c:pt idx="2">
                  <c:v>21.046390417598534</c:v>
                </c:pt>
                <c:pt idx="3">
                  <c:v>9.620811678856922E-2</c:v>
                </c:pt>
                <c:pt idx="4">
                  <c:v>204.05771309833719</c:v>
                </c:pt>
                <c:pt idx="5">
                  <c:v>285.19513649929183</c:v>
                </c:pt>
                <c:pt idx="6">
                  <c:v>356.68359748976792</c:v>
                </c:pt>
                <c:pt idx="7">
                  <c:v>429.81813254972485</c:v>
                </c:pt>
                <c:pt idx="8">
                  <c:v>487.49171825375481</c:v>
                </c:pt>
                <c:pt idx="9">
                  <c:v>609.22742103408768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0-4B5C-AE0A-9C10C6384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82496"/>
        <c:axId val="328286432"/>
      </c:scatterChart>
      <c:valAx>
        <c:axId val="3282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86432"/>
        <c:crosses val="autoZero"/>
        <c:crossBetween val="midCat"/>
      </c:valAx>
      <c:valAx>
        <c:axId val="3282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8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11</xdr:row>
      <xdr:rowOff>109537</xdr:rowOff>
    </xdr:from>
    <xdr:to>
      <xdr:col>21</xdr:col>
      <xdr:colOff>561975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4E9DA-1EC2-408B-B610-E11D60A94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Z26"/>
  <sheetViews>
    <sheetView tabSelected="1" topLeftCell="A8" workbookViewId="0">
      <selection activeCell="A17" sqref="A17:XFD17"/>
    </sheetView>
  </sheetViews>
  <sheetFormatPr defaultRowHeight="15" x14ac:dyDescent="0.25"/>
  <sheetData>
    <row r="2" spans="1:234" x14ac:dyDescent="0.25">
      <c r="A2" t="s">
        <v>25</v>
      </c>
      <c r="B2" t="s">
        <v>26</v>
      </c>
      <c r="C2" t="s">
        <v>27</v>
      </c>
      <c r="D2" t="s">
        <v>28</v>
      </c>
    </row>
    <row r="3" spans="1:234" x14ac:dyDescent="0.25">
      <c r="B3">
        <v>4</v>
      </c>
      <c r="C3">
        <v>21</v>
      </c>
      <c r="D3" t="s">
        <v>29</v>
      </c>
    </row>
    <row r="4" spans="1:234" x14ac:dyDescent="0.25">
      <c r="A4" t="s">
        <v>30</v>
      </c>
      <c r="B4" t="s">
        <v>31</v>
      </c>
    </row>
    <row r="5" spans="1:234" x14ac:dyDescent="0.25">
      <c r="B5">
        <v>2</v>
      </c>
    </row>
    <row r="6" spans="1:23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4" x14ac:dyDescent="0.25">
      <c r="B7">
        <v>0</v>
      </c>
      <c r="C7">
        <v>1</v>
      </c>
      <c r="D7">
        <v>0</v>
      </c>
      <c r="E7">
        <v>0</v>
      </c>
    </row>
    <row r="8" spans="1:234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4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4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4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4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4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77</v>
      </c>
      <c r="BS14" t="s">
        <v>77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79</v>
      </c>
      <c r="CE14" t="s">
        <v>79</v>
      </c>
      <c r="CF14" t="s">
        <v>79</v>
      </c>
      <c r="CG14" t="s">
        <v>79</v>
      </c>
      <c r="CH14" t="s">
        <v>30</v>
      </c>
      <c r="CI14" t="s">
        <v>30</v>
      </c>
      <c r="CJ14" t="s">
        <v>30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82</v>
      </c>
      <c r="EC14" t="s">
        <v>82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  <c r="HY14" t="s">
        <v>89</v>
      </c>
      <c r="HZ14" t="s">
        <v>89</v>
      </c>
    </row>
    <row r="15" spans="1:23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122</v>
      </c>
      <c r="AH15" t="s">
        <v>123</v>
      </c>
      <c r="AI15" t="s">
        <v>75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158</v>
      </c>
      <c r="BS15" t="s">
        <v>159</v>
      </c>
      <c r="BT15" t="s">
        <v>152</v>
      </c>
      <c r="BU15" t="s">
        <v>160</v>
      </c>
      <c r="BV15" t="s">
        <v>129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98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222</v>
      </c>
      <c r="EH15" t="s">
        <v>223</v>
      </c>
      <c r="EI15" t="s">
        <v>91</v>
      </c>
      <c r="EJ15" t="s">
        <v>94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  <c r="HY15" t="s">
        <v>316</v>
      </c>
      <c r="HZ15" t="s">
        <v>317</v>
      </c>
    </row>
    <row r="16" spans="1:234" x14ac:dyDescent="0.25">
      <c r="B16" t="s">
        <v>318</v>
      </c>
      <c r="C16" t="s">
        <v>318</v>
      </c>
      <c r="I16" t="s">
        <v>318</v>
      </c>
      <c r="J16" t="s">
        <v>319</v>
      </c>
      <c r="K16" t="s">
        <v>320</v>
      </c>
      <c r="L16" t="s">
        <v>321</v>
      </c>
      <c r="M16" t="s">
        <v>321</v>
      </c>
      <c r="N16" t="s">
        <v>180</v>
      </c>
      <c r="O16" t="s">
        <v>180</v>
      </c>
      <c r="P16" t="s">
        <v>319</v>
      </c>
      <c r="Q16" t="s">
        <v>319</v>
      </c>
      <c r="R16" t="s">
        <v>319</v>
      </c>
      <c r="S16" t="s">
        <v>319</v>
      </c>
      <c r="T16" t="s">
        <v>322</v>
      </c>
      <c r="U16" t="s">
        <v>323</v>
      </c>
      <c r="V16" t="s">
        <v>323</v>
      </c>
      <c r="W16" t="s">
        <v>324</v>
      </c>
      <c r="X16" t="s">
        <v>325</v>
      </c>
      <c r="Y16" t="s">
        <v>324</v>
      </c>
      <c r="Z16" t="s">
        <v>324</v>
      </c>
      <c r="AA16" t="s">
        <v>324</v>
      </c>
      <c r="AB16" t="s">
        <v>322</v>
      </c>
      <c r="AC16" t="s">
        <v>322</v>
      </c>
      <c r="AD16" t="s">
        <v>322</v>
      </c>
      <c r="AE16" t="s">
        <v>322</v>
      </c>
      <c r="AI16" t="s">
        <v>326</v>
      </c>
      <c r="AJ16" t="s">
        <v>325</v>
      </c>
      <c r="AL16" t="s">
        <v>325</v>
      </c>
      <c r="AM16" t="s">
        <v>326</v>
      </c>
      <c r="AS16" t="s">
        <v>320</v>
      </c>
      <c r="AY16" t="s">
        <v>320</v>
      </c>
      <c r="AZ16" t="s">
        <v>320</v>
      </c>
      <c r="BA16" t="s">
        <v>320</v>
      </c>
      <c r="BC16" t="s">
        <v>327</v>
      </c>
      <c r="BM16" t="s">
        <v>328</v>
      </c>
      <c r="BN16" t="s">
        <v>328</v>
      </c>
      <c r="BO16" t="s">
        <v>328</v>
      </c>
      <c r="BP16" t="s">
        <v>320</v>
      </c>
      <c r="BR16" t="s">
        <v>329</v>
      </c>
      <c r="BU16" t="s">
        <v>328</v>
      </c>
      <c r="BZ16" t="s">
        <v>318</v>
      </c>
      <c r="CA16" t="s">
        <v>318</v>
      </c>
      <c r="CB16" t="s">
        <v>318</v>
      </c>
      <c r="CC16" t="s">
        <v>318</v>
      </c>
      <c r="CD16" t="s">
        <v>320</v>
      </c>
      <c r="CE16" t="s">
        <v>320</v>
      </c>
      <c r="CG16" t="s">
        <v>330</v>
      </c>
      <c r="CH16" t="s">
        <v>331</v>
      </c>
      <c r="CK16" t="s">
        <v>318</v>
      </c>
      <c r="CL16" t="s">
        <v>321</v>
      </c>
      <c r="CM16" t="s">
        <v>321</v>
      </c>
      <c r="CN16" t="s">
        <v>332</v>
      </c>
      <c r="CO16" t="s">
        <v>332</v>
      </c>
      <c r="CP16" t="s">
        <v>326</v>
      </c>
      <c r="CQ16" t="s">
        <v>324</v>
      </c>
      <c r="CR16" t="s">
        <v>324</v>
      </c>
      <c r="CS16" t="s">
        <v>323</v>
      </c>
      <c r="CT16" t="s">
        <v>323</v>
      </c>
      <c r="CU16" t="s">
        <v>323</v>
      </c>
      <c r="CV16" t="s">
        <v>323</v>
      </c>
      <c r="CW16" t="s">
        <v>323</v>
      </c>
      <c r="CX16" t="s">
        <v>333</v>
      </c>
      <c r="CY16" t="s">
        <v>320</v>
      </c>
      <c r="CZ16" t="s">
        <v>320</v>
      </c>
      <c r="DA16" t="s">
        <v>321</v>
      </c>
      <c r="DB16" t="s">
        <v>321</v>
      </c>
      <c r="DC16" t="s">
        <v>321</v>
      </c>
      <c r="DD16" t="s">
        <v>332</v>
      </c>
      <c r="DE16" t="s">
        <v>321</v>
      </c>
      <c r="DF16" t="s">
        <v>321</v>
      </c>
      <c r="DG16" t="s">
        <v>332</v>
      </c>
      <c r="DH16" t="s">
        <v>332</v>
      </c>
      <c r="DI16" t="s">
        <v>324</v>
      </c>
      <c r="DJ16" t="s">
        <v>324</v>
      </c>
      <c r="DK16" t="s">
        <v>323</v>
      </c>
      <c r="DL16" t="s">
        <v>323</v>
      </c>
      <c r="DM16" t="s">
        <v>320</v>
      </c>
      <c r="DR16" t="s">
        <v>320</v>
      </c>
      <c r="DU16" t="s">
        <v>323</v>
      </c>
      <c r="DV16" t="s">
        <v>323</v>
      </c>
      <c r="DW16" t="s">
        <v>323</v>
      </c>
      <c r="DX16" t="s">
        <v>323</v>
      </c>
      <c r="DY16" t="s">
        <v>323</v>
      </c>
      <c r="DZ16" t="s">
        <v>320</v>
      </c>
      <c r="EA16" t="s">
        <v>320</v>
      </c>
      <c r="EB16" t="s">
        <v>320</v>
      </c>
      <c r="EC16" t="s">
        <v>318</v>
      </c>
      <c r="EE16" t="s">
        <v>334</v>
      </c>
      <c r="EF16" t="s">
        <v>334</v>
      </c>
      <c r="EH16" t="s">
        <v>318</v>
      </c>
      <c r="EI16" t="s">
        <v>335</v>
      </c>
      <c r="EL16" t="s">
        <v>336</v>
      </c>
      <c r="EM16" t="s">
        <v>337</v>
      </c>
      <c r="EN16" t="s">
        <v>336</v>
      </c>
      <c r="EO16" t="s">
        <v>337</v>
      </c>
      <c r="EP16" t="s">
        <v>325</v>
      </c>
      <c r="EQ16" t="s">
        <v>325</v>
      </c>
      <c r="ER16" t="s">
        <v>320</v>
      </c>
      <c r="ES16" t="s">
        <v>338</v>
      </c>
      <c r="ET16" t="s">
        <v>320</v>
      </c>
      <c r="EV16" t="s">
        <v>319</v>
      </c>
      <c r="EW16" t="s">
        <v>339</v>
      </c>
      <c r="EX16" t="s">
        <v>319</v>
      </c>
      <c r="FC16" t="s">
        <v>340</v>
      </c>
      <c r="FD16" t="s">
        <v>340</v>
      </c>
      <c r="FQ16" t="s">
        <v>340</v>
      </c>
      <c r="FR16" t="s">
        <v>340</v>
      </c>
      <c r="FS16" t="s">
        <v>341</v>
      </c>
      <c r="FT16" t="s">
        <v>341</v>
      </c>
      <c r="FU16" t="s">
        <v>323</v>
      </c>
      <c r="FV16" t="s">
        <v>323</v>
      </c>
      <c r="FW16" t="s">
        <v>325</v>
      </c>
      <c r="FX16" t="s">
        <v>323</v>
      </c>
      <c r="FY16" t="s">
        <v>332</v>
      </c>
      <c r="FZ16" t="s">
        <v>325</v>
      </c>
      <c r="GA16" t="s">
        <v>325</v>
      </c>
      <c r="GC16" t="s">
        <v>340</v>
      </c>
      <c r="GD16" t="s">
        <v>340</v>
      </c>
      <c r="GE16" t="s">
        <v>340</v>
      </c>
      <c r="GF16" t="s">
        <v>340</v>
      </c>
      <c r="GG16" t="s">
        <v>340</v>
      </c>
      <c r="GH16" t="s">
        <v>340</v>
      </c>
      <c r="GI16" t="s">
        <v>340</v>
      </c>
      <c r="GJ16" t="s">
        <v>342</v>
      </c>
      <c r="GK16" t="s">
        <v>343</v>
      </c>
      <c r="GL16" t="s">
        <v>343</v>
      </c>
      <c r="GM16" t="s">
        <v>343</v>
      </c>
      <c r="GN16" t="s">
        <v>340</v>
      </c>
      <c r="GO16" t="s">
        <v>340</v>
      </c>
      <c r="GP16" t="s">
        <v>340</v>
      </c>
      <c r="GQ16" t="s">
        <v>340</v>
      </c>
      <c r="GR16" t="s">
        <v>340</v>
      </c>
      <c r="GS16" t="s">
        <v>340</v>
      </c>
      <c r="GT16" t="s">
        <v>340</v>
      </c>
      <c r="GU16" t="s">
        <v>340</v>
      </c>
      <c r="GV16" t="s">
        <v>340</v>
      </c>
      <c r="GW16" t="s">
        <v>340</v>
      </c>
      <c r="GX16" t="s">
        <v>340</v>
      </c>
      <c r="GY16" t="s">
        <v>340</v>
      </c>
      <c r="HF16" t="s">
        <v>340</v>
      </c>
      <c r="HG16" t="s">
        <v>325</v>
      </c>
      <c r="HH16" t="s">
        <v>325</v>
      </c>
      <c r="HI16" t="s">
        <v>336</v>
      </c>
      <c r="HJ16" t="s">
        <v>337</v>
      </c>
      <c r="HL16" t="s">
        <v>326</v>
      </c>
      <c r="HM16" t="s">
        <v>326</v>
      </c>
      <c r="HN16" t="s">
        <v>323</v>
      </c>
      <c r="HO16" t="s">
        <v>323</v>
      </c>
      <c r="HP16" t="s">
        <v>323</v>
      </c>
      <c r="HQ16" t="s">
        <v>323</v>
      </c>
      <c r="HR16" t="s">
        <v>323</v>
      </c>
      <c r="HS16" t="s">
        <v>325</v>
      </c>
      <c r="HT16" t="s">
        <v>325</v>
      </c>
      <c r="HU16" t="s">
        <v>325</v>
      </c>
      <c r="HV16" t="s">
        <v>323</v>
      </c>
      <c r="HW16" t="s">
        <v>321</v>
      </c>
      <c r="HX16" t="s">
        <v>332</v>
      </c>
      <c r="HY16" t="s">
        <v>325</v>
      </c>
      <c r="HZ16" t="s">
        <v>325</v>
      </c>
    </row>
    <row r="17" spans="1:234" x14ac:dyDescent="0.25">
      <c r="A17">
        <v>2</v>
      </c>
      <c r="B17">
        <v>1566762735.0999999</v>
      </c>
      <c r="C17">
        <v>120.5</v>
      </c>
      <c r="D17" t="s">
        <v>357</v>
      </c>
      <c r="E17" t="s">
        <v>358</v>
      </c>
      <c r="F17" t="s">
        <v>346</v>
      </c>
      <c r="G17" t="s">
        <v>347</v>
      </c>
      <c r="H17" t="s">
        <v>348</v>
      </c>
      <c r="I17">
        <v>1566762735.0999999</v>
      </c>
      <c r="J17">
        <f t="shared" ref="J17:J26" si="0">CP17*AK17*(CN17-CO17)/(100*CH17*(1000-AK17*CN17))</f>
        <v>3.4879497592496256E-3</v>
      </c>
      <c r="K17">
        <f t="shared" ref="K17:K26" si="1">CP17*AK17*(CM17-CL17*(1000-AK17*CO17)/(1000-AK17*CN17))/(100*CH17)</f>
        <v>24.499719665571146</v>
      </c>
      <c r="L17">
        <f t="shared" ref="L17:L26" si="2">CL17 - IF(AK17&gt;1, K17*CH17*100/(AM17*CX17), 0)</f>
        <v>269.45400000000001</v>
      </c>
      <c r="M17">
        <f t="shared" ref="M17:M26" si="3">((S17-J17/2)*L17-K17)/(S17+J17/2)</f>
        <v>67.938217467612489</v>
      </c>
      <c r="N17">
        <f t="shared" ref="N17:N26" si="4">M17*(CQ17+CR17)/1000</f>
        <v>6.7798423715058078</v>
      </c>
      <c r="O17">
        <f t="shared" ref="O17:O26" si="5">(CL17 - IF(AK17&gt;1, K17*CH17*100/(AM17*CX17), 0))*(CQ17+CR17)/1000</f>
        <v>26.889955528236001</v>
      </c>
      <c r="P17">
        <f t="shared" ref="P17:P26" si="6">2/((1/R17-1/Q17)+SIGN(R17)*SQRT((1/R17-1/Q17)*(1/R17-1/Q17) + 4*CI17/((CI17+1)*(CI17+1))*(2*1/R17*1/Q17-1/Q17*1/Q17)))</f>
        <v>0.20789974802887287</v>
      </c>
      <c r="Q17">
        <f t="shared" ref="Q17:Q26" si="7">AH17+AG17*CH17+AF17*CH17*CH17</f>
        <v>2.2555150628811793</v>
      </c>
      <c r="R17">
        <f t="shared" ref="R17:R26" si="8">J17*(1000-(1000*0.61365*EXP(17.502*V17/(240.97+V17))/(CQ17+CR17)+CN17)/2)/(1000*0.61365*EXP(17.502*V17/(240.97+V17))/(CQ17+CR17)-CN17)</f>
        <v>0.19781019555847643</v>
      </c>
      <c r="S17">
        <f t="shared" ref="S17:S26" si="9">1/((CI17+1)/(P17/1.6)+1/(Q17/1.37)) + CI17/((CI17+1)/(P17/1.6) + CI17/(Q17/1.37))</f>
        <v>0.12449706371451785</v>
      </c>
      <c r="T17">
        <f t="shared" ref="T17:T26" si="10">(CE17*CG17)</f>
        <v>330.40645917385945</v>
      </c>
      <c r="U17">
        <f t="shared" ref="U17:U26" si="11">(CS17+(T17+2*0.95*0.0000000567*(((CS17+$B$7)+273)^4-(CS17+273)^4)-44100*J17)/(1.84*29.3*Q17+8*0.95*0.0000000567*(CS17+273)^3))</f>
        <v>27.130575235363153</v>
      </c>
      <c r="V17">
        <f t="shared" ref="V17:V26" si="12">($C$7*CT17+$D$7*CU17+$E$7*U17)</f>
        <v>26.9742</v>
      </c>
      <c r="W17">
        <f t="shared" ref="W17:W26" si="13">0.61365*EXP(17.502*V17/(240.97+V17))</f>
        <v>3.5737397853433337</v>
      </c>
      <c r="X17">
        <f t="shared" ref="X17:X26" si="14">(Y17/Z17*100)</f>
        <v>55.827684232107089</v>
      </c>
      <c r="Y17">
        <f t="shared" ref="Y17:Y26" si="15">CN17*(CQ17+CR17)/1000</f>
        <v>1.8620107150890002</v>
      </c>
      <c r="Z17">
        <f t="shared" ref="Z17:Z26" si="16">0.61365*EXP(17.502*CS17/(240.97+CS17))</f>
        <v>3.3352820212774259</v>
      </c>
      <c r="AA17">
        <f t="shared" ref="AA17:AA26" si="17">(W17-CN17*(CQ17+CR17)/1000)</f>
        <v>1.7117290702543335</v>
      </c>
      <c r="AB17">
        <f t="shared" ref="AB17:AB26" si="18">(-J17*44100)</f>
        <v>-153.81858438290848</v>
      </c>
      <c r="AC17">
        <f t="shared" ref="AC17:AC26" si="19">2*29.3*Q17*0.92*(CS17-V17)</f>
        <v>-142.31985357318678</v>
      </c>
      <c r="AD17">
        <f t="shared" ref="AD17:AD26" si="20">2*0.95*0.0000000567*(((CS17+$B$7)+273)^4-(V17+273)^4)</f>
        <v>-13.534435370396364</v>
      </c>
      <c r="AE17">
        <f t="shared" ref="AE17:AE26" si="21">T17+AD17+AB17+AC17</f>
        <v>20.733585847367834</v>
      </c>
      <c r="AF17">
        <v>-4.1332385665415701E-2</v>
      </c>
      <c r="AG17">
        <v>4.6399223825284101E-2</v>
      </c>
      <c r="AH17">
        <v>3.46508560388444</v>
      </c>
      <c r="AI17">
        <v>0</v>
      </c>
      <c r="AJ17">
        <v>0</v>
      </c>
      <c r="AK17">
        <f t="shared" ref="AK17:AK26" si="22">IF(AI17*$H$13&gt;=AM17,1,(AM17/(AM17-AI17*$H$13)))</f>
        <v>1</v>
      </c>
      <c r="AL17">
        <f t="shared" ref="AL17:AL26" si="23">(AK17-1)*100</f>
        <v>0</v>
      </c>
      <c r="AM17">
        <f t="shared" ref="AM17:AM26" si="24">MAX(0,($B$13+$C$13*CX17)/(1+$D$13*CX17)*CQ17/(CS17+273)*$E$13)</f>
        <v>52916.752577026054</v>
      </c>
      <c r="AN17" t="s">
        <v>349</v>
      </c>
      <c r="AO17">
        <v>0</v>
      </c>
      <c r="AP17">
        <v>0</v>
      </c>
      <c r="AQ17">
        <f t="shared" ref="AQ17:AQ26" si="25">AP17-AO17</f>
        <v>0</v>
      </c>
      <c r="AR17" t="e">
        <f t="shared" ref="AR17:AR26" si="26">AQ17/AP17</f>
        <v>#DIV/0!</v>
      </c>
      <c r="AS17">
        <v>0</v>
      </c>
      <c r="AT17" t="s">
        <v>349</v>
      </c>
      <c r="AU17">
        <v>0</v>
      </c>
      <c r="AV17">
        <v>0</v>
      </c>
      <c r="AW17" t="e">
        <f t="shared" ref="AW17:AW26" si="27">1-AU17/AV17</f>
        <v>#DIV/0!</v>
      </c>
      <c r="AX17">
        <v>0.5</v>
      </c>
      <c r="AY17">
        <f t="shared" ref="AY17:AY26" si="28">CE17</f>
        <v>1685.8754995810436</v>
      </c>
      <c r="AZ17">
        <f t="shared" ref="AZ17:AZ26" si="29">K17</f>
        <v>24.499719665571146</v>
      </c>
      <c r="BA17" t="e">
        <f t="shared" ref="BA17:BA26" si="30">AW17*AX17*AY17</f>
        <v>#DIV/0!</v>
      </c>
      <c r="BB17" t="e">
        <f t="shared" ref="BB17:BB26" si="31">BG17/AV17</f>
        <v>#DIV/0!</v>
      </c>
      <c r="BC17">
        <f t="shared" ref="BC17:BC26" si="32">(AZ17-AS17)/AY17</f>
        <v>1.453234219944448E-2</v>
      </c>
      <c r="BD17" t="e">
        <f t="shared" ref="BD17:BD26" si="33">(AP17-AV17)/AV17</f>
        <v>#DIV/0!</v>
      </c>
      <c r="BE17" t="s">
        <v>349</v>
      </c>
      <c r="BF17">
        <v>0</v>
      </c>
      <c r="BG17">
        <f t="shared" ref="BG17:BG26" si="34">AV17-BF17</f>
        <v>0</v>
      </c>
      <c r="BH17" t="e">
        <f t="shared" ref="BH17:BH26" si="35">(AV17-AU17)/(AV17-BF17)</f>
        <v>#DIV/0!</v>
      </c>
      <c r="BI17" t="e">
        <f t="shared" ref="BI17:BI26" si="36">(AP17-AV17)/(AP17-BF17)</f>
        <v>#DIV/0!</v>
      </c>
      <c r="BJ17" t="e">
        <f t="shared" ref="BJ17:BJ26" si="37">(AV17-AU17)/(AV17-AO17)</f>
        <v>#DIV/0!</v>
      </c>
      <c r="BK17" t="e">
        <f t="shared" ref="BK17:BK26" si="38">(AP17-AV17)/(AP17-AO17)</f>
        <v>#DIV/0!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f t="shared" ref="CD17:CD26" si="39">$B$11*CY17+$C$11*CZ17+$F$11*DM17</f>
        <v>1999.87</v>
      </c>
      <c r="CE17">
        <f t="shared" ref="CE17:CE26" si="40">CD17*CF17</f>
        <v>1685.8754995810436</v>
      </c>
      <c r="CF17">
        <f t="shared" ref="CF17:CF26" si="41">($B$11*$D$9+$C$11*$D$9+$F$11*((DZ17+DR17)/MAX(DZ17+DR17+EA17, 0.1)*$I$9+EA17/MAX(DZ17+DR17+EA17, 0.1)*$J$9))/($B$11+$C$11+$F$11)</f>
        <v>0.84299254430590176</v>
      </c>
      <c r="CG17">
        <f t="shared" ref="CG17:CG26" si="42">($B$11*$K$9+$C$11*$K$9+$F$11*((DZ17+DR17)/MAX(DZ17+DR17+EA17, 0.1)*$P$9+EA17/MAX(DZ17+DR17+EA17, 0.1)*$Q$9))/($B$11+$C$11+$F$11)</f>
        <v>0.19598508861180355</v>
      </c>
      <c r="CH17">
        <v>6</v>
      </c>
      <c r="CI17">
        <v>0.5</v>
      </c>
      <c r="CJ17" t="s">
        <v>350</v>
      </c>
      <c r="CK17">
        <v>1566762735.0999999</v>
      </c>
      <c r="CL17">
        <v>269.45400000000001</v>
      </c>
      <c r="CM17">
        <v>299.97000000000003</v>
      </c>
      <c r="CN17">
        <v>18.6585</v>
      </c>
      <c r="CO17">
        <v>14.5526</v>
      </c>
      <c r="CP17">
        <v>500.18799999999999</v>
      </c>
      <c r="CQ17">
        <v>99.693799999999996</v>
      </c>
      <c r="CR17">
        <v>0.100434</v>
      </c>
      <c r="CS17">
        <v>25.803799999999999</v>
      </c>
      <c r="CT17">
        <v>26.9742</v>
      </c>
      <c r="CU17">
        <v>999.9</v>
      </c>
      <c r="CV17">
        <v>0</v>
      </c>
      <c r="CW17">
        <v>0</v>
      </c>
      <c r="CX17">
        <v>9998.1200000000008</v>
      </c>
      <c r="CY17">
        <v>0</v>
      </c>
      <c r="CZ17">
        <v>1381.95</v>
      </c>
      <c r="DA17">
        <v>-30.515599999999999</v>
      </c>
      <c r="DB17">
        <v>274.577</v>
      </c>
      <c r="DC17">
        <v>304.39999999999998</v>
      </c>
      <c r="DD17">
        <v>4.1058399999999997</v>
      </c>
      <c r="DE17">
        <v>247.78100000000001</v>
      </c>
      <c r="DF17">
        <v>299.97000000000003</v>
      </c>
      <c r="DG17">
        <v>18.611499999999999</v>
      </c>
      <c r="DH17">
        <v>14.5526</v>
      </c>
      <c r="DI17">
        <v>1.8601399999999999</v>
      </c>
      <c r="DJ17">
        <v>1.4508099999999999</v>
      </c>
      <c r="DK17">
        <v>16.301500000000001</v>
      </c>
      <c r="DL17">
        <v>12.4594</v>
      </c>
      <c r="DM17">
        <v>1999.87</v>
      </c>
      <c r="DN17">
        <v>0.89999700000000005</v>
      </c>
      <c r="DO17">
        <v>0.10000299999999999</v>
      </c>
      <c r="DP17">
        <v>0</v>
      </c>
      <c r="DQ17">
        <v>732.39300000000003</v>
      </c>
      <c r="DR17">
        <v>5.00014</v>
      </c>
      <c r="DS17">
        <v>18520.7</v>
      </c>
      <c r="DT17">
        <v>16921.7</v>
      </c>
      <c r="DU17">
        <v>46.186999999999998</v>
      </c>
      <c r="DV17">
        <v>47.125</v>
      </c>
      <c r="DW17">
        <v>46.875</v>
      </c>
      <c r="DX17">
        <v>45.811999999999998</v>
      </c>
      <c r="DY17">
        <v>47.75</v>
      </c>
      <c r="DZ17">
        <v>1795.38</v>
      </c>
      <c r="EA17">
        <v>199.49</v>
      </c>
      <c r="EB17">
        <v>0</v>
      </c>
      <c r="EC17">
        <v>1566762702.2</v>
      </c>
      <c r="ED17">
        <v>732.34092307692299</v>
      </c>
      <c r="EE17">
        <v>1.48205127932699</v>
      </c>
      <c r="EF17">
        <v>-263.86325253175198</v>
      </c>
      <c r="EG17">
        <v>18643.4153846154</v>
      </c>
      <c r="EH17">
        <v>15</v>
      </c>
      <c r="EI17">
        <v>1566762676.5999999</v>
      </c>
      <c r="EJ17" t="s">
        <v>359</v>
      </c>
      <c r="EK17">
        <v>103</v>
      </c>
      <c r="EL17">
        <v>21.672999999999998</v>
      </c>
      <c r="EM17">
        <v>4.7E-2</v>
      </c>
      <c r="EN17">
        <v>300</v>
      </c>
      <c r="EO17">
        <v>15</v>
      </c>
      <c r="EP17">
        <v>0.04</v>
      </c>
      <c r="EQ17">
        <v>0.02</v>
      </c>
      <c r="ER17">
        <v>23.869712229318498</v>
      </c>
      <c r="ES17">
        <v>2.5363215176550198</v>
      </c>
      <c r="ET17">
        <v>0.36185932269896998</v>
      </c>
      <c r="EU17">
        <v>0</v>
      </c>
      <c r="EV17">
        <v>0.198973794366373</v>
      </c>
      <c r="EW17">
        <v>2.59856440433575E-2</v>
      </c>
      <c r="EX17">
        <v>3.7854405291297198E-3</v>
      </c>
      <c r="EY17">
        <v>1</v>
      </c>
      <c r="EZ17">
        <v>1</v>
      </c>
      <c r="FA17">
        <v>2</v>
      </c>
      <c r="FB17" t="s">
        <v>360</v>
      </c>
      <c r="FC17">
        <v>2.91432</v>
      </c>
      <c r="FD17">
        <v>2.7251400000000001</v>
      </c>
      <c r="FE17">
        <v>6.2720600000000001E-2</v>
      </c>
      <c r="FF17">
        <v>7.2862099999999999E-2</v>
      </c>
      <c r="FG17">
        <v>9.5203099999999999E-2</v>
      </c>
      <c r="FH17">
        <v>7.8578099999999998E-2</v>
      </c>
      <c r="FI17">
        <v>24648.5</v>
      </c>
      <c r="FJ17">
        <v>22431.8</v>
      </c>
      <c r="FK17">
        <v>24282.5</v>
      </c>
      <c r="FL17">
        <v>22855.3</v>
      </c>
      <c r="FM17">
        <v>30880.799999999999</v>
      </c>
      <c r="FN17">
        <v>29431.8</v>
      </c>
      <c r="FO17">
        <v>35170</v>
      </c>
      <c r="FP17">
        <v>32976.300000000003</v>
      </c>
      <c r="FQ17">
        <v>1.9971300000000001</v>
      </c>
      <c r="FR17">
        <v>1.83935</v>
      </c>
      <c r="FS17">
        <v>8.58791E-2</v>
      </c>
      <c r="FT17">
        <v>0</v>
      </c>
      <c r="FU17">
        <v>25.568100000000001</v>
      </c>
      <c r="FV17">
        <v>999.9</v>
      </c>
      <c r="FW17">
        <v>43.194000000000003</v>
      </c>
      <c r="FX17">
        <v>33.042000000000002</v>
      </c>
      <c r="FY17">
        <v>21.941299999999998</v>
      </c>
      <c r="FZ17">
        <v>60.868600000000001</v>
      </c>
      <c r="GA17">
        <v>25.945499999999999</v>
      </c>
      <c r="GB17">
        <v>1</v>
      </c>
      <c r="GC17">
        <v>0.22598799999999999</v>
      </c>
      <c r="GD17">
        <v>3.3326799999999999</v>
      </c>
      <c r="GE17">
        <v>20.1614</v>
      </c>
      <c r="GF17">
        <v>5.2508299999999997</v>
      </c>
      <c r="GG17">
        <v>12.0519</v>
      </c>
      <c r="GH17">
        <v>4.9813000000000001</v>
      </c>
      <c r="GI17">
        <v>3.3005499999999999</v>
      </c>
      <c r="GJ17">
        <v>426</v>
      </c>
      <c r="GK17">
        <v>9999</v>
      </c>
      <c r="GL17">
        <v>9999</v>
      </c>
      <c r="GM17">
        <v>9999</v>
      </c>
      <c r="GN17">
        <v>1.87927</v>
      </c>
      <c r="GO17">
        <v>1.8772</v>
      </c>
      <c r="GP17">
        <v>1.8748400000000001</v>
      </c>
      <c r="GQ17">
        <v>1.87514</v>
      </c>
      <c r="GR17">
        <v>1.8754599999999999</v>
      </c>
      <c r="GS17">
        <v>1.87425</v>
      </c>
      <c r="GT17">
        <v>1.8711899999999999</v>
      </c>
      <c r="GU17">
        <v>1.87561</v>
      </c>
      <c r="GV17" t="s">
        <v>353</v>
      </c>
      <c r="GW17" t="s">
        <v>19</v>
      </c>
      <c r="GX17" t="s">
        <v>19</v>
      </c>
      <c r="GY17" t="s">
        <v>19</v>
      </c>
      <c r="GZ17" t="s">
        <v>354</v>
      </c>
      <c r="HA17" t="s">
        <v>355</v>
      </c>
      <c r="HB17" t="s">
        <v>356</v>
      </c>
      <c r="HC17" t="s">
        <v>356</v>
      </c>
      <c r="HD17" t="s">
        <v>356</v>
      </c>
      <c r="HE17" t="s">
        <v>356</v>
      </c>
      <c r="HF17">
        <v>0</v>
      </c>
      <c r="HG17">
        <v>100</v>
      </c>
      <c r="HH17">
        <v>100</v>
      </c>
      <c r="HI17">
        <v>21.672999999999998</v>
      </c>
      <c r="HJ17">
        <v>4.7E-2</v>
      </c>
      <c r="HK17">
        <v>2</v>
      </c>
      <c r="HL17">
        <v>508.13400000000001</v>
      </c>
      <c r="HM17">
        <v>471.36799999999999</v>
      </c>
      <c r="HN17">
        <v>19.692900000000002</v>
      </c>
      <c r="HO17">
        <v>30.024100000000001</v>
      </c>
      <c r="HP17">
        <v>29.9984</v>
      </c>
      <c r="HQ17">
        <v>29.896699999999999</v>
      </c>
      <c r="HR17">
        <v>29.8825</v>
      </c>
      <c r="HS17">
        <v>15.8474</v>
      </c>
      <c r="HT17">
        <v>40.012799999999999</v>
      </c>
      <c r="HU17">
        <v>0.169874</v>
      </c>
      <c r="HV17">
        <v>19.707000000000001</v>
      </c>
      <c r="HW17">
        <v>300</v>
      </c>
      <c r="HX17">
        <v>14.3331</v>
      </c>
      <c r="HY17">
        <v>100.95399999999999</v>
      </c>
      <c r="HZ17">
        <v>101.35899999999999</v>
      </c>
    </row>
    <row r="18" spans="1:234" x14ac:dyDescent="0.25">
      <c r="A18">
        <v>3</v>
      </c>
      <c r="B18">
        <v>1566762855.5999999</v>
      </c>
      <c r="C18">
        <v>241</v>
      </c>
      <c r="D18" t="s">
        <v>361</v>
      </c>
      <c r="E18" t="s">
        <v>362</v>
      </c>
      <c r="F18" t="s">
        <v>346</v>
      </c>
      <c r="G18" t="s">
        <v>347</v>
      </c>
      <c r="H18" t="s">
        <v>348</v>
      </c>
      <c r="I18">
        <v>1566762855.5999999</v>
      </c>
      <c r="J18">
        <f t="shared" si="0"/>
        <v>4.2278071783918136E-3</v>
      </c>
      <c r="K18">
        <f t="shared" si="1"/>
        <v>19.393982921451077</v>
      </c>
      <c r="L18">
        <f t="shared" si="2"/>
        <v>175.85400000000001</v>
      </c>
      <c r="M18">
        <f t="shared" si="3"/>
        <v>45.440006100424462</v>
      </c>
      <c r="N18">
        <f t="shared" si="4"/>
        <v>4.534508783488147</v>
      </c>
      <c r="O18">
        <f t="shared" si="5"/>
        <v>17.548666385502003</v>
      </c>
      <c r="P18">
        <f t="shared" si="6"/>
        <v>0.25683941624035517</v>
      </c>
      <c r="Q18">
        <f t="shared" si="7"/>
        <v>2.2524027492881999</v>
      </c>
      <c r="R18">
        <f t="shared" si="8"/>
        <v>0.2416075297433683</v>
      </c>
      <c r="S18">
        <f t="shared" si="9"/>
        <v>0.15229789780465383</v>
      </c>
      <c r="T18">
        <f t="shared" si="10"/>
        <v>330.40275925790411</v>
      </c>
      <c r="U18">
        <f t="shared" si="11"/>
        <v>26.933423760241403</v>
      </c>
      <c r="V18">
        <f t="shared" si="12"/>
        <v>26.8489</v>
      </c>
      <c r="W18">
        <f t="shared" si="13"/>
        <v>3.5475192851059059</v>
      </c>
      <c r="X18">
        <f t="shared" si="14"/>
        <v>55.270074512156143</v>
      </c>
      <c r="Y18">
        <f t="shared" si="15"/>
        <v>1.8485205981007</v>
      </c>
      <c r="Z18">
        <f t="shared" si="16"/>
        <v>3.3445234413319547</v>
      </c>
      <c r="AA18">
        <f t="shared" si="17"/>
        <v>1.6989986870052058</v>
      </c>
      <c r="AB18">
        <f t="shared" si="18"/>
        <v>-186.44629656707897</v>
      </c>
      <c r="AC18">
        <f t="shared" si="19"/>
        <v>-121.23724656039406</v>
      </c>
      <c r="AD18">
        <f t="shared" si="20"/>
        <v>-11.540879671947327</v>
      </c>
      <c r="AE18">
        <f t="shared" si="21"/>
        <v>11.178336458483756</v>
      </c>
      <c r="AF18">
        <v>-4.1248464058189001E-2</v>
      </c>
      <c r="AG18">
        <v>4.63050144692356E-2</v>
      </c>
      <c r="AH18">
        <v>3.4595173685675902</v>
      </c>
      <c r="AI18">
        <v>0</v>
      </c>
      <c r="AJ18">
        <v>0</v>
      </c>
      <c r="AK18">
        <f t="shared" si="22"/>
        <v>1</v>
      </c>
      <c r="AL18">
        <f t="shared" si="23"/>
        <v>0</v>
      </c>
      <c r="AM18">
        <f t="shared" si="24"/>
        <v>52805.348985808276</v>
      </c>
      <c r="AN18" t="s">
        <v>349</v>
      </c>
      <c r="AO18">
        <v>0</v>
      </c>
      <c r="AP18">
        <v>0</v>
      </c>
      <c r="AQ18">
        <f t="shared" si="25"/>
        <v>0</v>
      </c>
      <c r="AR18" t="e">
        <f t="shared" si="26"/>
        <v>#DIV/0!</v>
      </c>
      <c r="AS18">
        <v>0</v>
      </c>
      <c r="AT18" t="s">
        <v>349</v>
      </c>
      <c r="AU18">
        <v>0</v>
      </c>
      <c r="AV18">
        <v>0</v>
      </c>
      <c r="AW18" t="e">
        <f t="shared" si="27"/>
        <v>#DIV/0!</v>
      </c>
      <c r="AX18">
        <v>0.5</v>
      </c>
      <c r="AY18">
        <f t="shared" si="28"/>
        <v>1685.8584295054504</v>
      </c>
      <c r="AZ18">
        <f t="shared" si="29"/>
        <v>19.393982921451077</v>
      </c>
      <c r="BA18" t="e">
        <f t="shared" si="30"/>
        <v>#DIV/0!</v>
      </c>
      <c r="BB18" t="e">
        <f t="shared" si="31"/>
        <v>#DIV/0!</v>
      </c>
      <c r="BC18">
        <f t="shared" si="32"/>
        <v>1.150392143374716E-2</v>
      </c>
      <c r="BD18" t="e">
        <f t="shared" si="33"/>
        <v>#DIV/0!</v>
      </c>
      <c r="BE18" t="s">
        <v>349</v>
      </c>
      <c r="BF18">
        <v>0</v>
      </c>
      <c r="BG18">
        <f t="shared" si="34"/>
        <v>0</v>
      </c>
      <c r="BH18" t="e">
        <f t="shared" si="35"/>
        <v>#DIV/0!</v>
      </c>
      <c r="BI18" t="e">
        <f t="shared" si="36"/>
        <v>#DIV/0!</v>
      </c>
      <c r="BJ18" t="e">
        <f t="shared" si="37"/>
        <v>#DIV/0!</v>
      </c>
      <c r="BK18" t="e">
        <f t="shared" si="38"/>
        <v>#DIV/0!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f t="shared" si="39"/>
        <v>1999.85</v>
      </c>
      <c r="CE18">
        <f t="shared" si="40"/>
        <v>1685.8584295054504</v>
      </c>
      <c r="CF18">
        <f t="shared" si="41"/>
        <v>0.84299243918566413</v>
      </c>
      <c r="CG18">
        <f t="shared" si="42"/>
        <v>0.19598487837132822</v>
      </c>
      <c r="CH18">
        <v>6</v>
      </c>
      <c r="CI18">
        <v>0.5</v>
      </c>
      <c r="CJ18" t="s">
        <v>350</v>
      </c>
      <c r="CK18">
        <v>1566762855.5999999</v>
      </c>
      <c r="CL18">
        <v>175.85400000000001</v>
      </c>
      <c r="CM18">
        <v>200.01900000000001</v>
      </c>
      <c r="CN18">
        <v>18.523900000000001</v>
      </c>
      <c r="CO18">
        <v>13.544499999999999</v>
      </c>
      <c r="CP18">
        <v>499.99900000000002</v>
      </c>
      <c r="CQ18">
        <v>99.690799999999996</v>
      </c>
      <c r="CR18">
        <v>0.100313</v>
      </c>
      <c r="CS18">
        <v>25.8505</v>
      </c>
      <c r="CT18">
        <v>26.8489</v>
      </c>
      <c r="CU18">
        <v>999.9</v>
      </c>
      <c r="CV18">
        <v>0</v>
      </c>
      <c r="CW18">
        <v>0</v>
      </c>
      <c r="CX18">
        <v>9978.1200000000008</v>
      </c>
      <c r="CY18">
        <v>0</v>
      </c>
      <c r="CZ18">
        <v>1282.98</v>
      </c>
      <c r="DA18">
        <v>-21.886800000000001</v>
      </c>
      <c r="DB18">
        <v>181.49799999999999</v>
      </c>
      <c r="DC18">
        <v>202.76499999999999</v>
      </c>
      <c r="DD18">
        <v>5.0003099999999998</v>
      </c>
      <c r="DE18">
        <v>156.459</v>
      </c>
      <c r="DF18">
        <v>200.01900000000001</v>
      </c>
      <c r="DG18">
        <v>18.497900000000001</v>
      </c>
      <c r="DH18">
        <v>13.544499999999999</v>
      </c>
      <c r="DI18">
        <v>1.8487499999999999</v>
      </c>
      <c r="DJ18">
        <v>1.3502700000000001</v>
      </c>
      <c r="DK18">
        <v>16.205200000000001</v>
      </c>
      <c r="DL18">
        <v>11.3703</v>
      </c>
      <c r="DM18">
        <v>1999.85</v>
      </c>
      <c r="DN18">
        <v>0.89999899999999999</v>
      </c>
      <c r="DO18">
        <v>0.1</v>
      </c>
      <c r="DP18">
        <v>0</v>
      </c>
      <c r="DQ18">
        <v>730.97699999999998</v>
      </c>
      <c r="DR18">
        <v>5.00014</v>
      </c>
      <c r="DS18">
        <v>18685.2</v>
      </c>
      <c r="DT18">
        <v>16921.5</v>
      </c>
      <c r="DU18">
        <v>46</v>
      </c>
      <c r="DV18">
        <v>46.875</v>
      </c>
      <c r="DW18">
        <v>46.75</v>
      </c>
      <c r="DX18">
        <v>45.5</v>
      </c>
      <c r="DY18">
        <v>47.625</v>
      </c>
      <c r="DZ18">
        <v>1795.36</v>
      </c>
      <c r="EA18">
        <v>199.48</v>
      </c>
      <c r="EB18">
        <v>0</v>
      </c>
      <c r="EC18">
        <v>1566762822.8</v>
      </c>
      <c r="ED18">
        <v>731.24784615384601</v>
      </c>
      <c r="EE18">
        <v>-1.1691623950407499</v>
      </c>
      <c r="EF18">
        <v>54.451281086969601</v>
      </c>
      <c r="EG18">
        <v>18576.365384615401</v>
      </c>
      <c r="EH18">
        <v>15</v>
      </c>
      <c r="EI18">
        <v>1566762883.0999999</v>
      </c>
      <c r="EJ18" t="s">
        <v>363</v>
      </c>
      <c r="EK18">
        <v>104</v>
      </c>
      <c r="EL18">
        <v>19.395</v>
      </c>
      <c r="EM18">
        <v>2.5999999999999999E-2</v>
      </c>
      <c r="EN18">
        <v>200</v>
      </c>
      <c r="EO18">
        <v>13</v>
      </c>
      <c r="EP18">
        <v>0.1</v>
      </c>
      <c r="EQ18">
        <v>0.02</v>
      </c>
      <c r="ER18">
        <v>17.112801680078601</v>
      </c>
      <c r="ES18">
        <v>1.3931054678566901</v>
      </c>
      <c r="ET18">
        <v>0.19868178677896001</v>
      </c>
      <c r="EU18">
        <v>0</v>
      </c>
      <c r="EV18">
        <v>0.25123834977204401</v>
      </c>
      <c r="EW18">
        <v>2.9139549976930201E-2</v>
      </c>
      <c r="EX18">
        <v>4.1849714380844403E-3</v>
      </c>
      <c r="EY18">
        <v>1</v>
      </c>
      <c r="EZ18">
        <v>1</v>
      </c>
      <c r="FA18">
        <v>2</v>
      </c>
      <c r="FB18" t="s">
        <v>360</v>
      </c>
      <c r="FC18">
        <v>2.9138099999999998</v>
      </c>
      <c r="FD18">
        <v>2.72485</v>
      </c>
      <c r="FE18">
        <v>4.1804099999999997E-2</v>
      </c>
      <c r="FF18">
        <v>5.1632200000000003E-2</v>
      </c>
      <c r="FG18">
        <v>9.4758700000000001E-2</v>
      </c>
      <c r="FH18">
        <v>7.4505199999999994E-2</v>
      </c>
      <c r="FI18">
        <v>25195.599999999999</v>
      </c>
      <c r="FJ18">
        <v>22943.200000000001</v>
      </c>
      <c r="FK18">
        <v>24280.1</v>
      </c>
      <c r="FL18">
        <v>22853.4</v>
      </c>
      <c r="FM18">
        <v>30892.5</v>
      </c>
      <c r="FN18">
        <v>29559.200000000001</v>
      </c>
      <c r="FO18">
        <v>35166.1</v>
      </c>
      <c r="FP18">
        <v>32973.199999999997</v>
      </c>
      <c r="FQ18">
        <v>1.99678</v>
      </c>
      <c r="FR18">
        <v>1.83633</v>
      </c>
      <c r="FS18">
        <v>9.2595800000000006E-2</v>
      </c>
      <c r="FT18">
        <v>0</v>
      </c>
      <c r="FU18">
        <v>25.3323</v>
      </c>
      <c r="FV18">
        <v>999.9</v>
      </c>
      <c r="FW18">
        <v>43.168999999999997</v>
      </c>
      <c r="FX18">
        <v>33.183</v>
      </c>
      <c r="FY18">
        <v>22.1038</v>
      </c>
      <c r="FZ18">
        <v>60.508600000000001</v>
      </c>
      <c r="GA18">
        <v>26.041699999999999</v>
      </c>
      <c r="GB18">
        <v>1</v>
      </c>
      <c r="GC18">
        <v>0.22791700000000001</v>
      </c>
      <c r="GD18">
        <v>2.2724500000000001</v>
      </c>
      <c r="GE18">
        <v>20.177600000000002</v>
      </c>
      <c r="GF18">
        <v>5.2515799999999997</v>
      </c>
      <c r="GG18">
        <v>12.0519</v>
      </c>
      <c r="GH18">
        <v>4.9811500000000004</v>
      </c>
      <c r="GI18">
        <v>3.30023</v>
      </c>
      <c r="GJ18">
        <v>426.1</v>
      </c>
      <c r="GK18">
        <v>9999</v>
      </c>
      <c r="GL18">
        <v>9999</v>
      </c>
      <c r="GM18">
        <v>9999</v>
      </c>
      <c r="GN18">
        <v>1.8792800000000001</v>
      </c>
      <c r="GO18">
        <v>1.8772800000000001</v>
      </c>
      <c r="GP18">
        <v>1.8748499999999999</v>
      </c>
      <c r="GQ18">
        <v>1.8751500000000001</v>
      </c>
      <c r="GR18">
        <v>1.87548</v>
      </c>
      <c r="GS18">
        <v>1.87432</v>
      </c>
      <c r="GT18">
        <v>1.8712299999999999</v>
      </c>
      <c r="GU18">
        <v>1.87561</v>
      </c>
      <c r="GV18" t="s">
        <v>353</v>
      </c>
      <c r="GW18" t="s">
        <v>19</v>
      </c>
      <c r="GX18" t="s">
        <v>19</v>
      </c>
      <c r="GY18" t="s">
        <v>19</v>
      </c>
      <c r="GZ18" t="s">
        <v>354</v>
      </c>
      <c r="HA18" t="s">
        <v>355</v>
      </c>
      <c r="HB18" t="s">
        <v>356</v>
      </c>
      <c r="HC18" t="s">
        <v>356</v>
      </c>
      <c r="HD18" t="s">
        <v>356</v>
      </c>
      <c r="HE18" t="s">
        <v>356</v>
      </c>
      <c r="HF18">
        <v>0</v>
      </c>
      <c r="HG18">
        <v>100</v>
      </c>
      <c r="HH18">
        <v>100</v>
      </c>
      <c r="HI18">
        <v>19.395</v>
      </c>
      <c r="HJ18">
        <v>2.5999999999999999E-2</v>
      </c>
      <c r="HK18">
        <v>2</v>
      </c>
      <c r="HL18">
        <v>508.70299999999997</v>
      </c>
      <c r="HM18">
        <v>470.08</v>
      </c>
      <c r="HN18">
        <v>21.046199999999999</v>
      </c>
      <c r="HO18">
        <v>30.066400000000002</v>
      </c>
      <c r="HP18">
        <v>29.9998</v>
      </c>
      <c r="HQ18">
        <v>29.991199999999999</v>
      </c>
      <c r="HR18">
        <v>29.977799999999998</v>
      </c>
      <c r="HS18">
        <v>11.563000000000001</v>
      </c>
      <c r="HT18">
        <v>44.513800000000003</v>
      </c>
      <c r="HU18">
        <v>0</v>
      </c>
      <c r="HV18">
        <v>21.151399999999999</v>
      </c>
      <c r="HW18">
        <v>200</v>
      </c>
      <c r="HX18">
        <v>13.436299999999999</v>
      </c>
      <c r="HY18">
        <v>100.943</v>
      </c>
      <c r="HZ18">
        <v>101.35</v>
      </c>
    </row>
    <row r="19" spans="1:234" x14ac:dyDescent="0.25">
      <c r="A19">
        <v>4</v>
      </c>
      <c r="B19">
        <v>1566763004.0999999</v>
      </c>
      <c r="C19">
        <v>389.5</v>
      </c>
      <c r="D19" t="s">
        <v>364</v>
      </c>
      <c r="E19" t="s">
        <v>365</v>
      </c>
      <c r="F19" t="s">
        <v>346</v>
      </c>
      <c r="G19" t="s">
        <v>347</v>
      </c>
      <c r="H19" t="s">
        <v>348</v>
      </c>
      <c r="I19">
        <v>1566763004.0999999</v>
      </c>
      <c r="J19">
        <f t="shared" si="0"/>
        <v>5.1147977035507358E-3</v>
      </c>
      <c r="K19">
        <f t="shared" si="1"/>
        <v>11.557514394220949</v>
      </c>
      <c r="L19">
        <f t="shared" si="2"/>
        <v>85.575999999999993</v>
      </c>
      <c r="M19">
        <f t="shared" si="3"/>
        <v>21.046390417598534</v>
      </c>
      <c r="N19">
        <f t="shared" si="4"/>
        <v>2.100084644966266</v>
      </c>
      <c r="O19">
        <f t="shared" si="5"/>
        <v>8.5390815247519996</v>
      </c>
      <c r="P19">
        <f t="shared" si="6"/>
        <v>0.31259191753794513</v>
      </c>
      <c r="Q19">
        <f t="shared" si="7"/>
        <v>2.2527722942599246</v>
      </c>
      <c r="R19">
        <f t="shared" si="8"/>
        <v>0.29034012951920773</v>
      </c>
      <c r="S19">
        <f t="shared" si="9"/>
        <v>0.18332964432307358</v>
      </c>
      <c r="T19">
        <f t="shared" si="10"/>
        <v>330.39791547838087</v>
      </c>
      <c r="U19">
        <f t="shared" si="11"/>
        <v>26.872353868514388</v>
      </c>
      <c r="V19">
        <f t="shared" si="12"/>
        <v>27.045000000000002</v>
      </c>
      <c r="W19">
        <f t="shared" si="13"/>
        <v>3.588630192843921</v>
      </c>
      <c r="X19">
        <f t="shared" si="14"/>
        <v>55.408674488688526</v>
      </c>
      <c r="Y19">
        <f t="shared" si="15"/>
        <v>1.8789451823804002</v>
      </c>
      <c r="Z19">
        <f t="shared" si="16"/>
        <v>3.3910668315373251</v>
      </c>
      <c r="AA19">
        <f t="shared" si="17"/>
        <v>1.7096850104635208</v>
      </c>
      <c r="AB19">
        <f t="shared" si="18"/>
        <v>-225.56257872658745</v>
      </c>
      <c r="AC19">
        <f t="shared" si="19"/>
        <v>-116.71485299094381</v>
      </c>
      <c r="AD19">
        <f t="shared" si="20"/>
        <v>-11.132486925477037</v>
      </c>
      <c r="AE19">
        <f t="shared" si="21"/>
        <v>-23.012003164627444</v>
      </c>
      <c r="AF19">
        <v>-4.1258423102851098E-2</v>
      </c>
      <c r="AG19">
        <v>4.6316194369329003E-2</v>
      </c>
      <c r="AH19">
        <v>3.4601783597465898</v>
      </c>
      <c r="AI19">
        <v>0</v>
      </c>
      <c r="AJ19">
        <v>0</v>
      </c>
      <c r="AK19">
        <f t="shared" si="22"/>
        <v>1</v>
      </c>
      <c r="AL19">
        <f t="shared" si="23"/>
        <v>0</v>
      </c>
      <c r="AM19">
        <f t="shared" si="24"/>
        <v>52776.193888999172</v>
      </c>
      <c r="AN19" t="s">
        <v>349</v>
      </c>
      <c r="AO19">
        <v>0</v>
      </c>
      <c r="AP19">
        <v>0</v>
      </c>
      <c r="AQ19">
        <f t="shared" si="25"/>
        <v>0</v>
      </c>
      <c r="AR19" t="e">
        <f t="shared" si="26"/>
        <v>#DIV/0!</v>
      </c>
      <c r="AS19">
        <v>0</v>
      </c>
      <c r="AT19" t="s">
        <v>349</v>
      </c>
      <c r="AU19">
        <v>0</v>
      </c>
      <c r="AV19">
        <v>0</v>
      </c>
      <c r="AW19" t="e">
        <f t="shared" si="27"/>
        <v>#DIV/0!</v>
      </c>
      <c r="AX19">
        <v>0.5</v>
      </c>
      <c r="AY19">
        <f t="shared" si="28"/>
        <v>1685.8331995810543</v>
      </c>
      <c r="AZ19">
        <f t="shared" si="29"/>
        <v>11.557514394220949</v>
      </c>
      <c r="BA19" t="e">
        <f t="shared" si="30"/>
        <v>#DIV/0!</v>
      </c>
      <c r="BB19" t="e">
        <f t="shared" si="31"/>
        <v>#DIV/0!</v>
      </c>
      <c r="BC19">
        <f t="shared" si="32"/>
        <v>6.8556689932865846E-3</v>
      </c>
      <c r="BD19" t="e">
        <f t="shared" si="33"/>
        <v>#DIV/0!</v>
      </c>
      <c r="BE19" t="s">
        <v>349</v>
      </c>
      <c r="BF19">
        <v>0</v>
      </c>
      <c r="BG19">
        <f t="shared" si="34"/>
        <v>0</v>
      </c>
      <c r="BH19" t="e">
        <f t="shared" si="35"/>
        <v>#DIV/0!</v>
      </c>
      <c r="BI19" t="e">
        <f t="shared" si="36"/>
        <v>#DIV/0!</v>
      </c>
      <c r="BJ19" t="e">
        <f t="shared" si="37"/>
        <v>#DIV/0!</v>
      </c>
      <c r="BK19" t="e">
        <f t="shared" si="38"/>
        <v>#DIV/0!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f t="shared" si="39"/>
        <v>1999.82</v>
      </c>
      <c r="CE19">
        <f t="shared" si="40"/>
        <v>1685.8331995810543</v>
      </c>
      <c r="CF19">
        <f t="shared" si="41"/>
        <v>0.84299246911274728</v>
      </c>
      <c r="CG19">
        <f t="shared" si="42"/>
        <v>0.19598493822549462</v>
      </c>
      <c r="CH19">
        <v>6</v>
      </c>
      <c r="CI19">
        <v>0.5</v>
      </c>
      <c r="CJ19" t="s">
        <v>350</v>
      </c>
      <c r="CK19">
        <v>1566763004.0999999</v>
      </c>
      <c r="CL19">
        <v>85.575999999999993</v>
      </c>
      <c r="CM19">
        <v>99.971500000000006</v>
      </c>
      <c r="CN19">
        <v>18.830200000000001</v>
      </c>
      <c r="CO19">
        <v>12.807499999999999</v>
      </c>
      <c r="CP19">
        <v>499.95699999999999</v>
      </c>
      <c r="CQ19">
        <v>99.683599999999998</v>
      </c>
      <c r="CR19">
        <v>0.10000199999999999</v>
      </c>
      <c r="CS19">
        <v>26.084</v>
      </c>
      <c r="CT19">
        <v>27.045000000000002</v>
      </c>
      <c r="CU19">
        <v>999.9</v>
      </c>
      <c r="CV19">
        <v>0</v>
      </c>
      <c r="CW19">
        <v>0</v>
      </c>
      <c r="CX19">
        <v>9981.25</v>
      </c>
      <c r="CY19">
        <v>0</v>
      </c>
      <c r="CZ19">
        <v>1217.92</v>
      </c>
      <c r="DA19">
        <v>-12.601599999999999</v>
      </c>
      <c r="DB19">
        <v>89.047700000000006</v>
      </c>
      <c r="DC19">
        <v>101.26900000000001</v>
      </c>
      <c r="DD19">
        <v>6.0336699999999999</v>
      </c>
      <c r="DE19">
        <v>67.974999999999994</v>
      </c>
      <c r="DF19">
        <v>99.971500000000006</v>
      </c>
      <c r="DG19">
        <v>18.815200000000001</v>
      </c>
      <c r="DH19">
        <v>12.807499999999999</v>
      </c>
      <c r="DI19">
        <v>1.8781600000000001</v>
      </c>
      <c r="DJ19">
        <v>1.2766999999999999</v>
      </c>
      <c r="DK19">
        <v>16.4529</v>
      </c>
      <c r="DL19">
        <v>10.5273</v>
      </c>
      <c r="DM19">
        <v>1999.82</v>
      </c>
      <c r="DN19">
        <v>0.89999899999999999</v>
      </c>
      <c r="DO19">
        <v>0.1</v>
      </c>
      <c r="DP19">
        <v>0</v>
      </c>
      <c r="DQ19">
        <v>743.86300000000006</v>
      </c>
      <c r="DR19">
        <v>5.00014</v>
      </c>
      <c r="DS19">
        <v>18691.900000000001</v>
      </c>
      <c r="DT19">
        <v>16921.3</v>
      </c>
      <c r="DU19">
        <v>46.061999999999998</v>
      </c>
      <c r="DV19">
        <v>46.936999999999998</v>
      </c>
      <c r="DW19">
        <v>46.686999999999998</v>
      </c>
      <c r="DX19">
        <v>45.75</v>
      </c>
      <c r="DY19">
        <v>47.561999999999998</v>
      </c>
      <c r="DZ19">
        <v>1795.34</v>
      </c>
      <c r="EA19">
        <v>199.48</v>
      </c>
      <c r="EB19">
        <v>0</v>
      </c>
      <c r="EC19">
        <v>1566762971.5999999</v>
      </c>
      <c r="ED19">
        <v>744.08411538461496</v>
      </c>
      <c r="EE19">
        <v>-2.55558972340086</v>
      </c>
      <c r="EF19">
        <v>-240.92307719859801</v>
      </c>
      <c r="EG19">
        <v>18715.884615384599</v>
      </c>
      <c r="EH19">
        <v>15</v>
      </c>
      <c r="EI19">
        <v>1566763032.5999999</v>
      </c>
      <c r="EJ19" t="s">
        <v>366</v>
      </c>
      <c r="EK19">
        <v>105</v>
      </c>
      <c r="EL19">
        <v>17.600999999999999</v>
      </c>
      <c r="EM19">
        <v>1.4999999999999999E-2</v>
      </c>
      <c r="EN19">
        <v>100</v>
      </c>
      <c r="EO19">
        <v>13</v>
      </c>
      <c r="EP19">
        <v>0.14000000000000001</v>
      </c>
      <c r="EQ19">
        <v>0.01</v>
      </c>
      <c r="ER19">
        <v>9.8842870547487394</v>
      </c>
      <c r="ES19">
        <v>0.83083139245109805</v>
      </c>
      <c r="ET19">
        <v>0.121418229937275</v>
      </c>
      <c r="EU19">
        <v>0</v>
      </c>
      <c r="EV19">
        <v>0.30733521739761399</v>
      </c>
      <c r="EW19">
        <v>2.8554012763934801E-2</v>
      </c>
      <c r="EX19">
        <v>4.0979126198882904E-3</v>
      </c>
      <c r="EY19">
        <v>1</v>
      </c>
      <c r="EZ19">
        <v>1</v>
      </c>
      <c r="FA19">
        <v>2</v>
      </c>
      <c r="FB19" t="s">
        <v>360</v>
      </c>
      <c r="FC19">
        <v>2.9137200000000001</v>
      </c>
      <c r="FD19">
        <v>2.7245599999999999</v>
      </c>
      <c r="FE19">
        <v>1.8942199999999999E-2</v>
      </c>
      <c r="FF19">
        <v>2.7234000000000001E-2</v>
      </c>
      <c r="FG19">
        <v>9.5912800000000006E-2</v>
      </c>
      <c r="FH19">
        <v>7.1456800000000001E-2</v>
      </c>
      <c r="FI19">
        <v>25796.3</v>
      </c>
      <c r="FJ19">
        <v>23533.1</v>
      </c>
      <c r="FK19">
        <v>24280.2</v>
      </c>
      <c r="FL19">
        <v>22853.4</v>
      </c>
      <c r="FM19">
        <v>30853</v>
      </c>
      <c r="FN19">
        <v>29656.7</v>
      </c>
      <c r="FO19">
        <v>35166.199999999997</v>
      </c>
      <c r="FP19">
        <v>32973.300000000003</v>
      </c>
      <c r="FQ19">
        <v>1.9978499999999999</v>
      </c>
      <c r="FR19">
        <v>1.83423</v>
      </c>
      <c r="FS19">
        <v>8.5901500000000006E-2</v>
      </c>
      <c r="FT19">
        <v>0</v>
      </c>
      <c r="FU19">
        <v>25.6387</v>
      </c>
      <c r="FV19">
        <v>999.9</v>
      </c>
      <c r="FW19">
        <v>43.168999999999997</v>
      </c>
      <c r="FX19">
        <v>33.334000000000003</v>
      </c>
      <c r="FY19">
        <v>22.291699999999999</v>
      </c>
      <c r="FZ19">
        <v>60.428600000000003</v>
      </c>
      <c r="GA19">
        <v>26.2821</v>
      </c>
      <c r="GB19">
        <v>1</v>
      </c>
      <c r="GC19">
        <v>0.23256399999999999</v>
      </c>
      <c r="GD19">
        <v>3.8155600000000001</v>
      </c>
      <c r="GE19">
        <v>20.1494</v>
      </c>
      <c r="GF19">
        <v>5.2508299999999997</v>
      </c>
      <c r="GG19">
        <v>12.0519</v>
      </c>
      <c r="GH19">
        <v>4.9809999999999999</v>
      </c>
      <c r="GI19">
        <v>3.3003999999999998</v>
      </c>
      <c r="GJ19">
        <v>426.1</v>
      </c>
      <c r="GK19">
        <v>9999</v>
      </c>
      <c r="GL19">
        <v>9999</v>
      </c>
      <c r="GM19">
        <v>9999</v>
      </c>
      <c r="GN19">
        <v>1.8792899999999999</v>
      </c>
      <c r="GO19">
        <v>1.8772200000000001</v>
      </c>
      <c r="GP19">
        <v>1.87486</v>
      </c>
      <c r="GQ19">
        <v>1.8751500000000001</v>
      </c>
      <c r="GR19">
        <v>1.8754900000000001</v>
      </c>
      <c r="GS19">
        <v>1.8742700000000001</v>
      </c>
      <c r="GT19">
        <v>1.8712</v>
      </c>
      <c r="GU19">
        <v>1.8756200000000001</v>
      </c>
      <c r="GV19" t="s">
        <v>353</v>
      </c>
      <c r="GW19" t="s">
        <v>19</v>
      </c>
      <c r="GX19" t="s">
        <v>19</v>
      </c>
      <c r="GY19" t="s">
        <v>19</v>
      </c>
      <c r="GZ19" t="s">
        <v>354</v>
      </c>
      <c r="HA19" t="s">
        <v>355</v>
      </c>
      <c r="HB19" t="s">
        <v>356</v>
      </c>
      <c r="HC19" t="s">
        <v>356</v>
      </c>
      <c r="HD19" t="s">
        <v>356</v>
      </c>
      <c r="HE19" t="s">
        <v>356</v>
      </c>
      <c r="HF19">
        <v>0</v>
      </c>
      <c r="HG19">
        <v>100</v>
      </c>
      <c r="HH19">
        <v>100</v>
      </c>
      <c r="HI19">
        <v>17.600999999999999</v>
      </c>
      <c r="HJ19">
        <v>1.4999999999999999E-2</v>
      </c>
      <c r="HK19">
        <v>2</v>
      </c>
      <c r="HL19">
        <v>509.75400000000002</v>
      </c>
      <c r="HM19">
        <v>469.03699999999998</v>
      </c>
      <c r="HN19">
        <v>20.328499999999998</v>
      </c>
      <c r="HO19">
        <v>30.058499999999999</v>
      </c>
      <c r="HP19">
        <v>30.000499999999999</v>
      </c>
      <c r="HQ19">
        <v>30.033100000000001</v>
      </c>
      <c r="HR19">
        <v>30.0259</v>
      </c>
      <c r="HS19">
        <v>7.1537699999999997</v>
      </c>
      <c r="HT19">
        <v>48.1203</v>
      </c>
      <c r="HU19">
        <v>0</v>
      </c>
      <c r="HV19">
        <v>20.317299999999999</v>
      </c>
      <c r="HW19">
        <v>100</v>
      </c>
      <c r="HX19">
        <v>12.690799999999999</v>
      </c>
      <c r="HY19">
        <v>100.943</v>
      </c>
      <c r="HZ19">
        <v>101.35</v>
      </c>
    </row>
    <row r="20" spans="1:234" x14ac:dyDescent="0.25">
      <c r="A20">
        <v>5</v>
      </c>
      <c r="B20">
        <v>1566763106.5999999</v>
      </c>
      <c r="C20">
        <v>492</v>
      </c>
      <c r="D20" t="s">
        <v>367</v>
      </c>
      <c r="E20" t="s">
        <v>368</v>
      </c>
      <c r="F20" t="s">
        <v>346</v>
      </c>
      <c r="G20" t="s">
        <v>347</v>
      </c>
      <c r="H20" t="s">
        <v>348</v>
      </c>
      <c r="I20">
        <v>1566763106.5999999</v>
      </c>
      <c r="J20">
        <f t="shared" si="0"/>
        <v>5.5689476064295215E-3</v>
      </c>
      <c r="K20">
        <f t="shared" si="1"/>
        <v>0.70760850716860191</v>
      </c>
      <c r="L20">
        <f t="shared" si="2"/>
        <v>3.6479400000000002</v>
      </c>
      <c r="M20">
        <f t="shared" si="3"/>
        <v>9.620811678856922E-2</v>
      </c>
      <c r="N20">
        <f t="shared" si="4"/>
        <v>9.599703521825393E-3</v>
      </c>
      <c r="O20">
        <f t="shared" si="5"/>
        <v>0.36399363831606008</v>
      </c>
      <c r="P20">
        <f t="shared" si="6"/>
        <v>0.34705290903881375</v>
      </c>
      <c r="Q20">
        <f t="shared" si="7"/>
        <v>2.25118744529974</v>
      </c>
      <c r="R20">
        <f t="shared" si="8"/>
        <v>0.31983563978476409</v>
      </c>
      <c r="S20">
        <f t="shared" si="9"/>
        <v>0.20216446880723393</v>
      </c>
      <c r="T20">
        <f t="shared" si="10"/>
        <v>330.41284245746385</v>
      </c>
      <c r="U20">
        <f t="shared" si="11"/>
        <v>26.663799565262718</v>
      </c>
      <c r="V20">
        <f t="shared" si="12"/>
        <v>26.951599999999999</v>
      </c>
      <c r="W20">
        <f t="shared" si="13"/>
        <v>3.5689980025600754</v>
      </c>
      <c r="X20">
        <f t="shared" si="14"/>
        <v>55.604078886424624</v>
      </c>
      <c r="Y20">
        <f t="shared" si="15"/>
        <v>1.8790582623081002</v>
      </c>
      <c r="Z20">
        <f t="shared" si="16"/>
        <v>3.3793532775647868</v>
      </c>
      <c r="AA20">
        <f t="shared" si="17"/>
        <v>1.6899397402519751</v>
      </c>
      <c r="AB20">
        <f t="shared" si="18"/>
        <v>-245.59058944354189</v>
      </c>
      <c r="AC20">
        <f t="shared" si="19"/>
        <v>-112.3970688539805</v>
      </c>
      <c r="AD20">
        <f t="shared" si="20"/>
        <v>-10.720035981595959</v>
      </c>
      <c r="AE20">
        <f t="shared" si="21"/>
        <v>-38.294851821654504</v>
      </c>
      <c r="AF20">
        <v>-4.1215722693788301E-2</v>
      </c>
      <c r="AG20">
        <v>4.6268259419394803E-2</v>
      </c>
      <c r="AH20">
        <v>3.4573439057597501</v>
      </c>
      <c r="AI20">
        <v>0</v>
      </c>
      <c r="AJ20">
        <v>0</v>
      </c>
      <c r="AK20">
        <f t="shared" si="22"/>
        <v>1</v>
      </c>
      <c r="AL20">
        <f t="shared" si="23"/>
        <v>0</v>
      </c>
      <c r="AM20">
        <f t="shared" si="24"/>
        <v>52734.017570489312</v>
      </c>
      <c r="AN20" t="s">
        <v>349</v>
      </c>
      <c r="AO20">
        <v>0</v>
      </c>
      <c r="AP20">
        <v>0</v>
      </c>
      <c r="AQ20">
        <f t="shared" si="25"/>
        <v>0</v>
      </c>
      <c r="AR20" t="e">
        <f t="shared" si="26"/>
        <v>#DIV/0!</v>
      </c>
      <c r="AS20">
        <v>0</v>
      </c>
      <c r="AT20" t="s">
        <v>349</v>
      </c>
      <c r="AU20">
        <v>0</v>
      </c>
      <c r="AV20">
        <v>0</v>
      </c>
      <c r="AW20" t="e">
        <f t="shared" si="27"/>
        <v>#DIV/0!</v>
      </c>
      <c r="AX20">
        <v>0.5</v>
      </c>
      <c r="AY20">
        <f t="shared" si="28"/>
        <v>1685.9090995810523</v>
      </c>
      <c r="AZ20">
        <f t="shared" si="29"/>
        <v>0.70760850716860191</v>
      </c>
      <c r="BA20" t="e">
        <f t="shared" si="30"/>
        <v>#DIV/0!</v>
      </c>
      <c r="BB20" t="e">
        <f t="shared" si="31"/>
        <v>#DIV/0!</v>
      </c>
      <c r="BC20">
        <f t="shared" si="32"/>
        <v>4.1971925256494691E-4</v>
      </c>
      <c r="BD20" t="e">
        <f t="shared" si="33"/>
        <v>#DIV/0!</v>
      </c>
      <c r="BE20" t="s">
        <v>349</v>
      </c>
      <c r="BF20">
        <v>0</v>
      </c>
      <c r="BG20">
        <f t="shared" si="34"/>
        <v>0</v>
      </c>
      <c r="BH20" t="e">
        <f t="shared" si="35"/>
        <v>#DIV/0!</v>
      </c>
      <c r="BI20" t="e">
        <f t="shared" si="36"/>
        <v>#DIV/0!</v>
      </c>
      <c r="BJ20" t="e">
        <f t="shared" si="37"/>
        <v>#DIV/0!</v>
      </c>
      <c r="BK20" t="e">
        <f t="shared" si="38"/>
        <v>#DIV/0!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f t="shared" si="39"/>
        <v>1999.91</v>
      </c>
      <c r="CE20">
        <f t="shared" si="40"/>
        <v>1685.9090995810523</v>
      </c>
      <c r="CF20">
        <f t="shared" si="41"/>
        <v>0.84299248445232644</v>
      </c>
      <c r="CG20">
        <f t="shared" si="42"/>
        <v>0.19598496890465289</v>
      </c>
      <c r="CH20">
        <v>6</v>
      </c>
      <c r="CI20">
        <v>0.5</v>
      </c>
      <c r="CJ20" t="s">
        <v>350</v>
      </c>
      <c r="CK20">
        <v>1566763106.5999999</v>
      </c>
      <c r="CL20">
        <v>3.6479400000000002</v>
      </c>
      <c r="CM20">
        <v>4.5214100000000004</v>
      </c>
      <c r="CN20">
        <v>18.831900000000001</v>
      </c>
      <c r="CO20">
        <v>12.2753</v>
      </c>
      <c r="CP20">
        <v>500.02199999999999</v>
      </c>
      <c r="CQ20">
        <v>99.680300000000003</v>
      </c>
      <c r="CR20">
        <v>0.100299</v>
      </c>
      <c r="CS20">
        <v>26.025500000000001</v>
      </c>
      <c r="CT20">
        <v>26.951599999999999</v>
      </c>
      <c r="CU20">
        <v>999.9</v>
      </c>
      <c r="CV20">
        <v>0</v>
      </c>
      <c r="CW20">
        <v>0</v>
      </c>
      <c r="CX20">
        <v>9971.25</v>
      </c>
      <c r="CY20">
        <v>0</v>
      </c>
      <c r="CZ20">
        <v>939.36199999999997</v>
      </c>
      <c r="DA20">
        <v>-0.20646999999999999</v>
      </c>
      <c r="DB20">
        <v>4.3978000000000002</v>
      </c>
      <c r="DC20">
        <v>4.5776000000000003</v>
      </c>
      <c r="DD20">
        <v>6.5655200000000002</v>
      </c>
      <c r="DE20">
        <v>-13.286099999999999</v>
      </c>
      <c r="DF20">
        <v>4.5214100000000004</v>
      </c>
      <c r="DG20">
        <v>18.825900000000001</v>
      </c>
      <c r="DH20">
        <v>12.2753</v>
      </c>
      <c r="DI20">
        <v>1.8780600000000001</v>
      </c>
      <c r="DJ20">
        <v>1.2236100000000001</v>
      </c>
      <c r="DK20">
        <v>16.452100000000002</v>
      </c>
      <c r="DL20">
        <v>9.89194</v>
      </c>
      <c r="DM20">
        <v>1999.91</v>
      </c>
      <c r="DN20">
        <v>0.89999899999999999</v>
      </c>
      <c r="DO20">
        <v>0.1</v>
      </c>
      <c r="DP20">
        <v>0</v>
      </c>
      <c r="DQ20">
        <v>782.322</v>
      </c>
      <c r="DR20">
        <v>5.00014</v>
      </c>
      <c r="DS20">
        <v>19532.099999999999</v>
      </c>
      <c r="DT20">
        <v>16922</v>
      </c>
      <c r="DU20">
        <v>46.125</v>
      </c>
      <c r="DV20">
        <v>47.061999999999998</v>
      </c>
      <c r="DW20">
        <v>46.811999999999998</v>
      </c>
      <c r="DX20">
        <v>45.811999999999998</v>
      </c>
      <c r="DY20">
        <v>47.625</v>
      </c>
      <c r="DZ20">
        <v>1795.42</v>
      </c>
      <c r="EA20">
        <v>199.49</v>
      </c>
      <c r="EB20">
        <v>0</v>
      </c>
      <c r="EC20">
        <v>1566763074.2</v>
      </c>
      <c r="ED20">
        <v>782.82492307692303</v>
      </c>
      <c r="EE20">
        <v>-3.5448888706316501</v>
      </c>
      <c r="EF20">
        <v>100.834186582407</v>
      </c>
      <c r="EG20">
        <v>19342.1615384615</v>
      </c>
      <c r="EH20">
        <v>15</v>
      </c>
      <c r="EI20">
        <v>1566763136.5999999</v>
      </c>
      <c r="EJ20" t="s">
        <v>369</v>
      </c>
      <c r="EK20">
        <v>106</v>
      </c>
      <c r="EL20">
        <v>16.934000000000001</v>
      </c>
      <c r="EM20">
        <v>6.0000000000000001E-3</v>
      </c>
      <c r="EN20">
        <v>5</v>
      </c>
      <c r="EO20">
        <v>12</v>
      </c>
      <c r="EP20">
        <v>0.28000000000000003</v>
      </c>
      <c r="EQ20">
        <v>0.01</v>
      </c>
      <c r="ER20">
        <v>0.103465275357171</v>
      </c>
      <c r="ES20">
        <v>0.25517255732946398</v>
      </c>
      <c r="ET20">
        <v>4.5943822217902303E-2</v>
      </c>
      <c r="EU20">
        <v>1</v>
      </c>
      <c r="EV20">
        <v>0.34245142656463701</v>
      </c>
      <c r="EW20">
        <v>2.2815253631609699E-2</v>
      </c>
      <c r="EX20">
        <v>3.3187971546535201E-3</v>
      </c>
      <c r="EY20">
        <v>1</v>
      </c>
      <c r="EZ20">
        <v>2</v>
      </c>
      <c r="FA20">
        <v>2</v>
      </c>
      <c r="FB20" t="s">
        <v>352</v>
      </c>
      <c r="FC20">
        <v>2.9138299999999999</v>
      </c>
      <c r="FD20">
        <v>2.7247699999999999</v>
      </c>
      <c r="FE20">
        <v>-3.76298E-3</v>
      </c>
      <c r="FF20">
        <v>1.2660600000000001E-3</v>
      </c>
      <c r="FG20">
        <v>9.5932400000000001E-2</v>
      </c>
      <c r="FH20">
        <v>6.92107E-2</v>
      </c>
      <c r="FI20">
        <v>26389</v>
      </c>
      <c r="FJ20">
        <v>24157.5</v>
      </c>
      <c r="FK20">
        <v>24277.1</v>
      </c>
      <c r="FL20">
        <v>22850.6</v>
      </c>
      <c r="FM20">
        <v>30848.400000000001</v>
      </c>
      <c r="FN20">
        <v>29724.6</v>
      </c>
      <c r="FO20">
        <v>35161.800000000003</v>
      </c>
      <c r="FP20">
        <v>32969</v>
      </c>
      <c r="FQ20">
        <v>1.9972300000000001</v>
      </c>
      <c r="FR20">
        <v>1.8303499999999999</v>
      </c>
      <c r="FS20">
        <v>7.6375899999999997E-2</v>
      </c>
      <c r="FT20">
        <v>0</v>
      </c>
      <c r="FU20">
        <v>25.7012</v>
      </c>
      <c r="FV20">
        <v>999.9</v>
      </c>
      <c r="FW20">
        <v>43.194000000000003</v>
      </c>
      <c r="FX20">
        <v>33.496000000000002</v>
      </c>
      <c r="FY20">
        <v>22.5121</v>
      </c>
      <c r="FZ20">
        <v>60.9086</v>
      </c>
      <c r="GA20">
        <v>26.049700000000001</v>
      </c>
      <c r="GB20">
        <v>1</v>
      </c>
      <c r="GC20">
        <v>0.23753299999999999</v>
      </c>
      <c r="GD20">
        <v>3.4899300000000002</v>
      </c>
      <c r="GE20">
        <v>20.1568</v>
      </c>
      <c r="GF20">
        <v>5.2517300000000002</v>
      </c>
      <c r="GG20">
        <v>12.0519</v>
      </c>
      <c r="GH20">
        <v>4.9812000000000003</v>
      </c>
      <c r="GI20">
        <v>3.3003</v>
      </c>
      <c r="GJ20">
        <v>426.1</v>
      </c>
      <c r="GK20">
        <v>9999</v>
      </c>
      <c r="GL20">
        <v>9999</v>
      </c>
      <c r="GM20">
        <v>9999</v>
      </c>
      <c r="GN20">
        <v>1.87934</v>
      </c>
      <c r="GO20">
        <v>1.8772899999999999</v>
      </c>
      <c r="GP20">
        <v>1.87486</v>
      </c>
      <c r="GQ20">
        <v>1.8751599999999999</v>
      </c>
      <c r="GR20">
        <v>1.87557</v>
      </c>
      <c r="GS20">
        <v>1.87435</v>
      </c>
      <c r="GT20">
        <v>1.87127</v>
      </c>
      <c r="GU20">
        <v>1.8756299999999999</v>
      </c>
      <c r="GV20" t="s">
        <v>353</v>
      </c>
      <c r="GW20" t="s">
        <v>19</v>
      </c>
      <c r="GX20" t="s">
        <v>19</v>
      </c>
      <c r="GY20" t="s">
        <v>19</v>
      </c>
      <c r="GZ20" t="s">
        <v>354</v>
      </c>
      <c r="HA20" t="s">
        <v>355</v>
      </c>
      <c r="HB20" t="s">
        <v>356</v>
      </c>
      <c r="HC20" t="s">
        <v>356</v>
      </c>
      <c r="HD20" t="s">
        <v>356</v>
      </c>
      <c r="HE20" t="s">
        <v>356</v>
      </c>
      <c r="HF20">
        <v>0</v>
      </c>
      <c r="HG20">
        <v>100</v>
      </c>
      <c r="HH20">
        <v>100</v>
      </c>
      <c r="HI20">
        <v>16.934000000000001</v>
      </c>
      <c r="HJ20">
        <v>6.0000000000000001E-3</v>
      </c>
      <c r="HK20">
        <v>2</v>
      </c>
      <c r="HL20">
        <v>509.94900000000001</v>
      </c>
      <c r="HM20">
        <v>466.98399999999998</v>
      </c>
      <c r="HN20">
        <v>20.2788</v>
      </c>
      <c r="HO20">
        <v>30.1313</v>
      </c>
      <c r="HP20">
        <v>30.000299999999999</v>
      </c>
      <c r="HQ20">
        <v>30.104700000000001</v>
      </c>
      <c r="HR20">
        <v>30.098099999999999</v>
      </c>
      <c r="HS20">
        <v>0</v>
      </c>
      <c r="HT20">
        <v>51.350700000000003</v>
      </c>
      <c r="HU20">
        <v>0</v>
      </c>
      <c r="HV20">
        <v>20.306999999999999</v>
      </c>
      <c r="HW20">
        <v>0</v>
      </c>
      <c r="HX20">
        <v>12.1669</v>
      </c>
      <c r="HY20">
        <v>100.93</v>
      </c>
      <c r="HZ20">
        <v>101.337</v>
      </c>
    </row>
    <row r="21" spans="1:234" x14ac:dyDescent="0.25">
      <c r="A21">
        <v>7</v>
      </c>
      <c r="B21">
        <v>1566763390.5999999</v>
      </c>
      <c r="C21">
        <v>776</v>
      </c>
      <c r="D21" t="s">
        <v>373</v>
      </c>
      <c r="E21" t="s">
        <v>374</v>
      </c>
      <c r="F21" t="s">
        <v>346</v>
      </c>
      <c r="G21" t="s">
        <v>347</v>
      </c>
      <c r="H21" t="s">
        <v>348</v>
      </c>
      <c r="I21">
        <v>1566763390.5999999</v>
      </c>
      <c r="J21">
        <f t="shared" si="0"/>
        <v>5.2157197699984822E-3</v>
      </c>
      <c r="K21">
        <f t="shared" si="1"/>
        <v>28.376338659050187</v>
      </c>
      <c r="L21">
        <f t="shared" si="2"/>
        <v>363.63600000000002</v>
      </c>
      <c r="M21">
        <f t="shared" si="3"/>
        <v>204.05771309833719</v>
      </c>
      <c r="N21">
        <f t="shared" si="4"/>
        <v>20.361379982753167</v>
      </c>
      <c r="O21">
        <f t="shared" si="5"/>
        <v>36.284493533651997</v>
      </c>
      <c r="P21">
        <f t="shared" si="6"/>
        <v>0.31945131314881853</v>
      </c>
      <c r="Q21">
        <f t="shared" si="7"/>
        <v>2.25227069739613</v>
      </c>
      <c r="R21">
        <f t="shared" si="8"/>
        <v>0.29624631582735905</v>
      </c>
      <c r="S21">
        <f t="shared" si="9"/>
        <v>0.18709816291488524</v>
      </c>
      <c r="T21">
        <f t="shared" si="10"/>
        <v>330.44429223653736</v>
      </c>
      <c r="U21">
        <f t="shared" si="11"/>
        <v>27.042753806768928</v>
      </c>
      <c r="V21">
        <f t="shared" si="12"/>
        <v>27.101700000000001</v>
      </c>
      <c r="W21">
        <f t="shared" si="13"/>
        <v>3.6005941620636883</v>
      </c>
      <c r="X21">
        <f t="shared" si="14"/>
        <v>55.131839929007832</v>
      </c>
      <c r="Y21">
        <f t="shared" si="15"/>
        <v>1.8921747320909998</v>
      </c>
      <c r="Z21">
        <f t="shared" si="16"/>
        <v>3.432090665806756</v>
      </c>
      <c r="AA21">
        <f t="shared" si="17"/>
        <v>1.7084194299726885</v>
      </c>
      <c r="AB21">
        <f t="shared" si="18"/>
        <v>-230.01324185693306</v>
      </c>
      <c r="AC21">
        <f t="shared" si="19"/>
        <v>-98.863761003715979</v>
      </c>
      <c r="AD21">
        <f t="shared" si="20"/>
        <v>-9.4442027891475657</v>
      </c>
      <c r="AE21">
        <f t="shared" si="21"/>
        <v>-7.8769134132592171</v>
      </c>
      <c r="AF21">
        <v>-4.1244905687798698E-2</v>
      </c>
      <c r="AG21">
        <v>4.6301019886742199E-2</v>
      </c>
      <c r="AH21">
        <v>3.4592811828364298</v>
      </c>
      <c r="AI21">
        <v>0</v>
      </c>
      <c r="AJ21">
        <v>0</v>
      </c>
      <c r="AK21">
        <f t="shared" si="22"/>
        <v>1</v>
      </c>
      <c r="AL21">
        <f t="shared" si="23"/>
        <v>0</v>
      </c>
      <c r="AM21">
        <f t="shared" si="24"/>
        <v>52723.697380981663</v>
      </c>
      <c r="AN21" t="s">
        <v>349</v>
      </c>
      <c r="AO21">
        <v>0</v>
      </c>
      <c r="AP21">
        <v>0</v>
      </c>
      <c r="AQ21">
        <f t="shared" si="25"/>
        <v>0</v>
      </c>
      <c r="AR21" t="e">
        <f t="shared" si="26"/>
        <v>#DIV/0!</v>
      </c>
      <c r="AS21">
        <v>0</v>
      </c>
      <c r="AT21" t="s">
        <v>349</v>
      </c>
      <c r="AU21">
        <v>0</v>
      </c>
      <c r="AV21">
        <v>0</v>
      </c>
      <c r="AW21" t="e">
        <f t="shared" si="27"/>
        <v>#DIV/0!</v>
      </c>
      <c r="AX21">
        <v>0.5</v>
      </c>
      <c r="AY21">
        <f t="shared" si="28"/>
        <v>1686.0692995810498</v>
      </c>
      <c r="AZ21">
        <f t="shared" si="29"/>
        <v>28.376338659050187</v>
      </c>
      <c r="BA21" t="e">
        <f t="shared" si="30"/>
        <v>#DIV/0!</v>
      </c>
      <c r="BB21" t="e">
        <f t="shared" si="31"/>
        <v>#DIV/0!</v>
      </c>
      <c r="BC21">
        <f t="shared" si="32"/>
        <v>1.6829876842014185E-2</v>
      </c>
      <c r="BD21" t="e">
        <f t="shared" si="33"/>
        <v>#DIV/0!</v>
      </c>
      <c r="BE21" t="s">
        <v>349</v>
      </c>
      <c r="BF21">
        <v>0</v>
      </c>
      <c r="BG21">
        <f t="shared" si="34"/>
        <v>0</v>
      </c>
      <c r="BH21" t="e">
        <f t="shared" si="35"/>
        <v>#DIV/0!</v>
      </c>
      <c r="BI21" t="e">
        <f t="shared" si="36"/>
        <v>#DIV/0!</v>
      </c>
      <c r="BJ21" t="e">
        <f t="shared" si="37"/>
        <v>#DIV/0!</v>
      </c>
      <c r="BK21" t="e">
        <f t="shared" si="38"/>
        <v>#DIV/0!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f t="shared" si="39"/>
        <v>2000.1</v>
      </c>
      <c r="CE21">
        <f t="shared" si="40"/>
        <v>1686.0692995810498</v>
      </c>
      <c r="CF21">
        <f t="shared" si="41"/>
        <v>0.84299250016551663</v>
      </c>
      <c r="CG21">
        <f t="shared" si="42"/>
        <v>0.19598500033103344</v>
      </c>
      <c r="CH21">
        <v>6</v>
      </c>
      <c r="CI21">
        <v>0.5</v>
      </c>
      <c r="CJ21" t="s">
        <v>350</v>
      </c>
      <c r="CK21">
        <v>1566763390.5999999</v>
      </c>
      <c r="CL21">
        <v>363.63600000000002</v>
      </c>
      <c r="CM21">
        <v>399.95600000000002</v>
      </c>
      <c r="CN21">
        <v>18.963000000000001</v>
      </c>
      <c r="CO21">
        <v>12.8241</v>
      </c>
      <c r="CP21">
        <v>500.10399999999998</v>
      </c>
      <c r="CQ21">
        <v>99.682199999999995</v>
      </c>
      <c r="CR21">
        <v>0.100257</v>
      </c>
      <c r="CS21">
        <v>26.287500000000001</v>
      </c>
      <c r="CT21">
        <v>27.101700000000001</v>
      </c>
      <c r="CU21">
        <v>999.9</v>
      </c>
      <c r="CV21">
        <v>0</v>
      </c>
      <c r="CW21">
        <v>0</v>
      </c>
      <c r="CX21">
        <v>9978.1200000000008</v>
      </c>
      <c r="CY21">
        <v>0</v>
      </c>
      <c r="CZ21">
        <v>728.95899999999995</v>
      </c>
      <c r="DA21">
        <v>-36.319400000000002</v>
      </c>
      <c r="DB21">
        <v>370.66500000000002</v>
      </c>
      <c r="DC21">
        <v>405.15100000000001</v>
      </c>
      <c r="DD21">
        <v>6.1388699999999998</v>
      </c>
      <c r="DE21">
        <v>339.64699999999999</v>
      </c>
      <c r="DF21">
        <v>399.95600000000002</v>
      </c>
      <c r="DG21">
        <v>18.951000000000001</v>
      </c>
      <c r="DH21">
        <v>12.8241</v>
      </c>
      <c r="DI21">
        <v>1.89028</v>
      </c>
      <c r="DJ21">
        <v>1.27834</v>
      </c>
      <c r="DK21">
        <v>16.553999999999998</v>
      </c>
      <c r="DL21">
        <v>10.5466</v>
      </c>
      <c r="DM21">
        <v>2000.1</v>
      </c>
      <c r="DN21">
        <v>0.89999899999999999</v>
      </c>
      <c r="DO21">
        <v>0.1</v>
      </c>
      <c r="DP21">
        <v>0</v>
      </c>
      <c r="DQ21">
        <v>723.46900000000005</v>
      </c>
      <c r="DR21">
        <v>5.00014</v>
      </c>
      <c r="DS21">
        <v>18235.3</v>
      </c>
      <c r="DT21">
        <v>16923.599999999999</v>
      </c>
      <c r="DU21">
        <v>45.875</v>
      </c>
      <c r="DV21">
        <v>46.625</v>
      </c>
      <c r="DW21">
        <v>46.5</v>
      </c>
      <c r="DX21">
        <v>45.436999999999998</v>
      </c>
      <c r="DY21">
        <v>47.375</v>
      </c>
      <c r="DZ21">
        <v>1795.59</v>
      </c>
      <c r="EA21">
        <v>199.51</v>
      </c>
      <c r="EB21">
        <v>0</v>
      </c>
      <c r="EC21">
        <v>1566763358</v>
      </c>
      <c r="ED21">
        <v>723.60807692307696</v>
      </c>
      <c r="EE21">
        <v>-1.0934700779944599</v>
      </c>
      <c r="EF21">
        <v>-341.64786159554399</v>
      </c>
      <c r="EG21">
        <v>18164.307692307699</v>
      </c>
      <c r="EH21">
        <v>15</v>
      </c>
      <c r="EI21">
        <v>1566763354.5999999</v>
      </c>
      <c r="EJ21" t="s">
        <v>375</v>
      </c>
      <c r="EK21">
        <v>108</v>
      </c>
      <c r="EL21">
        <v>23.989000000000001</v>
      </c>
      <c r="EM21">
        <v>1.2E-2</v>
      </c>
      <c r="EN21">
        <v>400</v>
      </c>
      <c r="EO21">
        <v>13</v>
      </c>
      <c r="EP21">
        <v>0.05</v>
      </c>
      <c r="EQ21">
        <v>0.01</v>
      </c>
      <c r="ER21">
        <v>28.3876379753953</v>
      </c>
      <c r="ES21">
        <v>-0.19834703611363999</v>
      </c>
      <c r="ET21">
        <v>0.25051735786204998</v>
      </c>
      <c r="EU21">
        <v>1</v>
      </c>
      <c r="EV21">
        <v>0.31761649728682201</v>
      </c>
      <c r="EW21">
        <v>9.0526679286408299E-2</v>
      </c>
      <c r="EX21">
        <v>2.1790945661305901E-2</v>
      </c>
      <c r="EY21">
        <v>1</v>
      </c>
      <c r="EZ21">
        <v>2</v>
      </c>
      <c r="FA21">
        <v>2</v>
      </c>
      <c r="FB21" t="s">
        <v>352</v>
      </c>
      <c r="FC21">
        <v>2.91405</v>
      </c>
      <c r="FD21">
        <v>2.72479</v>
      </c>
      <c r="FE21">
        <v>8.1204899999999997E-2</v>
      </c>
      <c r="FF21">
        <v>9.1394400000000001E-2</v>
      </c>
      <c r="FG21">
        <v>9.6382899999999994E-2</v>
      </c>
      <c r="FH21">
        <v>7.1504399999999996E-2</v>
      </c>
      <c r="FI21">
        <v>24156.799999999999</v>
      </c>
      <c r="FJ21">
        <v>21978.6</v>
      </c>
      <c r="FK21">
        <v>24277.1</v>
      </c>
      <c r="FL21">
        <v>22850.6</v>
      </c>
      <c r="FM21">
        <v>30833.5</v>
      </c>
      <c r="FN21">
        <v>29652.2</v>
      </c>
      <c r="FO21">
        <v>35162</v>
      </c>
      <c r="FP21">
        <v>32969.599999999999</v>
      </c>
      <c r="FQ21">
        <v>1.9965999999999999</v>
      </c>
      <c r="FR21">
        <v>1.8302499999999999</v>
      </c>
      <c r="FS21">
        <v>9.5911300000000005E-2</v>
      </c>
      <c r="FT21">
        <v>0</v>
      </c>
      <c r="FU21">
        <v>25.531500000000001</v>
      </c>
      <c r="FV21">
        <v>999.9</v>
      </c>
      <c r="FW21">
        <v>43.046999999999997</v>
      </c>
      <c r="FX21">
        <v>33.878</v>
      </c>
      <c r="FY21">
        <v>22.918099999999999</v>
      </c>
      <c r="FZ21">
        <v>60.7986</v>
      </c>
      <c r="GA21">
        <v>26.157900000000001</v>
      </c>
      <c r="GB21">
        <v>1</v>
      </c>
      <c r="GC21">
        <v>0.23912900000000001</v>
      </c>
      <c r="GD21">
        <v>3.8446199999999999</v>
      </c>
      <c r="GE21">
        <v>20.148</v>
      </c>
      <c r="GF21">
        <v>5.2508299999999997</v>
      </c>
      <c r="GG21">
        <v>12.0519</v>
      </c>
      <c r="GH21">
        <v>4.9808500000000002</v>
      </c>
      <c r="GI21">
        <v>3.3001800000000001</v>
      </c>
      <c r="GJ21">
        <v>426.2</v>
      </c>
      <c r="GK21">
        <v>9999</v>
      </c>
      <c r="GL21">
        <v>9999</v>
      </c>
      <c r="GM21">
        <v>9999</v>
      </c>
      <c r="GN21">
        <v>1.87927</v>
      </c>
      <c r="GO21">
        <v>1.8772599999999999</v>
      </c>
      <c r="GP21">
        <v>1.8748499999999999</v>
      </c>
      <c r="GQ21">
        <v>1.8751500000000001</v>
      </c>
      <c r="GR21">
        <v>1.8754900000000001</v>
      </c>
      <c r="GS21">
        <v>1.8742399999999999</v>
      </c>
      <c r="GT21">
        <v>1.8711899999999999</v>
      </c>
      <c r="GU21">
        <v>1.87561</v>
      </c>
      <c r="GV21" t="s">
        <v>353</v>
      </c>
      <c r="GW21" t="s">
        <v>19</v>
      </c>
      <c r="GX21" t="s">
        <v>19</v>
      </c>
      <c r="GY21" t="s">
        <v>19</v>
      </c>
      <c r="GZ21" t="s">
        <v>354</v>
      </c>
      <c r="HA21" t="s">
        <v>355</v>
      </c>
      <c r="HB21" t="s">
        <v>356</v>
      </c>
      <c r="HC21" t="s">
        <v>356</v>
      </c>
      <c r="HD21" t="s">
        <v>356</v>
      </c>
      <c r="HE21" t="s">
        <v>356</v>
      </c>
      <c r="HF21">
        <v>0</v>
      </c>
      <c r="HG21">
        <v>100</v>
      </c>
      <c r="HH21">
        <v>100</v>
      </c>
      <c r="HI21">
        <v>23.989000000000001</v>
      </c>
      <c r="HJ21">
        <v>1.2E-2</v>
      </c>
      <c r="HK21">
        <v>2</v>
      </c>
      <c r="HL21">
        <v>509.93400000000003</v>
      </c>
      <c r="HM21">
        <v>467.279</v>
      </c>
      <c r="HN21">
        <v>20.7897</v>
      </c>
      <c r="HO21">
        <v>30.112300000000001</v>
      </c>
      <c r="HP21">
        <v>30.000699999999998</v>
      </c>
      <c r="HQ21">
        <v>30.151199999999999</v>
      </c>
      <c r="HR21">
        <v>30.142900000000001</v>
      </c>
      <c r="HS21">
        <v>19.947600000000001</v>
      </c>
      <c r="HT21">
        <v>49.738900000000001</v>
      </c>
      <c r="HU21">
        <v>0</v>
      </c>
      <c r="HV21">
        <v>20.686900000000001</v>
      </c>
      <c r="HW21">
        <v>400</v>
      </c>
      <c r="HX21">
        <v>12.795500000000001</v>
      </c>
      <c r="HY21">
        <v>100.931</v>
      </c>
      <c r="HZ21">
        <v>101.33799999999999</v>
      </c>
    </row>
    <row r="22" spans="1:234" x14ac:dyDescent="0.25">
      <c r="A22">
        <v>8</v>
      </c>
      <c r="B22">
        <v>1566763499.5999999</v>
      </c>
      <c r="C22">
        <v>885</v>
      </c>
      <c r="D22" t="s">
        <v>376</v>
      </c>
      <c r="E22" t="s">
        <v>377</v>
      </c>
      <c r="F22" t="s">
        <v>346</v>
      </c>
      <c r="G22" t="s">
        <v>347</v>
      </c>
      <c r="H22" t="s">
        <v>348</v>
      </c>
      <c r="I22">
        <v>1566763499.5999999</v>
      </c>
      <c r="J22">
        <f t="shared" si="0"/>
        <v>4.9083048125713709E-3</v>
      </c>
      <c r="K22">
        <f t="shared" si="1"/>
        <v>29.201082958342639</v>
      </c>
      <c r="L22">
        <f t="shared" si="2"/>
        <v>462.41199999999998</v>
      </c>
      <c r="M22">
        <f t="shared" si="3"/>
        <v>285.19513649929183</v>
      </c>
      <c r="N22">
        <f t="shared" si="4"/>
        <v>28.452423062640978</v>
      </c>
      <c r="O22">
        <f t="shared" si="5"/>
        <v>46.132420120266005</v>
      </c>
      <c r="P22">
        <f t="shared" si="6"/>
        <v>0.29766985287704489</v>
      </c>
      <c r="Q22">
        <f t="shared" si="7"/>
        <v>2.2611898859761839</v>
      </c>
      <c r="R22">
        <f t="shared" si="8"/>
        <v>0.27748794348111738</v>
      </c>
      <c r="S22">
        <f t="shared" si="9"/>
        <v>0.17512907179521719</v>
      </c>
      <c r="T22">
        <f t="shared" si="10"/>
        <v>330.43950477383703</v>
      </c>
      <c r="U22">
        <f t="shared" si="11"/>
        <v>26.895262257844028</v>
      </c>
      <c r="V22">
        <f t="shared" si="12"/>
        <v>27.023599999999998</v>
      </c>
      <c r="W22">
        <f t="shared" si="13"/>
        <v>3.5841237197216231</v>
      </c>
      <c r="X22">
        <f t="shared" si="14"/>
        <v>55.216312689307699</v>
      </c>
      <c r="Y22">
        <f t="shared" si="15"/>
        <v>1.8676660582888502</v>
      </c>
      <c r="Z22">
        <f t="shared" si="16"/>
        <v>3.3824534224113671</v>
      </c>
      <c r="AA22">
        <f t="shared" si="17"/>
        <v>1.7164576614327729</v>
      </c>
      <c r="AB22">
        <f t="shared" si="18"/>
        <v>-216.45624223439745</v>
      </c>
      <c r="AC22">
        <f t="shared" si="19"/>
        <v>-119.78411744983796</v>
      </c>
      <c r="AD22">
        <f t="shared" si="20"/>
        <v>-11.379038406932851</v>
      </c>
      <c r="AE22">
        <f t="shared" si="21"/>
        <v>-17.179893317331249</v>
      </c>
      <c r="AF22">
        <v>-4.1485675581077797E-2</v>
      </c>
      <c r="AG22">
        <v>4.6571305184549001E-2</v>
      </c>
      <c r="AH22">
        <v>3.4752463757876901</v>
      </c>
      <c r="AI22">
        <v>0</v>
      </c>
      <c r="AJ22">
        <v>0</v>
      </c>
      <c r="AK22">
        <f t="shared" si="22"/>
        <v>1</v>
      </c>
      <c r="AL22">
        <f t="shared" si="23"/>
        <v>0</v>
      </c>
      <c r="AM22">
        <f t="shared" si="24"/>
        <v>53062.128195429701</v>
      </c>
      <c r="AN22" t="s">
        <v>349</v>
      </c>
      <c r="AO22">
        <v>0</v>
      </c>
      <c r="AP22">
        <v>0</v>
      </c>
      <c r="AQ22">
        <f t="shared" si="25"/>
        <v>0</v>
      </c>
      <c r="AR22" t="e">
        <f t="shared" si="26"/>
        <v>#DIV/0!</v>
      </c>
      <c r="AS22">
        <v>0</v>
      </c>
      <c r="AT22" t="s">
        <v>349</v>
      </c>
      <c r="AU22">
        <v>0</v>
      </c>
      <c r="AV22">
        <v>0</v>
      </c>
      <c r="AW22" t="e">
        <f t="shared" si="27"/>
        <v>#DIV/0!</v>
      </c>
      <c r="AX22">
        <v>0.5</v>
      </c>
      <c r="AY22">
        <f t="shared" si="28"/>
        <v>1686.0440995810436</v>
      </c>
      <c r="AZ22">
        <f t="shared" si="29"/>
        <v>29.201082958342639</v>
      </c>
      <c r="BA22" t="e">
        <f t="shared" si="30"/>
        <v>#DIV/0!</v>
      </c>
      <c r="BB22" t="e">
        <f t="shared" si="31"/>
        <v>#DIV/0!</v>
      </c>
      <c r="BC22">
        <f t="shared" si="32"/>
        <v>1.7319287772839788E-2</v>
      </c>
      <c r="BD22" t="e">
        <f t="shared" si="33"/>
        <v>#DIV/0!</v>
      </c>
      <c r="BE22" t="s">
        <v>349</v>
      </c>
      <c r="BF22">
        <v>0</v>
      </c>
      <c r="BG22">
        <f t="shared" si="34"/>
        <v>0</v>
      </c>
      <c r="BH22" t="e">
        <f t="shared" si="35"/>
        <v>#DIV/0!</v>
      </c>
      <c r="BI22" t="e">
        <f t="shared" si="36"/>
        <v>#DIV/0!</v>
      </c>
      <c r="BJ22" t="e">
        <f t="shared" si="37"/>
        <v>#DIV/0!</v>
      </c>
      <c r="BK22" t="e">
        <f t="shared" si="38"/>
        <v>#DIV/0!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f t="shared" si="39"/>
        <v>2000.07</v>
      </c>
      <c r="CE22">
        <f t="shared" si="40"/>
        <v>1686.0440995810436</v>
      </c>
      <c r="CF22">
        <f t="shared" si="41"/>
        <v>0.84299254505144505</v>
      </c>
      <c r="CG22">
        <f t="shared" si="42"/>
        <v>0.19598509010289009</v>
      </c>
      <c r="CH22">
        <v>6</v>
      </c>
      <c r="CI22">
        <v>0.5</v>
      </c>
      <c r="CJ22" t="s">
        <v>350</v>
      </c>
      <c r="CK22">
        <v>1566763499.5999999</v>
      </c>
      <c r="CL22">
        <v>462.41199999999998</v>
      </c>
      <c r="CM22">
        <v>500.17099999999999</v>
      </c>
      <c r="CN22">
        <v>18.720700000000001</v>
      </c>
      <c r="CO22">
        <v>12.9419</v>
      </c>
      <c r="CP22">
        <v>500.07799999999997</v>
      </c>
      <c r="CQ22">
        <v>99.665000000000006</v>
      </c>
      <c r="CR22">
        <v>9.9755499999999997E-2</v>
      </c>
      <c r="CS22">
        <v>26.041</v>
      </c>
      <c r="CT22">
        <v>27.023599999999998</v>
      </c>
      <c r="CU22">
        <v>999.9</v>
      </c>
      <c r="CV22">
        <v>0</v>
      </c>
      <c r="CW22">
        <v>0</v>
      </c>
      <c r="CX22">
        <v>10038.1</v>
      </c>
      <c r="CY22">
        <v>0</v>
      </c>
      <c r="CZ22">
        <v>566.45100000000002</v>
      </c>
      <c r="DA22">
        <v>-37.759300000000003</v>
      </c>
      <c r="DB22">
        <v>471.23399999999998</v>
      </c>
      <c r="DC22">
        <v>506.72899999999998</v>
      </c>
      <c r="DD22">
        <v>5.7788300000000001</v>
      </c>
      <c r="DE22">
        <v>436.22300000000001</v>
      </c>
      <c r="DF22">
        <v>500.17099999999999</v>
      </c>
      <c r="DG22">
        <v>18.704699999999999</v>
      </c>
      <c r="DH22">
        <v>12.9419</v>
      </c>
      <c r="DI22">
        <v>1.8657999999999999</v>
      </c>
      <c r="DJ22">
        <v>1.28986</v>
      </c>
      <c r="DK22">
        <v>16.349299999999999</v>
      </c>
      <c r="DL22">
        <v>10.6812</v>
      </c>
      <c r="DM22">
        <v>2000.07</v>
      </c>
      <c r="DN22">
        <v>0.89999899999999999</v>
      </c>
      <c r="DO22">
        <v>0.1</v>
      </c>
      <c r="DP22">
        <v>0</v>
      </c>
      <c r="DQ22">
        <v>723.75</v>
      </c>
      <c r="DR22">
        <v>5.00014</v>
      </c>
      <c r="DS22">
        <v>17933.2</v>
      </c>
      <c r="DT22">
        <v>16923.400000000001</v>
      </c>
      <c r="DU22">
        <v>46</v>
      </c>
      <c r="DV22">
        <v>46.811999999999998</v>
      </c>
      <c r="DW22">
        <v>46.625</v>
      </c>
      <c r="DX22">
        <v>45.75</v>
      </c>
      <c r="DY22">
        <v>47.561999999999998</v>
      </c>
      <c r="DZ22">
        <v>1795.56</v>
      </c>
      <c r="EA22">
        <v>199.51</v>
      </c>
      <c r="EB22">
        <v>0</v>
      </c>
      <c r="EC22">
        <v>1566763467.2</v>
      </c>
      <c r="ED22">
        <v>723.89211538461495</v>
      </c>
      <c r="EE22">
        <v>-1.86923077637365</v>
      </c>
      <c r="EF22">
        <v>-74.468369452057004</v>
      </c>
      <c r="EG22">
        <v>18036.776923076901</v>
      </c>
      <c r="EH22">
        <v>15</v>
      </c>
      <c r="EI22">
        <v>1566763457.0999999</v>
      </c>
      <c r="EJ22" t="s">
        <v>378</v>
      </c>
      <c r="EK22">
        <v>109</v>
      </c>
      <c r="EL22">
        <v>26.189</v>
      </c>
      <c r="EM22">
        <v>1.6E-2</v>
      </c>
      <c r="EN22">
        <v>500</v>
      </c>
      <c r="EO22">
        <v>13</v>
      </c>
      <c r="EP22">
        <v>0.06</v>
      </c>
      <c r="EQ22">
        <v>0.01</v>
      </c>
      <c r="ER22">
        <v>28.986483328827202</v>
      </c>
      <c r="ES22">
        <v>-0.22450181663016</v>
      </c>
      <c r="ET22">
        <v>0.12272064488835401</v>
      </c>
      <c r="EU22">
        <v>1</v>
      </c>
      <c r="EV22">
        <v>0.30351919720628301</v>
      </c>
      <c r="EW22">
        <v>-8.7043939404473202E-3</v>
      </c>
      <c r="EX22">
        <v>3.58422408727422E-3</v>
      </c>
      <c r="EY22">
        <v>1</v>
      </c>
      <c r="EZ22">
        <v>2</v>
      </c>
      <c r="FA22">
        <v>2</v>
      </c>
      <c r="FB22" t="s">
        <v>352</v>
      </c>
      <c r="FC22">
        <v>2.9139499999999998</v>
      </c>
      <c r="FD22">
        <v>2.7248100000000002</v>
      </c>
      <c r="FE22">
        <v>9.8518400000000006E-2</v>
      </c>
      <c r="FF22">
        <v>0.107999</v>
      </c>
      <c r="FG22">
        <v>9.5454899999999995E-2</v>
      </c>
      <c r="FH22">
        <v>7.1974800000000005E-2</v>
      </c>
      <c r="FI22">
        <v>23701</v>
      </c>
      <c r="FJ22">
        <v>21576.1</v>
      </c>
      <c r="FK22">
        <v>24276.6</v>
      </c>
      <c r="FL22">
        <v>22850</v>
      </c>
      <c r="FM22">
        <v>30865.3</v>
      </c>
      <c r="FN22">
        <v>29636.3</v>
      </c>
      <c r="FO22">
        <v>35161.800000000003</v>
      </c>
      <c r="FP22">
        <v>32968.699999999997</v>
      </c>
      <c r="FQ22">
        <v>1.9960500000000001</v>
      </c>
      <c r="FR22">
        <v>1.8287500000000001</v>
      </c>
      <c r="FS22">
        <v>8.0429E-2</v>
      </c>
      <c r="FT22">
        <v>0</v>
      </c>
      <c r="FU22">
        <v>25.706900000000001</v>
      </c>
      <c r="FV22">
        <v>999.9</v>
      </c>
      <c r="FW22">
        <v>43.046999999999997</v>
      </c>
      <c r="FX22">
        <v>34.009</v>
      </c>
      <c r="FY22">
        <v>23.088000000000001</v>
      </c>
      <c r="FZ22">
        <v>60.278599999999997</v>
      </c>
      <c r="GA22">
        <v>25.973600000000001</v>
      </c>
      <c r="GB22">
        <v>1</v>
      </c>
      <c r="GC22">
        <v>0.23833299999999999</v>
      </c>
      <c r="GD22">
        <v>3.4551599999999998</v>
      </c>
      <c r="GE22">
        <v>20.1587</v>
      </c>
      <c r="GF22">
        <v>5.2512800000000004</v>
      </c>
      <c r="GG22">
        <v>12.0519</v>
      </c>
      <c r="GH22">
        <v>4.9815500000000004</v>
      </c>
      <c r="GI22">
        <v>3.3003200000000001</v>
      </c>
      <c r="GJ22">
        <v>426.2</v>
      </c>
      <c r="GK22">
        <v>9999</v>
      </c>
      <c r="GL22">
        <v>9999</v>
      </c>
      <c r="GM22">
        <v>9999</v>
      </c>
      <c r="GN22">
        <v>1.8792800000000001</v>
      </c>
      <c r="GO22">
        <v>1.8772899999999999</v>
      </c>
      <c r="GP22">
        <v>1.8748499999999999</v>
      </c>
      <c r="GQ22">
        <v>1.8751500000000001</v>
      </c>
      <c r="GR22">
        <v>1.87554</v>
      </c>
      <c r="GS22">
        <v>1.87425</v>
      </c>
      <c r="GT22">
        <v>1.8712</v>
      </c>
      <c r="GU22">
        <v>1.8756299999999999</v>
      </c>
      <c r="GV22" t="s">
        <v>353</v>
      </c>
      <c r="GW22" t="s">
        <v>19</v>
      </c>
      <c r="GX22" t="s">
        <v>19</v>
      </c>
      <c r="GY22" t="s">
        <v>19</v>
      </c>
      <c r="GZ22" t="s">
        <v>354</v>
      </c>
      <c r="HA22" t="s">
        <v>355</v>
      </c>
      <c r="HB22" t="s">
        <v>356</v>
      </c>
      <c r="HC22" t="s">
        <v>356</v>
      </c>
      <c r="HD22" t="s">
        <v>356</v>
      </c>
      <c r="HE22" t="s">
        <v>356</v>
      </c>
      <c r="HF22">
        <v>0</v>
      </c>
      <c r="HG22">
        <v>100</v>
      </c>
      <c r="HH22">
        <v>100</v>
      </c>
      <c r="HI22">
        <v>26.189</v>
      </c>
      <c r="HJ22">
        <v>1.6E-2</v>
      </c>
      <c r="HK22">
        <v>2</v>
      </c>
      <c r="HL22">
        <v>509.82299999999998</v>
      </c>
      <c r="HM22">
        <v>466.52499999999998</v>
      </c>
      <c r="HN22">
        <v>20.415099999999999</v>
      </c>
      <c r="HO22">
        <v>30.170400000000001</v>
      </c>
      <c r="HP22">
        <v>30.001899999999999</v>
      </c>
      <c r="HQ22">
        <v>30.180599999999998</v>
      </c>
      <c r="HR22">
        <v>30.176100000000002</v>
      </c>
      <c r="HS22">
        <v>23.875699999999998</v>
      </c>
      <c r="HT22">
        <v>49.706800000000001</v>
      </c>
      <c r="HU22">
        <v>0</v>
      </c>
      <c r="HV22">
        <v>20.320900000000002</v>
      </c>
      <c r="HW22">
        <v>500</v>
      </c>
      <c r="HX22">
        <v>12.900700000000001</v>
      </c>
      <c r="HY22">
        <v>100.93</v>
      </c>
      <c r="HZ22">
        <v>101.33499999999999</v>
      </c>
    </row>
    <row r="23" spans="1:234" x14ac:dyDescent="0.25">
      <c r="A23">
        <v>9</v>
      </c>
      <c r="B23">
        <v>1566763603.5999999</v>
      </c>
      <c r="C23">
        <v>989</v>
      </c>
      <c r="D23" t="s">
        <v>379</v>
      </c>
      <c r="E23" t="s">
        <v>380</v>
      </c>
      <c r="F23" t="s">
        <v>346</v>
      </c>
      <c r="G23" t="s">
        <v>347</v>
      </c>
      <c r="H23" t="s">
        <v>348</v>
      </c>
      <c r="I23">
        <v>1566763603.5999999</v>
      </c>
      <c r="J23">
        <f t="shared" si="0"/>
        <v>4.4326670421927471E-3</v>
      </c>
      <c r="K23">
        <f t="shared" si="1"/>
        <v>30.049817738661684</v>
      </c>
      <c r="L23">
        <f t="shared" si="2"/>
        <v>561.00400000000002</v>
      </c>
      <c r="M23">
        <f t="shared" si="3"/>
        <v>356.68359748976792</v>
      </c>
      <c r="N23">
        <f t="shared" si="4"/>
        <v>35.582314824652748</v>
      </c>
      <c r="O23">
        <f t="shared" si="5"/>
        <v>55.965065639056</v>
      </c>
      <c r="P23">
        <f t="shared" si="6"/>
        <v>0.26523877248055394</v>
      </c>
      <c r="Q23">
        <f t="shared" si="7"/>
        <v>2.2551656063379117</v>
      </c>
      <c r="R23">
        <f t="shared" si="8"/>
        <v>0.2490466427956696</v>
      </c>
      <c r="S23">
        <f t="shared" si="9"/>
        <v>0.15702650899616324</v>
      </c>
      <c r="T23">
        <f t="shared" si="10"/>
        <v>330.42936525745245</v>
      </c>
      <c r="U23">
        <f t="shared" si="11"/>
        <v>27.010997296354311</v>
      </c>
      <c r="V23">
        <f t="shared" si="12"/>
        <v>27.026599999999998</v>
      </c>
      <c r="W23">
        <f t="shared" si="13"/>
        <v>3.584755170425455</v>
      </c>
      <c r="X23">
        <f t="shared" si="14"/>
        <v>55.062371018445454</v>
      </c>
      <c r="Y23">
        <f t="shared" si="15"/>
        <v>1.8576278961968</v>
      </c>
      <c r="Z23">
        <f t="shared" si="16"/>
        <v>3.3736794508440426</v>
      </c>
      <c r="AA23">
        <f t="shared" si="17"/>
        <v>1.727127274228655</v>
      </c>
      <c r="AB23">
        <f t="shared" si="18"/>
        <v>-195.48061656070016</v>
      </c>
      <c r="AC23">
        <f t="shared" si="19"/>
        <v>-125.16711256987161</v>
      </c>
      <c r="AD23">
        <f t="shared" si="20"/>
        <v>-11.919727139545572</v>
      </c>
      <c r="AE23">
        <f t="shared" si="21"/>
        <v>-2.1380910126648729</v>
      </c>
      <c r="AF23">
        <v>-4.1322957535946399E-2</v>
      </c>
      <c r="AG23">
        <v>4.6388639924005402E-2</v>
      </c>
      <c r="AH23">
        <v>3.4644602380879501</v>
      </c>
      <c r="AI23">
        <v>0</v>
      </c>
      <c r="AJ23">
        <v>0</v>
      </c>
      <c r="AK23">
        <f t="shared" si="22"/>
        <v>1</v>
      </c>
      <c r="AL23">
        <f t="shared" si="23"/>
        <v>0</v>
      </c>
      <c r="AM23">
        <f t="shared" si="24"/>
        <v>52870.207290822953</v>
      </c>
      <c r="AN23" t="s">
        <v>349</v>
      </c>
      <c r="AO23">
        <v>0</v>
      </c>
      <c r="AP23">
        <v>0</v>
      </c>
      <c r="AQ23">
        <f t="shared" si="25"/>
        <v>0</v>
      </c>
      <c r="AR23" t="e">
        <f t="shared" si="26"/>
        <v>#DIV/0!</v>
      </c>
      <c r="AS23">
        <v>0</v>
      </c>
      <c r="AT23" t="s">
        <v>349</v>
      </c>
      <c r="AU23">
        <v>0</v>
      </c>
      <c r="AV23">
        <v>0</v>
      </c>
      <c r="AW23" t="e">
        <f t="shared" si="27"/>
        <v>#DIV/0!</v>
      </c>
      <c r="AX23">
        <v>0.5</v>
      </c>
      <c r="AY23">
        <f t="shared" si="28"/>
        <v>1685.993399581052</v>
      </c>
      <c r="AZ23">
        <f t="shared" si="29"/>
        <v>30.049817738661684</v>
      </c>
      <c r="BA23" t="e">
        <f t="shared" si="30"/>
        <v>#DIV/0!</v>
      </c>
      <c r="BB23" t="e">
        <f t="shared" si="31"/>
        <v>#DIV/0!</v>
      </c>
      <c r="BC23">
        <f t="shared" si="32"/>
        <v>1.7823211968759002E-2</v>
      </c>
      <c r="BD23" t="e">
        <f t="shared" si="33"/>
        <v>#DIV/0!</v>
      </c>
      <c r="BE23" t="s">
        <v>349</v>
      </c>
      <c r="BF23">
        <v>0</v>
      </c>
      <c r="BG23">
        <f t="shared" si="34"/>
        <v>0</v>
      </c>
      <c r="BH23" t="e">
        <f t="shared" si="35"/>
        <v>#DIV/0!</v>
      </c>
      <c r="BI23" t="e">
        <f t="shared" si="36"/>
        <v>#DIV/0!</v>
      </c>
      <c r="BJ23" t="e">
        <f t="shared" si="37"/>
        <v>#DIV/0!</v>
      </c>
      <c r="BK23" t="e">
        <f t="shared" si="38"/>
        <v>#DIV/0!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f t="shared" si="39"/>
        <v>2000.01</v>
      </c>
      <c r="CE23">
        <f t="shared" si="40"/>
        <v>1685.993399581052</v>
      </c>
      <c r="CF23">
        <f t="shared" si="41"/>
        <v>0.84299248482810185</v>
      </c>
      <c r="CG23">
        <f t="shared" si="42"/>
        <v>0.19598496965620385</v>
      </c>
      <c r="CH23">
        <v>6</v>
      </c>
      <c r="CI23">
        <v>0.5</v>
      </c>
      <c r="CJ23" t="s">
        <v>350</v>
      </c>
      <c r="CK23">
        <v>1566763603.5999999</v>
      </c>
      <c r="CL23">
        <v>561.00400000000002</v>
      </c>
      <c r="CM23">
        <v>600.04600000000005</v>
      </c>
      <c r="CN23">
        <v>18.621200000000002</v>
      </c>
      <c r="CO23">
        <v>13.401300000000001</v>
      </c>
      <c r="CP23">
        <v>500.024</v>
      </c>
      <c r="CQ23">
        <v>99.658500000000004</v>
      </c>
      <c r="CR23">
        <v>0.10026400000000001</v>
      </c>
      <c r="CS23">
        <v>25.9971</v>
      </c>
      <c r="CT23">
        <v>27.026599999999998</v>
      </c>
      <c r="CU23">
        <v>999.9</v>
      </c>
      <c r="CV23">
        <v>0</v>
      </c>
      <c r="CW23">
        <v>0</v>
      </c>
      <c r="CX23">
        <v>9999.3799999999992</v>
      </c>
      <c r="CY23">
        <v>0</v>
      </c>
      <c r="CZ23">
        <v>1031.03</v>
      </c>
      <c r="DA23">
        <v>-39.041899999999998</v>
      </c>
      <c r="DB23">
        <v>571.649</v>
      </c>
      <c r="DC23">
        <v>608.197</v>
      </c>
      <c r="DD23">
        <v>5.2198599999999997</v>
      </c>
      <c r="DE23">
        <v>532.82500000000005</v>
      </c>
      <c r="DF23">
        <v>600.04600000000005</v>
      </c>
      <c r="DG23">
        <v>18.6052</v>
      </c>
      <c r="DH23">
        <v>13.401300000000001</v>
      </c>
      <c r="DI23">
        <v>1.8557600000000001</v>
      </c>
      <c r="DJ23">
        <v>1.3355600000000001</v>
      </c>
      <c r="DK23">
        <v>16.264500000000002</v>
      </c>
      <c r="DL23">
        <v>11.2051</v>
      </c>
      <c r="DM23">
        <v>2000.01</v>
      </c>
      <c r="DN23">
        <v>0.89999899999999999</v>
      </c>
      <c r="DO23">
        <v>0.1</v>
      </c>
      <c r="DP23">
        <v>0</v>
      </c>
      <c r="DQ23">
        <v>723.44100000000003</v>
      </c>
      <c r="DR23">
        <v>5.00014</v>
      </c>
      <c r="DS23">
        <v>17919</v>
      </c>
      <c r="DT23">
        <v>16922.900000000001</v>
      </c>
      <c r="DU23">
        <v>46.125</v>
      </c>
      <c r="DV23">
        <v>46.936999999999998</v>
      </c>
      <c r="DW23">
        <v>46.686999999999998</v>
      </c>
      <c r="DX23">
        <v>45.811999999999998</v>
      </c>
      <c r="DY23">
        <v>47.625</v>
      </c>
      <c r="DZ23">
        <v>1795.51</v>
      </c>
      <c r="EA23">
        <v>199.5</v>
      </c>
      <c r="EB23">
        <v>0</v>
      </c>
      <c r="EC23">
        <v>1566763571</v>
      </c>
      <c r="ED23">
        <v>723.51296153846101</v>
      </c>
      <c r="EE23">
        <v>-0.16584615947575801</v>
      </c>
      <c r="EF23">
        <v>-288.81367542439898</v>
      </c>
      <c r="EG23">
        <v>18063.115384615401</v>
      </c>
      <c r="EH23">
        <v>15</v>
      </c>
      <c r="EI23">
        <v>1566763563.5999999</v>
      </c>
      <c r="EJ23" t="s">
        <v>381</v>
      </c>
      <c r="EK23">
        <v>110</v>
      </c>
      <c r="EL23">
        <v>28.178999999999998</v>
      </c>
      <c r="EM23">
        <v>1.6E-2</v>
      </c>
      <c r="EN23">
        <v>600</v>
      </c>
      <c r="EO23">
        <v>13</v>
      </c>
      <c r="EP23">
        <v>0.04</v>
      </c>
      <c r="EQ23">
        <v>0.01</v>
      </c>
      <c r="ER23">
        <v>29.9455588087413</v>
      </c>
      <c r="ES23">
        <v>-0.237667328698352</v>
      </c>
      <c r="ET23">
        <v>0.14705846368011799</v>
      </c>
      <c r="EU23">
        <v>1</v>
      </c>
      <c r="EV23">
        <v>0.26964187200356299</v>
      </c>
      <c r="EW23">
        <v>-4.7860332437087202E-3</v>
      </c>
      <c r="EX23">
        <v>4.1656337324614398E-3</v>
      </c>
      <c r="EY23">
        <v>1</v>
      </c>
      <c r="EZ23">
        <v>2</v>
      </c>
      <c r="FA23">
        <v>2</v>
      </c>
      <c r="FB23" t="s">
        <v>352</v>
      </c>
      <c r="FC23">
        <v>2.91377</v>
      </c>
      <c r="FD23">
        <v>2.72498</v>
      </c>
      <c r="FE23">
        <v>0.114117</v>
      </c>
      <c r="FF23">
        <v>0.123002</v>
      </c>
      <c r="FG23">
        <v>9.5070000000000002E-2</v>
      </c>
      <c r="FH23">
        <v>7.3851399999999998E-2</v>
      </c>
      <c r="FI23">
        <v>23286.3</v>
      </c>
      <c r="FJ23">
        <v>21209.9</v>
      </c>
      <c r="FK23">
        <v>24272.2</v>
      </c>
      <c r="FL23">
        <v>22846.9</v>
      </c>
      <c r="FM23">
        <v>30873.599999999999</v>
      </c>
      <c r="FN23">
        <v>29572.7</v>
      </c>
      <c r="FO23">
        <v>35156.1</v>
      </c>
      <c r="FP23">
        <v>32964.5</v>
      </c>
      <c r="FQ23">
        <v>1.9948300000000001</v>
      </c>
      <c r="FR23">
        <v>1.8276300000000001</v>
      </c>
      <c r="FS23">
        <v>8.5666800000000001E-2</v>
      </c>
      <c r="FT23">
        <v>0</v>
      </c>
      <c r="FU23">
        <v>25.624099999999999</v>
      </c>
      <c r="FV23">
        <v>999.9</v>
      </c>
      <c r="FW23">
        <v>42.973999999999997</v>
      </c>
      <c r="FX23">
        <v>34.14</v>
      </c>
      <c r="FY23">
        <v>23.218800000000002</v>
      </c>
      <c r="FZ23">
        <v>60.168599999999998</v>
      </c>
      <c r="GA23">
        <v>26.262</v>
      </c>
      <c r="GB23">
        <v>1</v>
      </c>
      <c r="GC23">
        <v>0.24787899999999999</v>
      </c>
      <c r="GD23">
        <v>3.98977</v>
      </c>
      <c r="GE23">
        <v>20.145399999999999</v>
      </c>
      <c r="GF23">
        <v>5.2518799999999999</v>
      </c>
      <c r="GG23">
        <v>12.0519</v>
      </c>
      <c r="GH23">
        <v>4.9811500000000004</v>
      </c>
      <c r="GI23">
        <v>3.3002500000000001</v>
      </c>
      <c r="GJ23">
        <v>426.3</v>
      </c>
      <c r="GK23">
        <v>9999</v>
      </c>
      <c r="GL23">
        <v>9999</v>
      </c>
      <c r="GM23">
        <v>9999</v>
      </c>
      <c r="GN23">
        <v>1.87927</v>
      </c>
      <c r="GO23">
        <v>1.8772899999999999</v>
      </c>
      <c r="GP23">
        <v>1.8748499999999999</v>
      </c>
      <c r="GQ23">
        <v>1.8751500000000001</v>
      </c>
      <c r="GR23">
        <v>1.87548</v>
      </c>
      <c r="GS23">
        <v>1.8742399999999999</v>
      </c>
      <c r="GT23">
        <v>1.8712</v>
      </c>
      <c r="GU23">
        <v>1.8756200000000001</v>
      </c>
      <c r="GV23" t="s">
        <v>353</v>
      </c>
      <c r="GW23" t="s">
        <v>19</v>
      </c>
      <c r="GX23" t="s">
        <v>19</v>
      </c>
      <c r="GY23" t="s">
        <v>19</v>
      </c>
      <c r="GZ23" t="s">
        <v>354</v>
      </c>
      <c r="HA23" t="s">
        <v>355</v>
      </c>
      <c r="HB23" t="s">
        <v>356</v>
      </c>
      <c r="HC23" t="s">
        <v>356</v>
      </c>
      <c r="HD23" t="s">
        <v>356</v>
      </c>
      <c r="HE23" t="s">
        <v>356</v>
      </c>
      <c r="HF23">
        <v>0</v>
      </c>
      <c r="HG23">
        <v>100</v>
      </c>
      <c r="HH23">
        <v>100</v>
      </c>
      <c r="HI23">
        <v>28.178999999999998</v>
      </c>
      <c r="HJ23">
        <v>1.6E-2</v>
      </c>
      <c r="HK23">
        <v>2</v>
      </c>
      <c r="HL23">
        <v>509.46199999999999</v>
      </c>
      <c r="HM23">
        <v>466.17</v>
      </c>
      <c r="HN23">
        <v>20.068899999999999</v>
      </c>
      <c r="HO23">
        <v>30.238499999999998</v>
      </c>
      <c r="HP23">
        <v>30.000399999999999</v>
      </c>
      <c r="HQ23">
        <v>30.232800000000001</v>
      </c>
      <c r="HR23">
        <v>30.226900000000001</v>
      </c>
      <c r="HS23">
        <v>27.703299999999999</v>
      </c>
      <c r="HT23">
        <v>47.979100000000003</v>
      </c>
      <c r="HU23">
        <v>0</v>
      </c>
      <c r="HV23">
        <v>20.057300000000001</v>
      </c>
      <c r="HW23">
        <v>600</v>
      </c>
      <c r="HX23">
        <v>13.3437</v>
      </c>
      <c r="HY23">
        <v>100.91200000000001</v>
      </c>
      <c r="HZ23">
        <v>101.322</v>
      </c>
    </row>
    <row r="24" spans="1:234" x14ac:dyDescent="0.25">
      <c r="A24">
        <v>10</v>
      </c>
      <c r="B24">
        <v>1566763713</v>
      </c>
      <c r="C24">
        <v>1098.4000000953699</v>
      </c>
      <c r="D24" t="s">
        <v>382</v>
      </c>
      <c r="E24" t="s">
        <v>383</v>
      </c>
      <c r="F24" t="s">
        <v>346</v>
      </c>
      <c r="G24" t="s">
        <v>347</v>
      </c>
      <c r="H24" t="s">
        <v>348</v>
      </c>
      <c r="I24">
        <v>1566763713</v>
      </c>
      <c r="J24">
        <f t="shared" si="0"/>
        <v>3.950341254194076E-3</v>
      </c>
      <c r="K24">
        <f t="shared" si="1"/>
        <v>30.016894367363779</v>
      </c>
      <c r="L24">
        <f t="shared" si="2"/>
        <v>660.82500000000005</v>
      </c>
      <c r="M24">
        <f t="shared" si="3"/>
        <v>429.81813254972485</v>
      </c>
      <c r="N24">
        <f t="shared" si="4"/>
        <v>42.877773626898161</v>
      </c>
      <c r="O24">
        <f t="shared" si="5"/>
        <v>65.922544004624996</v>
      </c>
      <c r="P24">
        <f t="shared" si="6"/>
        <v>0.23377517847462492</v>
      </c>
      <c r="Q24">
        <f t="shared" si="7"/>
        <v>2.2540056956192132</v>
      </c>
      <c r="R24">
        <f t="shared" si="8"/>
        <v>0.22109205857267827</v>
      </c>
      <c r="S24">
        <f t="shared" si="9"/>
        <v>0.13926469374052702</v>
      </c>
      <c r="T24">
        <f t="shared" si="10"/>
        <v>330.42298197384821</v>
      </c>
      <c r="U24">
        <f t="shared" si="11"/>
        <v>27.106876875721333</v>
      </c>
      <c r="V24">
        <f t="shared" si="12"/>
        <v>26.995100000000001</v>
      </c>
      <c r="W24">
        <f t="shared" si="13"/>
        <v>3.5781297789000219</v>
      </c>
      <c r="X24">
        <f t="shared" si="14"/>
        <v>54.872111634365886</v>
      </c>
      <c r="Y24">
        <f t="shared" si="15"/>
        <v>1.8441552986534999</v>
      </c>
      <c r="Z24">
        <f t="shared" si="16"/>
        <v>3.3608243672884694</v>
      </c>
      <c r="AA24">
        <f t="shared" si="17"/>
        <v>1.733974480246522</v>
      </c>
      <c r="AB24">
        <f t="shared" si="18"/>
        <v>-174.21004930995875</v>
      </c>
      <c r="AC24">
        <f t="shared" si="19"/>
        <v>-129.11282725361195</v>
      </c>
      <c r="AD24">
        <f t="shared" si="20"/>
        <v>-12.295895620312832</v>
      </c>
      <c r="AE24">
        <f t="shared" si="21"/>
        <v>14.804209789964688</v>
      </c>
      <c r="AF24">
        <v>-4.1291673361947202E-2</v>
      </c>
      <c r="AG24">
        <v>4.6353520698047102E-2</v>
      </c>
      <c r="AH24">
        <v>3.4623848124610301</v>
      </c>
      <c r="AI24">
        <v>0</v>
      </c>
      <c r="AJ24">
        <v>0</v>
      </c>
      <c r="AK24">
        <f t="shared" si="22"/>
        <v>1</v>
      </c>
      <c r="AL24">
        <f t="shared" si="23"/>
        <v>0</v>
      </c>
      <c r="AM24">
        <f t="shared" si="24"/>
        <v>52843.19653596438</v>
      </c>
      <c r="AN24" t="s">
        <v>349</v>
      </c>
      <c r="AO24">
        <v>0</v>
      </c>
      <c r="AP24">
        <v>0</v>
      </c>
      <c r="AQ24">
        <f t="shared" si="25"/>
        <v>0</v>
      </c>
      <c r="AR24" t="e">
        <f t="shared" si="26"/>
        <v>#DIV/0!</v>
      </c>
      <c r="AS24">
        <v>0</v>
      </c>
      <c r="AT24" t="s">
        <v>349</v>
      </c>
      <c r="AU24">
        <v>0</v>
      </c>
      <c r="AV24">
        <v>0</v>
      </c>
      <c r="AW24" t="e">
        <f t="shared" si="27"/>
        <v>#DIV/0!</v>
      </c>
      <c r="AX24">
        <v>0.5</v>
      </c>
      <c r="AY24">
        <f t="shared" si="28"/>
        <v>1685.9597995810436</v>
      </c>
      <c r="AZ24">
        <f t="shared" si="29"/>
        <v>30.016894367363779</v>
      </c>
      <c r="BA24" t="e">
        <f t="shared" si="30"/>
        <v>#DIV/0!</v>
      </c>
      <c r="BB24" t="e">
        <f t="shared" si="31"/>
        <v>#DIV/0!</v>
      </c>
      <c r="BC24">
        <f t="shared" si="32"/>
        <v>1.7804039203558053E-2</v>
      </c>
      <c r="BD24" t="e">
        <f t="shared" si="33"/>
        <v>#DIV/0!</v>
      </c>
      <c r="BE24" t="s">
        <v>349</v>
      </c>
      <c r="BF24">
        <v>0</v>
      </c>
      <c r="BG24">
        <f t="shared" si="34"/>
        <v>0</v>
      </c>
      <c r="BH24" t="e">
        <f t="shared" si="35"/>
        <v>#DIV/0!</v>
      </c>
      <c r="BI24" t="e">
        <f t="shared" si="36"/>
        <v>#DIV/0!</v>
      </c>
      <c r="BJ24" t="e">
        <f t="shared" si="37"/>
        <v>#DIV/0!</v>
      </c>
      <c r="BK24" t="e">
        <f t="shared" si="38"/>
        <v>#DIV/0!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f t="shared" si="39"/>
        <v>1999.97</v>
      </c>
      <c r="CE24">
        <f t="shared" si="40"/>
        <v>1685.9597995810436</v>
      </c>
      <c r="CF24">
        <f t="shared" si="41"/>
        <v>0.842992544678692</v>
      </c>
      <c r="CG24">
        <f t="shared" si="42"/>
        <v>0.1959850893573841</v>
      </c>
      <c r="CH24">
        <v>6</v>
      </c>
      <c r="CI24">
        <v>0.5</v>
      </c>
      <c r="CJ24" t="s">
        <v>350</v>
      </c>
      <c r="CK24">
        <v>1566763713</v>
      </c>
      <c r="CL24">
        <v>660.82500000000005</v>
      </c>
      <c r="CM24">
        <v>699.97299999999996</v>
      </c>
      <c r="CN24">
        <v>18.4863</v>
      </c>
      <c r="CO24">
        <v>13.834099999999999</v>
      </c>
      <c r="CP24">
        <v>500.06200000000001</v>
      </c>
      <c r="CQ24">
        <v>99.657799999999995</v>
      </c>
      <c r="CR24">
        <v>0.100145</v>
      </c>
      <c r="CS24">
        <v>25.932600000000001</v>
      </c>
      <c r="CT24">
        <v>26.995100000000001</v>
      </c>
      <c r="CU24">
        <v>999.9</v>
      </c>
      <c r="CV24">
        <v>0</v>
      </c>
      <c r="CW24">
        <v>0</v>
      </c>
      <c r="CX24">
        <v>9991.8799999999992</v>
      </c>
      <c r="CY24">
        <v>0</v>
      </c>
      <c r="CZ24">
        <v>843.798</v>
      </c>
      <c r="DA24">
        <v>-39.148400000000002</v>
      </c>
      <c r="DB24">
        <v>673.27099999999996</v>
      </c>
      <c r="DC24">
        <v>709.79200000000003</v>
      </c>
      <c r="DD24">
        <v>4.65219</v>
      </c>
      <c r="DE24">
        <v>630.69500000000005</v>
      </c>
      <c r="DF24">
        <v>699.97299999999996</v>
      </c>
      <c r="DG24">
        <v>18.462299999999999</v>
      </c>
      <c r="DH24">
        <v>13.834099999999999</v>
      </c>
      <c r="DI24">
        <v>1.8423</v>
      </c>
      <c r="DJ24">
        <v>1.3786700000000001</v>
      </c>
      <c r="DK24">
        <v>16.150400000000001</v>
      </c>
      <c r="DL24">
        <v>11.6851</v>
      </c>
      <c r="DM24">
        <v>1999.97</v>
      </c>
      <c r="DN24">
        <v>0.89999899999999999</v>
      </c>
      <c r="DO24">
        <v>0.1</v>
      </c>
      <c r="DP24">
        <v>0</v>
      </c>
      <c r="DQ24">
        <v>722.05</v>
      </c>
      <c r="DR24">
        <v>5.00014</v>
      </c>
      <c r="DS24">
        <v>17832.5</v>
      </c>
      <c r="DT24">
        <v>16922.5</v>
      </c>
      <c r="DU24">
        <v>46.125</v>
      </c>
      <c r="DV24">
        <v>47</v>
      </c>
      <c r="DW24">
        <v>46.75</v>
      </c>
      <c r="DX24">
        <v>45.875</v>
      </c>
      <c r="DY24">
        <v>47.686999999999998</v>
      </c>
      <c r="DZ24">
        <v>1795.47</v>
      </c>
      <c r="EA24">
        <v>199.5</v>
      </c>
      <c r="EB24">
        <v>0</v>
      </c>
      <c r="EC24">
        <v>1566763680.2</v>
      </c>
      <c r="ED24">
        <v>722.16942307692295</v>
      </c>
      <c r="EE24">
        <v>-2.3072478731345298</v>
      </c>
      <c r="EF24">
        <v>-170.396586653616</v>
      </c>
      <c r="EG24">
        <v>18041.6115384615</v>
      </c>
      <c r="EH24">
        <v>15</v>
      </c>
      <c r="EI24">
        <v>1566763670.5999999</v>
      </c>
      <c r="EJ24" t="s">
        <v>384</v>
      </c>
      <c r="EK24">
        <v>111</v>
      </c>
      <c r="EL24">
        <v>30.13</v>
      </c>
      <c r="EM24">
        <v>2.4E-2</v>
      </c>
      <c r="EN24">
        <v>700</v>
      </c>
      <c r="EO24">
        <v>13</v>
      </c>
      <c r="EP24">
        <v>0.08</v>
      </c>
      <c r="EQ24">
        <v>0.02</v>
      </c>
      <c r="ER24">
        <v>30.085358228455</v>
      </c>
      <c r="ES24">
        <v>-0.245911217127912</v>
      </c>
      <c r="ET24">
        <v>9.2895122437470598E-2</v>
      </c>
      <c r="EU24">
        <v>1</v>
      </c>
      <c r="EV24">
        <v>0.239641135250619</v>
      </c>
      <c r="EW24">
        <v>-1.3036028339434401E-2</v>
      </c>
      <c r="EX24">
        <v>2.9901536406852099E-3</v>
      </c>
      <c r="EY24">
        <v>1</v>
      </c>
      <c r="EZ24">
        <v>2</v>
      </c>
      <c r="FA24">
        <v>2</v>
      </c>
      <c r="FB24" t="s">
        <v>352</v>
      </c>
      <c r="FC24">
        <v>2.9138299999999999</v>
      </c>
      <c r="FD24">
        <v>2.7248000000000001</v>
      </c>
      <c r="FE24">
        <v>0.12854599999999999</v>
      </c>
      <c r="FF24">
        <v>0.136793</v>
      </c>
      <c r="FG24">
        <v>9.4531199999999996E-2</v>
      </c>
      <c r="FH24">
        <v>7.5601299999999996E-2</v>
      </c>
      <c r="FI24">
        <v>22905.200000000001</v>
      </c>
      <c r="FJ24">
        <v>20873.900000000001</v>
      </c>
      <c r="FK24">
        <v>24270.5</v>
      </c>
      <c r="FL24">
        <v>22844.5</v>
      </c>
      <c r="FM24">
        <v>30890.1</v>
      </c>
      <c r="FN24">
        <v>29513.599999999999</v>
      </c>
      <c r="FO24">
        <v>35153.699999999997</v>
      </c>
      <c r="FP24">
        <v>32960.9</v>
      </c>
      <c r="FQ24">
        <v>1.9935799999999999</v>
      </c>
      <c r="FR24">
        <v>1.8270999999999999</v>
      </c>
      <c r="FS24">
        <v>9.0759199999999998E-2</v>
      </c>
      <c r="FT24">
        <v>0</v>
      </c>
      <c r="FU24">
        <v>25.509</v>
      </c>
      <c r="FV24">
        <v>999.9</v>
      </c>
      <c r="FW24">
        <v>42.924999999999997</v>
      </c>
      <c r="FX24">
        <v>34.280999999999999</v>
      </c>
      <c r="FY24">
        <v>23.376799999999999</v>
      </c>
      <c r="FZ24">
        <v>60.6586</v>
      </c>
      <c r="GA24">
        <v>26.037700000000001</v>
      </c>
      <c r="GB24">
        <v>1</v>
      </c>
      <c r="GC24">
        <v>0.25095000000000001</v>
      </c>
      <c r="GD24">
        <v>3.84117</v>
      </c>
      <c r="GE24">
        <v>20.149100000000001</v>
      </c>
      <c r="GF24">
        <v>5.2499399999999996</v>
      </c>
      <c r="GG24">
        <v>12.0519</v>
      </c>
      <c r="GH24">
        <v>4.9810499999999998</v>
      </c>
      <c r="GI24">
        <v>3.3003</v>
      </c>
      <c r="GJ24">
        <v>426.3</v>
      </c>
      <c r="GK24">
        <v>9999</v>
      </c>
      <c r="GL24">
        <v>9999</v>
      </c>
      <c r="GM24">
        <v>9999</v>
      </c>
      <c r="GN24">
        <v>1.8792899999999999</v>
      </c>
      <c r="GO24">
        <v>1.8772899999999999</v>
      </c>
      <c r="GP24">
        <v>1.87486</v>
      </c>
      <c r="GQ24">
        <v>1.8751599999999999</v>
      </c>
      <c r="GR24">
        <v>1.8754999999999999</v>
      </c>
      <c r="GS24">
        <v>1.87429</v>
      </c>
      <c r="GT24">
        <v>1.8712299999999999</v>
      </c>
      <c r="GU24">
        <v>1.8756299999999999</v>
      </c>
      <c r="GV24" t="s">
        <v>353</v>
      </c>
      <c r="GW24" t="s">
        <v>19</v>
      </c>
      <c r="GX24" t="s">
        <v>19</v>
      </c>
      <c r="GY24" t="s">
        <v>19</v>
      </c>
      <c r="GZ24" t="s">
        <v>354</v>
      </c>
      <c r="HA24" t="s">
        <v>355</v>
      </c>
      <c r="HB24" t="s">
        <v>356</v>
      </c>
      <c r="HC24" t="s">
        <v>356</v>
      </c>
      <c r="HD24" t="s">
        <v>356</v>
      </c>
      <c r="HE24" t="s">
        <v>356</v>
      </c>
      <c r="HF24">
        <v>0</v>
      </c>
      <c r="HG24">
        <v>100</v>
      </c>
      <c r="HH24">
        <v>100</v>
      </c>
      <c r="HI24">
        <v>30.13</v>
      </c>
      <c r="HJ24">
        <v>2.4E-2</v>
      </c>
      <c r="HK24">
        <v>2</v>
      </c>
      <c r="HL24">
        <v>509.02</v>
      </c>
      <c r="HM24">
        <v>466.16699999999997</v>
      </c>
      <c r="HN24">
        <v>20.017700000000001</v>
      </c>
      <c r="HO24">
        <v>30.283100000000001</v>
      </c>
      <c r="HP24">
        <v>30.0002</v>
      </c>
      <c r="HQ24">
        <v>30.277200000000001</v>
      </c>
      <c r="HR24">
        <v>30.271000000000001</v>
      </c>
      <c r="HS24">
        <v>31.443899999999999</v>
      </c>
      <c r="HT24">
        <v>46.281100000000002</v>
      </c>
      <c r="HU24">
        <v>0</v>
      </c>
      <c r="HV24">
        <v>20.018999999999998</v>
      </c>
      <c r="HW24">
        <v>700</v>
      </c>
      <c r="HX24">
        <v>13.9041</v>
      </c>
      <c r="HY24">
        <v>100.905</v>
      </c>
      <c r="HZ24">
        <v>101.31100000000001</v>
      </c>
    </row>
    <row r="25" spans="1:234" x14ac:dyDescent="0.25">
      <c r="A25">
        <v>11</v>
      </c>
      <c r="B25">
        <v>1566763797</v>
      </c>
      <c r="C25">
        <v>1182.4000000953699</v>
      </c>
      <c r="D25" t="s">
        <v>385</v>
      </c>
      <c r="E25" t="s">
        <v>386</v>
      </c>
      <c r="F25" t="s">
        <v>346</v>
      </c>
      <c r="G25" t="s">
        <v>347</v>
      </c>
      <c r="H25" t="s">
        <v>348</v>
      </c>
      <c r="I25">
        <v>1566763797</v>
      </c>
      <c r="J25">
        <f t="shared" si="0"/>
        <v>3.4267809428656197E-3</v>
      </c>
      <c r="K25">
        <f t="shared" si="1"/>
        <v>30.378501185368204</v>
      </c>
      <c r="L25">
        <f t="shared" si="2"/>
        <v>760.33299999999997</v>
      </c>
      <c r="M25">
        <f t="shared" si="3"/>
        <v>487.49171825375481</v>
      </c>
      <c r="N25">
        <f t="shared" si="4"/>
        <v>48.634026769015662</v>
      </c>
      <c r="O25">
        <f t="shared" si="5"/>
        <v>75.853710105733001</v>
      </c>
      <c r="P25">
        <f t="shared" si="6"/>
        <v>0.19866310992588762</v>
      </c>
      <c r="Q25">
        <f t="shared" si="7"/>
        <v>2.2510323442056546</v>
      </c>
      <c r="R25">
        <f t="shared" si="8"/>
        <v>0.18941130232070208</v>
      </c>
      <c r="S25">
        <f t="shared" si="9"/>
        <v>0.11917739119069365</v>
      </c>
      <c r="T25">
        <f t="shared" si="10"/>
        <v>330.42298197384821</v>
      </c>
      <c r="U25">
        <f t="shared" si="11"/>
        <v>27.218541257374714</v>
      </c>
      <c r="V25">
        <f t="shared" si="12"/>
        <v>27.070699999999999</v>
      </c>
      <c r="W25">
        <f t="shared" si="13"/>
        <v>3.5940487082190105</v>
      </c>
      <c r="X25">
        <f t="shared" si="14"/>
        <v>54.903914949416347</v>
      </c>
      <c r="Y25">
        <f t="shared" si="15"/>
        <v>1.8382877027464002</v>
      </c>
      <c r="Z25">
        <f t="shared" si="16"/>
        <v>3.3481905697253782</v>
      </c>
      <c r="AA25">
        <f t="shared" si="17"/>
        <v>1.7557610054726103</v>
      </c>
      <c r="AB25">
        <f t="shared" si="18"/>
        <v>-151.12103958037383</v>
      </c>
      <c r="AC25">
        <f t="shared" si="19"/>
        <v>-145.83549490373755</v>
      </c>
      <c r="AD25">
        <f t="shared" si="20"/>
        <v>-13.90765074033324</v>
      </c>
      <c r="AE25">
        <f t="shared" si="21"/>
        <v>19.558796749403598</v>
      </c>
      <c r="AF25">
        <v>-4.1211545285038897E-2</v>
      </c>
      <c r="AG25">
        <v>4.6263569912112501E-2</v>
      </c>
      <c r="AH25">
        <v>3.45706655499438</v>
      </c>
      <c r="AI25">
        <v>0</v>
      </c>
      <c r="AJ25">
        <v>0</v>
      </c>
      <c r="AK25">
        <f t="shared" si="22"/>
        <v>1</v>
      </c>
      <c r="AL25">
        <f t="shared" si="23"/>
        <v>0</v>
      </c>
      <c r="AM25">
        <f t="shared" si="24"/>
        <v>52756.149664305551</v>
      </c>
      <c r="AN25" t="s">
        <v>349</v>
      </c>
      <c r="AO25">
        <v>0</v>
      </c>
      <c r="AP25">
        <v>0</v>
      </c>
      <c r="AQ25">
        <f t="shared" si="25"/>
        <v>0</v>
      </c>
      <c r="AR25" t="e">
        <f t="shared" si="26"/>
        <v>#DIV/0!</v>
      </c>
      <c r="AS25">
        <v>0</v>
      </c>
      <c r="AT25" t="s">
        <v>349</v>
      </c>
      <c r="AU25">
        <v>0</v>
      </c>
      <c r="AV25">
        <v>0</v>
      </c>
      <c r="AW25" t="e">
        <f t="shared" si="27"/>
        <v>#DIV/0!</v>
      </c>
      <c r="AX25">
        <v>0.5</v>
      </c>
      <c r="AY25">
        <f t="shared" si="28"/>
        <v>1685.9597995810436</v>
      </c>
      <c r="AZ25">
        <f t="shared" si="29"/>
        <v>30.378501185368204</v>
      </c>
      <c r="BA25" t="e">
        <f t="shared" si="30"/>
        <v>#DIV/0!</v>
      </c>
      <c r="BB25" t="e">
        <f t="shared" si="31"/>
        <v>#DIV/0!</v>
      </c>
      <c r="BC25">
        <f t="shared" si="32"/>
        <v>1.8018520484840254E-2</v>
      </c>
      <c r="BD25" t="e">
        <f t="shared" si="33"/>
        <v>#DIV/0!</v>
      </c>
      <c r="BE25" t="s">
        <v>349</v>
      </c>
      <c r="BF25">
        <v>0</v>
      </c>
      <c r="BG25">
        <f t="shared" si="34"/>
        <v>0</v>
      </c>
      <c r="BH25" t="e">
        <f t="shared" si="35"/>
        <v>#DIV/0!</v>
      </c>
      <c r="BI25" t="e">
        <f t="shared" si="36"/>
        <v>#DIV/0!</v>
      </c>
      <c r="BJ25" t="e">
        <f t="shared" si="37"/>
        <v>#DIV/0!</v>
      </c>
      <c r="BK25" t="e">
        <f t="shared" si="38"/>
        <v>#DIV/0!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f t="shared" si="39"/>
        <v>1999.97</v>
      </c>
      <c r="CE25">
        <f t="shared" si="40"/>
        <v>1685.9597995810436</v>
      </c>
      <c r="CF25">
        <f t="shared" si="41"/>
        <v>0.842992544678692</v>
      </c>
      <c r="CG25">
        <f t="shared" si="42"/>
        <v>0.1959850893573841</v>
      </c>
      <c r="CH25">
        <v>6</v>
      </c>
      <c r="CI25">
        <v>0.5</v>
      </c>
      <c r="CJ25" t="s">
        <v>350</v>
      </c>
      <c r="CK25">
        <v>1566763797</v>
      </c>
      <c r="CL25">
        <v>760.33299999999997</v>
      </c>
      <c r="CM25">
        <v>799.92100000000005</v>
      </c>
      <c r="CN25">
        <v>18.426400000000001</v>
      </c>
      <c r="CO25">
        <v>14.3893</v>
      </c>
      <c r="CP25">
        <v>499.90899999999999</v>
      </c>
      <c r="CQ25">
        <v>99.663899999999998</v>
      </c>
      <c r="CR25">
        <v>9.9901000000000004E-2</v>
      </c>
      <c r="CS25">
        <v>25.869</v>
      </c>
      <c r="CT25">
        <v>27.070699999999999</v>
      </c>
      <c r="CU25">
        <v>999.9</v>
      </c>
      <c r="CV25">
        <v>0</v>
      </c>
      <c r="CW25">
        <v>0</v>
      </c>
      <c r="CX25">
        <v>9971.8799999999992</v>
      </c>
      <c r="CY25">
        <v>0</v>
      </c>
      <c r="CZ25">
        <v>1022</v>
      </c>
      <c r="DA25">
        <v>-41.3003</v>
      </c>
      <c r="DB25">
        <v>772.85500000000002</v>
      </c>
      <c r="DC25">
        <v>811.59900000000005</v>
      </c>
      <c r="DD25">
        <v>4.0290600000000003</v>
      </c>
      <c r="DE25">
        <v>728.49099999999999</v>
      </c>
      <c r="DF25">
        <v>799.92100000000005</v>
      </c>
      <c r="DG25">
        <v>18.394400000000001</v>
      </c>
      <c r="DH25">
        <v>14.3893</v>
      </c>
      <c r="DI25">
        <v>1.8356399999999999</v>
      </c>
      <c r="DJ25">
        <v>1.4340900000000001</v>
      </c>
      <c r="DK25">
        <v>16.093699999999998</v>
      </c>
      <c r="DL25">
        <v>12.282999999999999</v>
      </c>
      <c r="DM25">
        <v>1999.97</v>
      </c>
      <c r="DN25">
        <v>0.89999899999999999</v>
      </c>
      <c r="DO25">
        <v>0.1</v>
      </c>
      <c r="DP25">
        <v>0</v>
      </c>
      <c r="DQ25">
        <v>720.55399999999997</v>
      </c>
      <c r="DR25">
        <v>5.00014</v>
      </c>
      <c r="DS25">
        <v>18105.599999999999</v>
      </c>
      <c r="DT25">
        <v>16922.5</v>
      </c>
      <c r="DU25">
        <v>46.186999999999998</v>
      </c>
      <c r="DV25">
        <v>47.061999999999998</v>
      </c>
      <c r="DW25">
        <v>46.811999999999998</v>
      </c>
      <c r="DX25">
        <v>45.936999999999998</v>
      </c>
      <c r="DY25">
        <v>47.75</v>
      </c>
      <c r="DZ25">
        <v>1795.47</v>
      </c>
      <c r="EA25">
        <v>199.5</v>
      </c>
      <c r="EB25">
        <v>0</v>
      </c>
      <c r="EC25">
        <v>1566763764.2</v>
      </c>
      <c r="ED25">
        <v>720.53365384615404</v>
      </c>
      <c r="EE25">
        <v>-0.45227350926189902</v>
      </c>
      <c r="EF25">
        <v>113.09743401823501</v>
      </c>
      <c r="EG25">
        <v>18091.580769230801</v>
      </c>
      <c r="EH25">
        <v>15</v>
      </c>
      <c r="EI25">
        <v>1566763822.5</v>
      </c>
      <c r="EJ25" t="s">
        <v>387</v>
      </c>
      <c r="EK25">
        <v>112</v>
      </c>
      <c r="EL25">
        <v>31.841999999999999</v>
      </c>
      <c r="EM25">
        <v>3.2000000000000001E-2</v>
      </c>
      <c r="EN25">
        <v>800</v>
      </c>
      <c r="EO25">
        <v>14</v>
      </c>
      <c r="EP25">
        <v>0.03</v>
      </c>
      <c r="EQ25">
        <v>0.03</v>
      </c>
      <c r="ER25">
        <v>31.914397158217401</v>
      </c>
      <c r="ES25">
        <v>-0.28742479839090601</v>
      </c>
      <c r="ET25">
        <v>5.4750245266296099E-2</v>
      </c>
      <c r="EU25">
        <v>1</v>
      </c>
      <c r="EV25">
        <v>0.20324822041002399</v>
      </c>
      <c r="EW25">
        <v>-2.3764458356055999E-2</v>
      </c>
      <c r="EX25">
        <v>3.47869953327846E-3</v>
      </c>
      <c r="EY25">
        <v>1</v>
      </c>
      <c r="EZ25">
        <v>2</v>
      </c>
      <c r="FA25">
        <v>2</v>
      </c>
      <c r="FB25" t="s">
        <v>352</v>
      </c>
      <c r="FC25">
        <v>2.91343</v>
      </c>
      <c r="FD25">
        <v>2.72438</v>
      </c>
      <c r="FE25">
        <v>0.14186399999999999</v>
      </c>
      <c r="FF25">
        <v>0.14960899999999999</v>
      </c>
      <c r="FG25">
        <v>9.4278399999999998E-2</v>
      </c>
      <c r="FH25">
        <v>7.78253E-2</v>
      </c>
      <c r="FI25">
        <v>22553.5</v>
      </c>
      <c r="FJ25">
        <v>20562.2</v>
      </c>
      <c r="FK25">
        <v>24269.1</v>
      </c>
      <c r="FL25">
        <v>22843</v>
      </c>
      <c r="FM25">
        <v>30896.7</v>
      </c>
      <c r="FN25">
        <v>29440.9</v>
      </c>
      <c r="FO25">
        <v>35151.300000000003</v>
      </c>
      <c r="FP25">
        <v>32959.1</v>
      </c>
      <c r="FQ25">
        <v>1.9927999999999999</v>
      </c>
      <c r="FR25">
        <v>1.8270299999999999</v>
      </c>
      <c r="FS25">
        <v>9.0938099999999994E-2</v>
      </c>
      <c r="FT25">
        <v>0</v>
      </c>
      <c r="FU25">
        <v>25.581900000000001</v>
      </c>
      <c r="FV25">
        <v>999.9</v>
      </c>
      <c r="FW25">
        <v>42.87</v>
      </c>
      <c r="FX25">
        <v>34.372</v>
      </c>
      <c r="FY25">
        <v>23.463000000000001</v>
      </c>
      <c r="FZ25">
        <v>61.738500000000002</v>
      </c>
      <c r="GA25">
        <v>26.101800000000001</v>
      </c>
      <c r="GB25">
        <v>1</v>
      </c>
      <c r="GC25">
        <v>0.25839699999999999</v>
      </c>
      <c r="GD25">
        <v>4.8283300000000002</v>
      </c>
      <c r="GE25">
        <v>20.1236</v>
      </c>
      <c r="GF25">
        <v>5.2493400000000001</v>
      </c>
      <c r="GG25">
        <v>12.0519</v>
      </c>
      <c r="GH25">
        <v>4.9804500000000003</v>
      </c>
      <c r="GI25">
        <v>3.2999299999999998</v>
      </c>
      <c r="GJ25">
        <v>426.3</v>
      </c>
      <c r="GK25">
        <v>9999</v>
      </c>
      <c r="GL25">
        <v>9999</v>
      </c>
      <c r="GM25">
        <v>9999</v>
      </c>
      <c r="GN25">
        <v>1.8793</v>
      </c>
      <c r="GO25">
        <v>1.8772800000000001</v>
      </c>
      <c r="GP25">
        <v>1.8748499999999999</v>
      </c>
      <c r="GQ25">
        <v>1.8751500000000001</v>
      </c>
      <c r="GR25">
        <v>1.87551</v>
      </c>
      <c r="GS25">
        <v>1.87425</v>
      </c>
      <c r="GT25">
        <v>1.8712</v>
      </c>
      <c r="GU25">
        <v>1.87561</v>
      </c>
      <c r="GV25" t="s">
        <v>353</v>
      </c>
      <c r="GW25" t="s">
        <v>19</v>
      </c>
      <c r="GX25" t="s">
        <v>19</v>
      </c>
      <c r="GY25" t="s">
        <v>19</v>
      </c>
      <c r="GZ25" t="s">
        <v>354</v>
      </c>
      <c r="HA25" t="s">
        <v>355</v>
      </c>
      <c r="HB25" t="s">
        <v>356</v>
      </c>
      <c r="HC25" t="s">
        <v>356</v>
      </c>
      <c r="HD25" t="s">
        <v>356</v>
      </c>
      <c r="HE25" t="s">
        <v>356</v>
      </c>
      <c r="HF25">
        <v>0</v>
      </c>
      <c r="HG25">
        <v>100</v>
      </c>
      <c r="HH25">
        <v>100</v>
      </c>
      <c r="HI25">
        <v>31.841999999999999</v>
      </c>
      <c r="HJ25">
        <v>3.2000000000000001E-2</v>
      </c>
      <c r="HK25">
        <v>2</v>
      </c>
      <c r="HL25">
        <v>508.77499999999998</v>
      </c>
      <c r="HM25">
        <v>466.392</v>
      </c>
      <c r="HN25">
        <v>19.305199999999999</v>
      </c>
      <c r="HO25">
        <v>30.3172</v>
      </c>
      <c r="HP25">
        <v>30.000499999999999</v>
      </c>
      <c r="HQ25">
        <v>30.308499999999999</v>
      </c>
      <c r="HR25">
        <v>30.305299999999999</v>
      </c>
      <c r="HS25">
        <v>35.109200000000001</v>
      </c>
      <c r="HT25">
        <v>43.734099999999998</v>
      </c>
      <c r="HU25">
        <v>0</v>
      </c>
      <c r="HV25">
        <v>19.256499999999999</v>
      </c>
      <c r="HW25">
        <v>800</v>
      </c>
      <c r="HX25">
        <v>14.4336</v>
      </c>
      <c r="HY25">
        <v>100.899</v>
      </c>
      <c r="HZ25">
        <v>101.30500000000001</v>
      </c>
    </row>
    <row r="26" spans="1:234" x14ac:dyDescent="0.25">
      <c r="A26">
        <v>12</v>
      </c>
      <c r="B26">
        <v>1566763931.5</v>
      </c>
      <c r="C26">
        <v>1316.9000000953699</v>
      </c>
      <c r="D26" t="s">
        <v>388</v>
      </c>
      <c r="E26" t="s">
        <v>389</v>
      </c>
      <c r="F26" t="s">
        <v>346</v>
      </c>
      <c r="G26" t="s">
        <v>347</v>
      </c>
      <c r="H26" t="s">
        <v>348</v>
      </c>
      <c r="I26">
        <v>1566763931.5</v>
      </c>
      <c r="J26">
        <f t="shared" si="0"/>
        <v>2.7034753128891216E-3</v>
      </c>
      <c r="K26">
        <f t="shared" si="1"/>
        <v>30.590193704675137</v>
      </c>
      <c r="L26">
        <f t="shared" si="2"/>
        <v>960.16399999999999</v>
      </c>
      <c r="M26">
        <f t="shared" si="3"/>
        <v>609.22742103408768</v>
      </c>
      <c r="N26">
        <f t="shared" si="4"/>
        <v>60.776901161537907</v>
      </c>
      <c r="O26">
        <f t="shared" si="5"/>
        <v>95.786549508581203</v>
      </c>
      <c r="P26">
        <f t="shared" si="6"/>
        <v>0.15396113689061178</v>
      </c>
      <c r="Q26">
        <f t="shared" si="7"/>
        <v>2.2597082210992312</v>
      </c>
      <c r="R26">
        <f t="shared" si="8"/>
        <v>0.14836188197022504</v>
      </c>
      <c r="S26">
        <f t="shared" si="9"/>
        <v>9.3212281497066007E-2</v>
      </c>
      <c r="T26">
        <f t="shared" si="10"/>
        <v>330.40110712019748</v>
      </c>
      <c r="U26">
        <f t="shared" si="11"/>
        <v>27.320665276929365</v>
      </c>
      <c r="V26">
        <f t="shared" si="12"/>
        <v>27.0349</v>
      </c>
      <c r="W26">
        <f t="shared" si="13"/>
        <v>3.5865026900659043</v>
      </c>
      <c r="X26">
        <f t="shared" si="14"/>
        <v>54.72231125519491</v>
      </c>
      <c r="Y26">
        <f t="shared" si="15"/>
        <v>1.81788777585925</v>
      </c>
      <c r="Z26">
        <f t="shared" si="16"/>
        <v>3.3220230179635801</v>
      </c>
      <c r="AA26">
        <f t="shared" si="17"/>
        <v>1.7686149142066543</v>
      </c>
      <c r="AB26">
        <f t="shared" si="18"/>
        <v>-119.22326129841026</v>
      </c>
      <c r="AC26">
        <f t="shared" si="19"/>
        <v>-158.16590333832539</v>
      </c>
      <c r="AD26">
        <f t="shared" si="20"/>
        <v>-15.012987590515086</v>
      </c>
      <c r="AE26">
        <f t="shared" si="21"/>
        <v>37.998954892946756</v>
      </c>
      <c r="AF26">
        <v>-4.1445618465395101E-2</v>
      </c>
      <c r="AG26">
        <v>4.65263375629991E-2</v>
      </c>
      <c r="AH26">
        <v>3.4725924604754601</v>
      </c>
      <c r="AI26">
        <v>0</v>
      </c>
      <c r="AJ26">
        <v>0</v>
      </c>
      <c r="AK26">
        <f t="shared" si="22"/>
        <v>1</v>
      </c>
      <c r="AL26">
        <f t="shared" si="23"/>
        <v>0</v>
      </c>
      <c r="AM26">
        <f t="shared" si="24"/>
        <v>53066.959059124165</v>
      </c>
      <c r="AN26" t="s">
        <v>349</v>
      </c>
      <c r="AO26">
        <v>0</v>
      </c>
      <c r="AP26">
        <v>0</v>
      </c>
      <c r="AQ26">
        <f t="shared" si="25"/>
        <v>0</v>
      </c>
      <c r="AR26" t="e">
        <f t="shared" si="26"/>
        <v>#DIV/0!</v>
      </c>
      <c r="AS26">
        <v>0</v>
      </c>
      <c r="AT26" t="s">
        <v>349</v>
      </c>
      <c r="AU26">
        <v>0</v>
      </c>
      <c r="AV26">
        <v>0</v>
      </c>
      <c r="AW26" t="e">
        <f t="shared" si="27"/>
        <v>#DIV/0!</v>
      </c>
      <c r="AX26">
        <v>0.5</v>
      </c>
      <c r="AY26">
        <f t="shared" si="28"/>
        <v>1685.8499995810585</v>
      </c>
      <c r="AZ26">
        <f t="shared" si="29"/>
        <v>30.590193704675137</v>
      </c>
      <c r="BA26" t="e">
        <f t="shared" si="30"/>
        <v>#DIV/0!</v>
      </c>
      <c r="BB26" t="e">
        <f t="shared" si="31"/>
        <v>#DIV/0!</v>
      </c>
      <c r="BC26">
        <f t="shared" si="32"/>
        <v>1.8145264236009692E-2</v>
      </c>
      <c r="BD26" t="e">
        <f t="shared" si="33"/>
        <v>#DIV/0!</v>
      </c>
      <c r="BE26" t="s">
        <v>349</v>
      </c>
      <c r="BF26">
        <v>0</v>
      </c>
      <c r="BG26">
        <f t="shared" si="34"/>
        <v>0</v>
      </c>
      <c r="BH26" t="e">
        <f t="shared" si="35"/>
        <v>#DIV/0!</v>
      </c>
      <c r="BI26" t="e">
        <f t="shared" si="36"/>
        <v>#DIV/0!</v>
      </c>
      <c r="BJ26" t="e">
        <f t="shared" si="37"/>
        <v>#DIV/0!</v>
      </c>
      <c r="BK26" t="e">
        <f t="shared" si="38"/>
        <v>#DIV/0!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f t="shared" si="39"/>
        <v>1999.84</v>
      </c>
      <c r="CE26">
        <f t="shared" si="40"/>
        <v>1685.8499995810585</v>
      </c>
      <c r="CF26">
        <f t="shared" si="41"/>
        <v>0.84299243918566413</v>
      </c>
      <c r="CG26">
        <f t="shared" si="42"/>
        <v>0.19598487837132822</v>
      </c>
      <c r="CH26">
        <v>6</v>
      </c>
      <c r="CI26">
        <v>0.5</v>
      </c>
      <c r="CJ26" t="s">
        <v>350</v>
      </c>
      <c r="CK26">
        <v>1566763931.5</v>
      </c>
      <c r="CL26">
        <v>960.16399999999999</v>
      </c>
      <c r="CM26">
        <v>999.98900000000003</v>
      </c>
      <c r="CN26">
        <v>18.2225</v>
      </c>
      <c r="CO26">
        <v>15.0373</v>
      </c>
      <c r="CP26">
        <v>499.97699999999998</v>
      </c>
      <c r="CQ26">
        <v>99.661100000000005</v>
      </c>
      <c r="CR26">
        <v>9.9513299999999999E-2</v>
      </c>
      <c r="CS26">
        <v>25.736599999999999</v>
      </c>
      <c r="CT26">
        <v>27.0349</v>
      </c>
      <c r="CU26">
        <v>999.9</v>
      </c>
      <c r="CV26">
        <v>0</v>
      </c>
      <c r="CW26">
        <v>0</v>
      </c>
      <c r="CX26">
        <v>10028.799999999999</v>
      </c>
      <c r="CY26">
        <v>0</v>
      </c>
      <c r="CZ26">
        <v>1059.05</v>
      </c>
      <c r="DA26">
        <v>-39.825800000000001</v>
      </c>
      <c r="DB26">
        <v>977.98500000000001</v>
      </c>
      <c r="DC26">
        <v>1015.26</v>
      </c>
      <c r="DD26">
        <v>3.1852</v>
      </c>
      <c r="DE26">
        <v>925.31600000000003</v>
      </c>
      <c r="DF26">
        <v>999.98900000000003</v>
      </c>
      <c r="DG26">
        <v>18.182500000000001</v>
      </c>
      <c r="DH26">
        <v>15.0373</v>
      </c>
      <c r="DI26">
        <v>1.8160799999999999</v>
      </c>
      <c r="DJ26">
        <v>1.49864</v>
      </c>
      <c r="DK26">
        <v>15.9259</v>
      </c>
      <c r="DL26">
        <v>12.9543</v>
      </c>
      <c r="DM26">
        <v>1999.84</v>
      </c>
      <c r="DN26">
        <v>0.90000199999999997</v>
      </c>
      <c r="DO26">
        <v>9.9997799999999998E-2</v>
      </c>
      <c r="DP26">
        <v>0</v>
      </c>
      <c r="DQ26">
        <v>718.12699999999995</v>
      </c>
      <c r="DR26">
        <v>5.00014</v>
      </c>
      <c r="DS26">
        <v>17984.099999999999</v>
      </c>
      <c r="DT26">
        <v>16921.5</v>
      </c>
      <c r="DU26">
        <v>46.061999999999998</v>
      </c>
      <c r="DV26">
        <v>46.936999999999998</v>
      </c>
      <c r="DW26">
        <v>46.75</v>
      </c>
      <c r="DX26">
        <v>45.625</v>
      </c>
      <c r="DY26">
        <v>47.625</v>
      </c>
      <c r="DZ26">
        <v>1795.36</v>
      </c>
      <c r="EA26">
        <v>199.48</v>
      </c>
      <c r="EB26">
        <v>0</v>
      </c>
      <c r="EC26">
        <v>1566763899.2</v>
      </c>
      <c r="ED26">
        <v>718.16700000000003</v>
      </c>
      <c r="EE26">
        <v>-0.99712820441224403</v>
      </c>
      <c r="EF26">
        <v>354.56409770928002</v>
      </c>
      <c r="EG26">
        <v>18030.676923076899</v>
      </c>
      <c r="EH26">
        <v>15</v>
      </c>
      <c r="EI26">
        <v>1566763888</v>
      </c>
      <c r="EJ26" t="s">
        <v>390</v>
      </c>
      <c r="EK26">
        <v>113</v>
      </c>
      <c r="EL26">
        <v>34.847999999999999</v>
      </c>
      <c r="EM26">
        <v>0.04</v>
      </c>
      <c r="EN26">
        <v>1000</v>
      </c>
      <c r="EO26">
        <v>15</v>
      </c>
      <c r="EP26">
        <v>0.06</v>
      </c>
      <c r="EQ26">
        <v>0.03</v>
      </c>
      <c r="ER26">
        <v>30.638058567540199</v>
      </c>
      <c r="ES26">
        <v>-0.29715771606070301</v>
      </c>
      <c r="ET26">
        <v>0.10496457567072701</v>
      </c>
      <c r="EU26">
        <v>1</v>
      </c>
      <c r="EV26">
        <v>0.16030966542970601</v>
      </c>
      <c r="EW26">
        <v>-2.1349167491818501E-2</v>
      </c>
      <c r="EX26">
        <v>3.3974184669775601E-3</v>
      </c>
      <c r="EY26">
        <v>1</v>
      </c>
      <c r="EZ26">
        <v>2</v>
      </c>
      <c r="FA26">
        <v>2</v>
      </c>
      <c r="FB26" t="s">
        <v>352</v>
      </c>
      <c r="FC26">
        <v>2.91357</v>
      </c>
      <c r="FD26">
        <v>2.7244899999999999</v>
      </c>
      <c r="FE26">
        <v>0.16603599999999999</v>
      </c>
      <c r="FF26">
        <v>0.172898</v>
      </c>
      <c r="FG26">
        <v>9.3479300000000001E-2</v>
      </c>
      <c r="FH26">
        <v>8.0372299999999994E-2</v>
      </c>
      <c r="FI26">
        <v>21915.9</v>
      </c>
      <c r="FJ26">
        <v>19997.3</v>
      </c>
      <c r="FK26">
        <v>24267.3</v>
      </c>
      <c r="FL26">
        <v>22841.7</v>
      </c>
      <c r="FM26">
        <v>30922.2</v>
      </c>
      <c r="FN26">
        <v>29357.9</v>
      </c>
      <c r="FO26">
        <v>35149.1</v>
      </c>
      <c r="FP26">
        <v>32957.199999999997</v>
      </c>
      <c r="FQ26">
        <v>1.9918199999999999</v>
      </c>
      <c r="FR26">
        <v>1.8266800000000001</v>
      </c>
      <c r="FS26">
        <v>0.100009</v>
      </c>
      <c r="FT26">
        <v>0</v>
      </c>
      <c r="FU26">
        <v>25.397300000000001</v>
      </c>
      <c r="FV26">
        <v>999.9</v>
      </c>
      <c r="FW26">
        <v>42.747999999999998</v>
      </c>
      <c r="FX26">
        <v>34.523000000000003</v>
      </c>
      <c r="FY26">
        <v>23.595800000000001</v>
      </c>
      <c r="FZ26">
        <v>60.668500000000002</v>
      </c>
      <c r="GA26">
        <v>26.274000000000001</v>
      </c>
      <c r="GB26">
        <v>1</v>
      </c>
      <c r="GC26">
        <v>0.25881399999999999</v>
      </c>
      <c r="GD26">
        <v>4.1810900000000002</v>
      </c>
      <c r="GE26">
        <v>20.141200000000001</v>
      </c>
      <c r="GF26">
        <v>5.2527799999999996</v>
      </c>
      <c r="GG26">
        <v>12.0519</v>
      </c>
      <c r="GH26">
        <v>4.9814499999999997</v>
      </c>
      <c r="GI26">
        <v>3.3003</v>
      </c>
      <c r="GJ26">
        <v>426.4</v>
      </c>
      <c r="GK26">
        <v>9999</v>
      </c>
      <c r="GL26">
        <v>9999</v>
      </c>
      <c r="GM26">
        <v>9999</v>
      </c>
      <c r="GN26">
        <v>1.8792800000000001</v>
      </c>
      <c r="GO26">
        <v>1.8772899999999999</v>
      </c>
      <c r="GP26">
        <v>1.87486</v>
      </c>
      <c r="GQ26">
        <v>1.8751500000000001</v>
      </c>
      <c r="GR26">
        <v>1.8754900000000001</v>
      </c>
      <c r="GS26">
        <v>1.87425</v>
      </c>
      <c r="GT26">
        <v>1.8711899999999999</v>
      </c>
      <c r="GU26">
        <v>1.87561</v>
      </c>
      <c r="GV26" t="s">
        <v>353</v>
      </c>
      <c r="GW26" t="s">
        <v>19</v>
      </c>
      <c r="GX26" t="s">
        <v>19</v>
      </c>
      <c r="GY26" t="s">
        <v>19</v>
      </c>
      <c r="GZ26" t="s">
        <v>354</v>
      </c>
      <c r="HA26" t="s">
        <v>355</v>
      </c>
      <c r="HB26" t="s">
        <v>356</v>
      </c>
      <c r="HC26" t="s">
        <v>356</v>
      </c>
      <c r="HD26" t="s">
        <v>356</v>
      </c>
      <c r="HE26" t="s">
        <v>356</v>
      </c>
      <c r="HF26">
        <v>0</v>
      </c>
      <c r="HG26">
        <v>100</v>
      </c>
      <c r="HH26">
        <v>100</v>
      </c>
      <c r="HI26">
        <v>34.847999999999999</v>
      </c>
      <c r="HJ26">
        <v>0.04</v>
      </c>
      <c r="HK26">
        <v>2</v>
      </c>
      <c r="HL26">
        <v>508.51499999999999</v>
      </c>
      <c r="HM26">
        <v>466.49</v>
      </c>
      <c r="HN26">
        <v>19.592199999999998</v>
      </c>
      <c r="HO26">
        <v>30.3566</v>
      </c>
      <c r="HP26">
        <v>30.000299999999999</v>
      </c>
      <c r="HQ26">
        <v>30.353300000000001</v>
      </c>
      <c r="HR26">
        <v>30.347200000000001</v>
      </c>
      <c r="HS26">
        <v>42.195700000000002</v>
      </c>
      <c r="HT26">
        <v>41.709899999999998</v>
      </c>
      <c r="HU26">
        <v>0</v>
      </c>
      <c r="HV26">
        <v>19.5687</v>
      </c>
      <c r="HW26">
        <v>1000</v>
      </c>
      <c r="HX26">
        <v>15.053100000000001</v>
      </c>
      <c r="HY26">
        <v>100.892</v>
      </c>
      <c r="HZ26">
        <v>101.29900000000001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2019-08-24T15:12:59Z</dcterms:created>
  <dcterms:modified xsi:type="dcterms:W3CDTF">2019-08-28T00:20:46Z</dcterms:modified>
</cp:coreProperties>
</file>