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A5787CD4-9BA7-4A1E-8F8F-3F0C5D199BB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CE26" i="1"/>
  <c r="CD26" i="1"/>
  <c r="CB26" i="1"/>
  <c r="CC26" i="1" s="1"/>
  <c r="AW26" i="1" s="1"/>
  <c r="AY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/>
  <c r="H25" i="1" s="1"/>
  <c r="X25" i="1"/>
  <c r="W25" i="1"/>
  <c r="V25" i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V24" i="1" s="1"/>
  <c r="W24" i="1"/>
  <c r="O24" i="1"/>
  <c r="CE23" i="1"/>
  <c r="CD23" i="1"/>
  <c r="CB23" i="1"/>
  <c r="CC23" i="1" s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V22" i="1" s="1"/>
  <c r="O22" i="1"/>
  <c r="CE21" i="1"/>
  <c r="R21" i="1" s="1"/>
  <c r="CD21" i="1"/>
  <c r="CC21" i="1"/>
  <c r="AW21" i="1" s="1"/>
  <c r="CB21" i="1"/>
  <c r="BI21" i="1"/>
  <c r="BH21" i="1"/>
  <c r="BG21" i="1"/>
  <c r="BF21" i="1"/>
  <c r="BE21" i="1"/>
  <c r="AZ21" i="1" s="1"/>
  <c r="BB21" i="1"/>
  <c r="AU21" i="1"/>
  <c r="AY21" i="1" s="1"/>
  <c r="AO21" i="1"/>
  <c r="AP21" i="1" s="1"/>
  <c r="AK21" i="1"/>
  <c r="AI21" i="1" s="1"/>
  <c r="X21" i="1"/>
  <c r="W21" i="1"/>
  <c r="V21" i="1" s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/>
  <c r="J20" i="1" s="1"/>
  <c r="X20" i="1"/>
  <c r="V20" i="1" s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V19" i="1" s="1"/>
  <c r="W19" i="1"/>
  <c r="O19" i="1"/>
  <c r="CE18" i="1"/>
  <c r="CD18" i="1"/>
  <c r="CB18" i="1"/>
  <c r="CC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 s="1"/>
  <c r="O18" i="1"/>
  <c r="I18" i="1"/>
  <c r="AX18" i="1" s="1"/>
  <c r="CE17" i="1"/>
  <c r="CD17" i="1"/>
  <c r="CB17" i="1"/>
  <c r="CC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/>
  <c r="O17" i="1"/>
  <c r="M23" i="1" l="1"/>
  <c r="J23" i="1"/>
  <c r="I23" i="1"/>
  <c r="AX23" i="1" s="1"/>
  <c r="AJ23" i="1"/>
  <c r="J27" i="1"/>
  <c r="M27" i="1"/>
  <c r="M20" i="1"/>
  <c r="I25" i="1"/>
  <c r="AX25" i="1" s="1"/>
  <c r="BA25" i="1" s="1"/>
  <c r="CC25" i="1"/>
  <c r="CC27" i="1"/>
  <c r="Z18" i="1"/>
  <c r="M26" i="1"/>
  <c r="I26" i="1"/>
  <c r="AX26" i="1" s="1"/>
  <c r="BA26" i="1" s="1"/>
  <c r="J26" i="1"/>
  <c r="H26" i="1"/>
  <c r="AJ26" i="1"/>
  <c r="AW22" i="1"/>
  <c r="R22" i="1"/>
  <c r="AW18" i="1"/>
  <c r="BA18" i="1" s="1"/>
  <c r="R18" i="1"/>
  <c r="Z25" i="1"/>
  <c r="M19" i="1"/>
  <c r="I19" i="1"/>
  <c r="AX19" i="1" s="1"/>
  <c r="BA19" i="1" s="1"/>
  <c r="H19" i="1"/>
  <c r="J19" i="1"/>
  <c r="AJ19" i="1"/>
  <c r="AW25" i="1"/>
  <c r="AY25" i="1" s="1"/>
  <c r="R25" i="1"/>
  <c r="BA23" i="1"/>
  <c r="R27" i="1"/>
  <c r="AW27" i="1"/>
  <c r="AY27" i="1" s="1"/>
  <c r="R17" i="1"/>
  <c r="AW17" i="1"/>
  <c r="AY17" i="1" s="1"/>
  <c r="AJ21" i="1"/>
  <c r="J21" i="1"/>
  <c r="M21" i="1"/>
  <c r="I21" i="1"/>
  <c r="AX21" i="1" s="1"/>
  <c r="BA21" i="1" s="1"/>
  <c r="H21" i="1"/>
  <c r="S21" i="1" s="1"/>
  <c r="T21" i="1" s="1"/>
  <c r="R23" i="1"/>
  <c r="AW23" i="1"/>
  <c r="AY23" i="1" s="1"/>
  <c r="I22" i="1"/>
  <c r="AX22" i="1" s="1"/>
  <c r="BA22" i="1" s="1"/>
  <c r="H22" i="1"/>
  <c r="AJ22" i="1"/>
  <c r="M22" i="1"/>
  <c r="J22" i="1"/>
  <c r="R24" i="1"/>
  <c r="AW24" i="1"/>
  <c r="AY24" i="1" s="1"/>
  <c r="AY22" i="1"/>
  <c r="M17" i="1"/>
  <c r="J18" i="1"/>
  <c r="AW20" i="1"/>
  <c r="AY20" i="1" s="1"/>
  <c r="H23" i="1"/>
  <c r="M24" i="1"/>
  <c r="J25" i="1"/>
  <c r="AJ17" i="1"/>
  <c r="H17" i="1"/>
  <c r="M18" i="1"/>
  <c r="R19" i="1"/>
  <c r="AJ20" i="1"/>
  <c r="H24" i="1"/>
  <c r="M25" i="1"/>
  <c r="R26" i="1"/>
  <c r="AJ27" i="1"/>
  <c r="H20" i="1"/>
  <c r="I24" i="1"/>
  <c r="AX24" i="1" s="1"/>
  <c r="H27" i="1"/>
  <c r="AJ24" i="1"/>
  <c r="I17" i="1"/>
  <c r="AX17" i="1" s="1"/>
  <c r="BA17" i="1" s="1"/>
  <c r="AJ18" i="1"/>
  <c r="I20" i="1"/>
  <c r="AX20" i="1" s="1"/>
  <c r="AJ25" i="1"/>
  <c r="I27" i="1"/>
  <c r="AX27" i="1" s="1"/>
  <c r="AY18" i="1" l="1"/>
  <c r="BA20" i="1"/>
  <c r="Z19" i="1"/>
  <c r="Z26" i="1"/>
  <c r="BA24" i="1"/>
  <c r="S27" i="1"/>
  <c r="T27" i="1" s="1"/>
  <c r="S23" i="1"/>
  <c r="T23" i="1" s="1"/>
  <c r="S24" i="1"/>
  <c r="T24" i="1" s="1"/>
  <c r="P24" i="1" s="1"/>
  <c r="N24" i="1" s="1"/>
  <c r="Q24" i="1" s="1"/>
  <c r="K24" i="1" s="1"/>
  <c r="L24" i="1" s="1"/>
  <c r="Z21" i="1"/>
  <c r="P21" i="1"/>
  <c r="N21" i="1" s="1"/>
  <c r="Q21" i="1" s="1"/>
  <c r="K21" i="1" s="1"/>
  <c r="L21" i="1" s="1"/>
  <c r="S25" i="1"/>
  <c r="T25" i="1" s="1"/>
  <c r="S19" i="1"/>
  <c r="T19" i="1" s="1"/>
  <c r="BA27" i="1"/>
  <c r="S26" i="1"/>
  <c r="T26" i="1" s="1"/>
  <c r="S22" i="1"/>
  <c r="T22" i="1" s="1"/>
  <c r="P22" i="1" s="1"/>
  <c r="N22" i="1" s="1"/>
  <c r="Q22" i="1" s="1"/>
  <c r="K22" i="1" s="1"/>
  <c r="L22" i="1" s="1"/>
  <c r="AA21" i="1"/>
  <c r="U21" i="1"/>
  <c r="Y21" i="1" s="1"/>
  <c r="AB21" i="1"/>
  <c r="AC21" i="1" s="1"/>
  <c r="S17" i="1"/>
  <c r="T17" i="1" s="1"/>
  <c r="Z20" i="1"/>
  <c r="Z24" i="1"/>
  <c r="Z23" i="1"/>
  <c r="P23" i="1"/>
  <c r="N23" i="1" s="1"/>
  <c r="Q23" i="1" s="1"/>
  <c r="K23" i="1" s="1"/>
  <c r="L23" i="1" s="1"/>
  <c r="S20" i="1"/>
  <c r="T20" i="1" s="1"/>
  <c r="S18" i="1"/>
  <c r="T18" i="1" s="1"/>
  <c r="Z27" i="1"/>
  <c r="Z17" i="1"/>
  <c r="Z22" i="1"/>
  <c r="AB25" i="1" l="1"/>
  <c r="AA25" i="1"/>
  <c r="U25" i="1"/>
  <c r="Y25" i="1" s="1"/>
  <c r="P25" i="1"/>
  <c r="N25" i="1" s="1"/>
  <c r="Q25" i="1" s="1"/>
  <c r="K25" i="1" s="1"/>
  <c r="L25" i="1" s="1"/>
  <c r="U27" i="1"/>
  <c r="Y27" i="1" s="1"/>
  <c r="AB27" i="1"/>
  <c r="AA27" i="1"/>
  <c r="U26" i="1"/>
  <c r="Y26" i="1" s="1"/>
  <c r="AB26" i="1"/>
  <c r="AC26" i="1" s="1"/>
  <c r="AA26" i="1"/>
  <c r="P26" i="1"/>
  <c r="N26" i="1" s="1"/>
  <c r="Q26" i="1" s="1"/>
  <c r="K26" i="1" s="1"/>
  <c r="L26" i="1" s="1"/>
  <c r="P27" i="1"/>
  <c r="N27" i="1" s="1"/>
  <c r="Q27" i="1" s="1"/>
  <c r="K27" i="1" s="1"/>
  <c r="L27" i="1" s="1"/>
  <c r="AB18" i="1"/>
  <c r="AA18" i="1"/>
  <c r="U18" i="1"/>
  <c r="Y18" i="1" s="1"/>
  <c r="P18" i="1"/>
  <c r="N18" i="1" s="1"/>
  <c r="Q18" i="1" s="1"/>
  <c r="K18" i="1" s="1"/>
  <c r="L18" i="1" s="1"/>
  <c r="U20" i="1"/>
  <c r="Y20" i="1" s="1"/>
  <c r="AB20" i="1"/>
  <c r="AC20" i="1" s="1"/>
  <c r="AA20" i="1"/>
  <c r="P20" i="1"/>
  <c r="N20" i="1" s="1"/>
  <c r="Q20" i="1" s="1"/>
  <c r="K20" i="1" s="1"/>
  <c r="L20" i="1" s="1"/>
  <c r="U22" i="1"/>
  <c r="Y22" i="1" s="1"/>
  <c r="AB22" i="1"/>
  <c r="AC22" i="1" s="1"/>
  <c r="AA22" i="1"/>
  <c r="U24" i="1"/>
  <c r="Y24" i="1" s="1"/>
  <c r="AB24" i="1"/>
  <c r="AA24" i="1"/>
  <c r="AB17" i="1"/>
  <c r="U17" i="1"/>
  <c r="Y17" i="1" s="1"/>
  <c r="AA17" i="1"/>
  <c r="P17" i="1"/>
  <c r="N17" i="1" s="1"/>
  <c r="Q17" i="1" s="1"/>
  <c r="K17" i="1" s="1"/>
  <c r="L17" i="1" s="1"/>
  <c r="U19" i="1"/>
  <c r="Y19" i="1" s="1"/>
  <c r="AB19" i="1"/>
  <c r="AA19" i="1"/>
  <c r="U23" i="1"/>
  <c r="Y23" i="1" s="1"/>
  <c r="AB23" i="1"/>
  <c r="AA23" i="1"/>
  <c r="P19" i="1"/>
  <c r="N19" i="1" s="1"/>
  <c r="Q19" i="1" s="1"/>
  <c r="K19" i="1" s="1"/>
  <c r="L19" i="1" s="1"/>
  <c r="AC18" i="1" l="1"/>
  <c r="AC24" i="1"/>
  <c r="AC23" i="1"/>
  <c r="AC17" i="1"/>
  <c r="AC27" i="1"/>
  <c r="AC19" i="1"/>
  <c r="AC25" i="1"/>
</calcChain>
</file>

<file path=xl/sharedStrings.xml><?xml version="1.0" encoding="utf-8"?>
<sst xmlns="http://schemas.openxmlformats.org/spreadsheetml/2006/main" count="996" uniqueCount="406">
  <si>
    <t>File opened</t>
  </si>
  <si>
    <t>2019-08-24 16:08:36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</si>
  <si>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</si>
  <si>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</si>
  <si>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</si>
  <si>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</si>
  <si>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</si>
  <si>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</si>
  <si>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</si>
  <si>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</si>
  <si>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</si>
  <si>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</si>
  <si>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</si>
  <si>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{"co2aspan2a": "0.300565", "chamberpressurezero": "2.62898", "flowmeterzero": "1.01484", "co2azero": "0.936047", "co2aspan2": "-0.0275709", "h2obspan2": "0", "co2aspan1": "1.00019", "co2bzero": "1.08871", "h2oaspanconc1": "12.25", "tazero": "-0.075655", "co2aspanconc1": "2500", "co2bspan2b": "0.290353", "co2bspan1": "1.00063", "h2oazero": "0.99813", "h2oaspan2": "0", "flowazero": "0.30339", "h2obzero": "1.01301", "h2obspan2a": "-0.0693626", "co2aspan2b": "0.298132", "tbzero": "-0.00914764", "flowbzero": "0.2519", "h2oaspan1": "1.00284", "ssa_ref": "27614.2", "co2bspan2a": "0.292725", "h2oaspanconc2": "0", "co2bspanconc2": "296.4", "h2oaspan2b": "0.0689295", "h2obspan1": "1", "co2bspanconc1": "2500", "co2bspan2": "-0.029811", "h2obspan2b": "0.0966582", "h2oaspan2a": "0.0687344", "oxygen": "21", "co2aspanconc2": "296.4", "h2obspanconc1": "20", "ssb_ref": "33378.8", "h2obspanconc2": "0"}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</si>
  <si>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</si>
  <si>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</si>
  <si>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</si>
  <si>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</si>
  <si>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</si>
  <si>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</si>
  <si>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</si>
  <si>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</si>
  <si>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</si>
  <si>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16:08:36</t>
  </si>
  <si>
    <t>Stability Definition:	A (GasEx): Slp&lt;0.3 Std&lt;1 Per=15	gsw (GasEx): Slp&lt;0.1 Std&lt;1 Per=15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</si>
  <si>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</si>
  <si>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</si>
  <si>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</si>
  <si>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</si>
  <si>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</si>
  <si>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</si>
  <si>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</si>
  <si>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</si>
  <si>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</si>
  <si>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</si>
  <si>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</si>
  <si>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</si>
  <si>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</si>
  <si>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</si>
  <si>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</si>
  <si>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</si>
  <si>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</si>
  <si>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</si>
  <si>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</si>
  <si>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</si>
  <si>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</si>
  <si>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</si>
  <si>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</si>
  <si>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</si>
  <si>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</si>
  <si>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</si>
  <si>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</si>
  <si>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</si>
  <si>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</si>
  <si>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</si>
  <si>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</si>
  <si>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</si>
  <si>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</si>
  <si>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</si>
  <si>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</si>
  <si>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</si>
  <si>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</si>
  <si>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</si>
  <si>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</si>
  <si>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</si>
  <si>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</si>
  <si>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</si>
  <si>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</si>
  <si>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</si>
  <si>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1.35165 85.133 378.884 619.774 869.078 1070.71 1251.24 1400.48</t>
  </si>
  <si>
    <t>Fs_true</t>
  </si>
  <si>
    <t>0.14262 104.704 405.338 601.213 803.493 1000.56 1201.87 1401.19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</si>
  <si>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</si>
  <si>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</si>
  <si>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</si>
  <si>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</si>
  <si>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</si>
  <si>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</si>
  <si>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</si>
  <si>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</si>
  <si>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</si>
  <si>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</si>
  <si>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</si>
  <si>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</si>
  <si>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</si>
  <si>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</si>
  <si>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</si>
  <si>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</si>
  <si>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</si>
  <si>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</si>
  <si>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</si>
  <si>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</si>
  <si>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</si>
  <si>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</si>
  <si>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</si>
  <si>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</si>
  <si>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</si>
  <si>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</si>
  <si>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</si>
  <si>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</si>
  <si>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</si>
  <si>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</si>
  <si>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</si>
  <si>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</si>
  <si>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</si>
  <si>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</si>
  <si>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</si>
  <si>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</si>
  <si>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</si>
  <si>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</si>
  <si>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</si>
  <si>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</si>
  <si>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</si>
  <si>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</si>
  <si>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</si>
  <si>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</si>
  <si>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</si>
  <si>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</si>
  <si>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</si>
  <si>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</si>
  <si>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</si>
  <si>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</si>
  <si>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</si>
  <si>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</si>
  <si>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</si>
  <si>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</si>
  <si>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</si>
  <si>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</si>
  <si>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</si>
  <si>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</si>
  <si>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</si>
  <si>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</si>
  <si>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</si>
  <si>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</si>
  <si>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</si>
  <si>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</si>
  <si>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</si>
  <si>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</si>
  <si>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</si>
  <si>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</si>
  <si>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</si>
  <si>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</si>
  <si>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</si>
  <si>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</si>
  <si>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</si>
  <si>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</si>
  <si>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</si>
  <si>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</si>
  <si>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</si>
  <si>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</si>
  <si>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</si>
  <si>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</si>
  <si>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</si>
  <si>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</si>
  <si>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</si>
  <si>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</si>
  <si>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</si>
  <si>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</si>
  <si>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</si>
  <si>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</si>
  <si>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</si>
  <si>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</si>
  <si>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</si>
  <si>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</si>
  <si>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</si>
  <si>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</si>
  <si>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</si>
  <si>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</si>
  <si>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</si>
  <si>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</si>
  <si>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</si>
  <si>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</si>
  <si>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</si>
  <si>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</si>
  <si>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</si>
  <si>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</si>
  <si>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</si>
  <si>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</si>
  <si>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</si>
  <si>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</si>
  <si>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</si>
  <si>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</si>
  <si>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</si>
  <si>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</si>
  <si>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</si>
  <si>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</si>
  <si>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</si>
  <si>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</si>
  <si>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</si>
  <si>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</si>
  <si>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</si>
  <si>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</si>
  <si>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</si>
  <si>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</si>
  <si>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</si>
  <si>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</si>
  <si>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</si>
  <si>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</si>
  <si>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</si>
  <si>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</si>
  <si>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</si>
  <si>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</si>
  <si>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</si>
  <si>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</si>
  <si>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</si>
  <si>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</si>
  <si>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</si>
  <si>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</si>
  <si>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</si>
  <si>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</si>
  <si>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</si>
  <si>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</si>
  <si>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</si>
  <si>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</si>
  <si>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</si>
  <si>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</si>
  <si>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</si>
  <si>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</si>
  <si>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</si>
  <si>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</si>
  <si>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</si>
  <si>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</si>
  <si>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</si>
  <si>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</si>
  <si>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</si>
  <si>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</si>
  <si>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</si>
  <si>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</si>
  <si>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</si>
  <si>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</si>
  <si>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</si>
  <si>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</si>
  <si>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</si>
  <si>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</si>
  <si>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</si>
  <si>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</si>
  <si>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</si>
  <si>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</si>
  <si>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</si>
  <si>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</si>
  <si>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</si>
  <si>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</si>
  <si>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</si>
  <si>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</si>
  <si>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</si>
  <si>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</si>
  <si>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</si>
  <si>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</si>
  <si>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</si>
  <si>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</si>
  <si>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</si>
  <si>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</si>
  <si>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</si>
  <si>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</si>
  <si>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</si>
  <si>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</si>
  <si>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</si>
  <si>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</si>
  <si>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</si>
  <si>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</si>
  <si>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</si>
  <si>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</si>
  <si>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</si>
  <si>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</si>
  <si>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</si>
  <si>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</si>
  <si>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</si>
  <si>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</si>
  <si>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</si>
  <si>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</si>
  <si>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</si>
  <si>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</si>
  <si>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</si>
  <si>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</si>
  <si>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</si>
  <si>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</si>
  <si>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</si>
  <si>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</si>
  <si>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</si>
  <si>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</si>
  <si>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</si>
  <si>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</si>
  <si>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</si>
  <si>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</si>
  <si>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</si>
  <si>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</si>
  <si>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</si>
  <si>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</si>
  <si>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</si>
  <si>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</si>
  <si>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</si>
  <si>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</si>
  <si>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</si>
  <si>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</si>
  <si>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</si>
  <si>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</si>
  <si>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</si>
  <si>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</si>
  <si>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</si>
  <si>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</si>
  <si>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</si>
  <si>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</si>
  <si>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</si>
  <si>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</si>
  <si>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</si>
  <si>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</si>
  <si>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</si>
  <si>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</si>
  <si>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</si>
  <si>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</si>
  <si>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</si>
  <si>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</si>
  <si>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</si>
  <si>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</si>
  <si>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</si>
  <si>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</si>
  <si>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</si>
  <si>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</si>
  <si>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</si>
  <si>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</si>
  <si>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</si>
  <si>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</si>
  <si>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</si>
  <si>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</si>
  <si>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</si>
  <si>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</si>
  <si>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</si>
  <si>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</si>
  <si>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</si>
  <si>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</si>
  <si>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</si>
  <si>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</si>
  <si>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</si>
  <si>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</si>
  <si>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</si>
  <si>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</si>
  <si>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</si>
  <si>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</si>
  <si>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</si>
  <si>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</si>
  <si>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</si>
  <si>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</si>
  <si>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</si>
  <si>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16:14:48</t>
  </si>
  <si>
    <t>16:14:48</t>
  </si>
  <si>
    <t>MPF-8579-20190825-16_15_33</t>
  </si>
  <si>
    <t>DARK-8580-20190825-16_15_34</t>
  </si>
  <si>
    <t>-</t>
  </si>
  <si>
    <t>0: Broadleaf</t>
  </si>
  <si>
    <t>16:14:13</t>
  </si>
  <si>
    <t>2/2</t>
  </si>
  <si>
    <t>5</t>
  </si>
  <si>
    <t>11111111</t>
  </si>
  <si>
    <t>oooooooo</t>
  </si>
  <si>
    <t>off</t>
  </si>
  <si>
    <t>20190825 16:16:49</t>
  </si>
  <si>
    <t>16:16:49</t>
  </si>
  <si>
    <t>MPF-8581-20190825-16_17_33</t>
  </si>
  <si>
    <t>DARK-8582-20190825-16_17_35</t>
  </si>
  <si>
    <t>16:15:57</t>
  </si>
  <si>
    <t>1/2</t>
  </si>
  <si>
    <t>20190825 16:18:49</t>
  </si>
  <si>
    <t>16:18:49</t>
  </si>
  <si>
    <t>MPF-8583-20190825-16_19_34</t>
  </si>
  <si>
    <t>DARK-8584-20190825-16_19_36</t>
  </si>
  <si>
    <t>16:18:01</t>
  </si>
  <si>
    <t>20190825 16:20:50</t>
  </si>
  <si>
    <t>16:20:50</t>
  </si>
  <si>
    <t>MPF-8585-20190825-16_21_34</t>
  </si>
  <si>
    <t>DARK-8586-20190825-16_21_36</t>
  </si>
  <si>
    <t>16:21:16</t>
  </si>
  <si>
    <t>20190825 16:22:25</t>
  </si>
  <si>
    <t>16:22:25</t>
  </si>
  <si>
    <t>MPF-8587-20190825-16_23_09</t>
  </si>
  <si>
    <t>DARK-8588-20190825-16_23_11</t>
  </si>
  <si>
    <t>16:22:48</t>
  </si>
  <si>
    <t>20190825 16:26:56</t>
  </si>
  <si>
    <t>16:26:56</t>
  </si>
  <si>
    <t>MPF-8591-20190825-16_27_40</t>
  </si>
  <si>
    <t>DARK-8592-20190825-16_27_42</t>
  </si>
  <si>
    <t>16:26:22</t>
  </si>
  <si>
    <t>20190825 16:27:56</t>
  </si>
  <si>
    <t>16:27:56</t>
  </si>
  <si>
    <t>MPF-8593-20190825-16_28_41</t>
  </si>
  <si>
    <t>DARK-8594-20190825-16_28_43</t>
  </si>
  <si>
    <t>16:28:22</t>
  </si>
  <si>
    <t>20190825 16:30:00</t>
  </si>
  <si>
    <t>16:30:00</t>
  </si>
  <si>
    <t>MPF-8595-20190825-16_30_44</t>
  </si>
  <si>
    <t>DARK-8596-20190825-16_30_46</t>
  </si>
  <si>
    <t>16:29:26</t>
  </si>
  <si>
    <t>20190825 16:31:38</t>
  </si>
  <si>
    <t>16:31:38</t>
  </si>
  <si>
    <t>MPF-8597-20190825-16_32_23</t>
  </si>
  <si>
    <t>DARK-8598-20190825-16_32_25</t>
  </si>
  <si>
    <t>16:31:06</t>
  </si>
  <si>
    <t>20190825 16:33:10</t>
  </si>
  <si>
    <t>16:33:10</t>
  </si>
  <si>
    <t>MPF-8599-20190825-16_33_54</t>
  </si>
  <si>
    <t>DARK-8600-20190825-16_33_56</t>
  </si>
  <si>
    <t>16:32:38</t>
  </si>
  <si>
    <t>20190825 16:34:43</t>
  </si>
  <si>
    <t>16:34:43</t>
  </si>
  <si>
    <t>MPF-8601-20190825-16_35_28</t>
  </si>
  <si>
    <t>DARK-8602-20190825-16_35_30</t>
  </si>
  <si>
    <t>16:34:09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</si>
</sst>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25.403135500041735</c:v>
                </c:pt>
                <c:pt idx="1">
                  <c:v>21.080823412244754</c:v>
                </c:pt>
                <c:pt idx="2">
                  <c:v>17.610683841276135</c:v>
                </c:pt>
                <c:pt idx="3">
                  <c:v>11.248182795201624</c:v>
                </c:pt>
                <c:pt idx="4">
                  <c:v>0.1948602465631549</c:v>
                </c:pt>
                <c:pt idx="5">
                  <c:v>25.60759745058035</c:v>
                </c:pt>
                <c:pt idx="6">
                  <c:v>26.167562695179672</c:v>
                </c:pt>
                <c:pt idx="7">
                  <c:v>27.257816892609139</c:v>
                </c:pt>
                <c:pt idx="8">
                  <c:v>27.497386831799965</c:v>
                </c:pt>
                <c:pt idx="9">
                  <c:v>27.911608141039665</c:v>
                </c:pt>
                <c:pt idx="10">
                  <c:v>28.378527904221858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71.17462131758559</c:v>
                </c:pt>
                <c:pt idx="1">
                  <c:v>47.211608995663873</c:v>
                </c:pt>
                <c:pt idx="2">
                  <c:v>41.258268356945173</c:v>
                </c:pt>
                <c:pt idx="3">
                  <c:v>20.271402697122983</c:v>
                </c:pt>
                <c:pt idx="4">
                  <c:v>-2.5169521129380827</c:v>
                </c:pt>
                <c:pt idx="5">
                  <c:v>225.32633306818326</c:v>
                </c:pt>
                <c:pt idx="6">
                  <c:v>304.07265917901765</c:v>
                </c:pt>
                <c:pt idx="7">
                  <c:v>361.15965953459249</c:v>
                </c:pt>
                <c:pt idx="8">
                  <c:v>418.26611676383101</c:v>
                </c:pt>
                <c:pt idx="9">
                  <c:v>467.99530298095675</c:v>
                </c:pt>
                <c:pt idx="10">
                  <c:v>594.70308299931469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C-48CF-A0C5-7F49C73D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71608"/>
        <c:axId val="425471280"/>
      </c:scatterChart>
      <c:valAx>
        <c:axId val="4254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1280"/>
        <c:crosses val="autoZero"/>
        <c:crossBetween val="midCat"/>
      </c:valAx>
      <c:valAx>
        <c:axId val="425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4</xdr:row>
      <xdr:rowOff>23812</xdr:rowOff>
    </xdr:from>
    <xdr:to>
      <xdr:col>21</xdr:col>
      <xdr:colOff>171450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9E430-2D34-4055-BA6A-E4599539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28</v>
      </c>
      <c r="D2" t="s">
        <v>29</v>
      </c>
    </row>
    <row r="3" spans="1:232" x14ac:dyDescent="0.25">
      <c r="B3" t="s">
        <v>27</v>
      </c>
      <c r="C3">
        <v>21</v>
      </c>
      <c r="D3" t="s">
        <v>30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342</v>
      </c>
      <c r="GJ16" t="s">
        <v>342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1</v>
      </c>
      <c r="B17">
        <v>1566767688.0999999</v>
      </c>
      <c r="C17">
        <v>0</v>
      </c>
      <c r="D17" t="s">
        <v>343</v>
      </c>
      <c r="E17" t="s">
        <v>344</v>
      </c>
      <c r="G17">
        <v>1566767688.0999999</v>
      </c>
      <c r="H17">
        <f t="shared" ref="H17:H27" si="0">CN17*AI17*(CL17-CM17)/(100*CF17*(1000-AI17*CL17))</f>
        <v>2.4401765027259477E-3</v>
      </c>
      <c r="I17">
        <f t="shared" ref="I17:I27" si="1">CN17*AI17*(CK17-CJ17*(1000-AI17*CM17)/(1000-AI17*CL17))/(100*CF17)</f>
        <v>25.403135500041735</v>
      </c>
      <c r="J17">
        <f t="shared" ref="J17:J27" si="2">CJ17 - IF(AI17&gt;1, I17*CF17*100/(AK17*CV17), 0)</f>
        <v>368.43599999999998</v>
      </c>
      <c r="K17">
        <f t="shared" ref="K17:K27" si="3">((Q17-H17/2)*J17-I17)/(Q17+H17/2)</f>
        <v>71.17462131758559</v>
      </c>
      <c r="L17">
        <f t="shared" ref="L17:L27" si="4">K17*(CO17+CP17)/1000</f>
        <v>7.1003861586057564</v>
      </c>
      <c r="M17">
        <f t="shared" ref="M17:M27" si="5">(CJ17 - IF(AI17&gt;1, I17*CF17*100/(AK17*CV17), 0))*(CO17+CP17)/1000</f>
        <v>36.755206087562399</v>
      </c>
      <c r="N17">
        <f t="shared" ref="N17:N27" si="6">2/((1/P17-1/O17)+SIGN(P17)*SQRT((1/P17-1/O17)*(1/P17-1/O17) + 4*CG17/((CG17+1)*(CG17+1))*(2*1/P17*1/O17-1/O17*1/O17)))</f>
        <v>0.14384512094374596</v>
      </c>
      <c r="O17">
        <f t="shared" ref="O17:O27" si="7">AF17+AE17*CF17+AD17*CF17*CF17</f>
        <v>2.254998713258531</v>
      </c>
      <c r="P17">
        <f t="shared" ref="P17:P27" si="8">H17*(1000-(1000*0.61365*EXP(17.502*T17/(240.97+T17))/(CO17+CP17)+CL17)/2)/(1000*0.61365*EXP(17.502*T17/(240.97+T17))/(CO17+CP17)-CL17)</f>
        <v>0.13893503453899952</v>
      </c>
      <c r="Q17">
        <f t="shared" ref="Q17:Q27" si="9">1/((CG17+1)/(N17/1.6)+1/(O17/1.37)) + CG17/((CG17+1)/(N17/1.6) + CG17/(O17/1.37))</f>
        <v>8.726158564311419E-2</v>
      </c>
      <c r="R17">
        <f t="shared" ref="R17:R27" si="10">(CC17*CE17)</f>
        <v>321.40846436798131</v>
      </c>
      <c r="S17">
        <f t="shared" ref="S17:S27" si="11">(CQ17+(R17+2*0.95*0.0000000567*(((CQ17+$B$7)+273)^4-(CQ17+273)^4)-44100*H17)/(1.84*29.3*O17+8*0.95*0.0000000567*(CQ17+273)^3))</f>
        <v>27.8097181743885</v>
      </c>
      <c r="T17">
        <f t="shared" ref="T17:T27" si="12">($C$7*CR17+$D$7*CS17+$E$7*S17)</f>
        <v>27.033799999999999</v>
      </c>
      <c r="U17">
        <f t="shared" ref="U17:U27" si="13">0.61365*EXP(17.502*T17/(240.97+T17))</f>
        <v>3.5862710483402385</v>
      </c>
      <c r="V17">
        <f t="shared" ref="V17:V27" si="14">(W17/X17*100)</f>
        <v>55.112581452338119</v>
      </c>
      <c r="W17">
        <f t="shared" ref="W17:W27" si="15">CL17*(CO17+CP17)/1000</f>
        <v>1.8821635174994602</v>
      </c>
      <c r="X17">
        <f t="shared" ref="X17:X27" si="16">0.61365*EXP(17.502*CQ17/(240.97+CQ17))</f>
        <v>3.4151249458840409</v>
      </c>
      <c r="Y17">
        <f t="shared" ref="Y17:Y27" si="17">(U17-CL17*(CO17+CP17)/1000)</f>
        <v>1.7041075308407783</v>
      </c>
      <c r="Z17">
        <f t="shared" ref="Z17:Z27" si="18">(-H17*44100)</f>
        <v>-107.6117837702143</v>
      </c>
      <c r="AA17">
        <f t="shared" ref="AA17:AA27" si="19">2*29.3*O17*0.92*(CQ17-T17)</f>
        <v>-100.92865152035652</v>
      </c>
      <c r="AB17">
        <f t="shared" ref="AB17:AB27" si="20">2*0.95*0.0000000567*(((CQ17+$B$7)+273)^4-(T17+273)^4)</f>
        <v>-9.6224787314132421</v>
      </c>
      <c r="AC17">
        <f t="shared" ref="AC17:AC27" si="21">R17+AB17+Z17+AA17</f>
        <v>103.24555034599724</v>
      </c>
      <c r="AD17">
        <v>-4.1318455329142398E-2</v>
      </c>
      <c r="AE17">
        <v>4.6383585802452901E-2</v>
      </c>
      <c r="AF17">
        <v>3.4641615902929401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52828.233670688031</v>
      </c>
      <c r="AL17">
        <v>0</v>
      </c>
      <c r="AM17">
        <v>153.611764705882</v>
      </c>
      <c r="AN17">
        <v>678.13199999999995</v>
      </c>
      <c r="AO17">
        <f t="shared" ref="AO17:AO27" si="25">AN17-AM17</f>
        <v>524.52023529411792</v>
      </c>
      <c r="AP17">
        <f t="shared" ref="AP17:AP27" si="26">AO17/AN17</f>
        <v>0.77347807697338866</v>
      </c>
      <c r="AQ17">
        <v>-1.69616101757574</v>
      </c>
      <c r="AR17" t="s">
        <v>345</v>
      </c>
      <c r="AS17">
        <v>723.16047058823494</v>
      </c>
      <c r="AT17">
        <v>876.21900000000005</v>
      </c>
      <c r="AU17">
        <f t="shared" ref="AU17:AU27" si="27">1-AS17/AT17</f>
        <v>0.17468067847394897</v>
      </c>
      <c r="AV17">
        <v>0.5</v>
      </c>
      <c r="AW17">
        <f t="shared" ref="AW17:AW27" si="28">CC17</f>
        <v>1681.0292998383482</v>
      </c>
      <c r="AX17">
        <f t="shared" ref="AX17:AX27" si="29">I17</f>
        <v>25.403135500041735</v>
      </c>
      <c r="AY17">
        <f t="shared" ref="AY17:AY27" si="30">AU17*AV17*AW17</f>
        <v>146.82166931517503</v>
      </c>
      <c r="AZ17">
        <f t="shared" ref="AZ17:AZ27" si="31">BE17/AT17</f>
        <v>0.36089037101455235</v>
      </c>
      <c r="BA17">
        <f t="shared" ref="BA17:BA27" si="32">(AX17-AQ17)/AW17</f>
        <v>1.6120656861973441E-2</v>
      </c>
      <c r="BB17">
        <f t="shared" ref="BB17:BB27" si="33">(AN17-AT17)/AT17</f>
        <v>-0.2260701947800722</v>
      </c>
      <c r="BC17" t="s">
        <v>346</v>
      </c>
      <c r="BD17">
        <v>560</v>
      </c>
      <c r="BE17">
        <f t="shared" ref="BE17:BE27" si="34">AT17-BD17</f>
        <v>316.21900000000005</v>
      </c>
      <c r="BF17">
        <f t="shared" ref="BF17:BF27" si="35">(AT17-AS17)/(AT17-BD17)</f>
        <v>0.48402698576545078</v>
      </c>
      <c r="BG17">
        <f t="shared" ref="BG17:BG27" si="36">(AN17-AT17)/(AN17-BD17)</f>
        <v>-1.6768276165645226</v>
      </c>
      <c r="BH17">
        <f t="shared" ref="BH17:BH27" si="37">(AT17-AS17)/(AT17-AM17)</f>
        <v>0.21181427743311582</v>
      </c>
      <c r="BI17">
        <f t="shared" ref="BI17:BI27" si="38">(AN17-AT17)/(AN17-AM17)</f>
        <v>-0.37765368554165579</v>
      </c>
      <c r="BJ17">
        <v>8579</v>
      </c>
      <c r="BK17">
        <v>300</v>
      </c>
      <c r="BL17">
        <v>300</v>
      </c>
      <c r="BM17">
        <v>300</v>
      </c>
      <c r="BN17">
        <v>10331</v>
      </c>
      <c r="BO17">
        <v>838.50400000000002</v>
      </c>
      <c r="BP17">
        <v>-6.8567200000000002E-3</v>
      </c>
      <c r="BQ17">
        <v>-2.5443699999999998</v>
      </c>
      <c r="BR17" t="s">
        <v>347</v>
      </c>
      <c r="BS17" t="s">
        <v>347</v>
      </c>
      <c r="BT17" t="s">
        <v>347</v>
      </c>
      <c r="BU17" t="s">
        <v>347</v>
      </c>
      <c r="BV17" t="s">
        <v>347</v>
      </c>
      <c r="BW17" t="s">
        <v>347</v>
      </c>
      <c r="BX17" t="s">
        <v>347</v>
      </c>
      <c r="BY17" t="s">
        <v>347</v>
      </c>
      <c r="BZ17" t="s">
        <v>347</v>
      </c>
      <c r="CA17" t="s">
        <v>347</v>
      </c>
      <c r="CB17">
        <f t="shared" ref="CB17:CB27" si="39">$B$11*CW17+$C$11*CX17+$F$11*DK17</f>
        <v>1999.8</v>
      </c>
      <c r="CC17">
        <f t="shared" ref="CC17:CC27" si="40">CB17*CD17</f>
        <v>1681.0292998383482</v>
      </c>
      <c r="CD17">
        <f t="shared" ref="CD17:CD27" si="41">($B$11*$D$9+$C$11*$D$9+$F$11*((DX17+DP17)/MAX(DX17+DP17+DY17, 0.1)*$I$9+DY17/MAX(DX17+DP17+DY17, 0.1)*$J$9))/($B$11+$C$11+$F$11)</f>
        <v>0.84059870979015316</v>
      </c>
      <c r="CE17">
        <f t="shared" ref="CE17:CE27" si="42">($B$11*$K$9+$C$11*$K$9+$F$11*((DX17+DP17)/MAX(DX17+DP17+DY17, 0.1)*$P$9+DY17/MAX(DX17+DP17+DY17, 0.1)*$Q$9))/($B$11+$C$11+$F$11)</f>
        <v>0.19119741958030639</v>
      </c>
      <c r="CF17">
        <v>6</v>
      </c>
      <c r="CG17">
        <v>0.5</v>
      </c>
      <c r="CH17" t="s">
        <v>348</v>
      </c>
      <c r="CI17">
        <v>1566767688.0999999</v>
      </c>
      <c r="CJ17">
        <v>368.43599999999998</v>
      </c>
      <c r="CK17">
        <v>399.99900000000002</v>
      </c>
      <c r="CL17">
        <v>18.866900000000001</v>
      </c>
      <c r="CM17">
        <v>15.9939</v>
      </c>
      <c r="CN17">
        <v>499.99400000000003</v>
      </c>
      <c r="CO17">
        <v>99.660200000000003</v>
      </c>
      <c r="CP17">
        <v>9.9883399999999997E-2</v>
      </c>
      <c r="CQ17">
        <v>26.203600000000002</v>
      </c>
      <c r="CR17">
        <v>27.033799999999999</v>
      </c>
      <c r="CS17">
        <v>999.9</v>
      </c>
      <c r="CT17">
        <v>0</v>
      </c>
      <c r="CU17">
        <v>0</v>
      </c>
      <c r="CV17">
        <v>9998.1200000000008</v>
      </c>
      <c r="CW17">
        <v>0</v>
      </c>
      <c r="CX17">
        <v>1108.67</v>
      </c>
      <c r="CY17">
        <v>-31.562799999999999</v>
      </c>
      <c r="CZ17">
        <v>375.52100000000002</v>
      </c>
      <c r="DA17">
        <v>406.50099999999998</v>
      </c>
      <c r="DB17">
        <v>2.8730199999999999</v>
      </c>
      <c r="DC17">
        <v>364.67</v>
      </c>
      <c r="DD17">
        <v>399.99900000000002</v>
      </c>
      <c r="DE17">
        <v>18.408899999999999</v>
      </c>
      <c r="DF17">
        <v>15.9939</v>
      </c>
      <c r="DG17">
        <v>1.88028</v>
      </c>
      <c r="DH17">
        <v>1.59396</v>
      </c>
      <c r="DI17">
        <v>16.470700000000001</v>
      </c>
      <c r="DJ17">
        <v>13.900499999999999</v>
      </c>
      <c r="DK17">
        <v>1999.8</v>
      </c>
      <c r="DL17">
        <v>0.97999199999999997</v>
      </c>
      <c r="DM17">
        <v>2.00076E-2</v>
      </c>
      <c r="DN17">
        <v>0</v>
      </c>
      <c r="DO17">
        <v>722.50900000000001</v>
      </c>
      <c r="DP17">
        <v>5.0002700000000004</v>
      </c>
      <c r="DQ17">
        <v>18431.2</v>
      </c>
      <c r="DR17">
        <v>16184.2</v>
      </c>
      <c r="DS17">
        <v>46.25</v>
      </c>
      <c r="DT17">
        <v>47.25</v>
      </c>
      <c r="DU17">
        <v>46.811999999999998</v>
      </c>
      <c r="DV17">
        <v>47.375</v>
      </c>
      <c r="DW17">
        <v>47.625</v>
      </c>
      <c r="DX17">
        <v>1954.89</v>
      </c>
      <c r="DY17">
        <v>39.909999999999997</v>
      </c>
      <c r="DZ17">
        <v>0</v>
      </c>
      <c r="EA17">
        <v>446.89999985694902</v>
      </c>
      <c r="EB17">
        <v>723.16047058823494</v>
      </c>
      <c r="EC17">
        <v>-0.92965688302944904</v>
      </c>
      <c r="ED17">
        <v>-447.37744870286502</v>
      </c>
      <c r="EE17">
        <v>18442.147058823499</v>
      </c>
      <c r="EF17">
        <v>10</v>
      </c>
      <c r="EG17">
        <v>1566767653.5999999</v>
      </c>
      <c r="EH17" t="s">
        <v>349</v>
      </c>
      <c r="EI17">
        <v>99</v>
      </c>
      <c r="EJ17">
        <v>3.766</v>
      </c>
      <c r="EK17">
        <v>0.45800000000000002</v>
      </c>
      <c r="EL17">
        <v>400</v>
      </c>
      <c r="EM17">
        <v>16</v>
      </c>
      <c r="EN17">
        <v>0.05</v>
      </c>
      <c r="EO17">
        <v>0.08</v>
      </c>
      <c r="EP17">
        <v>25.4400456214433</v>
      </c>
      <c r="EQ17">
        <v>-0.28818597836857701</v>
      </c>
      <c r="ER17">
        <v>4.9899336564910801E-2</v>
      </c>
      <c r="ES17">
        <v>1</v>
      </c>
      <c r="ET17">
        <v>0.14389510441026701</v>
      </c>
      <c r="EU17">
        <v>1.0416567957528201E-2</v>
      </c>
      <c r="EV17">
        <v>2.0038140569820502E-3</v>
      </c>
      <c r="EW17">
        <v>1</v>
      </c>
      <c r="EX17">
        <v>2</v>
      </c>
      <c r="EY17">
        <v>2</v>
      </c>
      <c r="EZ17" t="s">
        <v>350</v>
      </c>
      <c r="FA17">
        <v>2.9517699999999998</v>
      </c>
      <c r="FB17">
        <v>2.7772899999999998</v>
      </c>
      <c r="FC17">
        <v>8.8502800000000006E-2</v>
      </c>
      <c r="FD17">
        <v>9.2581899999999995E-2</v>
      </c>
      <c r="FE17">
        <v>9.4369099999999997E-2</v>
      </c>
      <c r="FF17">
        <v>8.10863E-2</v>
      </c>
      <c r="FG17">
        <v>21987.4</v>
      </c>
      <c r="FH17">
        <v>22148.2</v>
      </c>
      <c r="FI17">
        <v>22677.200000000001</v>
      </c>
      <c r="FJ17">
        <v>26755.1</v>
      </c>
      <c r="FK17">
        <v>29335</v>
      </c>
      <c r="FL17">
        <v>38529.300000000003</v>
      </c>
      <c r="FM17">
        <v>32368.3</v>
      </c>
      <c r="FN17">
        <v>42550.3</v>
      </c>
      <c r="FO17">
        <v>1.9802200000000001</v>
      </c>
      <c r="FP17">
        <v>1.9362999999999999</v>
      </c>
      <c r="FQ17">
        <v>5.5551499999999997E-2</v>
      </c>
      <c r="FR17">
        <v>0</v>
      </c>
      <c r="FS17">
        <v>26.124700000000001</v>
      </c>
      <c r="FT17">
        <v>999.9</v>
      </c>
      <c r="FU17">
        <v>36.125</v>
      </c>
      <c r="FV17">
        <v>35.923000000000002</v>
      </c>
      <c r="FW17">
        <v>21.5457</v>
      </c>
      <c r="FX17">
        <v>60.5443</v>
      </c>
      <c r="FY17">
        <v>44.6554</v>
      </c>
      <c r="FZ17">
        <v>1</v>
      </c>
      <c r="GA17">
        <v>0.28851100000000002</v>
      </c>
      <c r="GB17">
        <v>4.3591300000000004</v>
      </c>
      <c r="GC17">
        <v>20.2407</v>
      </c>
      <c r="GD17">
        <v>5.2201399999999998</v>
      </c>
      <c r="GE17">
        <v>11.956</v>
      </c>
      <c r="GF17">
        <v>4.9707499999999998</v>
      </c>
      <c r="GG17">
        <v>3.2942499999999999</v>
      </c>
      <c r="GH17">
        <v>550</v>
      </c>
      <c r="GI17">
        <v>9999</v>
      </c>
      <c r="GJ17">
        <v>9999</v>
      </c>
      <c r="GK17">
        <v>9999</v>
      </c>
      <c r="GL17">
        <v>1.8655600000000001</v>
      </c>
      <c r="GM17">
        <v>1.8647899999999999</v>
      </c>
      <c r="GN17">
        <v>1.8650800000000001</v>
      </c>
      <c r="GO17">
        <v>1.86799</v>
      </c>
      <c r="GP17">
        <v>1.8623000000000001</v>
      </c>
      <c r="GQ17">
        <v>1.8605</v>
      </c>
      <c r="GR17">
        <v>1.85669</v>
      </c>
      <c r="GS17">
        <v>1.8628</v>
      </c>
      <c r="GT17" t="s">
        <v>351</v>
      </c>
      <c r="GU17" t="s">
        <v>19</v>
      </c>
      <c r="GV17" t="s">
        <v>19</v>
      </c>
      <c r="GW17" t="s">
        <v>19</v>
      </c>
      <c r="GX17" t="s">
        <v>352</v>
      </c>
      <c r="GY17" t="s">
        <v>353</v>
      </c>
      <c r="GZ17" t="s">
        <v>354</v>
      </c>
      <c r="HA17" t="s">
        <v>354</v>
      </c>
      <c r="HB17" t="s">
        <v>354</v>
      </c>
      <c r="HC17" t="s">
        <v>354</v>
      </c>
      <c r="HD17">
        <v>0</v>
      </c>
      <c r="HE17">
        <v>100</v>
      </c>
      <c r="HF17">
        <v>100</v>
      </c>
      <c r="HG17">
        <v>3.766</v>
      </c>
      <c r="HH17">
        <v>0.45800000000000002</v>
      </c>
      <c r="HI17">
        <v>2</v>
      </c>
      <c r="HJ17">
        <v>502.79</v>
      </c>
      <c r="HK17">
        <v>515.65899999999999</v>
      </c>
      <c r="HL17">
        <v>21.745799999999999</v>
      </c>
      <c r="HM17">
        <v>30.883400000000002</v>
      </c>
      <c r="HN17">
        <v>29.999199999999998</v>
      </c>
      <c r="HO17">
        <v>30.821200000000001</v>
      </c>
      <c r="HP17">
        <v>30.8017</v>
      </c>
      <c r="HQ17">
        <v>21.316299999999998</v>
      </c>
      <c r="HR17">
        <v>26.275300000000001</v>
      </c>
      <c r="HS17">
        <v>0</v>
      </c>
      <c r="HT17">
        <v>21.7593</v>
      </c>
      <c r="HU17">
        <v>400</v>
      </c>
      <c r="HV17">
        <v>15.9702</v>
      </c>
      <c r="HW17">
        <v>99.668800000000005</v>
      </c>
      <c r="HX17">
        <v>103.816</v>
      </c>
    </row>
    <row r="18" spans="1:232" x14ac:dyDescent="0.25">
      <c r="A18">
        <v>2</v>
      </c>
      <c r="B18">
        <v>1566767809</v>
      </c>
      <c r="C18">
        <v>120.90000009536701</v>
      </c>
      <c r="D18" t="s">
        <v>355</v>
      </c>
      <c r="E18" t="s">
        <v>356</v>
      </c>
      <c r="G18">
        <v>1566767809</v>
      </c>
      <c r="H18">
        <f t="shared" si="0"/>
        <v>2.6285133040090634E-3</v>
      </c>
      <c r="I18">
        <f t="shared" si="1"/>
        <v>21.080823412244754</v>
      </c>
      <c r="J18">
        <f t="shared" si="2"/>
        <v>273.88400000000001</v>
      </c>
      <c r="K18">
        <f t="shared" si="3"/>
        <v>47.211608995663873</v>
      </c>
      <c r="L18">
        <f t="shared" si="4"/>
        <v>4.7096436133884119</v>
      </c>
      <c r="M18">
        <f t="shared" si="5"/>
        <v>27.321585916034799</v>
      </c>
      <c r="N18">
        <f t="shared" si="6"/>
        <v>0.15678286341457215</v>
      </c>
      <c r="O18">
        <f t="shared" si="7"/>
        <v>2.2572310451183322</v>
      </c>
      <c r="P18">
        <f t="shared" si="8"/>
        <v>0.15097453336015421</v>
      </c>
      <c r="Q18">
        <f t="shared" si="9"/>
        <v>9.4863010695843464E-2</v>
      </c>
      <c r="R18">
        <f t="shared" si="10"/>
        <v>321.41804032497726</v>
      </c>
      <c r="S18">
        <f t="shared" si="11"/>
        <v>27.646134483060116</v>
      </c>
      <c r="T18">
        <f t="shared" si="12"/>
        <v>26.957899999999999</v>
      </c>
      <c r="U18">
        <f t="shared" si="13"/>
        <v>3.5703192745263101</v>
      </c>
      <c r="V18">
        <f t="shared" si="14"/>
        <v>55.404727187140764</v>
      </c>
      <c r="W18">
        <f t="shared" si="15"/>
        <v>1.8809900975382297</v>
      </c>
      <c r="X18">
        <f t="shared" si="16"/>
        <v>3.3949992952493062</v>
      </c>
      <c r="Y18">
        <f t="shared" si="17"/>
        <v>1.6893291769880805</v>
      </c>
      <c r="Z18">
        <f t="shared" si="18"/>
        <v>-115.91743670679969</v>
      </c>
      <c r="AA18">
        <f t="shared" si="19"/>
        <v>-103.96133900120543</v>
      </c>
      <c r="AB18">
        <f t="shared" si="20"/>
        <v>-9.8930950700233904</v>
      </c>
      <c r="AC18">
        <f t="shared" si="21"/>
        <v>91.646169546948755</v>
      </c>
      <c r="AD18">
        <v>-4.13787011556059E-2</v>
      </c>
      <c r="AE18">
        <v>4.6451217020482397E-2</v>
      </c>
      <c r="AF18">
        <v>3.46815698459725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52919.700564515842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357</v>
      </c>
      <c r="AS18">
        <v>720.22952941176504</v>
      </c>
      <c r="AT18">
        <v>850.63199999999995</v>
      </c>
      <c r="AU18">
        <f t="shared" si="27"/>
        <v>0.15330068771012018</v>
      </c>
      <c r="AV18">
        <v>0.5</v>
      </c>
      <c r="AW18">
        <f t="shared" si="28"/>
        <v>1681.079699838353</v>
      </c>
      <c r="AX18">
        <f t="shared" si="29"/>
        <v>21.080823412244754</v>
      </c>
      <c r="AY18">
        <f t="shared" si="30"/>
        <v>128.85533704037096</v>
      </c>
      <c r="AZ18">
        <f t="shared" si="31"/>
        <v>0.33809214795587283</v>
      </c>
      <c r="BA18">
        <f t="shared" si="32"/>
        <v>1.3549021163012469E-2</v>
      </c>
      <c r="BB18">
        <f t="shared" si="33"/>
        <v>-0.20279039584685271</v>
      </c>
      <c r="BC18" t="s">
        <v>358</v>
      </c>
      <c r="BD18">
        <v>563.04</v>
      </c>
      <c r="BE18">
        <f t="shared" si="34"/>
        <v>287.59199999999998</v>
      </c>
      <c r="BF18">
        <f t="shared" si="35"/>
        <v>0.45342871355334957</v>
      </c>
      <c r="BG18">
        <f t="shared" si="36"/>
        <v>-1.4988009592326141</v>
      </c>
      <c r="BH18">
        <f t="shared" si="37"/>
        <v>0.18708563106953369</v>
      </c>
      <c r="BI18">
        <f t="shared" si="38"/>
        <v>-0.32887196411645181</v>
      </c>
      <c r="BJ18">
        <v>8581</v>
      </c>
      <c r="BK18">
        <v>300</v>
      </c>
      <c r="BL18">
        <v>300</v>
      </c>
      <c r="BM18">
        <v>300</v>
      </c>
      <c r="BN18">
        <v>10331</v>
      </c>
      <c r="BO18">
        <v>815.22900000000004</v>
      </c>
      <c r="BP18">
        <v>-6.85689E-3</v>
      </c>
      <c r="BQ18">
        <v>-1.5261800000000001</v>
      </c>
      <c r="BR18" t="s">
        <v>347</v>
      </c>
      <c r="BS18" t="s">
        <v>347</v>
      </c>
      <c r="BT18" t="s">
        <v>347</v>
      </c>
      <c r="BU18" t="s">
        <v>347</v>
      </c>
      <c r="BV18" t="s">
        <v>347</v>
      </c>
      <c r="BW18" t="s">
        <v>347</v>
      </c>
      <c r="BX18" t="s">
        <v>347</v>
      </c>
      <c r="BY18" t="s">
        <v>347</v>
      </c>
      <c r="BZ18" t="s">
        <v>347</v>
      </c>
      <c r="CA18" t="s">
        <v>347</v>
      </c>
      <c r="CB18">
        <f t="shared" si="39"/>
        <v>1999.86</v>
      </c>
      <c r="CC18">
        <f t="shared" si="40"/>
        <v>1681.079699838353</v>
      </c>
      <c r="CD18">
        <f t="shared" si="41"/>
        <v>0.84059869182760449</v>
      </c>
      <c r="CE18">
        <f t="shared" si="42"/>
        <v>0.19119738365520905</v>
      </c>
      <c r="CF18">
        <v>6</v>
      </c>
      <c r="CG18">
        <v>0.5</v>
      </c>
      <c r="CH18" t="s">
        <v>348</v>
      </c>
      <c r="CI18">
        <v>1566767809</v>
      </c>
      <c r="CJ18">
        <v>273.88400000000001</v>
      </c>
      <c r="CK18">
        <v>300.04199999999997</v>
      </c>
      <c r="CL18">
        <v>18.855899999999998</v>
      </c>
      <c r="CM18">
        <v>15.7615</v>
      </c>
      <c r="CN18">
        <v>500.05500000000001</v>
      </c>
      <c r="CO18">
        <v>99.656199999999998</v>
      </c>
      <c r="CP18">
        <v>9.98497E-2</v>
      </c>
      <c r="CQ18">
        <v>26.1036</v>
      </c>
      <c r="CR18">
        <v>26.957899999999999</v>
      </c>
      <c r="CS18">
        <v>999.9</v>
      </c>
      <c r="CT18">
        <v>0</v>
      </c>
      <c r="CU18">
        <v>0</v>
      </c>
      <c r="CV18">
        <v>10013.1</v>
      </c>
      <c r="CW18">
        <v>0</v>
      </c>
      <c r="CX18">
        <v>1104.45</v>
      </c>
      <c r="CY18">
        <v>-26.1584</v>
      </c>
      <c r="CZ18">
        <v>279.14800000000002</v>
      </c>
      <c r="DA18">
        <v>304.84699999999998</v>
      </c>
      <c r="DB18">
        <v>3.0944699999999998</v>
      </c>
      <c r="DC18">
        <v>270.23</v>
      </c>
      <c r="DD18">
        <v>300.04199999999997</v>
      </c>
      <c r="DE18">
        <v>18.3949</v>
      </c>
      <c r="DF18">
        <v>15.7615</v>
      </c>
      <c r="DG18">
        <v>1.8791100000000001</v>
      </c>
      <c r="DH18">
        <v>1.57073</v>
      </c>
      <c r="DI18">
        <v>16.460899999999999</v>
      </c>
      <c r="DJ18">
        <v>13.6746</v>
      </c>
      <c r="DK18">
        <v>1999.86</v>
      </c>
      <c r="DL18">
        <v>0.97999199999999997</v>
      </c>
      <c r="DM18">
        <v>2.00076E-2</v>
      </c>
      <c r="DN18">
        <v>0</v>
      </c>
      <c r="DO18">
        <v>719.88900000000001</v>
      </c>
      <c r="DP18">
        <v>5.0002700000000004</v>
      </c>
      <c r="DQ18">
        <v>18478.7</v>
      </c>
      <c r="DR18">
        <v>16184.7</v>
      </c>
      <c r="DS18">
        <v>46.186999999999998</v>
      </c>
      <c r="DT18">
        <v>47.186999999999998</v>
      </c>
      <c r="DU18">
        <v>46.75</v>
      </c>
      <c r="DV18">
        <v>47.436999999999998</v>
      </c>
      <c r="DW18">
        <v>47.625</v>
      </c>
      <c r="DX18">
        <v>1954.95</v>
      </c>
      <c r="DY18">
        <v>39.909999999999997</v>
      </c>
      <c r="DZ18">
        <v>0</v>
      </c>
      <c r="EA18">
        <v>120.40000009536701</v>
      </c>
      <c r="EB18">
        <v>720.22952941176504</v>
      </c>
      <c r="EC18">
        <v>-4.3007353200350797</v>
      </c>
      <c r="ED18">
        <v>4.2647140974669799</v>
      </c>
      <c r="EE18">
        <v>18372.676470588201</v>
      </c>
      <c r="EF18">
        <v>10</v>
      </c>
      <c r="EG18">
        <v>1566767757</v>
      </c>
      <c r="EH18" t="s">
        <v>359</v>
      </c>
      <c r="EI18">
        <v>100</v>
      </c>
      <c r="EJ18">
        <v>3.6539999999999999</v>
      </c>
      <c r="EK18">
        <v>0.46100000000000002</v>
      </c>
      <c r="EL18">
        <v>300</v>
      </c>
      <c r="EM18">
        <v>16</v>
      </c>
      <c r="EN18">
        <v>7.0000000000000007E-2</v>
      </c>
      <c r="EO18">
        <v>0.09</v>
      </c>
      <c r="EP18">
        <v>20.721014366205999</v>
      </c>
      <c r="EQ18">
        <v>1.6888343174857501</v>
      </c>
      <c r="ER18">
        <v>0.17775869854034301</v>
      </c>
      <c r="ES18">
        <v>0</v>
      </c>
      <c r="ET18">
        <v>0.15422755166669999</v>
      </c>
      <c r="EU18">
        <v>9.1215634911015406E-3</v>
      </c>
      <c r="EV18">
        <v>1.19878981911989E-3</v>
      </c>
      <c r="EW18">
        <v>1</v>
      </c>
      <c r="EX18">
        <v>1</v>
      </c>
      <c r="EY18">
        <v>2</v>
      </c>
      <c r="EZ18" t="s">
        <v>360</v>
      </c>
      <c r="FA18">
        <v>2.9519500000000001</v>
      </c>
      <c r="FB18">
        <v>2.7774000000000001</v>
      </c>
      <c r="FC18">
        <v>6.9464100000000001E-2</v>
      </c>
      <c r="FD18">
        <v>7.3779700000000004E-2</v>
      </c>
      <c r="FE18">
        <v>9.4318799999999994E-2</v>
      </c>
      <c r="FF18">
        <v>8.0226199999999998E-2</v>
      </c>
      <c r="FG18">
        <v>22449.1</v>
      </c>
      <c r="FH18">
        <v>22610.3</v>
      </c>
      <c r="FI18">
        <v>22679.7</v>
      </c>
      <c r="FJ18">
        <v>26758.5</v>
      </c>
      <c r="FK18">
        <v>29339.8</v>
      </c>
      <c r="FL18">
        <v>38570</v>
      </c>
      <c r="FM18">
        <v>32372</v>
      </c>
      <c r="FN18">
        <v>42555.6</v>
      </c>
      <c r="FO18">
        <v>1.98123</v>
      </c>
      <c r="FP18">
        <v>1.9362999999999999</v>
      </c>
      <c r="FQ18">
        <v>6.16424E-2</v>
      </c>
      <c r="FR18">
        <v>0</v>
      </c>
      <c r="FS18">
        <v>25.948899999999998</v>
      </c>
      <c r="FT18">
        <v>999.9</v>
      </c>
      <c r="FU18">
        <v>35.997</v>
      </c>
      <c r="FV18">
        <v>35.893000000000001</v>
      </c>
      <c r="FW18">
        <v>21.434000000000001</v>
      </c>
      <c r="FX18">
        <v>60.444299999999998</v>
      </c>
      <c r="FY18">
        <v>44.3429</v>
      </c>
      <c r="FZ18">
        <v>1</v>
      </c>
      <c r="GA18">
        <v>0.28162300000000001</v>
      </c>
      <c r="GB18">
        <v>3.64811</v>
      </c>
      <c r="GC18">
        <v>20.258700000000001</v>
      </c>
      <c r="GD18">
        <v>5.2234299999999996</v>
      </c>
      <c r="GE18">
        <v>11.956</v>
      </c>
      <c r="GF18">
        <v>4.9712500000000004</v>
      </c>
      <c r="GG18">
        <v>3.2949999999999999</v>
      </c>
      <c r="GH18">
        <v>550</v>
      </c>
      <c r="GI18">
        <v>9999</v>
      </c>
      <c r="GJ18">
        <v>9999</v>
      </c>
      <c r="GK18">
        <v>9999</v>
      </c>
      <c r="GL18">
        <v>1.86554</v>
      </c>
      <c r="GM18">
        <v>1.8647800000000001</v>
      </c>
      <c r="GN18">
        <v>1.86511</v>
      </c>
      <c r="GO18">
        <v>1.86799</v>
      </c>
      <c r="GP18">
        <v>1.8622799999999999</v>
      </c>
      <c r="GQ18">
        <v>1.8605</v>
      </c>
      <c r="GR18">
        <v>1.85669</v>
      </c>
      <c r="GS18">
        <v>1.8628199999999999</v>
      </c>
      <c r="GT18" t="s">
        <v>351</v>
      </c>
      <c r="GU18" t="s">
        <v>19</v>
      </c>
      <c r="GV18" t="s">
        <v>19</v>
      </c>
      <c r="GW18" t="s">
        <v>19</v>
      </c>
      <c r="GX18" t="s">
        <v>352</v>
      </c>
      <c r="GY18" t="s">
        <v>353</v>
      </c>
      <c r="GZ18" t="s">
        <v>354</v>
      </c>
      <c r="HA18" t="s">
        <v>354</v>
      </c>
      <c r="HB18" t="s">
        <v>354</v>
      </c>
      <c r="HC18" t="s">
        <v>354</v>
      </c>
      <c r="HD18">
        <v>0</v>
      </c>
      <c r="HE18">
        <v>100</v>
      </c>
      <c r="HF18">
        <v>100</v>
      </c>
      <c r="HG18">
        <v>3.6539999999999999</v>
      </c>
      <c r="HH18">
        <v>0.46100000000000002</v>
      </c>
      <c r="HI18">
        <v>2</v>
      </c>
      <c r="HJ18">
        <v>503.25200000000001</v>
      </c>
      <c r="HK18">
        <v>515.43700000000001</v>
      </c>
      <c r="HL18">
        <v>22.0289</v>
      </c>
      <c r="HM18">
        <v>30.8538</v>
      </c>
      <c r="HN18">
        <v>29.9998</v>
      </c>
      <c r="HO18">
        <v>30.797000000000001</v>
      </c>
      <c r="HP18">
        <v>30.776299999999999</v>
      </c>
      <c r="HQ18">
        <v>16.941099999999999</v>
      </c>
      <c r="HR18">
        <v>27.177900000000001</v>
      </c>
      <c r="HS18">
        <v>0</v>
      </c>
      <c r="HT18">
        <v>22.040700000000001</v>
      </c>
      <c r="HU18">
        <v>300</v>
      </c>
      <c r="HV18">
        <v>15.6561</v>
      </c>
      <c r="HW18">
        <v>99.680099999999996</v>
      </c>
      <c r="HX18">
        <v>103.83</v>
      </c>
    </row>
    <row r="19" spans="1:232" x14ac:dyDescent="0.25">
      <c r="A19">
        <v>3</v>
      </c>
      <c r="B19">
        <v>1566767929.5</v>
      </c>
      <c r="C19">
        <v>241.40000009536701</v>
      </c>
      <c r="D19" t="s">
        <v>361</v>
      </c>
      <c r="E19" t="s">
        <v>362</v>
      </c>
      <c r="G19">
        <v>1566767929.5</v>
      </c>
      <c r="H19">
        <f t="shared" si="0"/>
        <v>3.6115617769610104E-3</v>
      </c>
      <c r="I19">
        <f t="shared" si="1"/>
        <v>17.610683841276135</v>
      </c>
      <c r="J19">
        <f t="shared" si="2"/>
        <v>178.10400000000001</v>
      </c>
      <c r="K19">
        <f t="shared" si="3"/>
        <v>41.258268356945173</v>
      </c>
      <c r="L19">
        <f t="shared" si="4"/>
        <v>4.1156689592568476</v>
      </c>
      <c r="M19">
        <f t="shared" si="5"/>
        <v>17.766550403371202</v>
      </c>
      <c r="N19">
        <f t="shared" si="6"/>
        <v>0.22027477542544105</v>
      </c>
      <c r="O19">
        <f t="shared" si="7"/>
        <v>2.2570135427075906</v>
      </c>
      <c r="P19">
        <f t="shared" si="8"/>
        <v>0.20899045746688355</v>
      </c>
      <c r="Q19">
        <f t="shared" si="9"/>
        <v>0.13158469626292299</v>
      </c>
      <c r="R19">
        <f t="shared" si="10"/>
        <v>321.45474816015241</v>
      </c>
      <c r="S19">
        <f t="shared" si="11"/>
        <v>27.503011306757394</v>
      </c>
      <c r="T19">
        <f t="shared" si="12"/>
        <v>27.018799999999999</v>
      </c>
      <c r="U19">
        <f t="shared" si="13"/>
        <v>3.5831136005491722</v>
      </c>
      <c r="V19">
        <f t="shared" si="14"/>
        <v>55.561082569353026</v>
      </c>
      <c r="W19">
        <f t="shared" si="15"/>
        <v>1.9067040665289801</v>
      </c>
      <c r="X19">
        <f t="shared" si="16"/>
        <v>3.4317259102159756</v>
      </c>
      <c r="Y19">
        <f t="shared" si="17"/>
        <v>1.6764095340201921</v>
      </c>
      <c r="Z19">
        <f t="shared" si="18"/>
        <v>-159.26987436398056</v>
      </c>
      <c r="AA19">
        <f t="shared" si="19"/>
        <v>-89.203691657304518</v>
      </c>
      <c r="AB19">
        <f t="shared" si="20"/>
        <v>-8.4998869514482287</v>
      </c>
      <c r="AC19">
        <f t="shared" si="21"/>
        <v>64.481295187419107</v>
      </c>
      <c r="AD19">
        <v>-4.1372828845220297E-2</v>
      </c>
      <c r="AE19">
        <v>4.6444624837631898E-2</v>
      </c>
      <c r="AF19">
        <v>3.4677676321097302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52880.256989134039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363</v>
      </c>
      <c r="AS19">
        <v>720.32347058823495</v>
      </c>
      <c r="AT19">
        <v>825.03300000000002</v>
      </c>
      <c r="AU19">
        <f t="shared" si="27"/>
        <v>0.12691556508862678</v>
      </c>
      <c r="AV19">
        <v>0.5</v>
      </c>
      <c r="AW19">
        <f t="shared" si="28"/>
        <v>1681.2728998383716</v>
      </c>
      <c r="AX19">
        <f t="shared" si="29"/>
        <v>17.610683841276135</v>
      </c>
      <c r="AY19">
        <f t="shared" si="30"/>
        <v>106.68985007559057</v>
      </c>
      <c r="AZ19">
        <f t="shared" si="31"/>
        <v>0.30269455888431135</v>
      </c>
      <c r="BA19">
        <f t="shared" si="32"/>
        <v>1.1483468781723615E-2</v>
      </c>
      <c r="BB19">
        <f t="shared" si="33"/>
        <v>-0.1780546959939785</v>
      </c>
      <c r="BC19" t="s">
        <v>364</v>
      </c>
      <c r="BD19">
        <v>575.29999999999995</v>
      </c>
      <c r="BE19">
        <f t="shared" si="34"/>
        <v>249.73300000000006</v>
      </c>
      <c r="BF19">
        <f t="shared" si="35"/>
        <v>0.41928591500428469</v>
      </c>
      <c r="BG19">
        <f t="shared" si="36"/>
        <v>-1.4285533686012144</v>
      </c>
      <c r="BH19">
        <f t="shared" si="37"/>
        <v>0.15595206691056882</v>
      </c>
      <c r="BI19">
        <f t="shared" si="38"/>
        <v>-0.28006736464157045</v>
      </c>
      <c r="BJ19">
        <v>8583</v>
      </c>
      <c r="BK19">
        <v>300</v>
      </c>
      <c r="BL19">
        <v>300</v>
      </c>
      <c r="BM19">
        <v>300</v>
      </c>
      <c r="BN19">
        <v>10330.6</v>
      </c>
      <c r="BO19">
        <v>796.91899999999998</v>
      </c>
      <c r="BP19">
        <v>-6.8564000000000003E-3</v>
      </c>
      <c r="BQ19">
        <v>-1.5405899999999999</v>
      </c>
      <c r="BR19" t="s">
        <v>347</v>
      </c>
      <c r="BS19" t="s">
        <v>347</v>
      </c>
      <c r="BT19" t="s">
        <v>347</v>
      </c>
      <c r="BU19" t="s">
        <v>347</v>
      </c>
      <c r="BV19" t="s">
        <v>347</v>
      </c>
      <c r="BW19" t="s">
        <v>347</v>
      </c>
      <c r="BX19" t="s">
        <v>347</v>
      </c>
      <c r="BY19" t="s">
        <v>347</v>
      </c>
      <c r="BZ19" t="s">
        <v>347</v>
      </c>
      <c r="CA19" t="s">
        <v>347</v>
      </c>
      <c r="CB19">
        <f t="shared" si="39"/>
        <v>2000.09</v>
      </c>
      <c r="CC19">
        <f t="shared" si="40"/>
        <v>1681.2728998383716</v>
      </c>
      <c r="CD19">
        <f t="shared" si="41"/>
        <v>0.84059862298115162</v>
      </c>
      <c r="CE19">
        <f t="shared" si="42"/>
        <v>0.1911972459623035</v>
      </c>
      <c r="CF19">
        <v>6</v>
      </c>
      <c r="CG19">
        <v>0.5</v>
      </c>
      <c r="CH19" t="s">
        <v>348</v>
      </c>
      <c r="CI19">
        <v>1566767929.5</v>
      </c>
      <c r="CJ19">
        <v>178.10400000000001</v>
      </c>
      <c r="CK19">
        <v>200.00800000000001</v>
      </c>
      <c r="CL19">
        <v>19.114100000000001</v>
      </c>
      <c r="CM19">
        <v>14.863200000000001</v>
      </c>
      <c r="CN19">
        <v>500.01600000000002</v>
      </c>
      <c r="CO19">
        <v>99.653999999999996</v>
      </c>
      <c r="CP19">
        <v>9.9797800000000006E-2</v>
      </c>
      <c r="CQ19">
        <v>26.285699999999999</v>
      </c>
      <c r="CR19">
        <v>27.018799999999999</v>
      </c>
      <c r="CS19">
        <v>999.9</v>
      </c>
      <c r="CT19">
        <v>0</v>
      </c>
      <c r="CU19">
        <v>0</v>
      </c>
      <c r="CV19">
        <v>10011.9</v>
      </c>
      <c r="CW19">
        <v>0</v>
      </c>
      <c r="CX19">
        <v>1094.8800000000001</v>
      </c>
      <c r="CY19">
        <v>-21.9039</v>
      </c>
      <c r="CZ19">
        <v>181.57499999999999</v>
      </c>
      <c r="DA19">
        <v>203.02600000000001</v>
      </c>
      <c r="DB19">
        <v>4.2508600000000003</v>
      </c>
      <c r="DC19">
        <v>174.489</v>
      </c>
      <c r="DD19">
        <v>200.00800000000001</v>
      </c>
      <c r="DE19">
        <v>18.655100000000001</v>
      </c>
      <c r="DF19">
        <v>14.863200000000001</v>
      </c>
      <c r="DG19">
        <v>1.90479</v>
      </c>
      <c r="DH19">
        <v>1.4811799999999999</v>
      </c>
      <c r="DI19">
        <v>16.674399999999999</v>
      </c>
      <c r="DJ19">
        <v>12.7752</v>
      </c>
      <c r="DK19">
        <v>2000.09</v>
      </c>
      <c r="DL19">
        <v>0.97999499999999995</v>
      </c>
      <c r="DM19">
        <v>2.0004600000000001E-2</v>
      </c>
      <c r="DN19">
        <v>0</v>
      </c>
      <c r="DO19">
        <v>720.17899999999997</v>
      </c>
      <c r="DP19">
        <v>5.0002700000000004</v>
      </c>
      <c r="DQ19">
        <v>18369.400000000001</v>
      </c>
      <c r="DR19">
        <v>16186.6</v>
      </c>
      <c r="DS19">
        <v>46.061999999999998</v>
      </c>
      <c r="DT19">
        <v>47.125</v>
      </c>
      <c r="DU19">
        <v>46.686999999999998</v>
      </c>
      <c r="DV19">
        <v>47.375</v>
      </c>
      <c r="DW19">
        <v>47.561999999999998</v>
      </c>
      <c r="DX19">
        <v>1955.18</v>
      </c>
      <c r="DY19">
        <v>39.909999999999997</v>
      </c>
      <c r="DZ19">
        <v>0</v>
      </c>
      <c r="EA19">
        <v>119.89999985694899</v>
      </c>
      <c r="EB19">
        <v>720.32347058823495</v>
      </c>
      <c r="EC19">
        <v>-1.71053924226372</v>
      </c>
      <c r="ED19">
        <v>-125.833332767793</v>
      </c>
      <c r="EE19">
        <v>18372.5705882353</v>
      </c>
      <c r="EF19">
        <v>10</v>
      </c>
      <c r="EG19">
        <v>1566767881</v>
      </c>
      <c r="EH19" t="s">
        <v>365</v>
      </c>
      <c r="EI19">
        <v>101</v>
      </c>
      <c r="EJ19">
        <v>3.6150000000000002</v>
      </c>
      <c r="EK19">
        <v>0.45900000000000002</v>
      </c>
      <c r="EL19">
        <v>200</v>
      </c>
      <c r="EM19">
        <v>15</v>
      </c>
      <c r="EN19">
        <v>0.09</v>
      </c>
      <c r="EO19">
        <v>0.06</v>
      </c>
      <c r="EP19">
        <v>17.212828648440698</v>
      </c>
      <c r="EQ19">
        <v>2.3950999032111802</v>
      </c>
      <c r="ER19">
        <v>0.249446830192493</v>
      </c>
      <c r="ES19">
        <v>0</v>
      </c>
      <c r="ET19">
        <v>0.212302934801573</v>
      </c>
      <c r="EU19">
        <v>4.4804639540521302E-2</v>
      </c>
      <c r="EV19">
        <v>4.7071666241562896E-3</v>
      </c>
      <c r="EW19">
        <v>1</v>
      </c>
      <c r="EX19">
        <v>1</v>
      </c>
      <c r="EY19">
        <v>2</v>
      </c>
      <c r="EZ19" t="s">
        <v>360</v>
      </c>
      <c r="FA19">
        <v>2.9519099999999998</v>
      </c>
      <c r="FB19">
        <v>2.77732</v>
      </c>
      <c r="FC19">
        <v>4.7509200000000001E-2</v>
      </c>
      <c r="FD19">
        <v>5.2300800000000001E-2</v>
      </c>
      <c r="FE19">
        <v>9.52905E-2</v>
      </c>
      <c r="FF19">
        <v>7.6858800000000005E-2</v>
      </c>
      <c r="FG19">
        <v>22983.1</v>
      </c>
      <c r="FH19">
        <v>23139.5</v>
      </c>
      <c r="FI19">
        <v>22684</v>
      </c>
      <c r="FJ19">
        <v>26763.7</v>
      </c>
      <c r="FK19">
        <v>29312.7</v>
      </c>
      <c r="FL19">
        <v>38717.5</v>
      </c>
      <c r="FM19">
        <v>32377.3</v>
      </c>
      <c r="FN19">
        <v>42562.6</v>
      </c>
      <c r="FO19">
        <v>1.9825299999999999</v>
      </c>
      <c r="FP19">
        <v>1.93615</v>
      </c>
      <c r="FQ19">
        <v>5.9247000000000001E-2</v>
      </c>
      <c r="FR19">
        <v>0</v>
      </c>
      <c r="FS19">
        <v>26.049099999999999</v>
      </c>
      <c r="FT19">
        <v>999.9</v>
      </c>
      <c r="FU19">
        <v>35.875</v>
      </c>
      <c r="FV19">
        <v>35.883000000000003</v>
      </c>
      <c r="FW19">
        <v>21.35</v>
      </c>
      <c r="FX19">
        <v>60.6843</v>
      </c>
      <c r="FY19">
        <v>44.567300000000003</v>
      </c>
      <c r="FZ19">
        <v>1</v>
      </c>
      <c r="GA19">
        <v>0.27447700000000003</v>
      </c>
      <c r="GB19">
        <v>3.5129800000000002</v>
      </c>
      <c r="GC19">
        <v>20.261099999999999</v>
      </c>
      <c r="GD19">
        <v>5.2232799999999999</v>
      </c>
      <c r="GE19">
        <v>11.956</v>
      </c>
      <c r="GF19">
        <v>4.9709500000000002</v>
      </c>
      <c r="GG19">
        <v>3.2949999999999999</v>
      </c>
      <c r="GH19">
        <v>550.1</v>
      </c>
      <c r="GI19">
        <v>9999</v>
      </c>
      <c r="GJ19">
        <v>9999</v>
      </c>
      <c r="GK19">
        <v>9999</v>
      </c>
      <c r="GL19">
        <v>1.86555</v>
      </c>
      <c r="GM19">
        <v>1.8647800000000001</v>
      </c>
      <c r="GN19">
        <v>1.8650800000000001</v>
      </c>
      <c r="GO19">
        <v>1.86798</v>
      </c>
      <c r="GP19">
        <v>1.8622399999999999</v>
      </c>
      <c r="GQ19">
        <v>1.8605</v>
      </c>
      <c r="GR19">
        <v>1.85666</v>
      </c>
      <c r="GS19">
        <v>1.8628100000000001</v>
      </c>
      <c r="GT19" t="s">
        <v>351</v>
      </c>
      <c r="GU19" t="s">
        <v>19</v>
      </c>
      <c r="GV19" t="s">
        <v>19</v>
      </c>
      <c r="GW19" t="s">
        <v>19</v>
      </c>
      <c r="GX19" t="s">
        <v>352</v>
      </c>
      <c r="GY19" t="s">
        <v>353</v>
      </c>
      <c r="GZ19" t="s">
        <v>354</v>
      </c>
      <c r="HA19" t="s">
        <v>354</v>
      </c>
      <c r="HB19" t="s">
        <v>354</v>
      </c>
      <c r="HC19" t="s">
        <v>354</v>
      </c>
      <c r="HD19">
        <v>0</v>
      </c>
      <c r="HE19">
        <v>100</v>
      </c>
      <c r="HF19">
        <v>100</v>
      </c>
      <c r="HG19">
        <v>3.6150000000000002</v>
      </c>
      <c r="HH19">
        <v>0.45900000000000002</v>
      </c>
      <c r="HI19">
        <v>2</v>
      </c>
      <c r="HJ19">
        <v>503.642</v>
      </c>
      <c r="HK19">
        <v>514.82899999999995</v>
      </c>
      <c r="HL19">
        <v>22.4117</v>
      </c>
      <c r="HM19">
        <v>30.780899999999999</v>
      </c>
      <c r="HN19">
        <v>30.0001</v>
      </c>
      <c r="HO19">
        <v>30.740200000000002</v>
      </c>
      <c r="HP19">
        <v>30.718800000000002</v>
      </c>
      <c r="HQ19">
        <v>12.3622</v>
      </c>
      <c r="HR19">
        <v>31.924499999999998</v>
      </c>
      <c r="HS19">
        <v>0</v>
      </c>
      <c r="HT19">
        <v>22.398900000000001</v>
      </c>
      <c r="HU19">
        <v>200</v>
      </c>
      <c r="HV19">
        <v>14.723100000000001</v>
      </c>
      <c r="HW19">
        <v>99.697400000000002</v>
      </c>
      <c r="HX19">
        <v>103.848</v>
      </c>
    </row>
    <row r="20" spans="1:232" x14ac:dyDescent="0.25">
      <c r="A20">
        <v>4</v>
      </c>
      <c r="B20">
        <v>1566768050</v>
      </c>
      <c r="C20">
        <v>361.90000009536698</v>
      </c>
      <c r="D20" t="s">
        <v>366</v>
      </c>
      <c r="E20" t="s">
        <v>367</v>
      </c>
      <c r="G20">
        <v>1566768050</v>
      </c>
      <c r="H20">
        <f t="shared" si="0"/>
        <v>4.730142904180324E-3</v>
      </c>
      <c r="I20">
        <f t="shared" si="1"/>
        <v>11.248182795201624</v>
      </c>
      <c r="J20">
        <f t="shared" si="2"/>
        <v>86.016599999999997</v>
      </c>
      <c r="K20">
        <f t="shared" si="3"/>
        <v>20.271402697122983</v>
      </c>
      <c r="L20">
        <f t="shared" si="4"/>
        <v>2.0221568960544776</v>
      </c>
      <c r="M20">
        <f t="shared" si="5"/>
        <v>8.5805143069771805</v>
      </c>
      <c r="N20">
        <f t="shared" si="6"/>
        <v>0.29731511918566289</v>
      </c>
      <c r="O20">
        <f t="shared" si="7"/>
        <v>2.2564364440643754</v>
      </c>
      <c r="P20">
        <f t="shared" si="8"/>
        <v>0.27714020665997835</v>
      </c>
      <c r="Q20">
        <f t="shared" si="9"/>
        <v>0.17491105035556795</v>
      </c>
      <c r="R20">
        <f t="shared" si="10"/>
        <v>321.45315216731791</v>
      </c>
      <c r="S20">
        <f t="shared" si="11"/>
        <v>27.260551116148324</v>
      </c>
      <c r="T20">
        <f t="shared" si="12"/>
        <v>26.971399999999999</v>
      </c>
      <c r="U20">
        <f t="shared" si="13"/>
        <v>3.5731520095235689</v>
      </c>
      <c r="V20">
        <f t="shared" si="14"/>
        <v>55.454251833341715</v>
      </c>
      <c r="W20">
        <f t="shared" si="15"/>
        <v>1.9174347021736802</v>
      </c>
      <c r="X20">
        <f t="shared" si="16"/>
        <v>3.4576874428604731</v>
      </c>
      <c r="Y20">
        <f t="shared" si="17"/>
        <v>1.6557173073498888</v>
      </c>
      <c r="Z20">
        <f t="shared" si="18"/>
        <v>-208.59930207435229</v>
      </c>
      <c r="AA20">
        <f t="shared" si="19"/>
        <v>-67.880142877398413</v>
      </c>
      <c r="AB20">
        <f t="shared" si="20"/>
        <v>-6.4722966659709202</v>
      </c>
      <c r="AC20">
        <f t="shared" si="21"/>
        <v>38.501410549596272</v>
      </c>
      <c r="AD20">
        <v>-4.1357250358970303E-2</v>
      </c>
      <c r="AE20">
        <v>4.6427136622065997E-2</v>
      </c>
      <c r="AF20">
        <v>3.4667346372549099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52838.625207182704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368</v>
      </c>
      <c r="AS20">
        <v>732.06752941176501</v>
      </c>
      <c r="AT20">
        <v>800.78399999999999</v>
      </c>
      <c r="AU20">
        <f t="shared" si="27"/>
        <v>8.5811492972181047E-2</v>
      </c>
      <c r="AV20">
        <v>0.5</v>
      </c>
      <c r="AW20">
        <f t="shared" si="28"/>
        <v>1681.2644998383707</v>
      </c>
      <c r="AX20">
        <f t="shared" si="29"/>
        <v>11.248182795201624</v>
      </c>
      <c r="AY20">
        <f t="shared" si="30"/>
        <v>72.13590840612892</v>
      </c>
      <c r="AZ20">
        <f t="shared" si="31"/>
        <v>0.25455553557513627</v>
      </c>
      <c r="BA20">
        <f t="shared" si="32"/>
        <v>7.6991715545185035E-3</v>
      </c>
      <c r="BB20">
        <f t="shared" si="33"/>
        <v>-0.15316489839956848</v>
      </c>
      <c r="BC20" t="s">
        <v>369</v>
      </c>
      <c r="BD20">
        <v>596.94000000000005</v>
      </c>
      <c r="BE20">
        <f t="shared" si="34"/>
        <v>203.84399999999994</v>
      </c>
      <c r="BF20">
        <f t="shared" si="35"/>
        <v>0.33710322888206179</v>
      </c>
      <c r="BG20">
        <f t="shared" si="36"/>
        <v>-1.5106414425066534</v>
      </c>
      <c r="BH20">
        <f t="shared" si="37"/>
        <v>0.10617957143511521</v>
      </c>
      <c r="BI20">
        <f t="shared" si="38"/>
        <v>-0.23383654575542642</v>
      </c>
      <c r="BJ20">
        <v>8585</v>
      </c>
      <c r="BK20">
        <v>300</v>
      </c>
      <c r="BL20">
        <v>300</v>
      </c>
      <c r="BM20">
        <v>300</v>
      </c>
      <c r="BN20">
        <v>10330.6</v>
      </c>
      <c r="BO20">
        <v>782.875</v>
      </c>
      <c r="BP20">
        <v>-6.8561899999999999E-3</v>
      </c>
      <c r="BQ20">
        <v>-1.15649</v>
      </c>
      <c r="BR20" t="s">
        <v>347</v>
      </c>
      <c r="BS20" t="s">
        <v>347</v>
      </c>
      <c r="BT20" t="s">
        <v>347</v>
      </c>
      <c r="BU20" t="s">
        <v>347</v>
      </c>
      <c r="BV20" t="s">
        <v>347</v>
      </c>
      <c r="BW20" t="s">
        <v>347</v>
      </c>
      <c r="BX20" t="s">
        <v>347</v>
      </c>
      <c r="BY20" t="s">
        <v>347</v>
      </c>
      <c r="BZ20" t="s">
        <v>347</v>
      </c>
      <c r="CA20" t="s">
        <v>347</v>
      </c>
      <c r="CB20">
        <f t="shared" si="39"/>
        <v>2000.08</v>
      </c>
      <c r="CC20">
        <f t="shared" si="40"/>
        <v>1681.2644998383707</v>
      </c>
      <c r="CD20">
        <f t="shared" si="41"/>
        <v>0.84059862597414647</v>
      </c>
      <c r="CE20">
        <f t="shared" si="42"/>
        <v>0.19119725194829307</v>
      </c>
      <c r="CF20">
        <v>6</v>
      </c>
      <c r="CG20">
        <v>0.5</v>
      </c>
      <c r="CH20" t="s">
        <v>348</v>
      </c>
      <c r="CI20">
        <v>1566768050</v>
      </c>
      <c r="CJ20">
        <v>86.016599999999997</v>
      </c>
      <c r="CK20">
        <v>100.003</v>
      </c>
      <c r="CL20">
        <v>19.221599999999999</v>
      </c>
      <c r="CM20">
        <v>13.654400000000001</v>
      </c>
      <c r="CN20">
        <v>499.988</v>
      </c>
      <c r="CO20">
        <v>99.654300000000006</v>
      </c>
      <c r="CP20">
        <v>9.9867300000000006E-2</v>
      </c>
      <c r="CQ20">
        <v>26.413399999999999</v>
      </c>
      <c r="CR20">
        <v>26.971399999999999</v>
      </c>
      <c r="CS20">
        <v>999.9</v>
      </c>
      <c r="CT20">
        <v>0</v>
      </c>
      <c r="CU20">
        <v>0</v>
      </c>
      <c r="CV20">
        <v>10008.1</v>
      </c>
      <c r="CW20">
        <v>0</v>
      </c>
      <c r="CX20">
        <v>1086.1600000000001</v>
      </c>
      <c r="CY20">
        <v>-13.8689</v>
      </c>
      <c r="CZ20">
        <v>87.825599999999994</v>
      </c>
      <c r="DA20">
        <v>101.38800000000001</v>
      </c>
      <c r="DB20">
        <v>5.6001899999999996</v>
      </c>
      <c r="DC20">
        <v>82.519599999999997</v>
      </c>
      <c r="DD20">
        <v>100.003</v>
      </c>
      <c r="DE20">
        <v>18.7956</v>
      </c>
      <c r="DF20">
        <v>13.654400000000001</v>
      </c>
      <c r="DG20">
        <v>1.9188099999999999</v>
      </c>
      <c r="DH20">
        <v>1.3607199999999999</v>
      </c>
      <c r="DI20">
        <v>16.7898</v>
      </c>
      <c r="DJ20">
        <v>11.4869</v>
      </c>
      <c r="DK20">
        <v>2000.08</v>
      </c>
      <c r="DL20">
        <v>0.97999499999999995</v>
      </c>
      <c r="DM20">
        <v>2.0004600000000001E-2</v>
      </c>
      <c r="DN20">
        <v>0</v>
      </c>
      <c r="DO20">
        <v>731.81500000000005</v>
      </c>
      <c r="DP20">
        <v>5.0002700000000004</v>
      </c>
      <c r="DQ20">
        <v>18517.099999999999</v>
      </c>
      <c r="DR20">
        <v>16186.5</v>
      </c>
      <c r="DS20">
        <v>46.061999999999998</v>
      </c>
      <c r="DT20">
        <v>47.186999999999998</v>
      </c>
      <c r="DU20">
        <v>46.686999999999998</v>
      </c>
      <c r="DV20">
        <v>47.436999999999998</v>
      </c>
      <c r="DW20">
        <v>47.561999999999998</v>
      </c>
      <c r="DX20">
        <v>1955.17</v>
      </c>
      <c r="DY20">
        <v>39.909999999999997</v>
      </c>
      <c r="DZ20">
        <v>0</v>
      </c>
      <c r="EA20">
        <v>119.89999985694899</v>
      </c>
      <c r="EB20">
        <v>732.06752941176501</v>
      </c>
      <c r="EC20">
        <v>-2.5220588315558699</v>
      </c>
      <c r="ED20">
        <v>-405.85784628444901</v>
      </c>
      <c r="EE20">
        <v>18560.705882352901</v>
      </c>
      <c r="EF20">
        <v>10</v>
      </c>
      <c r="EG20">
        <v>1566768076.5</v>
      </c>
      <c r="EH20" t="s">
        <v>370</v>
      </c>
      <c r="EI20">
        <v>102</v>
      </c>
      <c r="EJ20">
        <v>3.4969999999999999</v>
      </c>
      <c r="EK20">
        <v>0.42599999999999999</v>
      </c>
      <c r="EL20">
        <v>100</v>
      </c>
      <c r="EM20">
        <v>14</v>
      </c>
      <c r="EN20">
        <v>0.1</v>
      </c>
      <c r="EO20">
        <v>0.06</v>
      </c>
      <c r="EP20">
        <v>10.9654648904728</v>
      </c>
      <c r="EQ20">
        <v>1.01364178156954</v>
      </c>
      <c r="ER20">
        <v>0.105292740493252</v>
      </c>
      <c r="ES20">
        <v>0</v>
      </c>
      <c r="ET20">
        <v>0.28870076626170998</v>
      </c>
      <c r="EU20">
        <v>3.9441249282583003E-2</v>
      </c>
      <c r="EV20">
        <v>4.1676135080877799E-3</v>
      </c>
      <c r="EW20">
        <v>1</v>
      </c>
      <c r="EX20">
        <v>1</v>
      </c>
      <c r="EY20">
        <v>2</v>
      </c>
      <c r="EZ20" t="s">
        <v>360</v>
      </c>
      <c r="FA20">
        <v>2.9518800000000001</v>
      </c>
      <c r="FB20">
        <v>2.7773599999999998</v>
      </c>
      <c r="FC20">
        <v>2.3507299999999998E-2</v>
      </c>
      <c r="FD20">
        <v>2.7577299999999999E-2</v>
      </c>
      <c r="FE20">
        <v>9.5819600000000005E-2</v>
      </c>
      <c r="FF20">
        <v>7.21995E-2</v>
      </c>
      <c r="FG20">
        <v>23564.400000000001</v>
      </c>
      <c r="FH20">
        <v>23747.1</v>
      </c>
      <c r="FI20">
        <v>22686.3</v>
      </c>
      <c r="FJ20">
        <v>26768.1</v>
      </c>
      <c r="FK20">
        <v>29298.2</v>
      </c>
      <c r="FL20">
        <v>38918.5</v>
      </c>
      <c r="FM20">
        <v>32380.5</v>
      </c>
      <c r="FN20">
        <v>42568.800000000003</v>
      </c>
      <c r="FO20">
        <v>1.9845999999999999</v>
      </c>
      <c r="FP20">
        <v>1.93527</v>
      </c>
      <c r="FQ20">
        <v>4.5619899999999998E-2</v>
      </c>
      <c r="FR20">
        <v>0</v>
      </c>
      <c r="FS20">
        <v>26.224900000000002</v>
      </c>
      <c r="FT20">
        <v>999.9</v>
      </c>
      <c r="FU20">
        <v>35.777000000000001</v>
      </c>
      <c r="FV20">
        <v>35.851999999999997</v>
      </c>
      <c r="FW20">
        <v>21.254999999999999</v>
      </c>
      <c r="FX20">
        <v>60.674300000000002</v>
      </c>
      <c r="FY20">
        <v>44.735599999999998</v>
      </c>
      <c r="FZ20">
        <v>1</v>
      </c>
      <c r="GA20">
        <v>0.27085100000000001</v>
      </c>
      <c r="GB20">
        <v>3.0953599999999999</v>
      </c>
      <c r="GC20">
        <v>20.265899999999998</v>
      </c>
      <c r="GD20">
        <v>5.2231300000000003</v>
      </c>
      <c r="GE20">
        <v>11.956</v>
      </c>
      <c r="GF20">
        <v>4.9714999999999998</v>
      </c>
      <c r="GG20">
        <v>3.2949999999999999</v>
      </c>
      <c r="GH20">
        <v>550.1</v>
      </c>
      <c r="GI20">
        <v>9999</v>
      </c>
      <c r="GJ20">
        <v>9999</v>
      </c>
      <c r="GK20">
        <v>9999</v>
      </c>
      <c r="GL20">
        <v>1.86554</v>
      </c>
      <c r="GM20">
        <v>1.8647899999999999</v>
      </c>
      <c r="GN20">
        <v>1.8651</v>
      </c>
      <c r="GO20">
        <v>1.8680300000000001</v>
      </c>
      <c r="GP20">
        <v>1.8623099999999999</v>
      </c>
      <c r="GQ20">
        <v>1.8605</v>
      </c>
      <c r="GR20">
        <v>1.8566400000000001</v>
      </c>
      <c r="GS20">
        <v>1.86286</v>
      </c>
      <c r="GT20" t="s">
        <v>351</v>
      </c>
      <c r="GU20" t="s">
        <v>19</v>
      </c>
      <c r="GV20" t="s">
        <v>19</v>
      </c>
      <c r="GW20" t="s">
        <v>19</v>
      </c>
      <c r="GX20" t="s">
        <v>352</v>
      </c>
      <c r="GY20" t="s">
        <v>353</v>
      </c>
      <c r="GZ20" t="s">
        <v>354</v>
      </c>
      <c r="HA20" t="s">
        <v>354</v>
      </c>
      <c r="HB20" t="s">
        <v>354</v>
      </c>
      <c r="HC20" t="s">
        <v>354</v>
      </c>
      <c r="HD20">
        <v>0</v>
      </c>
      <c r="HE20">
        <v>100</v>
      </c>
      <c r="HF20">
        <v>100</v>
      </c>
      <c r="HG20">
        <v>3.4969999999999999</v>
      </c>
      <c r="HH20">
        <v>0.42599999999999999</v>
      </c>
      <c r="HI20">
        <v>2</v>
      </c>
      <c r="HJ20">
        <v>504.59300000000002</v>
      </c>
      <c r="HK20">
        <v>513.78499999999997</v>
      </c>
      <c r="HL20">
        <v>22.1995</v>
      </c>
      <c r="HM20">
        <v>30.724299999999999</v>
      </c>
      <c r="HN20">
        <v>29.999199999999998</v>
      </c>
      <c r="HO20">
        <v>30.6889</v>
      </c>
      <c r="HP20">
        <v>30.6694</v>
      </c>
      <c r="HQ20">
        <v>7.6387900000000002</v>
      </c>
      <c r="HR20">
        <v>37.350700000000003</v>
      </c>
      <c r="HS20">
        <v>0</v>
      </c>
      <c r="HT20">
        <v>22.487300000000001</v>
      </c>
      <c r="HU20">
        <v>100</v>
      </c>
      <c r="HV20">
        <v>13.616899999999999</v>
      </c>
      <c r="HW20">
        <v>99.707599999999999</v>
      </c>
      <c r="HX20">
        <v>103.864</v>
      </c>
    </row>
    <row r="21" spans="1:232" x14ac:dyDescent="0.25">
      <c r="A21">
        <v>5</v>
      </c>
      <c r="B21">
        <v>1566768145</v>
      </c>
      <c r="C21">
        <v>456.90000009536698</v>
      </c>
      <c r="D21" t="s">
        <v>371</v>
      </c>
      <c r="E21" t="s">
        <v>372</v>
      </c>
      <c r="G21">
        <v>1566768145</v>
      </c>
      <c r="H21">
        <f t="shared" si="0"/>
        <v>5.1866118611201481E-3</v>
      </c>
      <c r="I21">
        <f t="shared" si="1"/>
        <v>0.1948602465631549</v>
      </c>
      <c r="J21">
        <f t="shared" si="2"/>
        <v>-1.5567800000000001</v>
      </c>
      <c r="K21">
        <f t="shared" si="3"/>
        <v>-2.5169521129380827</v>
      </c>
      <c r="L21">
        <f t="shared" si="4"/>
        <v>-0.25106201057616717</v>
      </c>
      <c r="M21">
        <f t="shared" si="5"/>
        <v>-0.15528635400556801</v>
      </c>
      <c r="N21">
        <f t="shared" si="6"/>
        <v>0.32822267080963058</v>
      </c>
      <c r="O21">
        <f t="shared" si="7"/>
        <v>2.2586426495334027</v>
      </c>
      <c r="P21">
        <f t="shared" si="8"/>
        <v>0.30384158892924634</v>
      </c>
      <c r="Q21">
        <f t="shared" si="9"/>
        <v>0.19194039321890211</v>
      </c>
      <c r="R21">
        <f t="shared" si="10"/>
        <v>321.47390007417181</v>
      </c>
      <c r="S21">
        <f t="shared" si="11"/>
        <v>27.180232310743037</v>
      </c>
      <c r="T21">
        <f t="shared" si="12"/>
        <v>27.004999999999999</v>
      </c>
      <c r="U21">
        <f t="shared" si="13"/>
        <v>3.5802108920450721</v>
      </c>
      <c r="V21">
        <f t="shared" si="14"/>
        <v>55.424357856867864</v>
      </c>
      <c r="W21">
        <f t="shared" si="15"/>
        <v>1.9244762996284799</v>
      </c>
      <c r="X21">
        <f t="shared" si="16"/>
        <v>3.4722572782861927</v>
      </c>
      <c r="Y21">
        <f t="shared" si="17"/>
        <v>1.6557345924165923</v>
      </c>
      <c r="Z21">
        <f t="shared" si="18"/>
        <v>-228.72958307539852</v>
      </c>
      <c r="AA21">
        <f t="shared" si="19"/>
        <v>-63.355860494011665</v>
      </c>
      <c r="AB21">
        <f t="shared" si="20"/>
        <v>-6.0381791543155607</v>
      </c>
      <c r="AC21">
        <f t="shared" si="21"/>
        <v>23.350277350446049</v>
      </c>
      <c r="AD21">
        <v>-4.1416825376814202E-2</v>
      </c>
      <c r="AE21">
        <v>4.6494014798653997E-2</v>
      </c>
      <c r="AF21">
        <v>3.4706842743067901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52898.873453774831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373</v>
      </c>
      <c r="AS21">
        <v>768.58194117647099</v>
      </c>
      <c r="AT21">
        <v>796.77499999999998</v>
      </c>
      <c r="AU21">
        <f t="shared" si="27"/>
        <v>3.5383965138877316E-2</v>
      </c>
      <c r="AV21">
        <v>0.5</v>
      </c>
      <c r="AW21">
        <f t="shared" si="28"/>
        <v>1681.3736998383813</v>
      </c>
      <c r="AX21">
        <f t="shared" si="29"/>
        <v>0.1948602465631549</v>
      </c>
      <c r="AY21">
        <f t="shared" si="30"/>
        <v>29.746834190253228</v>
      </c>
      <c r="AZ21">
        <f t="shared" si="31"/>
        <v>0.19600891092215489</v>
      </c>
      <c r="BA21">
        <f t="shared" si="32"/>
        <v>1.1246882619376439E-3</v>
      </c>
      <c r="BB21">
        <f t="shared" si="33"/>
        <v>-0.14890401932791569</v>
      </c>
      <c r="BC21" t="s">
        <v>374</v>
      </c>
      <c r="BD21">
        <v>640.6</v>
      </c>
      <c r="BE21">
        <f t="shared" si="34"/>
        <v>156.17499999999995</v>
      </c>
      <c r="BF21">
        <f t="shared" si="35"/>
        <v>0.18052222713961258</v>
      </c>
      <c r="BG21">
        <f t="shared" si="36"/>
        <v>-3.1611158478098758</v>
      </c>
      <c r="BH21">
        <f t="shared" si="37"/>
        <v>4.3834997519154414E-2</v>
      </c>
      <c r="BI21">
        <f t="shared" si="38"/>
        <v>-0.2261933706589461</v>
      </c>
      <c r="BJ21">
        <v>8587</v>
      </c>
      <c r="BK21">
        <v>300</v>
      </c>
      <c r="BL21">
        <v>300</v>
      </c>
      <c r="BM21">
        <v>300</v>
      </c>
      <c r="BN21">
        <v>10329.6</v>
      </c>
      <c r="BO21">
        <v>786.851</v>
      </c>
      <c r="BP21">
        <v>-6.8556299999999997E-3</v>
      </c>
      <c r="BQ21">
        <v>-1.3546100000000001</v>
      </c>
      <c r="BR21" t="s">
        <v>347</v>
      </c>
      <c r="BS21" t="s">
        <v>347</v>
      </c>
      <c r="BT21" t="s">
        <v>347</v>
      </c>
      <c r="BU21" t="s">
        <v>347</v>
      </c>
      <c r="BV21" t="s">
        <v>347</v>
      </c>
      <c r="BW21" t="s">
        <v>347</v>
      </c>
      <c r="BX21" t="s">
        <v>347</v>
      </c>
      <c r="BY21" t="s">
        <v>347</v>
      </c>
      <c r="BZ21" t="s">
        <v>347</v>
      </c>
      <c r="CA21" t="s">
        <v>347</v>
      </c>
      <c r="CB21">
        <f t="shared" si="39"/>
        <v>2000.21</v>
      </c>
      <c r="CC21">
        <f t="shared" si="40"/>
        <v>1681.3736998383813</v>
      </c>
      <c r="CD21">
        <f t="shared" si="41"/>
        <v>0.84059858706754853</v>
      </c>
      <c r="CE21">
        <f t="shared" si="42"/>
        <v>0.19119717413509729</v>
      </c>
      <c r="CF21">
        <v>6</v>
      </c>
      <c r="CG21">
        <v>0.5</v>
      </c>
      <c r="CH21" t="s">
        <v>348</v>
      </c>
      <c r="CI21">
        <v>1566768145</v>
      </c>
      <c r="CJ21">
        <v>-1.5567800000000001</v>
      </c>
      <c r="CK21">
        <v>-1.3326499999999999</v>
      </c>
      <c r="CL21">
        <v>19.293299999999999</v>
      </c>
      <c r="CM21">
        <v>13.1898</v>
      </c>
      <c r="CN21">
        <v>500.029</v>
      </c>
      <c r="CO21">
        <v>99.648499999999999</v>
      </c>
      <c r="CP21">
        <v>9.9925600000000003E-2</v>
      </c>
      <c r="CQ21">
        <v>26.4847</v>
      </c>
      <c r="CR21">
        <v>27.004999999999999</v>
      </c>
      <c r="CS21">
        <v>999.9</v>
      </c>
      <c r="CT21">
        <v>0</v>
      </c>
      <c r="CU21">
        <v>0</v>
      </c>
      <c r="CV21">
        <v>10023.1</v>
      </c>
      <c r="CW21">
        <v>0</v>
      </c>
      <c r="CX21">
        <v>1072.6400000000001</v>
      </c>
      <c r="CY21">
        <v>-0.247138</v>
      </c>
      <c r="CZ21">
        <v>-1.61087</v>
      </c>
      <c r="DA21">
        <v>-1.35046</v>
      </c>
      <c r="DB21">
        <v>6.10649</v>
      </c>
      <c r="DC21">
        <v>-5.0767800000000003</v>
      </c>
      <c r="DD21">
        <v>-1.3326499999999999</v>
      </c>
      <c r="DE21">
        <v>18.8703</v>
      </c>
      <c r="DF21">
        <v>13.1898</v>
      </c>
      <c r="DG21">
        <v>1.9228400000000001</v>
      </c>
      <c r="DH21">
        <v>1.3143400000000001</v>
      </c>
      <c r="DI21">
        <v>16.822900000000001</v>
      </c>
      <c r="DJ21">
        <v>10.963900000000001</v>
      </c>
      <c r="DK21">
        <v>2000.21</v>
      </c>
      <c r="DL21">
        <v>0.97999800000000004</v>
      </c>
      <c r="DM21">
        <v>2.0001600000000001E-2</v>
      </c>
      <c r="DN21">
        <v>0</v>
      </c>
      <c r="DO21">
        <v>768.37199999999996</v>
      </c>
      <c r="DP21">
        <v>5.0002700000000004</v>
      </c>
      <c r="DQ21">
        <v>19236.3</v>
      </c>
      <c r="DR21">
        <v>16187.6</v>
      </c>
      <c r="DS21">
        <v>46.186999999999998</v>
      </c>
      <c r="DT21">
        <v>47.311999999999998</v>
      </c>
      <c r="DU21">
        <v>46.811999999999998</v>
      </c>
      <c r="DV21">
        <v>47.561999999999998</v>
      </c>
      <c r="DW21">
        <v>47.686999999999998</v>
      </c>
      <c r="DX21">
        <v>1955.3</v>
      </c>
      <c r="DY21">
        <v>39.909999999999997</v>
      </c>
      <c r="DZ21">
        <v>0</v>
      </c>
      <c r="EA21">
        <v>94.399999856948895</v>
      </c>
      <c r="EB21">
        <v>768.58194117647099</v>
      </c>
      <c r="EC21">
        <v>-3.08995097961049</v>
      </c>
      <c r="ED21">
        <v>-101.200984016644</v>
      </c>
      <c r="EE21">
        <v>19262.464705882401</v>
      </c>
      <c r="EF21">
        <v>10</v>
      </c>
      <c r="EG21">
        <v>1566768168.5</v>
      </c>
      <c r="EH21" t="s">
        <v>375</v>
      </c>
      <c r="EI21">
        <v>103</v>
      </c>
      <c r="EJ21">
        <v>3.52</v>
      </c>
      <c r="EK21">
        <v>0.42299999999999999</v>
      </c>
      <c r="EL21">
        <v>-1</v>
      </c>
      <c r="EM21">
        <v>13</v>
      </c>
      <c r="EN21">
        <v>0.21</v>
      </c>
      <c r="EO21">
        <v>0.04</v>
      </c>
      <c r="EP21">
        <v>0.18365986693436301</v>
      </c>
      <c r="EQ21">
        <v>0.26909702852350098</v>
      </c>
      <c r="ER21">
        <v>3.5872387093690103E-2</v>
      </c>
      <c r="ES21">
        <v>1</v>
      </c>
      <c r="ET21">
        <v>0.32142088743629599</v>
      </c>
      <c r="EU21">
        <v>3.1124793319756601E-2</v>
      </c>
      <c r="EV21">
        <v>3.2529535360551602E-3</v>
      </c>
      <c r="EW21">
        <v>1</v>
      </c>
      <c r="EX21">
        <v>2</v>
      </c>
      <c r="EY21">
        <v>2</v>
      </c>
      <c r="EZ21" t="s">
        <v>350</v>
      </c>
      <c r="FA21">
        <v>2.9519899999999999</v>
      </c>
      <c r="FB21">
        <v>2.7775500000000002</v>
      </c>
      <c r="FC21">
        <v>-1.47244E-3</v>
      </c>
      <c r="FD21">
        <v>-3.7641399999999999E-4</v>
      </c>
      <c r="FE21">
        <v>9.6091200000000002E-2</v>
      </c>
      <c r="FF21">
        <v>7.0362400000000005E-2</v>
      </c>
      <c r="FG21">
        <v>24166.9</v>
      </c>
      <c r="FH21">
        <v>24428.799999999999</v>
      </c>
      <c r="FI21">
        <v>22686.7</v>
      </c>
      <c r="FJ21">
        <v>26767.7</v>
      </c>
      <c r="FK21">
        <v>29289.599999999999</v>
      </c>
      <c r="FL21">
        <v>38994.800000000003</v>
      </c>
      <c r="FM21">
        <v>32381.1</v>
      </c>
      <c r="FN21">
        <v>42568.2</v>
      </c>
      <c r="FO21">
        <v>1.9848699999999999</v>
      </c>
      <c r="FP21">
        <v>1.9339500000000001</v>
      </c>
      <c r="FQ21">
        <v>4.0944700000000001E-2</v>
      </c>
      <c r="FR21">
        <v>0</v>
      </c>
      <c r="FS21">
        <v>26.335100000000001</v>
      </c>
      <c r="FT21">
        <v>999.9</v>
      </c>
      <c r="FU21">
        <v>35.698</v>
      </c>
      <c r="FV21">
        <v>35.872999999999998</v>
      </c>
      <c r="FW21">
        <v>21.2317</v>
      </c>
      <c r="FX21">
        <v>60.444299999999998</v>
      </c>
      <c r="FY21">
        <v>44.635399999999997</v>
      </c>
      <c r="FZ21">
        <v>1</v>
      </c>
      <c r="GA21">
        <v>0.27277899999999999</v>
      </c>
      <c r="GB21">
        <v>4.2122799999999998</v>
      </c>
      <c r="GC21">
        <v>20.244900000000001</v>
      </c>
      <c r="GD21">
        <v>5.22403</v>
      </c>
      <c r="GE21">
        <v>11.956</v>
      </c>
      <c r="GF21">
        <v>4.9717000000000002</v>
      </c>
      <c r="GG21">
        <v>3.2949999999999999</v>
      </c>
      <c r="GH21">
        <v>550.1</v>
      </c>
      <c r="GI21">
        <v>9999</v>
      </c>
      <c r="GJ21">
        <v>9999</v>
      </c>
      <c r="GK21">
        <v>9999</v>
      </c>
      <c r="GL21">
        <v>1.86555</v>
      </c>
      <c r="GM21">
        <v>1.8648</v>
      </c>
      <c r="GN21">
        <v>1.8651199999999999</v>
      </c>
      <c r="GO21">
        <v>1.8680300000000001</v>
      </c>
      <c r="GP21">
        <v>1.86233</v>
      </c>
      <c r="GQ21">
        <v>1.8605</v>
      </c>
      <c r="GR21">
        <v>1.85669</v>
      </c>
      <c r="GS21">
        <v>1.8628899999999999</v>
      </c>
      <c r="GT21" t="s">
        <v>351</v>
      </c>
      <c r="GU21" t="s">
        <v>19</v>
      </c>
      <c r="GV21" t="s">
        <v>19</v>
      </c>
      <c r="GW21" t="s">
        <v>19</v>
      </c>
      <c r="GX21" t="s">
        <v>352</v>
      </c>
      <c r="GY21" t="s">
        <v>353</v>
      </c>
      <c r="GZ21" t="s">
        <v>354</v>
      </c>
      <c r="HA21" t="s">
        <v>354</v>
      </c>
      <c r="HB21" t="s">
        <v>354</v>
      </c>
      <c r="HC21" t="s">
        <v>354</v>
      </c>
      <c r="HD21">
        <v>0</v>
      </c>
      <c r="HE21">
        <v>100</v>
      </c>
      <c r="HF21">
        <v>100</v>
      </c>
      <c r="HG21">
        <v>3.52</v>
      </c>
      <c r="HH21">
        <v>0.42299999999999999</v>
      </c>
      <c r="HI21">
        <v>2</v>
      </c>
      <c r="HJ21">
        <v>504.65800000000002</v>
      </c>
      <c r="HK21">
        <v>512.75099999999998</v>
      </c>
      <c r="HL21">
        <v>22.0884</v>
      </c>
      <c r="HM21">
        <v>30.719899999999999</v>
      </c>
      <c r="HN21">
        <v>30.0002</v>
      </c>
      <c r="HO21">
        <v>30.675000000000001</v>
      </c>
      <c r="HP21">
        <v>30.657299999999999</v>
      </c>
      <c r="HQ21">
        <v>0</v>
      </c>
      <c r="HR21">
        <v>39.432400000000001</v>
      </c>
      <c r="HS21">
        <v>0</v>
      </c>
      <c r="HT21">
        <v>22.0732</v>
      </c>
      <c r="HU21">
        <v>0</v>
      </c>
      <c r="HV21">
        <v>13.064</v>
      </c>
      <c r="HW21">
        <v>99.709199999999996</v>
      </c>
      <c r="HX21">
        <v>103.86199999999999</v>
      </c>
    </row>
    <row r="22" spans="1:232" x14ac:dyDescent="0.25">
      <c r="A22">
        <v>7</v>
      </c>
      <c r="B22">
        <v>1566768416</v>
      </c>
      <c r="C22">
        <v>727.90000009536698</v>
      </c>
      <c r="D22" t="s">
        <v>376</v>
      </c>
      <c r="E22" t="s">
        <v>377</v>
      </c>
      <c r="G22">
        <v>1566768416</v>
      </c>
      <c r="H22">
        <f t="shared" si="0"/>
        <v>5.1461615688881534E-3</v>
      </c>
      <c r="I22">
        <f t="shared" si="1"/>
        <v>25.60759745058035</v>
      </c>
      <c r="J22">
        <f t="shared" si="2"/>
        <v>366.97300000000001</v>
      </c>
      <c r="K22">
        <f t="shared" si="3"/>
        <v>225.32633306818326</v>
      </c>
      <c r="L22">
        <f t="shared" si="4"/>
        <v>22.475280319283485</v>
      </c>
      <c r="M22">
        <f t="shared" si="5"/>
        <v>36.603893261391001</v>
      </c>
      <c r="N22">
        <f t="shared" si="6"/>
        <v>0.32756253352875703</v>
      </c>
      <c r="O22">
        <f t="shared" si="7"/>
        <v>2.252279123620081</v>
      </c>
      <c r="P22">
        <f t="shared" si="8"/>
        <v>0.30321238380609927</v>
      </c>
      <c r="Q22">
        <f t="shared" si="9"/>
        <v>0.19154443991398151</v>
      </c>
      <c r="R22">
        <f t="shared" si="10"/>
        <v>321.44141849926802</v>
      </c>
      <c r="S22">
        <f t="shared" si="11"/>
        <v>27.192496351186666</v>
      </c>
      <c r="T22">
        <f t="shared" si="12"/>
        <v>26.9375</v>
      </c>
      <c r="U22">
        <f t="shared" si="13"/>
        <v>3.566042416652409</v>
      </c>
      <c r="V22">
        <f t="shared" si="14"/>
        <v>55.295639907075412</v>
      </c>
      <c r="W22">
        <f t="shared" si="15"/>
        <v>1.9197012578819999</v>
      </c>
      <c r="X22">
        <f t="shared" si="16"/>
        <v>3.4717045703930132</v>
      </c>
      <c r="Y22">
        <f t="shared" si="17"/>
        <v>1.6463411587704091</v>
      </c>
      <c r="Z22">
        <f t="shared" si="18"/>
        <v>-226.94572518796755</v>
      </c>
      <c r="AA22">
        <f t="shared" si="19"/>
        <v>-55.309029247292031</v>
      </c>
      <c r="AB22">
        <f t="shared" si="20"/>
        <v>-5.2843052579200309</v>
      </c>
      <c r="AC22">
        <f t="shared" si="21"/>
        <v>33.902358806088401</v>
      </c>
      <c r="AD22">
        <v>-4.12451327415665E-2</v>
      </c>
      <c r="AE22">
        <v>4.6301274774487498E-2</v>
      </c>
      <c r="AF22">
        <v>3.45929625366955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52688.943993786663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378</v>
      </c>
      <c r="AS22">
        <v>711.380058823529</v>
      </c>
      <c r="AT22">
        <v>846.79300000000001</v>
      </c>
      <c r="AU22">
        <f t="shared" si="27"/>
        <v>0.1599126837095618</v>
      </c>
      <c r="AV22">
        <v>0.5</v>
      </c>
      <c r="AW22">
        <f t="shared" si="28"/>
        <v>1681.2053998384058</v>
      </c>
      <c r="AX22">
        <f t="shared" si="29"/>
        <v>25.60759745058035</v>
      </c>
      <c r="AY22">
        <f t="shared" si="30"/>
        <v>134.42303367758319</v>
      </c>
      <c r="AZ22">
        <f t="shared" si="31"/>
        <v>0.3401693211918379</v>
      </c>
      <c r="BA22">
        <f t="shared" si="32"/>
        <v>1.6240584565562585E-2</v>
      </c>
      <c r="BB22">
        <f t="shared" si="33"/>
        <v>-0.19917618591556621</v>
      </c>
      <c r="BC22" t="s">
        <v>379</v>
      </c>
      <c r="BD22">
        <v>558.74</v>
      </c>
      <c r="BE22">
        <f t="shared" si="34"/>
        <v>288.053</v>
      </c>
      <c r="BF22">
        <f t="shared" si="35"/>
        <v>0.47009731256564247</v>
      </c>
      <c r="BG22">
        <f t="shared" si="36"/>
        <v>-1.4126658402573049</v>
      </c>
      <c r="BH22">
        <f t="shared" si="37"/>
        <v>0.19534998104646481</v>
      </c>
      <c r="BI22">
        <f t="shared" si="38"/>
        <v>-0.32155289472373855</v>
      </c>
      <c r="BJ22">
        <v>8591</v>
      </c>
      <c r="BK22">
        <v>300</v>
      </c>
      <c r="BL22">
        <v>300</v>
      </c>
      <c r="BM22">
        <v>300</v>
      </c>
      <c r="BN22">
        <v>10328.799999999999</v>
      </c>
      <c r="BO22">
        <v>810.89700000000005</v>
      </c>
      <c r="BP22">
        <v>-6.8552099999999996E-3</v>
      </c>
      <c r="BQ22">
        <v>-1.99292</v>
      </c>
      <c r="BR22" t="s">
        <v>347</v>
      </c>
      <c r="BS22" t="s">
        <v>347</v>
      </c>
      <c r="BT22" t="s">
        <v>347</v>
      </c>
      <c r="BU22" t="s">
        <v>347</v>
      </c>
      <c r="BV22" t="s">
        <v>347</v>
      </c>
      <c r="BW22" t="s">
        <v>347</v>
      </c>
      <c r="BX22" t="s">
        <v>347</v>
      </c>
      <c r="BY22" t="s">
        <v>347</v>
      </c>
      <c r="BZ22" t="s">
        <v>347</v>
      </c>
      <c r="CA22" t="s">
        <v>347</v>
      </c>
      <c r="CB22">
        <f t="shared" si="39"/>
        <v>2000.01</v>
      </c>
      <c r="CC22">
        <f t="shared" si="40"/>
        <v>1681.2053998384058</v>
      </c>
      <c r="CD22">
        <f t="shared" si="41"/>
        <v>0.84059849692671829</v>
      </c>
      <c r="CE22">
        <f t="shared" si="42"/>
        <v>0.19119699385343655</v>
      </c>
      <c r="CF22">
        <v>6</v>
      </c>
      <c r="CG22">
        <v>0.5</v>
      </c>
      <c r="CH22" t="s">
        <v>348</v>
      </c>
      <c r="CI22">
        <v>1566768416</v>
      </c>
      <c r="CJ22">
        <v>366.97300000000001</v>
      </c>
      <c r="CK22">
        <v>399.96699999999998</v>
      </c>
      <c r="CL22">
        <v>19.245999999999999</v>
      </c>
      <c r="CM22">
        <v>13.1897</v>
      </c>
      <c r="CN22">
        <v>500.02</v>
      </c>
      <c r="CO22">
        <v>99.645200000000003</v>
      </c>
      <c r="CP22">
        <v>0.100267</v>
      </c>
      <c r="CQ22">
        <v>26.481999999999999</v>
      </c>
      <c r="CR22">
        <v>26.9375</v>
      </c>
      <c r="CS22">
        <v>999.9</v>
      </c>
      <c r="CT22">
        <v>0</v>
      </c>
      <c r="CU22">
        <v>0</v>
      </c>
      <c r="CV22">
        <v>9981.8799999999992</v>
      </c>
      <c r="CW22">
        <v>0</v>
      </c>
      <c r="CX22">
        <v>1033.99</v>
      </c>
      <c r="CY22">
        <v>-32.994100000000003</v>
      </c>
      <c r="CZ22">
        <v>374.17500000000001</v>
      </c>
      <c r="DA22">
        <v>405.31299999999999</v>
      </c>
      <c r="DB22">
        <v>6.0563099999999999</v>
      </c>
      <c r="DC22">
        <v>363.255</v>
      </c>
      <c r="DD22">
        <v>399.96699999999998</v>
      </c>
      <c r="DE22">
        <v>18.826000000000001</v>
      </c>
      <c r="DF22">
        <v>13.1897</v>
      </c>
      <c r="DG22">
        <v>1.91777</v>
      </c>
      <c r="DH22">
        <v>1.31429</v>
      </c>
      <c r="DI22">
        <v>16.781300000000002</v>
      </c>
      <c r="DJ22">
        <v>10.9633</v>
      </c>
      <c r="DK22">
        <v>2000.01</v>
      </c>
      <c r="DL22">
        <v>0.97999800000000004</v>
      </c>
      <c r="DM22">
        <v>2.0001600000000001E-2</v>
      </c>
      <c r="DN22">
        <v>0</v>
      </c>
      <c r="DO22">
        <v>711.24900000000002</v>
      </c>
      <c r="DP22">
        <v>5.0002700000000004</v>
      </c>
      <c r="DQ22">
        <v>18071.5</v>
      </c>
      <c r="DR22">
        <v>16185.9</v>
      </c>
      <c r="DS22">
        <v>46.311999999999998</v>
      </c>
      <c r="DT22">
        <v>47.311999999999998</v>
      </c>
      <c r="DU22">
        <v>46.875</v>
      </c>
      <c r="DV22">
        <v>47.625</v>
      </c>
      <c r="DW22">
        <v>47.75</v>
      </c>
      <c r="DX22">
        <v>1955.11</v>
      </c>
      <c r="DY22">
        <v>39.9</v>
      </c>
      <c r="DZ22">
        <v>0</v>
      </c>
      <c r="EA22">
        <v>126.09999990463299</v>
      </c>
      <c r="EB22">
        <v>711.380058823529</v>
      </c>
      <c r="EC22">
        <v>-2.0397058867488802</v>
      </c>
      <c r="ED22">
        <v>-133.94608245504699</v>
      </c>
      <c r="EE22">
        <v>18074.605882352898</v>
      </c>
      <c r="EF22">
        <v>10</v>
      </c>
      <c r="EG22">
        <v>1566768382.5</v>
      </c>
      <c r="EH22" t="s">
        <v>380</v>
      </c>
      <c r="EI22">
        <v>105</v>
      </c>
      <c r="EJ22">
        <v>3.718</v>
      </c>
      <c r="EK22">
        <v>0.42</v>
      </c>
      <c r="EL22">
        <v>400</v>
      </c>
      <c r="EM22">
        <v>13</v>
      </c>
      <c r="EN22">
        <v>0.06</v>
      </c>
      <c r="EO22">
        <v>0.03</v>
      </c>
      <c r="EP22">
        <v>25.578691212088401</v>
      </c>
      <c r="EQ22">
        <v>-0.27500262829042199</v>
      </c>
      <c r="ER22">
        <v>6.2323727641894901E-2</v>
      </c>
      <c r="ES22">
        <v>1</v>
      </c>
      <c r="ET22">
        <v>0.33294280154503503</v>
      </c>
      <c r="EU22">
        <v>6.2341857848614299E-3</v>
      </c>
      <c r="EV22">
        <v>5.2414472577101004E-3</v>
      </c>
      <c r="EW22">
        <v>1</v>
      </c>
      <c r="EX22">
        <v>2</v>
      </c>
      <c r="EY22">
        <v>2</v>
      </c>
      <c r="EZ22" t="s">
        <v>350</v>
      </c>
      <c r="FA22">
        <v>2.9519700000000002</v>
      </c>
      <c r="FB22">
        <v>2.7775300000000001</v>
      </c>
      <c r="FC22">
        <v>8.8261699999999998E-2</v>
      </c>
      <c r="FD22">
        <v>9.2576400000000003E-2</v>
      </c>
      <c r="FE22">
        <v>9.5930100000000004E-2</v>
      </c>
      <c r="FF22">
        <v>7.0363800000000004E-2</v>
      </c>
      <c r="FG22">
        <v>22003.5</v>
      </c>
      <c r="FH22">
        <v>22161.8</v>
      </c>
      <c r="FI22">
        <v>22687.4</v>
      </c>
      <c r="FJ22">
        <v>26770.2</v>
      </c>
      <c r="FK22">
        <v>29296.799999999999</v>
      </c>
      <c r="FL22">
        <v>38999</v>
      </c>
      <c r="FM22">
        <v>32382.2</v>
      </c>
      <c r="FN22">
        <v>42571.7</v>
      </c>
      <c r="FO22">
        <v>1.9850699999999999</v>
      </c>
      <c r="FP22">
        <v>1.9358500000000001</v>
      </c>
      <c r="FQ22">
        <v>4.6722600000000003E-2</v>
      </c>
      <c r="FR22">
        <v>0</v>
      </c>
      <c r="FS22">
        <v>26.172899999999998</v>
      </c>
      <c r="FT22">
        <v>999.9</v>
      </c>
      <c r="FU22">
        <v>35.527000000000001</v>
      </c>
      <c r="FV22">
        <v>35.883000000000003</v>
      </c>
      <c r="FW22">
        <v>21.144600000000001</v>
      </c>
      <c r="FX22">
        <v>60.704300000000003</v>
      </c>
      <c r="FY22">
        <v>44.639400000000002</v>
      </c>
      <c r="FZ22">
        <v>1</v>
      </c>
      <c r="GA22">
        <v>0.26310499999999998</v>
      </c>
      <c r="GB22">
        <v>2.30294</v>
      </c>
      <c r="GC22">
        <v>20.281400000000001</v>
      </c>
      <c r="GD22">
        <v>5.2231300000000003</v>
      </c>
      <c r="GE22">
        <v>11.956</v>
      </c>
      <c r="GF22">
        <v>4.9714499999999999</v>
      </c>
      <c r="GG22">
        <v>3.2949999999999999</v>
      </c>
      <c r="GH22">
        <v>550.20000000000005</v>
      </c>
      <c r="GI22">
        <v>9999</v>
      </c>
      <c r="GJ22">
        <v>9999</v>
      </c>
      <c r="GK22">
        <v>9999</v>
      </c>
      <c r="GL22">
        <v>1.86554</v>
      </c>
      <c r="GM22">
        <v>1.8648199999999999</v>
      </c>
      <c r="GN22">
        <v>1.86511</v>
      </c>
      <c r="GO22">
        <v>1.8680699999999999</v>
      </c>
      <c r="GP22">
        <v>1.8623400000000001</v>
      </c>
      <c r="GQ22">
        <v>1.8605</v>
      </c>
      <c r="GR22">
        <v>1.85669</v>
      </c>
      <c r="GS22">
        <v>1.8628</v>
      </c>
      <c r="GT22" t="s">
        <v>351</v>
      </c>
      <c r="GU22" t="s">
        <v>19</v>
      </c>
      <c r="GV22" t="s">
        <v>19</v>
      </c>
      <c r="GW22" t="s">
        <v>19</v>
      </c>
      <c r="GX22" t="s">
        <v>352</v>
      </c>
      <c r="GY22" t="s">
        <v>353</v>
      </c>
      <c r="GZ22" t="s">
        <v>354</v>
      </c>
      <c r="HA22" t="s">
        <v>354</v>
      </c>
      <c r="HB22" t="s">
        <v>354</v>
      </c>
      <c r="HC22" t="s">
        <v>354</v>
      </c>
      <c r="HD22">
        <v>0</v>
      </c>
      <c r="HE22">
        <v>100</v>
      </c>
      <c r="HF22">
        <v>100</v>
      </c>
      <c r="HG22">
        <v>3.718</v>
      </c>
      <c r="HH22">
        <v>0.42</v>
      </c>
      <c r="HI22">
        <v>2</v>
      </c>
      <c r="HJ22">
        <v>504.62200000000001</v>
      </c>
      <c r="HK22">
        <v>513.87400000000002</v>
      </c>
      <c r="HL22">
        <v>22.8308</v>
      </c>
      <c r="HM22">
        <v>30.7119</v>
      </c>
      <c r="HN22">
        <v>29.9986</v>
      </c>
      <c r="HO22">
        <v>30.654900000000001</v>
      </c>
      <c r="HP22">
        <v>30.633400000000002</v>
      </c>
      <c r="HQ22">
        <v>21.311499999999999</v>
      </c>
      <c r="HR22">
        <v>38.663699999999999</v>
      </c>
      <c r="HS22">
        <v>0</v>
      </c>
      <c r="HT22">
        <v>22.7455</v>
      </c>
      <c r="HU22">
        <v>400</v>
      </c>
      <c r="HV22">
        <v>13.158099999999999</v>
      </c>
      <c r="HW22">
        <v>99.712500000000006</v>
      </c>
      <c r="HX22">
        <v>103.871</v>
      </c>
    </row>
    <row r="23" spans="1:232" x14ac:dyDescent="0.25">
      <c r="A23">
        <v>8</v>
      </c>
      <c r="B23">
        <v>1566768476.5</v>
      </c>
      <c r="C23">
        <v>788.40000009536698</v>
      </c>
      <c r="D23" t="s">
        <v>381</v>
      </c>
      <c r="E23" t="s">
        <v>382</v>
      </c>
      <c r="G23">
        <v>1566768476.5</v>
      </c>
      <c r="H23">
        <f t="shared" si="0"/>
        <v>4.7870212097649561E-3</v>
      </c>
      <c r="I23">
        <f t="shared" si="1"/>
        <v>26.167562695179672</v>
      </c>
      <c r="J23">
        <f t="shared" si="2"/>
        <v>465.90899999999999</v>
      </c>
      <c r="K23">
        <f t="shared" si="3"/>
        <v>304.07265917901765</v>
      </c>
      <c r="L23">
        <f t="shared" si="4"/>
        <v>30.329392605813361</v>
      </c>
      <c r="M23">
        <f t="shared" si="5"/>
        <v>46.471580239191006</v>
      </c>
      <c r="N23">
        <f t="shared" si="6"/>
        <v>0.29405621160557072</v>
      </c>
      <c r="O23">
        <f t="shared" si="7"/>
        <v>2.2507206521631216</v>
      </c>
      <c r="P23">
        <f t="shared" si="8"/>
        <v>0.27425886597746485</v>
      </c>
      <c r="Q23">
        <f t="shared" si="9"/>
        <v>0.17307930851559417</v>
      </c>
      <c r="R23">
        <f t="shared" si="10"/>
        <v>321.47812633455044</v>
      </c>
      <c r="S23">
        <f t="shared" si="11"/>
        <v>27.420202537330862</v>
      </c>
      <c r="T23">
        <f t="shared" si="12"/>
        <v>27.0975</v>
      </c>
      <c r="U23">
        <f t="shared" si="13"/>
        <v>3.599706749723266</v>
      </c>
      <c r="V23">
        <f t="shared" si="14"/>
        <v>54.575693760648278</v>
      </c>
      <c r="W23">
        <f t="shared" si="15"/>
        <v>1.9067941427931003</v>
      </c>
      <c r="X23">
        <f t="shared" si="16"/>
        <v>3.4938523203309075</v>
      </c>
      <c r="Y23">
        <f t="shared" si="17"/>
        <v>1.6929126069301657</v>
      </c>
      <c r="Z23">
        <f t="shared" si="18"/>
        <v>-211.10763535063455</v>
      </c>
      <c r="AA23">
        <f t="shared" si="19"/>
        <v>-61.592616373384686</v>
      </c>
      <c r="AB23">
        <f t="shared" si="20"/>
        <v>-5.8966229817384486</v>
      </c>
      <c r="AC23">
        <f t="shared" si="21"/>
        <v>42.881251628792739</v>
      </c>
      <c r="AD23">
        <v>-4.1203151128586198E-2</v>
      </c>
      <c r="AE23">
        <v>4.6254146736125802E-2</v>
      </c>
      <c r="AF23">
        <v>3.4565092123754702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52618.483343375963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383</v>
      </c>
      <c r="AS23">
        <v>710.40523529411803</v>
      </c>
      <c r="AT23">
        <v>856.89200000000005</v>
      </c>
      <c r="AU23">
        <f t="shared" si="27"/>
        <v>0.17095125722481019</v>
      </c>
      <c r="AV23">
        <v>0.5</v>
      </c>
      <c r="AW23">
        <f t="shared" si="28"/>
        <v>1681.3985998384244</v>
      </c>
      <c r="AX23">
        <f t="shared" si="29"/>
        <v>26.167562695179672</v>
      </c>
      <c r="AY23">
        <f t="shared" si="30"/>
        <v>143.71860226920708</v>
      </c>
      <c r="AZ23">
        <f t="shared" si="31"/>
        <v>0.35291728712603226</v>
      </c>
      <c r="BA23">
        <f t="shared" si="32"/>
        <v>1.6571753845538471E-2</v>
      </c>
      <c r="BB23">
        <f t="shared" si="33"/>
        <v>-0.20861438781083275</v>
      </c>
      <c r="BC23" t="s">
        <v>384</v>
      </c>
      <c r="BD23">
        <v>554.48</v>
      </c>
      <c r="BE23">
        <f t="shared" si="34"/>
        <v>302.41200000000003</v>
      </c>
      <c r="BF23">
        <f t="shared" si="35"/>
        <v>0.4843946824394601</v>
      </c>
      <c r="BG23">
        <f t="shared" si="36"/>
        <v>-1.4456701064277182</v>
      </c>
      <c r="BH23">
        <f t="shared" si="37"/>
        <v>0.20829074578588144</v>
      </c>
      <c r="BI23">
        <f t="shared" si="38"/>
        <v>-0.34080668003163456</v>
      </c>
      <c r="BJ23">
        <v>8593</v>
      </c>
      <c r="BK23">
        <v>300</v>
      </c>
      <c r="BL23">
        <v>300</v>
      </c>
      <c r="BM23">
        <v>300</v>
      </c>
      <c r="BN23">
        <v>10328.4</v>
      </c>
      <c r="BO23">
        <v>814.42100000000005</v>
      </c>
      <c r="BP23">
        <v>-6.8548899999999998E-3</v>
      </c>
      <c r="BQ23">
        <v>-3.88855</v>
      </c>
      <c r="BR23" t="s">
        <v>347</v>
      </c>
      <c r="BS23" t="s">
        <v>347</v>
      </c>
      <c r="BT23" t="s">
        <v>347</v>
      </c>
      <c r="BU23" t="s">
        <v>347</v>
      </c>
      <c r="BV23" t="s">
        <v>347</v>
      </c>
      <c r="BW23" t="s">
        <v>347</v>
      </c>
      <c r="BX23" t="s">
        <v>347</v>
      </c>
      <c r="BY23" t="s">
        <v>347</v>
      </c>
      <c r="BZ23" t="s">
        <v>347</v>
      </c>
      <c r="CA23" t="s">
        <v>347</v>
      </c>
      <c r="CB23">
        <f t="shared" si="39"/>
        <v>2000.24</v>
      </c>
      <c r="CC23">
        <f t="shared" si="40"/>
        <v>1681.3985998384244</v>
      </c>
      <c r="CD23">
        <f t="shared" si="41"/>
        <v>0.84059842810783925</v>
      </c>
      <c r="CE23">
        <f t="shared" si="42"/>
        <v>0.19119685621567853</v>
      </c>
      <c r="CF23">
        <v>6</v>
      </c>
      <c r="CG23">
        <v>0.5</v>
      </c>
      <c r="CH23" t="s">
        <v>348</v>
      </c>
      <c r="CI23">
        <v>1566768476.5</v>
      </c>
      <c r="CJ23">
        <v>465.90899999999999</v>
      </c>
      <c r="CK23">
        <v>499.98700000000002</v>
      </c>
      <c r="CL23">
        <v>19.116900000000001</v>
      </c>
      <c r="CM23">
        <v>13.482200000000001</v>
      </c>
      <c r="CN23">
        <v>499.99200000000002</v>
      </c>
      <c r="CO23">
        <v>99.643600000000006</v>
      </c>
      <c r="CP23">
        <v>0.100299</v>
      </c>
      <c r="CQ23">
        <v>26.5899</v>
      </c>
      <c r="CR23">
        <v>27.0975</v>
      </c>
      <c r="CS23">
        <v>999.9</v>
      </c>
      <c r="CT23">
        <v>0</v>
      </c>
      <c r="CU23">
        <v>0</v>
      </c>
      <c r="CV23">
        <v>9971.8799999999992</v>
      </c>
      <c r="CW23">
        <v>0</v>
      </c>
      <c r="CX23">
        <v>1014.15</v>
      </c>
      <c r="CY23">
        <v>-34.199800000000003</v>
      </c>
      <c r="CZ23">
        <v>474.86099999999999</v>
      </c>
      <c r="DA23">
        <v>506.82</v>
      </c>
      <c r="DB23">
        <v>5.6267199999999997</v>
      </c>
      <c r="DC23">
        <v>462.06900000000002</v>
      </c>
      <c r="DD23">
        <v>499.98700000000002</v>
      </c>
      <c r="DE23">
        <v>18.6889</v>
      </c>
      <c r="DF23">
        <v>13.482200000000001</v>
      </c>
      <c r="DG23">
        <v>1.90408</v>
      </c>
      <c r="DH23">
        <v>1.34341</v>
      </c>
      <c r="DI23">
        <v>16.668500000000002</v>
      </c>
      <c r="DJ23">
        <v>11.2935</v>
      </c>
      <c r="DK23">
        <v>2000.24</v>
      </c>
      <c r="DL23">
        <v>0.98000100000000001</v>
      </c>
      <c r="DM23">
        <v>1.9998700000000001E-2</v>
      </c>
      <c r="DN23">
        <v>0</v>
      </c>
      <c r="DO23">
        <v>710.88099999999997</v>
      </c>
      <c r="DP23">
        <v>5.0002700000000004</v>
      </c>
      <c r="DQ23">
        <v>18005.400000000001</v>
      </c>
      <c r="DR23">
        <v>16187.8</v>
      </c>
      <c r="DS23">
        <v>46.311999999999998</v>
      </c>
      <c r="DT23">
        <v>47.25</v>
      </c>
      <c r="DU23">
        <v>46.875</v>
      </c>
      <c r="DV23">
        <v>47.625</v>
      </c>
      <c r="DW23">
        <v>47.75</v>
      </c>
      <c r="DX23">
        <v>1955.34</v>
      </c>
      <c r="DY23">
        <v>39.9</v>
      </c>
      <c r="DZ23">
        <v>0</v>
      </c>
      <c r="EA23">
        <v>60</v>
      </c>
      <c r="EB23">
        <v>710.40523529411803</v>
      </c>
      <c r="EC23">
        <v>4.1970588594347804</v>
      </c>
      <c r="ED23">
        <v>-476.372546731868</v>
      </c>
      <c r="EE23">
        <v>18033.099999999999</v>
      </c>
      <c r="EF23">
        <v>10</v>
      </c>
      <c r="EG23">
        <v>1566768502</v>
      </c>
      <c r="EH23" t="s">
        <v>385</v>
      </c>
      <c r="EI23">
        <v>106</v>
      </c>
      <c r="EJ23">
        <v>3.84</v>
      </c>
      <c r="EK23">
        <v>0.42799999999999999</v>
      </c>
      <c r="EL23">
        <v>500</v>
      </c>
      <c r="EM23">
        <v>14</v>
      </c>
      <c r="EN23">
        <v>0.05</v>
      </c>
      <c r="EO23">
        <v>0.04</v>
      </c>
      <c r="EP23">
        <v>26.0936536477566</v>
      </c>
      <c r="EQ23">
        <v>0.40799909399321599</v>
      </c>
      <c r="ER23">
        <v>0.10072294992596401</v>
      </c>
      <c r="ES23">
        <v>0</v>
      </c>
      <c r="ET23">
        <v>0.29910906514844998</v>
      </c>
      <c r="EU23">
        <v>-3.56763471372653E-2</v>
      </c>
      <c r="EV23">
        <v>3.7180652449796902E-3</v>
      </c>
      <c r="EW23">
        <v>1</v>
      </c>
      <c r="EX23">
        <v>1</v>
      </c>
      <c r="EY23">
        <v>2</v>
      </c>
      <c r="EZ23" t="s">
        <v>360</v>
      </c>
      <c r="FA23">
        <v>2.9519099999999998</v>
      </c>
      <c r="FB23">
        <v>2.7774700000000001</v>
      </c>
      <c r="FC23">
        <v>0.106026</v>
      </c>
      <c r="FD23">
        <v>0.10934199999999999</v>
      </c>
      <c r="FE23">
        <v>9.5426899999999995E-2</v>
      </c>
      <c r="FF23">
        <v>7.1522000000000002E-2</v>
      </c>
      <c r="FG23">
        <v>21573.1</v>
      </c>
      <c r="FH23">
        <v>21751.1</v>
      </c>
      <c r="FI23">
        <v>22685.7</v>
      </c>
      <c r="FJ23">
        <v>26768.9</v>
      </c>
      <c r="FK23">
        <v>29311.200000000001</v>
      </c>
      <c r="FL23">
        <v>38949.5</v>
      </c>
      <c r="FM23">
        <v>32379.8</v>
      </c>
      <c r="FN23">
        <v>42570.5</v>
      </c>
      <c r="FO23">
        <v>1.98485</v>
      </c>
      <c r="FP23">
        <v>1.9369499999999999</v>
      </c>
      <c r="FQ23">
        <v>6.0569499999999998E-2</v>
      </c>
      <c r="FR23">
        <v>0</v>
      </c>
      <c r="FS23">
        <v>26.106400000000001</v>
      </c>
      <c r="FT23">
        <v>999.9</v>
      </c>
      <c r="FU23">
        <v>35.527000000000001</v>
      </c>
      <c r="FV23">
        <v>35.883000000000003</v>
      </c>
      <c r="FW23">
        <v>21.1478</v>
      </c>
      <c r="FX23">
        <v>60.7943</v>
      </c>
      <c r="FY23">
        <v>44.603400000000001</v>
      </c>
      <c r="FZ23">
        <v>1</v>
      </c>
      <c r="GA23">
        <v>0.27032499999999998</v>
      </c>
      <c r="GB23">
        <v>3.8136299999999999</v>
      </c>
      <c r="GC23">
        <v>20.253900000000002</v>
      </c>
      <c r="GD23">
        <v>5.2238800000000003</v>
      </c>
      <c r="GE23">
        <v>11.956</v>
      </c>
      <c r="GF23">
        <v>4.9716500000000003</v>
      </c>
      <c r="GG23">
        <v>3.2949999999999999</v>
      </c>
      <c r="GH23">
        <v>550.20000000000005</v>
      </c>
      <c r="GI23">
        <v>9999</v>
      </c>
      <c r="GJ23">
        <v>9999</v>
      </c>
      <c r="GK23">
        <v>9999</v>
      </c>
      <c r="GL23">
        <v>1.86555</v>
      </c>
      <c r="GM23">
        <v>1.8647800000000001</v>
      </c>
      <c r="GN23">
        <v>1.8650899999999999</v>
      </c>
      <c r="GO23">
        <v>1.86799</v>
      </c>
      <c r="GP23">
        <v>1.86229</v>
      </c>
      <c r="GQ23">
        <v>1.8605</v>
      </c>
      <c r="GR23">
        <v>1.85669</v>
      </c>
      <c r="GS23">
        <v>1.8628</v>
      </c>
      <c r="GT23" t="s">
        <v>351</v>
      </c>
      <c r="GU23" t="s">
        <v>19</v>
      </c>
      <c r="GV23" t="s">
        <v>19</v>
      </c>
      <c r="GW23" t="s">
        <v>19</v>
      </c>
      <c r="GX23" t="s">
        <v>352</v>
      </c>
      <c r="GY23" t="s">
        <v>353</v>
      </c>
      <c r="GZ23" t="s">
        <v>354</v>
      </c>
      <c r="HA23" t="s">
        <v>354</v>
      </c>
      <c r="HB23" t="s">
        <v>354</v>
      </c>
      <c r="HC23" t="s">
        <v>354</v>
      </c>
      <c r="HD23">
        <v>0</v>
      </c>
      <c r="HE23">
        <v>100</v>
      </c>
      <c r="HF23">
        <v>100</v>
      </c>
      <c r="HG23">
        <v>3.84</v>
      </c>
      <c r="HH23">
        <v>0.42799999999999999</v>
      </c>
      <c r="HI23">
        <v>2</v>
      </c>
      <c r="HJ23">
        <v>504.38200000000001</v>
      </c>
      <c r="HK23">
        <v>514.57500000000005</v>
      </c>
      <c r="HL23">
        <v>22.988900000000001</v>
      </c>
      <c r="HM23">
        <v>30.707999999999998</v>
      </c>
      <c r="HN23">
        <v>30.0001</v>
      </c>
      <c r="HO23">
        <v>30.644200000000001</v>
      </c>
      <c r="HP23">
        <v>30.625399999999999</v>
      </c>
      <c r="HQ23">
        <v>25.5078</v>
      </c>
      <c r="HR23">
        <v>36.129300000000001</v>
      </c>
      <c r="HS23">
        <v>0</v>
      </c>
      <c r="HT23">
        <v>22.9298</v>
      </c>
      <c r="HU23">
        <v>500</v>
      </c>
      <c r="HV23">
        <v>13.5838</v>
      </c>
      <c r="HW23">
        <v>99.705100000000002</v>
      </c>
      <c r="HX23">
        <v>103.867</v>
      </c>
    </row>
    <row r="24" spans="1:232" x14ac:dyDescent="0.25">
      <c r="A24">
        <v>9</v>
      </c>
      <c r="B24">
        <v>1566768600</v>
      </c>
      <c r="C24">
        <v>911.90000009536698</v>
      </c>
      <c r="D24" t="s">
        <v>386</v>
      </c>
      <c r="E24" t="s">
        <v>387</v>
      </c>
      <c r="G24">
        <v>1566768600</v>
      </c>
      <c r="H24">
        <f t="shared" si="0"/>
        <v>3.9372029596407704E-3</v>
      </c>
      <c r="I24">
        <f t="shared" si="1"/>
        <v>27.257816892609139</v>
      </c>
      <c r="J24">
        <f t="shared" si="2"/>
        <v>564.61500000000001</v>
      </c>
      <c r="K24">
        <f t="shared" si="3"/>
        <v>361.15965953459249</v>
      </c>
      <c r="L24">
        <f t="shared" si="4"/>
        <v>36.023224017299121</v>
      </c>
      <c r="M24">
        <f t="shared" si="5"/>
        <v>56.316512909380499</v>
      </c>
      <c r="N24">
        <f t="shared" si="6"/>
        <v>0.24024335536141447</v>
      </c>
      <c r="O24">
        <f t="shared" si="7"/>
        <v>2.2535928571001529</v>
      </c>
      <c r="P24">
        <f t="shared" si="8"/>
        <v>0.22686793365663904</v>
      </c>
      <c r="Q24">
        <f t="shared" si="9"/>
        <v>0.14293209601098447</v>
      </c>
      <c r="R24">
        <f t="shared" si="10"/>
        <v>321.42865055657001</v>
      </c>
      <c r="S24">
        <f t="shared" si="11"/>
        <v>27.473291084392976</v>
      </c>
      <c r="T24">
        <f t="shared" si="12"/>
        <v>27.033300000000001</v>
      </c>
      <c r="U24">
        <f t="shared" si="13"/>
        <v>3.5861657609640574</v>
      </c>
      <c r="V24">
        <f t="shared" si="14"/>
        <v>55.196263781994325</v>
      </c>
      <c r="W24">
        <f t="shared" si="15"/>
        <v>1.90279125620283</v>
      </c>
      <c r="X24">
        <f t="shared" si="16"/>
        <v>3.447318941220697</v>
      </c>
      <c r="Y24">
        <f t="shared" si="17"/>
        <v>1.6833745047612274</v>
      </c>
      <c r="Z24">
        <f t="shared" si="18"/>
        <v>-173.63065052015799</v>
      </c>
      <c r="AA24">
        <f t="shared" si="19"/>
        <v>-81.499314293518481</v>
      </c>
      <c r="AB24">
        <f t="shared" si="20"/>
        <v>-7.7811063026412501</v>
      </c>
      <c r="AC24">
        <f t="shared" si="21"/>
        <v>58.517579440252277</v>
      </c>
      <c r="AD24">
        <v>-4.1280542145603498E-2</v>
      </c>
      <c r="AE24">
        <v>4.6341024932553099E-2</v>
      </c>
      <c r="AF24">
        <v>3.46164622474656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52753.356726097292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388</v>
      </c>
      <c r="AS24">
        <v>712.40676470588198</v>
      </c>
      <c r="AT24">
        <v>864.60199999999998</v>
      </c>
      <c r="AU24">
        <f t="shared" si="27"/>
        <v>0.17602924269677611</v>
      </c>
      <c r="AV24">
        <v>0.5</v>
      </c>
      <c r="AW24">
        <f t="shared" si="28"/>
        <v>1681.1381998383995</v>
      </c>
      <c r="AX24">
        <f t="shared" si="29"/>
        <v>27.257816892609139</v>
      </c>
      <c r="AY24">
        <f t="shared" si="30"/>
        <v>147.96474209308747</v>
      </c>
      <c r="AZ24">
        <f t="shared" si="31"/>
        <v>0.35794735612455209</v>
      </c>
      <c r="BA24">
        <f t="shared" si="32"/>
        <v>1.7222842186899387E-2</v>
      </c>
      <c r="BB24">
        <f t="shared" si="33"/>
        <v>-0.21567148815293052</v>
      </c>
      <c r="BC24" t="s">
        <v>389</v>
      </c>
      <c r="BD24">
        <v>555.12</v>
      </c>
      <c r="BE24">
        <f t="shared" si="34"/>
        <v>309.48199999999997</v>
      </c>
      <c r="BF24">
        <f t="shared" si="35"/>
        <v>0.49177411059162734</v>
      </c>
      <c r="BG24">
        <f t="shared" si="36"/>
        <v>-1.5158683705654743</v>
      </c>
      <c r="BH24">
        <f t="shared" si="37"/>
        <v>0.21406093605653928</v>
      </c>
      <c r="BI24">
        <f t="shared" si="38"/>
        <v>-0.35550582694953492</v>
      </c>
      <c r="BJ24">
        <v>8595</v>
      </c>
      <c r="BK24">
        <v>300</v>
      </c>
      <c r="BL24">
        <v>300</v>
      </c>
      <c r="BM24">
        <v>300</v>
      </c>
      <c r="BN24">
        <v>10328.5</v>
      </c>
      <c r="BO24">
        <v>823.51499999999999</v>
      </c>
      <c r="BP24">
        <v>-6.8551599999999999E-3</v>
      </c>
      <c r="BQ24">
        <v>-4.3909900000000004</v>
      </c>
      <c r="BR24" t="s">
        <v>347</v>
      </c>
      <c r="BS24" t="s">
        <v>347</v>
      </c>
      <c r="BT24" t="s">
        <v>347</v>
      </c>
      <c r="BU24" t="s">
        <v>347</v>
      </c>
      <c r="BV24" t="s">
        <v>347</v>
      </c>
      <c r="BW24" t="s">
        <v>347</v>
      </c>
      <c r="BX24" t="s">
        <v>347</v>
      </c>
      <c r="BY24" t="s">
        <v>347</v>
      </c>
      <c r="BZ24" t="s">
        <v>347</v>
      </c>
      <c r="CA24" t="s">
        <v>347</v>
      </c>
      <c r="CB24">
        <f t="shared" si="39"/>
        <v>1999.93</v>
      </c>
      <c r="CC24">
        <f t="shared" si="40"/>
        <v>1681.1381998383995</v>
      </c>
      <c r="CD24">
        <f t="shared" si="41"/>
        <v>0.84059852086743003</v>
      </c>
      <c r="CE24">
        <f t="shared" si="42"/>
        <v>0.19119704173486007</v>
      </c>
      <c r="CF24">
        <v>6</v>
      </c>
      <c r="CG24">
        <v>0.5</v>
      </c>
      <c r="CH24" t="s">
        <v>348</v>
      </c>
      <c r="CI24">
        <v>1566768600</v>
      </c>
      <c r="CJ24">
        <v>564.61500000000001</v>
      </c>
      <c r="CK24">
        <v>599.99800000000005</v>
      </c>
      <c r="CL24">
        <v>19.076899999999998</v>
      </c>
      <c r="CM24">
        <v>14.441599999999999</v>
      </c>
      <c r="CN24">
        <v>499.91500000000002</v>
      </c>
      <c r="CO24">
        <v>99.643500000000003</v>
      </c>
      <c r="CP24">
        <v>9.9710699999999999E-2</v>
      </c>
      <c r="CQ24">
        <v>26.362500000000001</v>
      </c>
      <c r="CR24">
        <v>27.033300000000001</v>
      </c>
      <c r="CS24">
        <v>999.9</v>
      </c>
      <c r="CT24">
        <v>0</v>
      </c>
      <c r="CU24">
        <v>0</v>
      </c>
      <c r="CV24">
        <v>9990.6200000000008</v>
      </c>
      <c r="CW24">
        <v>0</v>
      </c>
      <c r="CX24">
        <v>998.64099999999996</v>
      </c>
      <c r="CY24">
        <v>-35.382800000000003</v>
      </c>
      <c r="CZ24">
        <v>575.596</v>
      </c>
      <c r="DA24">
        <v>608.79</v>
      </c>
      <c r="DB24">
        <v>4.6353200000000001</v>
      </c>
      <c r="DC24">
        <v>560.81799999999998</v>
      </c>
      <c r="DD24">
        <v>599.99800000000005</v>
      </c>
      <c r="DE24">
        <v>18.642900000000001</v>
      </c>
      <c r="DF24">
        <v>14.441599999999999</v>
      </c>
      <c r="DG24">
        <v>1.90089</v>
      </c>
      <c r="DH24">
        <v>1.4390099999999999</v>
      </c>
      <c r="DI24">
        <v>16.642099999999999</v>
      </c>
      <c r="DJ24">
        <v>12.335100000000001</v>
      </c>
      <c r="DK24">
        <v>1999.93</v>
      </c>
      <c r="DL24">
        <v>0.97999800000000004</v>
      </c>
      <c r="DM24">
        <v>2.0001600000000001E-2</v>
      </c>
      <c r="DN24">
        <v>0</v>
      </c>
      <c r="DO24">
        <v>712.50300000000004</v>
      </c>
      <c r="DP24">
        <v>5.0002700000000004</v>
      </c>
      <c r="DQ24">
        <v>18038.3</v>
      </c>
      <c r="DR24">
        <v>16185.3</v>
      </c>
      <c r="DS24">
        <v>46.186999999999998</v>
      </c>
      <c r="DT24">
        <v>47.061999999999998</v>
      </c>
      <c r="DU24">
        <v>46.811999999999998</v>
      </c>
      <c r="DV24">
        <v>47.436999999999998</v>
      </c>
      <c r="DW24">
        <v>47.625</v>
      </c>
      <c r="DX24">
        <v>1955.03</v>
      </c>
      <c r="DY24">
        <v>39.9</v>
      </c>
      <c r="DZ24">
        <v>0</v>
      </c>
      <c r="EA24">
        <v>123.19999980926499</v>
      </c>
      <c r="EB24">
        <v>712.40676470588198</v>
      </c>
      <c r="EC24">
        <v>2.30269605923678</v>
      </c>
      <c r="ED24">
        <v>-213.65196161999501</v>
      </c>
      <c r="EE24">
        <v>18049.9352941176</v>
      </c>
      <c r="EF24">
        <v>10</v>
      </c>
      <c r="EG24">
        <v>1566768566.5</v>
      </c>
      <c r="EH24" t="s">
        <v>390</v>
      </c>
      <c r="EI24">
        <v>107</v>
      </c>
      <c r="EJ24">
        <v>3.7970000000000002</v>
      </c>
      <c r="EK24">
        <v>0.434</v>
      </c>
      <c r="EL24">
        <v>600</v>
      </c>
      <c r="EM24">
        <v>14</v>
      </c>
      <c r="EN24">
        <v>0.03</v>
      </c>
      <c r="EO24">
        <v>0.04</v>
      </c>
      <c r="EP24">
        <v>27.194215954799802</v>
      </c>
      <c r="EQ24">
        <v>-0.100336221162674</v>
      </c>
      <c r="ER24">
        <v>4.2766045001295397E-2</v>
      </c>
      <c r="ES24">
        <v>1</v>
      </c>
      <c r="ET24">
        <v>0.24455417556442099</v>
      </c>
      <c r="EU24">
        <v>-8.5140386898903096E-3</v>
      </c>
      <c r="EV24">
        <v>2.2991217740101601E-3</v>
      </c>
      <c r="EW24">
        <v>1</v>
      </c>
      <c r="EX24">
        <v>2</v>
      </c>
      <c r="EY24">
        <v>2</v>
      </c>
      <c r="EZ24" t="s">
        <v>350</v>
      </c>
      <c r="FA24">
        <v>2.9517500000000001</v>
      </c>
      <c r="FB24">
        <v>2.77705</v>
      </c>
      <c r="FC24">
        <v>0.122048</v>
      </c>
      <c r="FD24">
        <v>0.124553</v>
      </c>
      <c r="FE24">
        <v>9.5267299999999999E-2</v>
      </c>
      <c r="FF24">
        <v>7.5264899999999996E-2</v>
      </c>
      <c r="FG24">
        <v>21188.6</v>
      </c>
      <c r="FH24">
        <v>21381.7</v>
      </c>
      <c r="FI24">
        <v>22688</v>
      </c>
      <c r="FJ24">
        <v>26771.599999999999</v>
      </c>
      <c r="FK24">
        <v>29319</v>
      </c>
      <c r="FL24">
        <v>38795.800000000003</v>
      </c>
      <c r="FM24">
        <v>32382.5</v>
      </c>
      <c r="FN24">
        <v>42574.1</v>
      </c>
      <c r="FO24">
        <v>1.98407</v>
      </c>
      <c r="FP24">
        <v>1.9397800000000001</v>
      </c>
      <c r="FQ24">
        <v>6.1694499999999999E-2</v>
      </c>
      <c r="FR24">
        <v>0</v>
      </c>
      <c r="FS24">
        <v>26.023599999999998</v>
      </c>
      <c r="FT24">
        <v>999.9</v>
      </c>
      <c r="FU24">
        <v>35.454000000000001</v>
      </c>
      <c r="FV24">
        <v>35.883000000000003</v>
      </c>
      <c r="FW24">
        <v>21.1005</v>
      </c>
      <c r="FX24">
        <v>60.814300000000003</v>
      </c>
      <c r="FY24">
        <v>44.499200000000002</v>
      </c>
      <c r="FZ24">
        <v>1</v>
      </c>
      <c r="GA24">
        <v>0.26985500000000001</v>
      </c>
      <c r="GB24">
        <v>4.5417500000000004</v>
      </c>
      <c r="GC24">
        <v>20.235499999999998</v>
      </c>
      <c r="GD24">
        <v>5.2187900000000003</v>
      </c>
      <c r="GE24">
        <v>11.956</v>
      </c>
      <c r="GF24">
        <v>4.9702000000000002</v>
      </c>
      <c r="GG24">
        <v>3.2940200000000002</v>
      </c>
      <c r="GH24">
        <v>550.29999999999995</v>
      </c>
      <c r="GI24">
        <v>9999</v>
      </c>
      <c r="GJ24">
        <v>9999</v>
      </c>
      <c r="GK24">
        <v>9999</v>
      </c>
      <c r="GL24">
        <v>1.86554</v>
      </c>
      <c r="GM24">
        <v>1.8647800000000001</v>
      </c>
      <c r="GN24">
        <v>1.8650800000000001</v>
      </c>
      <c r="GO24">
        <v>1.86798</v>
      </c>
      <c r="GP24">
        <v>1.8623000000000001</v>
      </c>
      <c r="GQ24">
        <v>1.8605</v>
      </c>
      <c r="GR24">
        <v>1.8566800000000001</v>
      </c>
      <c r="GS24">
        <v>1.8627899999999999</v>
      </c>
      <c r="GT24" t="s">
        <v>351</v>
      </c>
      <c r="GU24" t="s">
        <v>19</v>
      </c>
      <c r="GV24" t="s">
        <v>19</v>
      </c>
      <c r="GW24" t="s">
        <v>19</v>
      </c>
      <c r="GX24" t="s">
        <v>352</v>
      </c>
      <c r="GY24" t="s">
        <v>353</v>
      </c>
      <c r="GZ24" t="s">
        <v>354</v>
      </c>
      <c r="HA24" t="s">
        <v>354</v>
      </c>
      <c r="HB24" t="s">
        <v>354</v>
      </c>
      <c r="HC24" t="s">
        <v>354</v>
      </c>
      <c r="HD24">
        <v>0</v>
      </c>
      <c r="HE24">
        <v>100</v>
      </c>
      <c r="HF24">
        <v>100</v>
      </c>
      <c r="HG24">
        <v>3.7970000000000002</v>
      </c>
      <c r="HH24">
        <v>0.434</v>
      </c>
      <c r="HI24">
        <v>2</v>
      </c>
      <c r="HJ24">
        <v>503.529</v>
      </c>
      <c r="HK24">
        <v>516.18799999999999</v>
      </c>
      <c r="HL24">
        <v>21.708100000000002</v>
      </c>
      <c r="HM24">
        <v>30.653199999999998</v>
      </c>
      <c r="HN24">
        <v>30.0002</v>
      </c>
      <c r="HO24">
        <v>30.604199999999999</v>
      </c>
      <c r="HP24">
        <v>30.582799999999999</v>
      </c>
      <c r="HQ24">
        <v>29.590399999999999</v>
      </c>
      <c r="HR24">
        <v>32.204900000000002</v>
      </c>
      <c r="HS24">
        <v>0</v>
      </c>
      <c r="HT24">
        <v>21.666</v>
      </c>
      <c r="HU24">
        <v>600</v>
      </c>
      <c r="HV24">
        <v>14.388500000000001</v>
      </c>
      <c r="HW24">
        <v>99.714100000000002</v>
      </c>
      <c r="HX24">
        <v>103.877</v>
      </c>
    </row>
    <row r="25" spans="1:232" x14ac:dyDescent="0.25">
      <c r="A25">
        <v>10</v>
      </c>
      <c r="B25">
        <v>1566768698.5</v>
      </c>
      <c r="C25">
        <v>1010.40000009537</v>
      </c>
      <c r="D25" t="s">
        <v>391</v>
      </c>
      <c r="E25" t="s">
        <v>392</v>
      </c>
      <c r="G25">
        <v>1566768698.5</v>
      </c>
      <c r="H25">
        <f t="shared" si="0"/>
        <v>3.3341320651409738E-3</v>
      </c>
      <c r="I25">
        <f t="shared" si="1"/>
        <v>27.497386831799965</v>
      </c>
      <c r="J25">
        <f t="shared" si="2"/>
        <v>664.30499999999995</v>
      </c>
      <c r="K25">
        <f t="shared" si="3"/>
        <v>418.26611676383101</v>
      </c>
      <c r="L25">
        <f t="shared" si="4"/>
        <v>41.718056185063176</v>
      </c>
      <c r="M25">
        <f t="shared" si="5"/>
        <v>66.258088339645482</v>
      </c>
      <c r="N25">
        <f t="shared" si="6"/>
        <v>0.19849818790306611</v>
      </c>
      <c r="O25">
        <f t="shared" si="7"/>
        <v>2.2571946962300355</v>
      </c>
      <c r="P25">
        <f t="shared" si="8"/>
        <v>0.18928531075440477</v>
      </c>
      <c r="Q25">
        <f t="shared" si="9"/>
        <v>0.1190954209472338</v>
      </c>
      <c r="R25">
        <f t="shared" si="10"/>
        <v>321.42226658522259</v>
      </c>
      <c r="S25">
        <f t="shared" si="11"/>
        <v>27.517788545275799</v>
      </c>
      <c r="T25">
        <f t="shared" si="12"/>
        <v>27.023900000000001</v>
      </c>
      <c r="U25">
        <f t="shared" si="13"/>
        <v>3.5841868604224953</v>
      </c>
      <c r="V25">
        <f t="shared" si="14"/>
        <v>54.897633903104293</v>
      </c>
      <c r="W25">
        <f t="shared" si="15"/>
        <v>1.87540995362299</v>
      </c>
      <c r="X25">
        <f t="shared" si="16"/>
        <v>3.4161945065485626</v>
      </c>
      <c r="Y25">
        <f t="shared" si="17"/>
        <v>1.7087769067995053</v>
      </c>
      <c r="Z25">
        <f t="shared" si="18"/>
        <v>-147.03522407271694</v>
      </c>
      <c r="AA25">
        <f t="shared" si="19"/>
        <v>-99.177252577470398</v>
      </c>
      <c r="AB25">
        <f t="shared" si="20"/>
        <v>-9.4460840986134134</v>
      </c>
      <c r="AC25">
        <f t="shared" si="21"/>
        <v>65.763705836421821</v>
      </c>
      <c r="AD25">
        <v>-4.1377719742259497E-2</v>
      </c>
      <c r="AE25">
        <v>4.6450115298024598E-2</v>
      </c>
      <c r="AF25">
        <v>3.4680919151632299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52899.538973373797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393</v>
      </c>
      <c r="AS25">
        <v>713.42041176470605</v>
      </c>
      <c r="AT25">
        <v>870.72500000000002</v>
      </c>
      <c r="AU25">
        <f t="shared" si="27"/>
        <v>0.18065932209973756</v>
      </c>
      <c r="AV25">
        <v>0.5</v>
      </c>
      <c r="AW25">
        <f t="shared" si="28"/>
        <v>1681.1045998383959</v>
      </c>
      <c r="AX25">
        <f t="shared" si="29"/>
        <v>27.497386831799965</v>
      </c>
      <c r="AY25">
        <f t="shared" si="30"/>
        <v>151.85360869277758</v>
      </c>
      <c r="AZ25">
        <f t="shared" si="31"/>
        <v>0.3601883487898016</v>
      </c>
      <c r="BA25">
        <f t="shared" si="32"/>
        <v>1.7365693873053509E-2</v>
      </c>
      <c r="BB25">
        <f t="shared" si="33"/>
        <v>-0.22118694191621932</v>
      </c>
      <c r="BC25" t="s">
        <v>394</v>
      </c>
      <c r="BD25">
        <v>557.1</v>
      </c>
      <c r="BE25">
        <f t="shared" si="34"/>
        <v>313.625</v>
      </c>
      <c r="BF25">
        <f t="shared" si="35"/>
        <v>0.50156903383114859</v>
      </c>
      <c r="BG25">
        <f t="shared" si="36"/>
        <v>-1.5912568576905297</v>
      </c>
      <c r="BH25">
        <f t="shared" si="37"/>
        <v>0.21935808808601451</v>
      </c>
      <c r="BI25">
        <f t="shared" si="38"/>
        <v>-0.36717935179756422</v>
      </c>
      <c r="BJ25">
        <v>8597</v>
      </c>
      <c r="BK25">
        <v>300</v>
      </c>
      <c r="BL25">
        <v>300</v>
      </c>
      <c r="BM25">
        <v>300</v>
      </c>
      <c r="BN25">
        <v>10328.299999999999</v>
      </c>
      <c r="BO25">
        <v>827.85699999999997</v>
      </c>
      <c r="BP25">
        <v>-6.8551000000000003E-3</v>
      </c>
      <c r="BQ25">
        <v>-3.22797</v>
      </c>
      <c r="BR25" t="s">
        <v>347</v>
      </c>
      <c r="BS25" t="s">
        <v>347</v>
      </c>
      <c r="BT25" t="s">
        <v>347</v>
      </c>
      <c r="BU25" t="s">
        <v>347</v>
      </c>
      <c r="BV25" t="s">
        <v>347</v>
      </c>
      <c r="BW25" t="s">
        <v>347</v>
      </c>
      <c r="BX25" t="s">
        <v>347</v>
      </c>
      <c r="BY25" t="s">
        <v>347</v>
      </c>
      <c r="BZ25" t="s">
        <v>347</v>
      </c>
      <c r="CA25" t="s">
        <v>347</v>
      </c>
      <c r="CB25">
        <f t="shared" si="39"/>
        <v>1999.89</v>
      </c>
      <c r="CC25">
        <f t="shared" si="40"/>
        <v>1681.1045998383959</v>
      </c>
      <c r="CD25">
        <f t="shared" si="41"/>
        <v>0.84059853283850405</v>
      </c>
      <c r="CE25">
        <f t="shared" si="42"/>
        <v>0.19119706567700834</v>
      </c>
      <c r="CF25">
        <v>6</v>
      </c>
      <c r="CG25">
        <v>0.5</v>
      </c>
      <c r="CH25" t="s">
        <v>348</v>
      </c>
      <c r="CI25">
        <v>1566768698.5</v>
      </c>
      <c r="CJ25">
        <v>664.30499999999995</v>
      </c>
      <c r="CK25">
        <v>699.96400000000006</v>
      </c>
      <c r="CL25">
        <v>18.802900000000001</v>
      </c>
      <c r="CM25">
        <v>14.8767</v>
      </c>
      <c r="CN25">
        <v>499.94</v>
      </c>
      <c r="CO25">
        <v>99.640900000000002</v>
      </c>
      <c r="CP25">
        <v>9.9563100000000002E-2</v>
      </c>
      <c r="CQ25">
        <v>26.2089</v>
      </c>
      <c r="CR25">
        <v>27.023900000000001</v>
      </c>
      <c r="CS25">
        <v>999.9</v>
      </c>
      <c r="CT25">
        <v>0</v>
      </c>
      <c r="CU25">
        <v>0</v>
      </c>
      <c r="CV25">
        <v>10014.4</v>
      </c>
      <c r="CW25">
        <v>0</v>
      </c>
      <c r="CX25">
        <v>994.63400000000001</v>
      </c>
      <c r="CY25">
        <v>-35.658999999999999</v>
      </c>
      <c r="CZ25">
        <v>677.03499999999997</v>
      </c>
      <c r="DA25">
        <v>710.53499999999997</v>
      </c>
      <c r="DB25">
        <v>3.9262600000000001</v>
      </c>
      <c r="DC25">
        <v>660.44200000000001</v>
      </c>
      <c r="DD25">
        <v>699.96400000000006</v>
      </c>
      <c r="DE25">
        <v>18.357900000000001</v>
      </c>
      <c r="DF25">
        <v>14.8767</v>
      </c>
      <c r="DG25">
        <v>1.87354</v>
      </c>
      <c r="DH25">
        <v>1.4823200000000001</v>
      </c>
      <c r="DI25">
        <v>16.414200000000001</v>
      </c>
      <c r="DJ25">
        <v>12.787000000000001</v>
      </c>
      <c r="DK25">
        <v>1999.89</v>
      </c>
      <c r="DL25">
        <v>0.97999800000000004</v>
      </c>
      <c r="DM25">
        <v>2.0001600000000001E-2</v>
      </c>
      <c r="DN25">
        <v>0</v>
      </c>
      <c r="DO25">
        <v>713.42399999999998</v>
      </c>
      <c r="DP25">
        <v>5.0002700000000004</v>
      </c>
      <c r="DQ25">
        <v>18124.7</v>
      </c>
      <c r="DR25">
        <v>16185</v>
      </c>
      <c r="DS25">
        <v>46.186999999999998</v>
      </c>
      <c r="DT25">
        <v>47.061999999999998</v>
      </c>
      <c r="DU25">
        <v>46.75</v>
      </c>
      <c r="DV25">
        <v>47.375</v>
      </c>
      <c r="DW25">
        <v>47.625</v>
      </c>
      <c r="DX25">
        <v>1954.99</v>
      </c>
      <c r="DY25">
        <v>39.9</v>
      </c>
      <c r="DZ25">
        <v>0</v>
      </c>
      <c r="EA25">
        <v>98.199999809265094</v>
      </c>
      <c r="EB25">
        <v>713.42041176470605</v>
      </c>
      <c r="EC25">
        <v>1.6919118104159701</v>
      </c>
      <c r="ED25">
        <v>70.563722946778597</v>
      </c>
      <c r="EE25">
        <v>18098.582352941201</v>
      </c>
      <c r="EF25">
        <v>10</v>
      </c>
      <c r="EG25">
        <v>1566768666</v>
      </c>
      <c r="EH25" t="s">
        <v>395</v>
      </c>
      <c r="EI25">
        <v>108</v>
      </c>
      <c r="EJ25">
        <v>3.863</v>
      </c>
      <c r="EK25">
        <v>0.44500000000000001</v>
      </c>
      <c r="EL25">
        <v>700</v>
      </c>
      <c r="EM25">
        <v>14</v>
      </c>
      <c r="EN25">
        <v>0.05</v>
      </c>
      <c r="EO25">
        <v>0.05</v>
      </c>
      <c r="EP25">
        <v>27.425088175183099</v>
      </c>
      <c r="EQ25">
        <v>0.13569618391319699</v>
      </c>
      <c r="ER25">
        <v>8.1287230126014395E-2</v>
      </c>
      <c r="ES25">
        <v>1</v>
      </c>
      <c r="ET25">
        <v>0.20333549359954201</v>
      </c>
      <c r="EU25">
        <v>-8.01941545737005E-3</v>
      </c>
      <c r="EV25">
        <v>3.1582386276452698E-3</v>
      </c>
      <c r="EW25">
        <v>1</v>
      </c>
      <c r="EX25">
        <v>2</v>
      </c>
      <c r="EY25">
        <v>2</v>
      </c>
      <c r="EZ25" t="s">
        <v>350</v>
      </c>
      <c r="FA25">
        <v>2.9518399999999998</v>
      </c>
      <c r="FB25">
        <v>2.77711</v>
      </c>
      <c r="FC25">
        <v>0.136818</v>
      </c>
      <c r="FD25">
        <v>0.13850599999999999</v>
      </c>
      <c r="FE25">
        <v>9.4217700000000001E-2</v>
      </c>
      <c r="FF25">
        <v>7.6930999999999999E-2</v>
      </c>
      <c r="FG25">
        <v>20833.7</v>
      </c>
      <c r="FH25">
        <v>21042.799999999999</v>
      </c>
      <c r="FI25">
        <v>22689.8</v>
      </c>
      <c r="FJ25">
        <v>26774.3</v>
      </c>
      <c r="FK25">
        <v>29355.599999999999</v>
      </c>
      <c r="FL25">
        <v>38729.9</v>
      </c>
      <c r="FM25">
        <v>32385.1</v>
      </c>
      <c r="FN25">
        <v>42578.2</v>
      </c>
      <c r="FO25">
        <v>1.98387</v>
      </c>
      <c r="FP25">
        <v>1.9410700000000001</v>
      </c>
      <c r="FQ25">
        <v>6.4097299999999996E-2</v>
      </c>
      <c r="FR25">
        <v>0</v>
      </c>
      <c r="FS25">
        <v>25.974799999999998</v>
      </c>
      <c r="FT25">
        <v>999.9</v>
      </c>
      <c r="FU25">
        <v>35.527000000000001</v>
      </c>
      <c r="FV25">
        <v>35.883000000000003</v>
      </c>
      <c r="FW25">
        <v>21.144600000000001</v>
      </c>
      <c r="FX25">
        <v>60.494300000000003</v>
      </c>
      <c r="FY25">
        <v>44.519199999999998</v>
      </c>
      <c r="FZ25">
        <v>1</v>
      </c>
      <c r="GA25">
        <v>0.2656</v>
      </c>
      <c r="GB25">
        <v>4.0907900000000001</v>
      </c>
      <c r="GC25">
        <v>20.2468</v>
      </c>
      <c r="GD25">
        <v>5.2198399999999996</v>
      </c>
      <c r="GE25">
        <v>11.956</v>
      </c>
      <c r="GF25">
        <v>4.9706999999999999</v>
      </c>
      <c r="GG25">
        <v>3.2942200000000001</v>
      </c>
      <c r="GH25">
        <v>550.29999999999995</v>
      </c>
      <c r="GI25">
        <v>9999</v>
      </c>
      <c r="GJ25">
        <v>9999</v>
      </c>
      <c r="GK25">
        <v>9999</v>
      </c>
      <c r="GL25">
        <v>1.86554</v>
      </c>
      <c r="GM25">
        <v>1.8647800000000001</v>
      </c>
      <c r="GN25">
        <v>1.8650899999999999</v>
      </c>
      <c r="GO25">
        <v>1.86798</v>
      </c>
      <c r="GP25">
        <v>1.8623000000000001</v>
      </c>
      <c r="GQ25">
        <v>1.8605</v>
      </c>
      <c r="GR25">
        <v>1.85666</v>
      </c>
      <c r="GS25">
        <v>1.8627899999999999</v>
      </c>
      <c r="GT25" t="s">
        <v>351</v>
      </c>
      <c r="GU25" t="s">
        <v>19</v>
      </c>
      <c r="GV25" t="s">
        <v>19</v>
      </c>
      <c r="GW25" t="s">
        <v>19</v>
      </c>
      <c r="GX25" t="s">
        <v>352</v>
      </c>
      <c r="GY25" t="s">
        <v>353</v>
      </c>
      <c r="GZ25" t="s">
        <v>354</v>
      </c>
      <c r="HA25" t="s">
        <v>354</v>
      </c>
      <c r="HB25" t="s">
        <v>354</v>
      </c>
      <c r="HC25" t="s">
        <v>354</v>
      </c>
      <c r="HD25">
        <v>0</v>
      </c>
      <c r="HE25">
        <v>100</v>
      </c>
      <c r="HF25">
        <v>100</v>
      </c>
      <c r="HG25">
        <v>3.863</v>
      </c>
      <c r="HH25">
        <v>0.44500000000000001</v>
      </c>
      <c r="HI25">
        <v>2</v>
      </c>
      <c r="HJ25">
        <v>503.10899999999998</v>
      </c>
      <c r="HK25">
        <v>516.81799999999998</v>
      </c>
      <c r="HL25">
        <v>21.8979</v>
      </c>
      <c r="HM25">
        <v>30.621200000000002</v>
      </c>
      <c r="HN25">
        <v>29.999700000000001</v>
      </c>
      <c r="HO25">
        <v>30.5701</v>
      </c>
      <c r="HP25">
        <v>30.5503</v>
      </c>
      <c r="HQ25">
        <v>33.560499999999998</v>
      </c>
      <c r="HR25">
        <v>30.1663</v>
      </c>
      <c r="HS25">
        <v>0</v>
      </c>
      <c r="HT25">
        <v>21.8993</v>
      </c>
      <c r="HU25">
        <v>700</v>
      </c>
      <c r="HV25">
        <v>14.845800000000001</v>
      </c>
      <c r="HW25">
        <v>99.722200000000001</v>
      </c>
      <c r="HX25">
        <v>103.887</v>
      </c>
    </row>
    <row r="26" spans="1:232" x14ac:dyDescent="0.25">
      <c r="A26">
        <v>11</v>
      </c>
      <c r="B26">
        <v>1566768790</v>
      </c>
      <c r="C26">
        <v>1101.9000000953699</v>
      </c>
      <c r="D26" t="s">
        <v>396</v>
      </c>
      <c r="E26" t="s">
        <v>397</v>
      </c>
      <c r="G26">
        <v>1566768790</v>
      </c>
      <c r="H26">
        <f t="shared" si="0"/>
        <v>2.8104574568393703E-3</v>
      </c>
      <c r="I26">
        <f t="shared" si="1"/>
        <v>27.911608141039665</v>
      </c>
      <c r="J26">
        <f t="shared" si="2"/>
        <v>763.88400000000001</v>
      </c>
      <c r="K26">
        <f t="shared" si="3"/>
        <v>467.99530298095675</v>
      </c>
      <c r="L26">
        <f t="shared" si="4"/>
        <v>46.6778009758279</v>
      </c>
      <c r="M26">
        <f t="shared" si="5"/>
        <v>76.189707660528001</v>
      </c>
      <c r="N26">
        <f t="shared" si="6"/>
        <v>0.16589524636725816</v>
      </c>
      <c r="O26">
        <f t="shared" si="7"/>
        <v>2.2509492074037385</v>
      </c>
      <c r="P26">
        <f t="shared" si="8"/>
        <v>0.15938980664992583</v>
      </c>
      <c r="Q26">
        <f t="shared" si="9"/>
        <v>0.10018186103819413</v>
      </c>
      <c r="R26">
        <f t="shared" si="10"/>
        <v>321.42865055657001</v>
      </c>
      <c r="S26">
        <f t="shared" si="11"/>
        <v>27.595456737940861</v>
      </c>
      <c r="T26">
        <f t="shared" si="12"/>
        <v>27.0016</v>
      </c>
      <c r="U26">
        <f t="shared" si="13"/>
        <v>3.5794960472253461</v>
      </c>
      <c r="V26">
        <f t="shared" si="14"/>
        <v>55.02877562079702</v>
      </c>
      <c r="W26">
        <f t="shared" si="15"/>
        <v>1.8688562783716003</v>
      </c>
      <c r="X26">
        <f t="shared" si="16"/>
        <v>3.3961436671785656</v>
      </c>
      <c r="Y26">
        <f t="shared" si="17"/>
        <v>1.7106397688537458</v>
      </c>
      <c r="Z26">
        <f t="shared" si="18"/>
        <v>-123.94117384661622</v>
      </c>
      <c r="AA26">
        <f t="shared" si="19"/>
        <v>-108.28343686533964</v>
      </c>
      <c r="AB26">
        <f t="shared" si="20"/>
        <v>-10.335706866523003</v>
      </c>
      <c r="AC26">
        <f t="shared" si="21"/>
        <v>78.868332978091132</v>
      </c>
      <c r="AD26">
        <v>-4.1209306230782401E-2</v>
      </c>
      <c r="AE26">
        <v>4.6261056377557501E-2</v>
      </c>
      <c r="AF26">
        <v>3.4569178934465601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52710.504676868703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398</v>
      </c>
      <c r="AS26">
        <v>714.39464705882301</v>
      </c>
      <c r="AT26">
        <v>875.11300000000006</v>
      </c>
      <c r="AU26">
        <f t="shared" si="27"/>
        <v>0.1836543999931175</v>
      </c>
      <c r="AV26">
        <v>0.5</v>
      </c>
      <c r="AW26">
        <f t="shared" si="28"/>
        <v>1681.1381998383995</v>
      </c>
      <c r="AX26">
        <f t="shared" si="29"/>
        <v>27.911608141039665</v>
      </c>
      <c r="AY26">
        <f t="shared" si="30"/>
        <v>154.37421369841547</v>
      </c>
      <c r="AZ26">
        <f t="shared" si="31"/>
        <v>0.36437922873960282</v>
      </c>
      <c r="BA26">
        <f t="shared" si="32"/>
        <v>1.7611740165955108E-2</v>
      </c>
      <c r="BB26">
        <f t="shared" si="33"/>
        <v>-0.22509207382360918</v>
      </c>
      <c r="BC26" t="s">
        <v>399</v>
      </c>
      <c r="BD26">
        <v>556.24</v>
      </c>
      <c r="BE26">
        <f t="shared" si="34"/>
        <v>318.87300000000005</v>
      </c>
      <c r="BF26">
        <f t="shared" si="35"/>
        <v>0.50401994819623175</v>
      </c>
      <c r="BG26">
        <f t="shared" si="36"/>
        <v>-1.6160289436550406</v>
      </c>
      <c r="BH26">
        <f t="shared" si="37"/>
        <v>0.222755478548364</v>
      </c>
      <c r="BI26">
        <f t="shared" si="38"/>
        <v>-0.37554509196303087</v>
      </c>
      <c r="BJ26">
        <v>8599</v>
      </c>
      <c r="BK26">
        <v>300</v>
      </c>
      <c r="BL26">
        <v>300</v>
      </c>
      <c r="BM26">
        <v>300</v>
      </c>
      <c r="BN26">
        <v>10328.6</v>
      </c>
      <c r="BO26">
        <v>831.26099999999997</v>
      </c>
      <c r="BP26">
        <v>-6.8550699999999996E-3</v>
      </c>
      <c r="BQ26">
        <v>-4.3170200000000003</v>
      </c>
      <c r="BR26" t="s">
        <v>347</v>
      </c>
      <c r="BS26" t="s">
        <v>347</v>
      </c>
      <c r="BT26" t="s">
        <v>347</v>
      </c>
      <c r="BU26" t="s">
        <v>347</v>
      </c>
      <c r="BV26" t="s">
        <v>347</v>
      </c>
      <c r="BW26" t="s">
        <v>347</v>
      </c>
      <c r="BX26" t="s">
        <v>347</v>
      </c>
      <c r="BY26" t="s">
        <v>347</v>
      </c>
      <c r="BZ26" t="s">
        <v>347</v>
      </c>
      <c r="CA26" t="s">
        <v>347</v>
      </c>
      <c r="CB26">
        <f t="shared" si="39"/>
        <v>1999.93</v>
      </c>
      <c r="CC26">
        <f t="shared" si="40"/>
        <v>1681.1381998383995</v>
      </c>
      <c r="CD26">
        <f t="shared" si="41"/>
        <v>0.84059852086743003</v>
      </c>
      <c r="CE26">
        <f t="shared" si="42"/>
        <v>0.19119704173486007</v>
      </c>
      <c r="CF26">
        <v>6</v>
      </c>
      <c r="CG26">
        <v>0.5</v>
      </c>
      <c r="CH26" t="s">
        <v>348</v>
      </c>
      <c r="CI26">
        <v>1566768790</v>
      </c>
      <c r="CJ26">
        <v>763.88400000000001</v>
      </c>
      <c r="CK26">
        <v>799.95899999999995</v>
      </c>
      <c r="CL26">
        <v>18.737300000000001</v>
      </c>
      <c r="CM26">
        <v>15.4275</v>
      </c>
      <c r="CN26">
        <v>499.93299999999999</v>
      </c>
      <c r="CO26">
        <v>99.639799999999994</v>
      </c>
      <c r="CP26">
        <v>0.100092</v>
      </c>
      <c r="CQ26">
        <v>26.109300000000001</v>
      </c>
      <c r="CR26">
        <v>27.0016</v>
      </c>
      <c r="CS26">
        <v>999.9</v>
      </c>
      <c r="CT26">
        <v>0</v>
      </c>
      <c r="CU26">
        <v>0</v>
      </c>
      <c r="CV26">
        <v>9973.75</v>
      </c>
      <c r="CW26">
        <v>0</v>
      </c>
      <c r="CX26">
        <v>965.76199999999994</v>
      </c>
      <c r="CY26">
        <v>-36.075200000000002</v>
      </c>
      <c r="CZ26">
        <v>778.47</v>
      </c>
      <c r="DA26">
        <v>812.49400000000003</v>
      </c>
      <c r="DB26">
        <v>3.3098200000000002</v>
      </c>
      <c r="DC26">
        <v>760.06299999999999</v>
      </c>
      <c r="DD26">
        <v>799.95899999999995</v>
      </c>
      <c r="DE26">
        <v>18.287299999999998</v>
      </c>
      <c r="DF26">
        <v>15.4275</v>
      </c>
      <c r="DG26">
        <v>1.8669800000000001</v>
      </c>
      <c r="DH26">
        <v>1.5371900000000001</v>
      </c>
      <c r="DI26">
        <v>16.359200000000001</v>
      </c>
      <c r="DJ26">
        <v>13.3432</v>
      </c>
      <c r="DK26">
        <v>1999.93</v>
      </c>
      <c r="DL26">
        <v>0.97999800000000004</v>
      </c>
      <c r="DM26">
        <v>2.0001600000000001E-2</v>
      </c>
      <c r="DN26">
        <v>0</v>
      </c>
      <c r="DO26">
        <v>714.68899999999996</v>
      </c>
      <c r="DP26">
        <v>5.0002700000000004</v>
      </c>
      <c r="DQ26">
        <v>18034.599999999999</v>
      </c>
      <c r="DR26">
        <v>16185.3</v>
      </c>
      <c r="DS26">
        <v>46.061999999999998</v>
      </c>
      <c r="DT26">
        <v>47</v>
      </c>
      <c r="DU26">
        <v>46.686999999999998</v>
      </c>
      <c r="DV26">
        <v>47.375</v>
      </c>
      <c r="DW26">
        <v>47.561999999999998</v>
      </c>
      <c r="DX26">
        <v>1955.03</v>
      </c>
      <c r="DY26">
        <v>39.9</v>
      </c>
      <c r="DZ26">
        <v>0</v>
      </c>
      <c r="EA26">
        <v>91</v>
      </c>
      <c r="EB26">
        <v>714.39464705882301</v>
      </c>
      <c r="EC26">
        <v>2.8394607583304099</v>
      </c>
      <c r="ED26">
        <v>268.23529157959399</v>
      </c>
      <c r="EE26">
        <v>18024.9352941176</v>
      </c>
      <c r="EF26">
        <v>10</v>
      </c>
      <c r="EG26">
        <v>1566768758</v>
      </c>
      <c r="EH26" t="s">
        <v>400</v>
      </c>
      <c r="EI26">
        <v>109</v>
      </c>
      <c r="EJ26">
        <v>3.8210000000000002</v>
      </c>
      <c r="EK26">
        <v>0.45</v>
      </c>
      <c r="EL26">
        <v>800</v>
      </c>
      <c r="EM26">
        <v>15</v>
      </c>
      <c r="EN26">
        <v>0.08</v>
      </c>
      <c r="EO26">
        <v>0.06</v>
      </c>
      <c r="EP26">
        <v>27.887205834642302</v>
      </c>
      <c r="EQ26">
        <v>-0.26049893374666799</v>
      </c>
      <c r="ER26">
        <v>0.12197761972403499</v>
      </c>
      <c r="ES26">
        <v>1</v>
      </c>
      <c r="ET26">
        <v>0.167279694053318</v>
      </c>
      <c r="EU26">
        <v>1.61626290444562E-2</v>
      </c>
      <c r="EV26">
        <v>3.1779398833363301E-3</v>
      </c>
      <c r="EW26">
        <v>1</v>
      </c>
      <c r="EX26">
        <v>2</v>
      </c>
      <c r="EY26">
        <v>2</v>
      </c>
      <c r="EZ26" t="s">
        <v>350</v>
      </c>
      <c r="FA26">
        <v>2.9518499999999999</v>
      </c>
      <c r="FB26">
        <v>2.7772899999999998</v>
      </c>
      <c r="FC26">
        <v>0.15048</v>
      </c>
      <c r="FD26">
        <v>0.15147099999999999</v>
      </c>
      <c r="FE26">
        <v>9.3961900000000001E-2</v>
      </c>
      <c r="FF26">
        <v>7.9015600000000005E-2</v>
      </c>
      <c r="FG26">
        <v>20505.3</v>
      </c>
      <c r="FH26">
        <v>20727.900000000001</v>
      </c>
      <c r="FI26">
        <v>22691.5</v>
      </c>
      <c r="FJ26">
        <v>26776.9</v>
      </c>
      <c r="FK26">
        <v>29366.2</v>
      </c>
      <c r="FL26">
        <v>38646.1</v>
      </c>
      <c r="FM26">
        <v>32387.599999999999</v>
      </c>
      <c r="FN26">
        <v>42582.1</v>
      </c>
      <c r="FO26">
        <v>1.9843</v>
      </c>
      <c r="FP26">
        <v>1.94258</v>
      </c>
      <c r="FQ26">
        <v>6.8142999999999995E-2</v>
      </c>
      <c r="FR26">
        <v>0</v>
      </c>
      <c r="FS26">
        <v>25.886199999999999</v>
      </c>
      <c r="FT26">
        <v>999.9</v>
      </c>
      <c r="FU26">
        <v>35.649000000000001</v>
      </c>
      <c r="FV26">
        <v>35.883000000000003</v>
      </c>
      <c r="FW26">
        <v>21.219200000000001</v>
      </c>
      <c r="FX26">
        <v>60.204300000000003</v>
      </c>
      <c r="FY26">
        <v>44.435099999999998</v>
      </c>
      <c r="FZ26">
        <v>1</v>
      </c>
      <c r="GA26">
        <v>0.26099299999999998</v>
      </c>
      <c r="GB26">
        <v>3.5062700000000002</v>
      </c>
      <c r="GC26">
        <v>20.260400000000001</v>
      </c>
      <c r="GD26">
        <v>5.2204300000000003</v>
      </c>
      <c r="GE26">
        <v>11.956</v>
      </c>
      <c r="GF26">
        <v>4.9702999999999999</v>
      </c>
      <c r="GG26">
        <v>3.2944499999999999</v>
      </c>
      <c r="GH26">
        <v>550.29999999999995</v>
      </c>
      <c r="GI26">
        <v>9999</v>
      </c>
      <c r="GJ26">
        <v>9999</v>
      </c>
      <c r="GK26">
        <v>9999</v>
      </c>
      <c r="GL26">
        <v>1.86554</v>
      </c>
      <c r="GM26">
        <v>1.8647800000000001</v>
      </c>
      <c r="GN26">
        <v>1.8650800000000001</v>
      </c>
      <c r="GO26">
        <v>1.86798</v>
      </c>
      <c r="GP26">
        <v>1.8622799999999999</v>
      </c>
      <c r="GQ26">
        <v>1.8605</v>
      </c>
      <c r="GR26">
        <v>1.85667</v>
      </c>
      <c r="GS26">
        <v>1.8628</v>
      </c>
      <c r="GT26" t="s">
        <v>351</v>
      </c>
      <c r="GU26" t="s">
        <v>19</v>
      </c>
      <c r="GV26" t="s">
        <v>19</v>
      </c>
      <c r="GW26" t="s">
        <v>19</v>
      </c>
      <c r="GX26" t="s">
        <v>352</v>
      </c>
      <c r="GY26" t="s">
        <v>353</v>
      </c>
      <c r="GZ26" t="s">
        <v>354</v>
      </c>
      <c r="HA26" t="s">
        <v>354</v>
      </c>
      <c r="HB26" t="s">
        <v>354</v>
      </c>
      <c r="HC26" t="s">
        <v>354</v>
      </c>
      <c r="HD26">
        <v>0</v>
      </c>
      <c r="HE26">
        <v>100</v>
      </c>
      <c r="HF26">
        <v>100</v>
      </c>
      <c r="HG26">
        <v>3.8210000000000002</v>
      </c>
      <c r="HH26">
        <v>0.45</v>
      </c>
      <c r="HI26">
        <v>2</v>
      </c>
      <c r="HJ26">
        <v>503.13</v>
      </c>
      <c r="HK26">
        <v>517.6</v>
      </c>
      <c r="HL26">
        <v>21.840399999999999</v>
      </c>
      <c r="HM26">
        <v>30.584700000000002</v>
      </c>
      <c r="HN26">
        <v>29.999400000000001</v>
      </c>
      <c r="HO26">
        <v>30.539100000000001</v>
      </c>
      <c r="HP26">
        <v>30.519100000000002</v>
      </c>
      <c r="HQ26">
        <v>37.433900000000001</v>
      </c>
      <c r="HR26">
        <v>27.889199999999999</v>
      </c>
      <c r="HS26">
        <v>0</v>
      </c>
      <c r="HT26">
        <v>21.947099999999999</v>
      </c>
      <c r="HU26">
        <v>800</v>
      </c>
      <c r="HV26">
        <v>15.4033</v>
      </c>
      <c r="HW26">
        <v>99.729600000000005</v>
      </c>
      <c r="HX26">
        <v>103.89700000000001</v>
      </c>
    </row>
    <row r="27" spans="1:232" x14ac:dyDescent="0.25">
      <c r="A27">
        <v>12</v>
      </c>
      <c r="B27">
        <v>1566768883.5</v>
      </c>
      <c r="C27">
        <v>1195.4000000953699</v>
      </c>
      <c r="D27" t="s">
        <v>401</v>
      </c>
      <c r="E27" t="s">
        <v>402</v>
      </c>
      <c r="G27">
        <v>1566768883.5</v>
      </c>
      <c r="H27">
        <f t="shared" si="0"/>
        <v>2.3184890858849042E-3</v>
      </c>
      <c r="I27">
        <f t="shared" si="1"/>
        <v>28.378527904221858</v>
      </c>
      <c r="J27">
        <f t="shared" si="2"/>
        <v>963.36</v>
      </c>
      <c r="K27">
        <f t="shared" si="3"/>
        <v>594.70308299931469</v>
      </c>
      <c r="L27">
        <f t="shared" si="4"/>
        <v>59.313654587323207</v>
      </c>
      <c r="M27">
        <f t="shared" si="5"/>
        <v>96.08223652560001</v>
      </c>
      <c r="N27">
        <f t="shared" si="6"/>
        <v>0.13472144323271706</v>
      </c>
      <c r="O27">
        <f t="shared" si="7"/>
        <v>2.253390270469001</v>
      </c>
      <c r="P27">
        <f t="shared" si="8"/>
        <v>0.13040143475866109</v>
      </c>
      <c r="Q27">
        <f t="shared" si="9"/>
        <v>8.1877492700598922E-2</v>
      </c>
      <c r="R27">
        <f t="shared" si="10"/>
        <v>321.42865055657001</v>
      </c>
      <c r="S27">
        <f t="shared" si="11"/>
        <v>27.678405630635442</v>
      </c>
      <c r="T27">
        <f t="shared" si="12"/>
        <v>27.021899999999999</v>
      </c>
      <c r="U27">
        <f t="shared" si="13"/>
        <v>3.5837659407565998</v>
      </c>
      <c r="V27">
        <f t="shared" si="14"/>
        <v>54.990425400874933</v>
      </c>
      <c r="W27">
        <f t="shared" si="15"/>
        <v>1.8588705239129999</v>
      </c>
      <c r="X27">
        <f t="shared" si="16"/>
        <v>3.3803530530306172</v>
      </c>
      <c r="Y27">
        <f t="shared" si="17"/>
        <v>1.7248954168435999</v>
      </c>
      <c r="Z27">
        <f t="shared" si="18"/>
        <v>-102.24536868752428</v>
      </c>
      <c r="AA27">
        <f t="shared" si="19"/>
        <v>-120.44000718567553</v>
      </c>
      <c r="AB27">
        <f t="shared" si="20"/>
        <v>-11.480246297115389</v>
      </c>
      <c r="AC27">
        <f t="shared" si="21"/>
        <v>87.263028386254817</v>
      </c>
      <c r="AD27">
        <v>-4.1275080552626603E-2</v>
      </c>
      <c r="AE27">
        <v>4.6334893815974797E-2</v>
      </c>
      <c r="AF27">
        <v>3.4612838074677099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52805.07231889425</v>
      </c>
      <c r="AL27">
        <v>0</v>
      </c>
      <c r="AM27">
        <v>153.611764705882</v>
      </c>
      <c r="AN27">
        <v>678.13199999999995</v>
      </c>
      <c r="AO27">
        <f t="shared" si="25"/>
        <v>524.52023529411792</v>
      </c>
      <c r="AP27">
        <f t="shared" si="26"/>
        <v>0.77347807697338866</v>
      </c>
      <c r="AQ27">
        <v>-1.69616101757574</v>
      </c>
      <c r="AR27" t="s">
        <v>403</v>
      </c>
      <c r="AS27">
        <v>715.10788235294103</v>
      </c>
      <c r="AT27">
        <v>883.7</v>
      </c>
      <c r="AU27">
        <f t="shared" si="27"/>
        <v>0.19077980949084417</v>
      </c>
      <c r="AV27">
        <v>0.5</v>
      </c>
      <c r="AW27">
        <f t="shared" si="28"/>
        <v>1681.1381998383995</v>
      </c>
      <c r="AX27">
        <f t="shared" si="29"/>
        <v>28.378527904221858</v>
      </c>
      <c r="AY27">
        <f t="shared" si="30"/>
        <v>160.36361274647527</v>
      </c>
      <c r="AZ27">
        <f t="shared" si="31"/>
        <v>0.36840556750028297</v>
      </c>
      <c r="BA27">
        <f t="shared" si="32"/>
        <v>1.7889480427420272E-2</v>
      </c>
      <c r="BB27">
        <f t="shared" si="33"/>
        <v>-0.23262193051940713</v>
      </c>
      <c r="BC27" t="s">
        <v>404</v>
      </c>
      <c r="BD27">
        <v>558.14</v>
      </c>
      <c r="BE27">
        <f t="shared" si="34"/>
        <v>325.56000000000006</v>
      </c>
      <c r="BF27">
        <f t="shared" si="35"/>
        <v>0.51785267737762308</v>
      </c>
      <c r="BG27">
        <f t="shared" si="36"/>
        <v>-1.7131808787252496</v>
      </c>
      <c r="BH27">
        <f t="shared" si="37"/>
        <v>0.23092019498046182</v>
      </c>
      <c r="BI27">
        <f t="shared" si="38"/>
        <v>-0.39191624301154082</v>
      </c>
      <c r="BJ27">
        <v>8601</v>
      </c>
      <c r="BK27">
        <v>300</v>
      </c>
      <c r="BL27">
        <v>300</v>
      </c>
      <c r="BM27">
        <v>300</v>
      </c>
      <c r="BN27">
        <v>10328.700000000001</v>
      </c>
      <c r="BO27">
        <v>834.45600000000002</v>
      </c>
      <c r="BP27">
        <v>-6.8548799999999998E-3</v>
      </c>
      <c r="BQ27">
        <v>-4.2703899999999999</v>
      </c>
      <c r="BR27" t="s">
        <v>347</v>
      </c>
      <c r="BS27" t="s">
        <v>347</v>
      </c>
      <c r="BT27" t="s">
        <v>347</v>
      </c>
      <c r="BU27" t="s">
        <v>347</v>
      </c>
      <c r="BV27" t="s">
        <v>347</v>
      </c>
      <c r="BW27" t="s">
        <v>347</v>
      </c>
      <c r="BX27" t="s">
        <v>347</v>
      </c>
      <c r="BY27" t="s">
        <v>347</v>
      </c>
      <c r="BZ27" t="s">
        <v>347</v>
      </c>
      <c r="CA27" t="s">
        <v>347</v>
      </c>
      <c r="CB27">
        <f t="shared" si="39"/>
        <v>1999.93</v>
      </c>
      <c r="CC27">
        <f t="shared" si="40"/>
        <v>1681.1381998383995</v>
      </c>
      <c r="CD27">
        <f t="shared" si="41"/>
        <v>0.84059852086743003</v>
      </c>
      <c r="CE27">
        <f t="shared" si="42"/>
        <v>0.19119704173486007</v>
      </c>
      <c r="CF27">
        <v>6</v>
      </c>
      <c r="CG27">
        <v>0.5</v>
      </c>
      <c r="CH27" t="s">
        <v>348</v>
      </c>
      <c r="CI27">
        <v>1566768883.5</v>
      </c>
      <c r="CJ27">
        <v>963.36</v>
      </c>
      <c r="CK27">
        <v>1000.09</v>
      </c>
      <c r="CL27">
        <v>18.637799999999999</v>
      </c>
      <c r="CM27">
        <v>15.9078</v>
      </c>
      <c r="CN27">
        <v>500.06099999999998</v>
      </c>
      <c r="CO27">
        <v>99.636499999999998</v>
      </c>
      <c r="CP27">
        <v>0.10008499999999999</v>
      </c>
      <c r="CQ27">
        <v>26.0305</v>
      </c>
      <c r="CR27">
        <v>27.021899999999999</v>
      </c>
      <c r="CS27">
        <v>999.9</v>
      </c>
      <c r="CT27">
        <v>0</v>
      </c>
      <c r="CU27">
        <v>0</v>
      </c>
      <c r="CV27">
        <v>9990</v>
      </c>
      <c r="CW27">
        <v>0</v>
      </c>
      <c r="CX27">
        <v>967.34900000000005</v>
      </c>
      <c r="CY27">
        <v>-36.725299999999997</v>
      </c>
      <c r="CZ27">
        <v>981.65599999999995</v>
      </c>
      <c r="DA27">
        <v>1016.25</v>
      </c>
      <c r="DB27">
        <v>2.7299799999999999</v>
      </c>
      <c r="DC27">
        <v>959.75800000000004</v>
      </c>
      <c r="DD27">
        <v>1000.09</v>
      </c>
      <c r="DE27">
        <v>18.183800000000002</v>
      </c>
      <c r="DF27">
        <v>15.9078</v>
      </c>
      <c r="DG27">
        <v>1.85701</v>
      </c>
      <c r="DH27">
        <v>1.585</v>
      </c>
      <c r="DI27">
        <v>16.275099999999998</v>
      </c>
      <c r="DJ27">
        <v>13.813700000000001</v>
      </c>
      <c r="DK27">
        <v>1999.93</v>
      </c>
      <c r="DL27">
        <v>0.97999800000000004</v>
      </c>
      <c r="DM27">
        <v>2.0001600000000001E-2</v>
      </c>
      <c r="DN27">
        <v>0</v>
      </c>
      <c r="DO27">
        <v>715.25099999999998</v>
      </c>
      <c r="DP27">
        <v>5.0002700000000004</v>
      </c>
      <c r="DQ27">
        <v>18101.3</v>
      </c>
      <c r="DR27">
        <v>16185.3</v>
      </c>
      <c r="DS27">
        <v>46.061999999999998</v>
      </c>
      <c r="DT27">
        <v>47</v>
      </c>
      <c r="DU27">
        <v>46.686999999999998</v>
      </c>
      <c r="DV27">
        <v>47.311999999999998</v>
      </c>
      <c r="DW27">
        <v>47.5</v>
      </c>
      <c r="DX27">
        <v>1955.03</v>
      </c>
      <c r="DY27">
        <v>39.9</v>
      </c>
      <c r="DZ27">
        <v>0</v>
      </c>
      <c r="EA27">
        <v>93.299999952316298</v>
      </c>
      <c r="EB27">
        <v>715.10788235294103</v>
      </c>
      <c r="EC27">
        <v>0.93137254879088205</v>
      </c>
      <c r="ED27">
        <v>-148.45588200789001</v>
      </c>
      <c r="EE27">
        <v>18096.988235294099</v>
      </c>
      <c r="EF27">
        <v>10</v>
      </c>
      <c r="EG27">
        <v>1566768849.5</v>
      </c>
      <c r="EH27" t="s">
        <v>405</v>
      </c>
      <c r="EI27">
        <v>110</v>
      </c>
      <c r="EJ27">
        <v>3.6019999999999999</v>
      </c>
      <c r="EK27">
        <v>0.45400000000000001</v>
      </c>
      <c r="EL27">
        <v>1000</v>
      </c>
      <c r="EM27">
        <v>15</v>
      </c>
      <c r="EN27">
        <v>7.0000000000000007E-2</v>
      </c>
      <c r="EO27">
        <v>7.0000000000000007E-2</v>
      </c>
      <c r="EP27">
        <v>28.227661179271401</v>
      </c>
      <c r="EQ27">
        <v>-9.0773948711635397E-2</v>
      </c>
      <c r="ER27">
        <v>8.4466434735533905E-2</v>
      </c>
      <c r="ES27">
        <v>1</v>
      </c>
      <c r="ET27">
        <v>0.13721149435971899</v>
      </c>
      <c r="EU27">
        <v>-1.1896170833751399E-3</v>
      </c>
      <c r="EV27">
        <v>1.28902727597333E-3</v>
      </c>
      <c r="EW27">
        <v>1</v>
      </c>
      <c r="EX27">
        <v>2</v>
      </c>
      <c r="EY27">
        <v>2</v>
      </c>
      <c r="EZ27" t="s">
        <v>350</v>
      </c>
      <c r="FA27">
        <v>2.9521999999999999</v>
      </c>
      <c r="FB27">
        <v>2.7774200000000002</v>
      </c>
      <c r="FC27">
        <v>0.17525299999999999</v>
      </c>
      <c r="FD27">
        <v>0.17504500000000001</v>
      </c>
      <c r="FE27">
        <v>9.3581399999999995E-2</v>
      </c>
      <c r="FF27">
        <v>8.0809500000000006E-2</v>
      </c>
      <c r="FG27">
        <v>19907.400000000001</v>
      </c>
      <c r="FH27">
        <v>20152.599999999999</v>
      </c>
      <c r="FI27">
        <v>22692.3</v>
      </c>
      <c r="FJ27">
        <v>26778.7</v>
      </c>
      <c r="FK27">
        <v>29379.599999999999</v>
      </c>
      <c r="FL27">
        <v>38573.699999999997</v>
      </c>
      <c r="FM27">
        <v>32388.400000000001</v>
      </c>
      <c r="FN27">
        <v>42585</v>
      </c>
      <c r="FO27">
        <v>1.98445</v>
      </c>
      <c r="FP27">
        <v>1.9440999999999999</v>
      </c>
      <c r="FQ27">
        <v>6.9603300000000007E-2</v>
      </c>
      <c r="FR27">
        <v>0</v>
      </c>
      <c r="FS27">
        <v>25.8827</v>
      </c>
      <c r="FT27">
        <v>999.9</v>
      </c>
      <c r="FU27">
        <v>35.753</v>
      </c>
      <c r="FV27">
        <v>35.893000000000001</v>
      </c>
      <c r="FW27">
        <v>21.293399999999998</v>
      </c>
      <c r="FX27">
        <v>60.594299999999997</v>
      </c>
      <c r="FY27">
        <v>44.4191</v>
      </c>
      <c r="FZ27">
        <v>1</v>
      </c>
      <c r="GA27">
        <v>0.261181</v>
      </c>
      <c r="GB27">
        <v>4.4735699999999996</v>
      </c>
      <c r="GC27">
        <v>20.238499999999998</v>
      </c>
      <c r="GD27">
        <v>5.2214799999999997</v>
      </c>
      <c r="GE27">
        <v>11.956</v>
      </c>
      <c r="GF27">
        <v>4.9710999999999999</v>
      </c>
      <c r="GG27">
        <v>3.2947000000000002</v>
      </c>
      <c r="GH27">
        <v>550.29999999999995</v>
      </c>
      <c r="GI27">
        <v>9999</v>
      </c>
      <c r="GJ27">
        <v>9999</v>
      </c>
      <c r="GK27">
        <v>9999</v>
      </c>
      <c r="GL27">
        <v>1.86554</v>
      </c>
      <c r="GM27">
        <v>1.8647800000000001</v>
      </c>
      <c r="GN27">
        <v>1.8650800000000001</v>
      </c>
      <c r="GO27">
        <v>1.8680000000000001</v>
      </c>
      <c r="GP27">
        <v>1.86226</v>
      </c>
      <c r="GQ27">
        <v>1.8605</v>
      </c>
      <c r="GR27">
        <v>1.85667</v>
      </c>
      <c r="GS27">
        <v>1.8628</v>
      </c>
      <c r="GT27" t="s">
        <v>351</v>
      </c>
      <c r="GU27" t="s">
        <v>19</v>
      </c>
      <c r="GV27" t="s">
        <v>19</v>
      </c>
      <c r="GW27" t="s">
        <v>19</v>
      </c>
      <c r="GX27" t="s">
        <v>352</v>
      </c>
      <c r="GY27" t="s">
        <v>353</v>
      </c>
      <c r="GZ27" t="s">
        <v>354</v>
      </c>
      <c r="HA27" t="s">
        <v>354</v>
      </c>
      <c r="HB27" t="s">
        <v>354</v>
      </c>
      <c r="HC27" t="s">
        <v>354</v>
      </c>
      <c r="HD27">
        <v>0</v>
      </c>
      <c r="HE27">
        <v>100</v>
      </c>
      <c r="HF27">
        <v>100</v>
      </c>
      <c r="HG27">
        <v>3.6019999999999999</v>
      </c>
      <c r="HH27">
        <v>0.45400000000000001</v>
      </c>
      <c r="HI27">
        <v>2</v>
      </c>
      <c r="HJ27">
        <v>502.94799999999998</v>
      </c>
      <c r="HK27">
        <v>518.39499999999998</v>
      </c>
      <c r="HL27">
        <v>21.401</v>
      </c>
      <c r="HM27">
        <v>30.552199999999999</v>
      </c>
      <c r="HN27">
        <v>30.0001</v>
      </c>
      <c r="HO27">
        <v>30.505700000000001</v>
      </c>
      <c r="HP27">
        <v>30.487300000000001</v>
      </c>
      <c r="HQ27">
        <v>44.918300000000002</v>
      </c>
      <c r="HR27">
        <v>25.923500000000001</v>
      </c>
      <c r="HS27">
        <v>0</v>
      </c>
      <c r="HT27">
        <v>21.370899999999999</v>
      </c>
      <c r="HU27">
        <v>1000</v>
      </c>
      <c r="HV27">
        <v>15.8546</v>
      </c>
      <c r="HW27">
        <v>99.732500000000002</v>
      </c>
      <c r="HX27">
        <v>103.904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2019-08-24T16:34:00Z</dcterms:created>
  <dcterms:modified xsi:type="dcterms:W3CDTF">2019-08-28T00:23:06Z</dcterms:modified>
</cp:coreProperties>
</file>