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B21F9C8E-4B7F-427C-9F48-F5C46C2496C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CE26" i="1"/>
  <c r="CD26" i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M26" i="1" s="1"/>
  <c r="X26" i="1"/>
  <c r="W26" i="1"/>
  <c r="V26" i="1" s="1"/>
  <c r="O26" i="1"/>
  <c r="CE25" i="1"/>
  <c r="CD25" i="1"/>
  <c r="CB25" i="1"/>
  <c r="BI25" i="1"/>
  <c r="BH25" i="1"/>
  <c r="BG25" i="1"/>
  <c r="BF25" i="1"/>
  <c r="BE25" i="1"/>
  <c r="BB25" i="1"/>
  <c r="AZ25" i="1"/>
  <c r="AU25" i="1"/>
  <c r="AO25" i="1"/>
  <c r="AP25" i="1" s="1"/>
  <c r="AK25" i="1"/>
  <c r="AI25" i="1"/>
  <c r="H25" i="1" s="1"/>
  <c r="X25" i="1"/>
  <c r="W25" i="1"/>
  <c r="V25" i="1" s="1"/>
  <c r="O25" i="1"/>
  <c r="I25" i="1"/>
  <c r="AX25" i="1" s="1"/>
  <c r="CE24" i="1"/>
  <c r="CD24" i="1"/>
  <c r="CB24" i="1"/>
  <c r="CC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/>
  <c r="J24" i="1" s="1"/>
  <c r="X24" i="1"/>
  <c r="W24" i="1"/>
  <c r="V24" i="1"/>
  <c r="O24" i="1"/>
  <c r="CE23" i="1"/>
  <c r="CD23" i="1"/>
  <c r="CB23" i="1"/>
  <c r="CC23" i="1" s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V23" i="1" s="1"/>
  <c r="O23" i="1"/>
  <c r="CE22" i="1"/>
  <c r="CD22" i="1"/>
  <c r="CB22" i="1"/>
  <c r="CC22" i="1" s="1"/>
  <c r="BI22" i="1"/>
  <c r="BH22" i="1"/>
  <c r="BG22" i="1"/>
  <c r="BF22" i="1"/>
  <c r="BE22" i="1"/>
  <c r="AZ22" i="1" s="1"/>
  <c r="BB22" i="1"/>
  <c r="AU22" i="1"/>
  <c r="AP22" i="1"/>
  <c r="AO22" i="1"/>
  <c r="AK22" i="1"/>
  <c r="AI22" i="1" s="1"/>
  <c r="X22" i="1"/>
  <c r="W22" i="1"/>
  <c r="O22" i="1"/>
  <c r="CE21" i="1"/>
  <c r="CD21" i="1"/>
  <c r="CC21" i="1"/>
  <c r="AW21" i="1" s="1"/>
  <c r="AY21" i="1" s="1"/>
  <c r="CB21" i="1"/>
  <c r="BI21" i="1"/>
  <c r="BH21" i="1"/>
  <c r="BG21" i="1"/>
  <c r="BF21" i="1"/>
  <c r="BE21" i="1"/>
  <c r="AZ21" i="1" s="1"/>
  <c r="BB21" i="1"/>
  <c r="AU21" i="1"/>
  <c r="AP21" i="1"/>
  <c r="AO21" i="1"/>
  <c r="AK21" i="1"/>
  <c r="AI21" i="1" s="1"/>
  <c r="X21" i="1"/>
  <c r="W21" i="1"/>
  <c r="V21" i="1" s="1"/>
  <c r="O21" i="1"/>
  <c r="CE20" i="1"/>
  <c r="CD20" i="1"/>
  <c r="CC20" i="1" s="1"/>
  <c r="R20" i="1" s="1"/>
  <c r="CB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V20" i="1" s="1"/>
  <c r="O20" i="1"/>
  <c r="CE19" i="1"/>
  <c r="CD19" i="1"/>
  <c r="CB19" i="1"/>
  <c r="CC19" i="1" s="1"/>
  <c r="AW19" i="1" s="1"/>
  <c r="AY19" i="1" s="1"/>
  <c r="BI19" i="1"/>
  <c r="BH19" i="1"/>
  <c r="BG19" i="1"/>
  <c r="BF19" i="1"/>
  <c r="BE19" i="1"/>
  <c r="AZ19" i="1" s="1"/>
  <c r="BB19" i="1"/>
  <c r="AU19" i="1"/>
  <c r="AP19" i="1"/>
  <c r="AO19" i="1"/>
  <c r="AK19" i="1"/>
  <c r="AI19" i="1"/>
  <c r="M19" i="1" s="1"/>
  <c r="X19" i="1"/>
  <c r="W19" i="1"/>
  <c r="V19" i="1" s="1"/>
  <c r="O19" i="1"/>
  <c r="CE18" i="1"/>
  <c r="CD18" i="1"/>
  <c r="CB18" i="1"/>
  <c r="BI18" i="1"/>
  <c r="BH18" i="1"/>
  <c r="BG18" i="1"/>
  <c r="BF18" i="1"/>
  <c r="BE18" i="1"/>
  <c r="BB18" i="1"/>
  <c r="AZ18" i="1"/>
  <c r="AU18" i="1"/>
  <c r="AO18" i="1"/>
  <c r="AP18" i="1" s="1"/>
  <c r="AK18" i="1"/>
  <c r="AI18" i="1"/>
  <c r="H18" i="1" s="1"/>
  <c r="X18" i="1"/>
  <c r="W18" i="1"/>
  <c r="V18" i="1"/>
  <c r="O18" i="1"/>
  <c r="CE17" i="1"/>
  <c r="CD17" i="1"/>
  <c r="CB17" i="1"/>
  <c r="CC17" i="1" s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/>
  <c r="O17" i="1"/>
  <c r="J17" i="1" l="1"/>
  <c r="I17" i="1"/>
  <c r="AX17" i="1" s="1"/>
  <c r="BA17" i="1" s="1"/>
  <c r="M23" i="1"/>
  <c r="AJ23" i="1"/>
  <c r="I23" i="1"/>
  <c r="AX23" i="1" s="1"/>
  <c r="CC18" i="1"/>
  <c r="V22" i="1"/>
  <c r="I18" i="1"/>
  <c r="AX18" i="1" s="1"/>
  <c r="I24" i="1"/>
  <c r="AX24" i="1" s="1"/>
  <c r="V27" i="1"/>
  <c r="CC25" i="1"/>
  <c r="AW25" i="1" s="1"/>
  <c r="AY25" i="1" s="1"/>
  <c r="CC27" i="1"/>
  <c r="CC26" i="1"/>
  <c r="AW18" i="1"/>
  <c r="AY18" i="1" s="1"/>
  <c r="R18" i="1"/>
  <c r="J20" i="1"/>
  <c r="I20" i="1"/>
  <c r="AX20" i="1" s="1"/>
  <c r="BA20" i="1" s="1"/>
  <c r="H20" i="1"/>
  <c r="AJ20" i="1"/>
  <c r="M20" i="1"/>
  <c r="AJ21" i="1"/>
  <c r="H21" i="1"/>
  <c r="M21" i="1"/>
  <c r="J21" i="1"/>
  <c r="I21" i="1"/>
  <c r="AX21" i="1" s="1"/>
  <c r="BA21" i="1" s="1"/>
  <c r="R24" i="1"/>
  <c r="AW24" i="1"/>
  <c r="BA24" i="1" s="1"/>
  <c r="I22" i="1"/>
  <c r="AX22" i="1" s="1"/>
  <c r="H22" i="1"/>
  <c r="J22" i="1"/>
  <c r="AJ22" i="1"/>
  <c r="M22" i="1"/>
  <c r="AY24" i="1"/>
  <c r="J27" i="1"/>
  <c r="I27" i="1"/>
  <c r="AX27" i="1" s="1"/>
  <c r="H27" i="1"/>
  <c r="AJ27" i="1"/>
  <c r="M27" i="1"/>
  <c r="AW23" i="1"/>
  <c r="AY23" i="1" s="1"/>
  <c r="R23" i="1"/>
  <c r="Z18" i="1"/>
  <c r="AW22" i="1"/>
  <c r="AY22" i="1" s="1"/>
  <c r="R22" i="1"/>
  <c r="R27" i="1"/>
  <c r="AW27" i="1"/>
  <c r="AY27" i="1" s="1"/>
  <c r="Z25" i="1"/>
  <c r="S20" i="1"/>
  <c r="T20" i="1" s="1"/>
  <c r="R17" i="1"/>
  <c r="AW17" i="1"/>
  <c r="AY17" i="1" s="1"/>
  <c r="AW26" i="1"/>
  <c r="AY26" i="1" s="1"/>
  <c r="R26" i="1"/>
  <c r="M17" i="1"/>
  <c r="J18" i="1"/>
  <c r="AJ19" i="1"/>
  <c r="AW20" i="1"/>
  <c r="AY20" i="1" s="1"/>
  <c r="H23" i="1"/>
  <c r="M24" i="1"/>
  <c r="J25" i="1"/>
  <c r="AJ26" i="1"/>
  <c r="H19" i="1"/>
  <c r="R21" i="1"/>
  <c r="H26" i="1"/>
  <c r="AJ17" i="1"/>
  <c r="I19" i="1"/>
  <c r="AX19" i="1" s="1"/>
  <c r="BA19" i="1" s="1"/>
  <c r="J23" i="1"/>
  <c r="AJ24" i="1"/>
  <c r="I26" i="1"/>
  <c r="AX26" i="1" s="1"/>
  <c r="BA26" i="1" s="1"/>
  <c r="H17" i="1"/>
  <c r="M18" i="1"/>
  <c r="J19" i="1"/>
  <c r="R19" i="1"/>
  <c r="H24" i="1"/>
  <c r="M25" i="1"/>
  <c r="J26" i="1"/>
  <c r="AJ18" i="1"/>
  <c r="AJ25" i="1"/>
  <c r="R25" i="1" l="1"/>
  <c r="BA27" i="1"/>
  <c r="BA22" i="1"/>
  <c r="S26" i="1"/>
  <c r="T26" i="1" s="1"/>
  <c r="S27" i="1"/>
  <c r="T27" i="1" s="1"/>
  <c r="Z22" i="1"/>
  <c r="S24" i="1"/>
  <c r="T24" i="1" s="1"/>
  <c r="S25" i="1"/>
  <c r="T25" i="1" s="1"/>
  <c r="Z20" i="1"/>
  <c r="P20" i="1"/>
  <c r="N20" i="1" s="1"/>
  <c r="Q20" i="1" s="1"/>
  <c r="K20" i="1" s="1"/>
  <c r="L20" i="1" s="1"/>
  <c r="AA20" i="1"/>
  <c r="U20" i="1"/>
  <c r="Y20" i="1" s="1"/>
  <c r="AB20" i="1"/>
  <c r="AC20" i="1" s="1"/>
  <c r="BA25" i="1"/>
  <c r="S23" i="1"/>
  <c r="T23" i="1" s="1"/>
  <c r="P23" i="1" s="1"/>
  <c r="N23" i="1" s="1"/>
  <c r="Q23" i="1" s="1"/>
  <c r="K23" i="1" s="1"/>
  <c r="L23" i="1" s="1"/>
  <c r="S19" i="1"/>
  <c r="T19" i="1" s="1"/>
  <c r="P19" i="1" s="1"/>
  <c r="N19" i="1" s="1"/>
  <c r="Q19" i="1" s="1"/>
  <c r="K19" i="1" s="1"/>
  <c r="L19" i="1" s="1"/>
  <c r="S22" i="1"/>
  <c r="T22" i="1" s="1"/>
  <c r="BA23" i="1"/>
  <c r="Z21" i="1"/>
  <c r="S18" i="1"/>
  <c r="T18" i="1" s="1"/>
  <c r="Z24" i="1"/>
  <c r="Z26" i="1"/>
  <c r="Z23" i="1"/>
  <c r="S21" i="1"/>
  <c r="T21" i="1" s="1"/>
  <c r="BA18" i="1"/>
  <c r="S17" i="1"/>
  <c r="T17" i="1" s="1"/>
  <c r="Z17" i="1"/>
  <c r="P17" i="1"/>
  <c r="N17" i="1" s="1"/>
  <c r="Q17" i="1" s="1"/>
  <c r="K17" i="1" s="1"/>
  <c r="L17" i="1" s="1"/>
  <c r="Z19" i="1"/>
  <c r="Z27" i="1"/>
  <c r="P27" i="1"/>
  <c r="N27" i="1" s="1"/>
  <c r="Q27" i="1" s="1"/>
  <c r="K27" i="1" s="1"/>
  <c r="L27" i="1" s="1"/>
  <c r="AA24" i="1" l="1"/>
  <c r="AB24" i="1"/>
  <c r="U24" i="1"/>
  <c r="Y24" i="1" s="1"/>
  <c r="P24" i="1"/>
  <c r="N24" i="1" s="1"/>
  <c r="Q24" i="1" s="1"/>
  <c r="K24" i="1" s="1"/>
  <c r="L24" i="1" s="1"/>
  <c r="U22" i="1"/>
  <c r="Y22" i="1" s="1"/>
  <c r="AB22" i="1"/>
  <c r="AC22" i="1" s="1"/>
  <c r="AA22" i="1"/>
  <c r="U21" i="1"/>
  <c r="Y21" i="1" s="1"/>
  <c r="AB21" i="1"/>
  <c r="AC21" i="1" s="1"/>
  <c r="AA21" i="1"/>
  <c r="U18" i="1"/>
  <c r="Y18" i="1" s="1"/>
  <c r="AA18" i="1"/>
  <c r="AB18" i="1"/>
  <c r="AC18" i="1" s="1"/>
  <c r="P18" i="1"/>
  <c r="N18" i="1" s="1"/>
  <c r="Q18" i="1" s="1"/>
  <c r="K18" i="1" s="1"/>
  <c r="L18" i="1" s="1"/>
  <c r="P22" i="1"/>
  <c r="N22" i="1" s="1"/>
  <c r="Q22" i="1" s="1"/>
  <c r="K22" i="1" s="1"/>
  <c r="L22" i="1" s="1"/>
  <c r="U27" i="1"/>
  <c r="Y27" i="1" s="1"/>
  <c r="AB27" i="1"/>
  <c r="AC27" i="1" s="1"/>
  <c r="AA27" i="1"/>
  <c r="P21" i="1"/>
  <c r="N21" i="1" s="1"/>
  <c r="Q21" i="1" s="1"/>
  <c r="K21" i="1" s="1"/>
  <c r="L21" i="1" s="1"/>
  <c r="U25" i="1"/>
  <c r="Y25" i="1" s="1"/>
  <c r="AB25" i="1"/>
  <c r="P25" i="1"/>
  <c r="N25" i="1" s="1"/>
  <c r="Q25" i="1" s="1"/>
  <c r="K25" i="1" s="1"/>
  <c r="L25" i="1" s="1"/>
  <c r="AA25" i="1"/>
  <c r="U26" i="1"/>
  <c r="Y26" i="1" s="1"/>
  <c r="AB26" i="1"/>
  <c r="AC26" i="1" s="1"/>
  <c r="AA26" i="1"/>
  <c r="U19" i="1"/>
  <c r="Y19" i="1" s="1"/>
  <c r="AA19" i="1"/>
  <c r="AB19" i="1"/>
  <c r="AC19" i="1" s="1"/>
  <c r="U23" i="1"/>
  <c r="Y23" i="1" s="1"/>
  <c r="AB23" i="1"/>
  <c r="AA23" i="1"/>
  <c r="AA17" i="1"/>
  <c r="AB17" i="1"/>
  <c r="U17" i="1"/>
  <c r="Y17" i="1" s="1"/>
  <c r="P26" i="1"/>
  <c r="N26" i="1" s="1"/>
  <c r="Q26" i="1" s="1"/>
  <c r="K26" i="1" s="1"/>
  <c r="L26" i="1" s="1"/>
  <c r="AC25" i="1" l="1"/>
  <c r="AC17" i="1"/>
  <c r="AC23" i="1"/>
  <c r="AC24" i="1"/>
</calcChain>
</file>

<file path=xl/sharedStrings.xml><?xml version="1.0" encoding="utf-8"?>
<sst xmlns="http://schemas.openxmlformats.org/spreadsheetml/2006/main" count="2983" uniqueCount="406">
  <si>
    <t>File opened</t>
  </si>
  <si>
    <t>2019-08-24 17:15:19</t>
  </si>
  <si>
    <t>Console s/n</t>
  </si>
  <si>
    <t>68C-571070</t>
  </si>
  <si>
    <t>Console ver</t>
  </si>
  <si>
    <t>Bluestem v.1.3.17</t>
  </si>
  <si>
    <t>Scripts ver</t>
  </si>
  <si>
    <t>2018.12  1.3.16, Nov 2018</t>
  </si>
  <si>
    <t>Head s/n</t>
  </si>
  <si>
    <t>68H-581070</t>
  </si>
  <si>
    <t>Head ver</t>
  </si>
  <si>
    <t>1.3.1</t>
  </si>
  <si>
    <t>Head cal</t>
  </si>
  <si>
    <t>{"h2oaspan1": "1.00598", "h2obspanconc2": "0", "oxygen": "21", "h2oaspan2": "0", "co2bspan1": "0.992007", "chamberpressurezero": "2.53755", "h2obspan2": "0", "co2aspanconc1": "1002", "co2bspan2": "0", "co2aspan2b": "0.165517", "co2bzero": "0.872422", "ssb_ref": "34205.2", "flowazero": "0.33817", "tbzero": "0.198231", "co2bspan2a": "0.16939", "h2oaspan2b": "0.0647945", "co2bspanconc1": "1002", "h2obzero": "1.0183", "co2aspan2": "0", "flowmeterzero": "0.981454", "co2aspan1": "0.992053", "h2obspan2b": "0.0655711", "h2oazero": "0.998443", "co2aspan2a": "0.166843", "ssa_ref": "37028.5", "h2oaspanconc1": "12.16", "co2azero": "0.867142", "tazero": "0.0966816", "h2oaspan2a": "0.0644093", "co2bspan2b": "0.168036", "h2obspan1": "1.00213", "co2bspanconc2": "0", "co2aspanconc2": "0", "flowbzero": "0.29166", "h2oaspanconc2": "0", "h2obspanconc1": "12.16", "h2obspan2a": "0.065432"}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</si>
  <si>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</si>
  <si>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</si>
  <si>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</si>
  <si>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</si>
  <si>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</si>
  <si>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</si>
  <si>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</si>
  <si>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</si>
  <si>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</si>
  <si>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17:15:19</t>
  </si>
  <si>
    <t>Stability Definition:	gsw (GasEx): Slp&lt;0.1 Std&lt;1 Per=15	A (GasEx): Slp&lt;0.1 Std&lt;1 Per=15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</si>
  <si>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</si>
  <si>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</si>
  <si>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</si>
  <si>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</si>
  <si>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</si>
  <si>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</si>
  <si>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</si>
  <si>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</si>
  <si>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</si>
  <si>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</si>
  <si>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</si>
  <si>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</si>
  <si>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</si>
  <si>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</si>
  <si>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</si>
  <si>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</si>
  <si>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</si>
  <si>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</si>
  <si>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</si>
  <si>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</si>
  <si>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</si>
  <si>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</si>
  <si>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</si>
  <si>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</si>
  <si>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</si>
  <si>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</si>
  <si>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</si>
  <si>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</si>
  <si>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</si>
  <si>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</si>
  <si>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</si>
  <si>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</si>
  <si>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</si>
  <si>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</si>
  <si>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</si>
  <si>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</si>
  <si>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</si>
  <si>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</si>
  <si>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</si>
  <si>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</si>
  <si>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</si>
  <si>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</si>
  <si>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4.40578 82.1385 390.411 631.009 879.38 1075.48 1264.06 1428.57</t>
  </si>
  <si>
    <t>Fs_true</t>
  </si>
  <si>
    <t>-0.298014 99.4506 402.969 601.121 800.954 1001.02 1200.33 1401.42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</si>
  <si>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</si>
  <si>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</si>
  <si>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</si>
  <si>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</si>
  <si>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</si>
  <si>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</si>
  <si>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</si>
  <si>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</si>
  <si>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</si>
  <si>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</si>
  <si>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</si>
  <si>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</si>
  <si>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</si>
  <si>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</si>
  <si>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</si>
  <si>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</si>
  <si>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</si>
  <si>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</si>
  <si>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</si>
  <si>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</si>
  <si>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</si>
  <si>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</si>
  <si>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</si>
  <si>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</si>
  <si>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</si>
  <si>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</si>
  <si>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</si>
  <si>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</si>
  <si>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</si>
  <si>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</si>
  <si>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</si>
  <si>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</si>
  <si>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</si>
  <si>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</si>
  <si>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</si>
  <si>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</si>
  <si>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</si>
  <si>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</si>
  <si>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</si>
  <si>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</si>
  <si>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</si>
  <si>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</si>
  <si>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</si>
  <si>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</si>
  <si>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</si>
  <si>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</si>
  <si>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</si>
  <si>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</si>
  <si>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</si>
  <si>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</si>
  <si>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</si>
  <si>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</si>
  <si>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</si>
  <si>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</si>
  <si>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</si>
  <si>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</si>
  <si>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</si>
  <si>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</si>
  <si>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</si>
  <si>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</si>
  <si>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</si>
  <si>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</si>
  <si>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</si>
  <si>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</si>
  <si>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</si>
  <si>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</si>
  <si>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</si>
  <si>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</si>
  <si>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</si>
  <si>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</si>
  <si>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</si>
  <si>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</si>
  <si>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</si>
  <si>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</si>
  <si>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</si>
  <si>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</si>
  <si>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</si>
  <si>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</si>
  <si>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</si>
  <si>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</si>
  <si>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</si>
  <si>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</si>
  <si>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</si>
  <si>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</si>
  <si>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</si>
  <si>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</si>
  <si>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</si>
  <si>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</si>
  <si>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</si>
  <si>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</si>
  <si>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</si>
  <si>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</si>
  <si>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</si>
  <si>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</si>
  <si>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</si>
  <si>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</si>
  <si>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</si>
  <si>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</si>
  <si>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</si>
  <si>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</si>
  <si>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</si>
  <si>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</si>
  <si>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</si>
  <si>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</si>
  <si>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</si>
  <si>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</si>
  <si>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</si>
  <si>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</si>
  <si>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</si>
  <si>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</si>
  <si>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</si>
  <si>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</si>
  <si>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</si>
  <si>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</si>
  <si>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</si>
  <si>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</si>
  <si>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</si>
  <si>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</si>
  <si>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</si>
  <si>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</si>
  <si>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</si>
  <si>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</si>
  <si>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</si>
  <si>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</si>
  <si>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</si>
  <si>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</si>
  <si>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</si>
  <si>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</si>
  <si>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</si>
  <si>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</si>
  <si>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</si>
  <si>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</si>
  <si>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</si>
  <si>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</si>
  <si>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</si>
  <si>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</si>
  <si>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</si>
  <si>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</si>
  <si>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</si>
  <si>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</si>
  <si>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</si>
  <si>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</si>
  <si>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</si>
  <si>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</si>
  <si>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</si>
  <si>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</si>
  <si>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</si>
  <si>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</si>
  <si>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</si>
  <si>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</si>
  <si>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</si>
  <si>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</si>
  <si>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</si>
  <si>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</si>
  <si>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</si>
  <si>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</si>
  <si>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</si>
  <si>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</si>
  <si>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</si>
  <si>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</si>
  <si>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</si>
  <si>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</si>
  <si>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</si>
  <si>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</si>
  <si>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</si>
  <si>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</si>
  <si>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</si>
  <si>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</si>
  <si>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</si>
  <si>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</si>
  <si>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</si>
  <si>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</si>
  <si>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</si>
  <si>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</si>
  <si>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</si>
  <si>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</si>
  <si>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</si>
  <si>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</si>
  <si>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</si>
  <si>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</si>
  <si>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</si>
  <si>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</si>
  <si>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</si>
  <si>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</si>
  <si>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</si>
  <si>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</si>
  <si>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</si>
  <si>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</si>
  <si>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</si>
  <si>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</si>
  <si>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</si>
  <si>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</si>
  <si>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</si>
  <si>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</si>
  <si>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</si>
  <si>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</si>
  <si>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</si>
  <si>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</si>
  <si>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</si>
  <si>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</si>
  <si>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</si>
  <si>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</si>
  <si>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</si>
  <si>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</si>
  <si>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</si>
  <si>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</si>
  <si>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</si>
  <si>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</si>
  <si>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</si>
  <si>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</si>
  <si>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</si>
  <si>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</si>
  <si>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</si>
  <si>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</si>
  <si>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</si>
  <si>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</si>
  <si>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</si>
  <si>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</si>
  <si>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</si>
  <si>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</si>
  <si>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</si>
  <si>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</si>
  <si>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</si>
  <si>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</si>
  <si>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</si>
  <si>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</si>
  <si>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</si>
  <si>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</si>
  <si>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</si>
  <si>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</si>
  <si>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</si>
  <si>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</si>
  <si>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</si>
  <si>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</si>
  <si>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</si>
  <si>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</si>
  <si>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</si>
  <si>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</si>
  <si>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</si>
  <si>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</si>
  <si>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</si>
  <si>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</si>
  <si>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</si>
  <si>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</si>
  <si>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</si>
  <si>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</si>
  <si>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</si>
  <si>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</si>
  <si>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</si>
  <si>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</si>
  <si>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</si>
  <si>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</si>
  <si>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</si>
  <si>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</si>
  <si>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</si>
  <si>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</si>
  <si>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</si>
  <si>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</si>
  <si>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</si>
  <si>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</si>
  <si>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</si>
  <si>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</si>
  <si>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</si>
  <si>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</si>
  <si>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</si>
  <si>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</si>
  <si>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</si>
  <si>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</si>
  <si>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</si>
  <si>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</si>
  <si>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</si>
  <si>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20190825 17:20:48</t>
  </si>
  <si>
    <t>17:20:48</t>
  </si>
  <si>
    <t>MPF-1846-20181017-22_34_08</t>
  </si>
  <si>
    <t>DARK-1847-20181017-22_34_10</t>
  </si>
  <si>
    <t>-</t>
  </si>
  <si>
    <t>0: Broadleaf</t>
  </si>
  <si>
    <t>17:20:17</t>
  </si>
  <si>
    <t>2/2</t>
  </si>
  <si>
    <t>5</t>
  </si>
  <si>
    <t>11111111</t>
  </si>
  <si>
    <t>oooooooo</t>
  </si>
  <si>
    <t>off</t>
  </si>
  <si>
    <t>20190825 17:22:48</t>
  </si>
  <si>
    <t>17:22:48</t>
  </si>
  <si>
    <t>MPF-1848-20181017-22_36_09</t>
  </si>
  <si>
    <t>DARK-1849-20181017-22_36_10</t>
  </si>
  <si>
    <t>17:21:50</t>
  </si>
  <si>
    <t>1/2</t>
  </si>
  <si>
    <t>20190825 17:24:49</t>
  </si>
  <si>
    <t>17:24:49</t>
  </si>
  <si>
    <t>MPF-1850-20181017-22_38_09</t>
  </si>
  <si>
    <t>DARK-1851-20181017-22_38_11</t>
  </si>
  <si>
    <t>17:23:48</t>
  </si>
  <si>
    <t>20190825 17:26:49</t>
  </si>
  <si>
    <t>17:26:49</t>
  </si>
  <si>
    <t>MPF-1852-20181017-22_40_10</t>
  </si>
  <si>
    <t>DARK-1853-20181017-22_40_11</t>
  </si>
  <si>
    <t>17:27:16</t>
  </si>
  <si>
    <t>20190825 17:28:29</t>
  </si>
  <si>
    <t>17:28:29</t>
  </si>
  <si>
    <t>MPF-1854-20181017-22_41_50</t>
  </si>
  <si>
    <t>DARK-1855-20181017-22_41_51</t>
  </si>
  <si>
    <t>17:29:01</t>
  </si>
  <si>
    <t>20190825 17:31:02</t>
  </si>
  <si>
    <t>17:31:02</t>
  </si>
  <si>
    <t>MPF-1856-20181017-22_44_22</t>
  </si>
  <si>
    <t>DARK-1857-20181017-22_44_24</t>
  </si>
  <si>
    <t>17:31:39</t>
  </si>
  <si>
    <t>20190825 17:33:34</t>
  </si>
  <si>
    <t>17:33:34</t>
  </si>
  <si>
    <t>MPF-1858-20181017-22_46_55</t>
  </si>
  <si>
    <t>DARK-1859-20181017-22_46_56</t>
  </si>
  <si>
    <t>20190825 17:35:35</t>
  </si>
  <si>
    <t>17:35:35</t>
  </si>
  <si>
    <t>MPF-1860-20181017-22_48_55</t>
  </si>
  <si>
    <t>DARK-1861-20181017-22_48_57</t>
  </si>
  <si>
    <t>20190825 17:37:16</t>
  </si>
  <si>
    <t>17:37:16</t>
  </si>
  <si>
    <t>MPF-1862-20181017-22_50_36</t>
  </si>
  <si>
    <t>DARK-1863-20181017-22_50_38</t>
  </si>
  <si>
    <t>17:36:41</t>
  </si>
  <si>
    <t>20190825 17:38:33</t>
  </si>
  <si>
    <t>17:38:33</t>
  </si>
  <si>
    <t>MPF-1864-20181017-22_51_53</t>
  </si>
  <si>
    <t>DARK-1865-20181017-22_51_55</t>
  </si>
  <si>
    <t>20190825 17:39:33</t>
  </si>
  <si>
    <t>17:39:33</t>
  </si>
  <si>
    <t>MPF-1866-20181017-22_52_54</t>
  </si>
  <si>
    <t>DARK-1867-20181017-22_52_56</t>
  </si>
  <si>
    <t>17:40:10</t>
  </si>
  <si>
    <t>20190825 17:42:11</t>
  </si>
  <si>
    <t>17:42:11</t>
  </si>
  <si>
    <t>MPF-1868-20181017-22_55_32</t>
  </si>
  <si>
    <t>DARK-1869-20181017-22_55_34</t>
  </si>
  <si>
    <t>17:41:26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</si>
</sst>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33.200145746899324</c:v>
                </c:pt>
                <c:pt idx="1">
                  <c:v>28.289233176921776</c:v>
                </c:pt>
                <c:pt idx="2">
                  <c:v>23.523993283425426</c:v>
                </c:pt>
                <c:pt idx="3">
                  <c:v>14.29559426884606</c:v>
                </c:pt>
                <c:pt idx="4">
                  <c:v>0.13719210975484855</c:v>
                </c:pt>
                <c:pt idx="5">
                  <c:v>35.754870233541972</c:v>
                </c:pt>
                <c:pt idx="6">
                  <c:v>37.59775095603085</c:v>
                </c:pt>
                <c:pt idx="7">
                  <c:v>38.46835921399861</c:v>
                </c:pt>
                <c:pt idx="8">
                  <c:v>38.556382990209308</c:v>
                </c:pt>
                <c:pt idx="9">
                  <c:v>38.758467466084497</c:v>
                </c:pt>
                <c:pt idx="10">
                  <c:v>36.002625790732843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50.846278124966304</c:v>
                </c:pt>
                <c:pt idx="1">
                  <c:v>34.085360043237841</c:v>
                </c:pt>
                <c:pt idx="2">
                  <c:v>30.208179146293634</c:v>
                </c:pt>
                <c:pt idx="3">
                  <c:v>15.831048392691073</c:v>
                </c:pt>
                <c:pt idx="4">
                  <c:v>-2.1818994058941139</c:v>
                </c:pt>
                <c:pt idx="5">
                  <c:v>196.07386581355163</c:v>
                </c:pt>
                <c:pt idx="6">
                  <c:v>240.98608129433353</c:v>
                </c:pt>
                <c:pt idx="7">
                  <c:v>286.43975037160044</c:v>
                </c:pt>
                <c:pt idx="8">
                  <c:v>298.38340027144176</c:v>
                </c:pt>
                <c:pt idx="9">
                  <c:v>305.08681442829243</c:v>
                </c:pt>
                <c:pt idx="10">
                  <c:v>189.80039854898249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A-4A64-9EBF-6F86569A2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69632"/>
        <c:axId val="300071272"/>
      </c:scatterChart>
      <c:valAx>
        <c:axId val="3000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71272"/>
        <c:crosses val="autoZero"/>
        <c:crossBetween val="midCat"/>
      </c:valAx>
      <c:valAx>
        <c:axId val="30007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6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14</xdr:row>
      <xdr:rowOff>90487</xdr:rowOff>
    </xdr:from>
    <xdr:to>
      <xdr:col>15</xdr:col>
      <xdr:colOff>533400</xdr:colOff>
      <xdr:row>27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86103-A81E-49B2-A339-B8E0C524B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G31" sqref="G31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15</v>
      </c>
    </row>
    <row r="4" spans="1:232" x14ac:dyDescent="0.25">
      <c r="A4" t="s">
        <v>29</v>
      </c>
      <c r="B4" t="s">
        <v>30</v>
      </c>
    </row>
    <row r="5" spans="1:232" x14ac:dyDescent="0.25">
      <c r="B5">
        <v>2</v>
      </c>
    </row>
    <row r="6" spans="1:232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232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2</v>
      </c>
    </row>
    <row r="14" spans="1:232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29</v>
      </c>
      <c r="CG14" t="s">
        <v>29</v>
      </c>
      <c r="CH14" t="s">
        <v>29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82</v>
      </c>
      <c r="EC14" t="s">
        <v>82</v>
      </c>
      <c r="ED14" t="s">
        <v>82</v>
      </c>
      <c r="EE14" t="s">
        <v>82</v>
      </c>
      <c r="EF14" t="s">
        <v>82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87</v>
      </c>
      <c r="GS14" t="s">
        <v>87</v>
      </c>
      <c r="GT14" t="s">
        <v>87</v>
      </c>
      <c r="GU14" t="s">
        <v>87</v>
      </c>
      <c r="GV14" t="s">
        <v>87</v>
      </c>
      <c r="GW14" t="s">
        <v>87</v>
      </c>
      <c r="GX14" t="s">
        <v>87</v>
      </c>
      <c r="GY14" t="s">
        <v>87</v>
      </c>
      <c r="GZ14" t="s">
        <v>87</v>
      </c>
      <c r="HA14" t="s">
        <v>87</v>
      </c>
      <c r="HB14" t="s">
        <v>87</v>
      </c>
      <c r="HC14" t="s">
        <v>87</v>
      </c>
      <c r="HD14" t="s">
        <v>87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  <c r="HL14" t="s">
        <v>88</v>
      </c>
      <c r="HM14" t="s">
        <v>88</v>
      </c>
      <c r="HN14" t="s">
        <v>88</v>
      </c>
      <c r="HO14" t="s">
        <v>88</v>
      </c>
      <c r="HP14" t="s">
        <v>88</v>
      </c>
      <c r="HQ14" t="s">
        <v>88</v>
      </c>
      <c r="HR14" t="s">
        <v>88</v>
      </c>
      <c r="HS14" t="s">
        <v>88</v>
      </c>
      <c r="HT14" t="s">
        <v>88</v>
      </c>
      <c r="HU14" t="s">
        <v>88</v>
      </c>
      <c r="HV14" t="s">
        <v>88</v>
      </c>
      <c r="HW14" t="s">
        <v>88</v>
      </c>
      <c r="HX14" t="s">
        <v>88</v>
      </c>
    </row>
    <row r="15" spans="1:232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74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149</v>
      </c>
      <c r="BS15" t="s">
        <v>157</v>
      </c>
      <c r="BT15" t="s">
        <v>126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95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90</v>
      </c>
      <c r="EH15" t="s">
        <v>93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  <c r="GN15" t="s">
        <v>278</v>
      </c>
      <c r="GO15" t="s">
        <v>279</v>
      </c>
      <c r="GP15" t="s">
        <v>280</v>
      </c>
      <c r="GQ15" t="s">
        <v>281</v>
      </c>
      <c r="GR15" t="s">
        <v>282</v>
      </c>
      <c r="GS15" t="s">
        <v>283</v>
      </c>
      <c r="GT15" t="s">
        <v>284</v>
      </c>
      <c r="GU15" t="s">
        <v>285</v>
      </c>
      <c r="GV15" t="s">
        <v>286</v>
      </c>
      <c r="GW15" t="s">
        <v>287</v>
      </c>
      <c r="GX15" t="s">
        <v>288</v>
      </c>
      <c r="GY15" t="s">
        <v>289</v>
      </c>
      <c r="GZ15" t="s">
        <v>290</v>
      </c>
      <c r="HA15" t="s">
        <v>291</v>
      </c>
      <c r="HB15" t="s">
        <v>292</v>
      </c>
      <c r="HC15" t="s">
        <v>293</v>
      </c>
      <c r="HD15" t="s">
        <v>294</v>
      </c>
      <c r="HE15" t="s">
        <v>295</v>
      </c>
      <c r="HF15" t="s">
        <v>296</v>
      </c>
      <c r="HG15" t="s">
        <v>297</v>
      </c>
      <c r="HH15" t="s">
        <v>298</v>
      </c>
      <c r="HI15" t="s">
        <v>299</v>
      </c>
      <c r="HJ15" t="s">
        <v>300</v>
      </c>
      <c r="HK15" t="s">
        <v>301</v>
      </c>
      <c r="HL15" t="s">
        <v>302</v>
      </c>
      <c r="HM15" t="s">
        <v>303</v>
      </c>
      <c r="HN15" t="s">
        <v>304</v>
      </c>
      <c r="HO15" t="s">
        <v>305</v>
      </c>
      <c r="HP15" t="s">
        <v>306</v>
      </c>
      <c r="HQ15" t="s">
        <v>307</v>
      </c>
      <c r="HR15" t="s">
        <v>308</v>
      </c>
      <c r="HS15" t="s">
        <v>309</v>
      </c>
      <c r="HT15" t="s">
        <v>310</v>
      </c>
      <c r="HU15" t="s">
        <v>311</v>
      </c>
      <c r="HV15" t="s">
        <v>312</v>
      </c>
      <c r="HW15" t="s">
        <v>313</v>
      </c>
      <c r="HX15" t="s">
        <v>314</v>
      </c>
    </row>
    <row r="16" spans="1:232" x14ac:dyDescent="0.25">
      <c r="B16" t="s">
        <v>315</v>
      </c>
      <c r="C16" t="s">
        <v>315</v>
      </c>
      <c r="G16" t="s">
        <v>315</v>
      </c>
      <c r="H16" t="s">
        <v>316</v>
      </c>
      <c r="I16" t="s">
        <v>317</v>
      </c>
      <c r="J16" t="s">
        <v>318</v>
      </c>
      <c r="K16" t="s">
        <v>318</v>
      </c>
      <c r="L16" t="s">
        <v>177</v>
      </c>
      <c r="M16" t="s">
        <v>177</v>
      </c>
      <c r="N16" t="s">
        <v>316</v>
      </c>
      <c r="O16" t="s">
        <v>316</v>
      </c>
      <c r="P16" t="s">
        <v>316</v>
      </c>
      <c r="Q16" t="s">
        <v>316</v>
      </c>
      <c r="R16" t="s">
        <v>319</v>
      </c>
      <c r="S16" t="s">
        <v>320</v>
      </c>
      <c r="T16" t="s">
        <v>320</v>
      </c>
      <c r="U16" t="s">
        <v>321</v>
      </c>
      <c r="V16" t="s">
        <v>322</v>
      </c>
      <c r="W16" t="s">
        <v>321</v>
      </c>
      <c r="X16" t="s">
        <v>321</v>
      </c>
      <c r="Y16" t="s">
        <v>321</v>
      </c>
      <c r="Z16" t="s">
        <v>319</v>
      </c>
      <c r="AA16" t="s">
        <v>319</v>
      </c>
      <c r="AB16" t="s">
        <v>319</v>
      </c>
      <c r="AC16" t="s">
        <v>319</v>
      </c>
      <c r="AG16" t="s">
        <v>323</v>
      </c>
      <c r="AH16" t="s">
        <v>322</v>
      </c>
      <c r="AJ16" t="s">
        <v>322</v>
      </c>
      <c r="AK16" t="s">
        <v>323</v>
      </c>
      <c r="AQ16" t="s">
        <v>317</v>
      </c>
      <c r="AW16" t="s">
        <v>317</v>
      </c>
      <c r="AX16" t="s">
        <v>317</v>
      </c>
      <c r="AY16" t="s">
        <v>317</v>
      </c>
      <c r="BA16" t="s">
        <v>324</v>
      </c>
      <c r="BK16" t="s">
        <v>325</v>
      </c>
      <c r="BL16" t="s">
        <v>325</v>
      </c>
      <c r="BM16" t="s">
        <v>325</v>
      </c>
      <c r="BN16" t="s">
        <v>317</v>
      </c>
      <c r="BP16" t="s">
        <v>326</v>
      </c>
      <c r="BS16" t="s">
        <v>325</v>
      </c>
      <c r="BX16" t="s">
        <v>315</v>
      </c>
      <c r="BY16" t="s">
        <v>315</v>
      </c>
      <c r="BZ16" t="s">
        <v>315</v>
      </c>
      <c r="CA16" t="s">
        <v>315</v>
      </c>
      <c r="CB16" t="s">
        <v>317</v>
      </c>
      <c r="CC16" t="s">
        <v>317</v>
      </c>
      <c r="CE16" t="s">
        <v>327</v>
      </c>
      <c r="CF16" t="s">
        <v>328</v>
      </c>
      <c r="CI16" t="s">
        <v>315</v>
      </c>
      <c r="CJ16" t="s">
        <v>318</v>
      </c>
      <c r="CK16" t="s">
        <v>318</v>
      </c>
      <c r="CL16" t="s">
        <v>329</v>
      </c>
      <c r="CM16" t="s">
        <v>329</v>
      </c>
      <c r="CN16" t="s">
        <v>323</v>
      </c>
      <c r="CO16" t="s">
        <v>321</v>
      </c>
      <c r="CP16" t="s">
        <v>321</v>
      </c>
      <c r="CQ16" t="s">
        <v>320</v>
      </c>
      <c r="CR16" t="s">
        <v>320</v>
      </c>
      <c r="CS16" t="s">
        <v>320</v>
      </c>
      <c r="CT16" t="s">
        <v>320</v>
      </c>
      <c r="CU16" t="s">
        <v>320</v>
      </c>
      <c r="CV16" t="s">
        <v>330</v>
      </c>
      <c r="CW16" t="s">
        <v>317</v>
      </c>
      <c r="CX16" t="s">
        <v>317</v>
      </c>
      <c r="CY16" t="s">
        <v>318</v>
      </c>
      <c r="CZ16" t="s">
        <v>318</v>
      </c>
      <c r="DA16" t="s">
        <v>318</v>
      </c>
      <c r="DB16" t="s">
        <v>329</v>
      </c>
      <c r="DC16" t="s">
        <v>318</v>
      </c>
      <c r="DD16" t="s">
        <v>318</v>
      </c>
      <c r="DE16" t="s">
        <v>329</v>
      </c>
      <c r="DF16" t="s">
        <v>329</v>
      </c>
      <c r="DG16" t="s">
        <v>321</v>
      </c>
      <c r="DH16" t="s">
        <v>321</v>
      </c>
      <c r="DI16" t="s">
        <v>320</v>
      </c>
      <c r="DJ16" t="s">
        <v>320</v>
      </c>
      <c r="DK16" t="s">
        <v>317</v>
      </c>
      <c r="DP16" t="s">
        <v>317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317</v>
      </c>
      <c r="DY16" t="s">
        <v>317</v>
      </c>
      <c r="DZ16" t="s">
        <v>317</v>
      </c>
      <c r="EA16" t="s">
        <v>315</v>
      </c>
      <c r="EC16" t="s">
        <v>331</v>
      </c>
      <c r="ED16" t="s">
        <v>331</v>
      </c>
      <c r="EF16" t="s">
        <v>315</v>
      </c>
      <c r="EG16" t="s">
        <v>332</v>
      </c>
      <c r="EJ16" t="s">
        <v>333</v>
      </c>
      <c r="EK16" t="s">
        <v>334</v>
      </c>
      <c r="EL16" t="s">
        <v>333</v>
      </c>
      <c r="EM16" t="s">
        <v>334</v>
      </c>
      <c r="EN16" t="s">
        <v>322</v>
      </c>
      <c r="EO16" t="s">
        <v>322</v>
      </c>
      <c r="EP16" t="s">
        <v>317</v>
      </c>
      <c r="EQ16" t="s">
        <v>335</v>
      </c>
      <c r="ER16" t="s">
        <v>317</v>
      </c>
      <c r="ET16" t="s">
        <v>316</v>
      </c>
      <c r="EU16" t="s">
        <v>336</v>
      </c>
      <c r="EV16" t="s">
        <v>316</v>
      </c>
      <c r="FA16" t="s">
        <v>337</v>
      </c>
      <c r="FB16" t="s">
        <v>337</v>
      </c>
      <c r="FO16" t="s">
        <v>337</v>
      </c>
      <c r="FP16" t="s">
        <v>337</v>
      </c>
      <c r="FQ16" t="s">
        <v>338</v>
      </c>
      <c r="FR16" t="s">
        <v>338</v>
      </c>
      <c r="FS16" t="s">
        <v>320</v>
      </c>
      <c r="FT16" t="s">
        <v>320</v>
      </c>
      <c r="FU16" t="s">
        <v>322</v>
      </c>
      <c r="FV16" t="s">
        <v>320</v>
      </c>
      <c r="FW16" t="s">
        <v>329</v>
      </c>
      <c r="FX16" t="s">
        <v>322</v>
      </c>
      <c r="FY16" t="s">
        <v>322</v>
      </c>
      <c r="GA16" t="s">
        <v>337</v>
      </c>
      <c r="GB16" t="s">
        <v>337</v>
      </c>
      <c r="GC16" t="s">
        <v>337</v>
      </c>
      <c r="GD16" t="s">
        <v>337</v>
      </c>
      <c r="GE16" t="s">
        <v>337</v>
      </c>
      <c r="GF16" t="s">
        <v>337</v>
      </c>
      <c r="GG16" t="s">
        <v>337</v>
      </c>
      <c r="GH16" t="s">
        <v>339</v>
      </c>
      <c r="GI16" t="s">
        <v>339</v>
      </c>
      <c r="GJ16" t="s">
        <v>339</v>
      </c>
      <c r="GK16" t="s">
        <v>340</v>
      </c>
      <c r="GL16" t="s">
        <v>337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337</v>
      </c>
      <c r="GU16" t="s">
        <v>337</v>
      </c>
      <c r="GV16" t="s">
        <v>337</v>
      </c>
      <c r="GW16" t="s">
        <v>337</v>
      </c>
      <c r="HD16" t="s">
        <v>337</v>
      </c>
      <c r="HE16" t="s">
        <v>322</v>
      </c>
      <c r="HF16" t="s">
        <v>322</v>
      </c>
      <c r="HG16" t="s">
        <v>333</v>
      </c>
      <c r="HH16" t="s">
        <v>334</v>
      </c>
      <c r="HJ16" t="s">
        <v>323</v>
      </c>
      <c r="HK16" t="s">
        <v>323</v>
      </c>
      <c r="HL16" t="s">
        <v>320</v>
      </c>
      <c r="HM16" t="s">
        <v>320</v>
      </c>
      <c r="HN16" t="s">
        <v>320</v>
      </c>
      <c r="HO16" t="s">
        <v>320</v>
      </c>
      <c r="HP16" t="s">
        <v>320</v>
      </c>
      <c r="HQ16" t="s">
        <v>322</v>
      </c>
      <c r="HR16" t="s">
        <v>322</v>
      </c>
      <c r="HS16" t="s">
        <v>322</v>
      </c>
      <c r="HT16" t="s">
        <v>320</v>
      </c>
      <c r="HU16" t="s">
        <v>318</v>
      </c>
      <c r="HV16" t="s">
        <v>329</v>
      </c>
      <c r="HW16" t="s">
        <v>322</v>
      </c>
      <c r="HX16" t="s">
        <v>322</v>
      </c>
    </row>
    <row r="17" spans="1:232" x14ac:dyDescent="0.25">
      <c r="A17">
        <v>1</v>
      </c>
      <c r="B17">
        <v>1566771648</v>
      </c>
      <c r="C17">
        <v>0</v>
      </c>
      <c r="D17" t="s">
        <v>341</v>
      </c>
      <c r="E17" t="s">
        <v>342</v>
      </c>
      <c r="G17">
        <v>1566771648</v>
      </c>
      <c r="H17">
        <f t="shared" ref="H17:H27" si="0">CN17*AI17*(CL17-CM17)/(100*CF17*(1000-AI17*CL17))</f>
        <v>3.2314519484748431E-3</v>
      </c>
      <c r="I17">
        <f t="shared" ref="I17:I27" si="1">CN17*AI17*(CK17-CJ17*(1000-AI17*CM17)/(1000-AI17*CL17))/(100*CF17)</f>
        <v>33.200145746899324</v>
      </c>
      <c r="J17">
        <f t="shared" ref="J17:J27" si="2">CJ17 - IF(AI17&gt;1, I17*CF17*100/(AK17*CV17), 0)</f>
        <v>358.82799999999997</v>
      </c>
      <c r="K17">
        <f t="shared" ref="K17:K27" si="3">((Q17-H17/2)*J17-I17)/(Q17+H17/2)</f>
        <v>50.846278124966304</v>
      </c>
      <c r="L17">
        <f t="shared" ref="L17:L27" si="4">K17*(CO17+CP17)/1000</f>
        <v>5.069121985751031</v>
      </c>
      <c r="M17">
        <f t="shared" ref="M17:M27" si="5">(CJ17 - IF(AI17&gt;1, I17*CF17*100/(AK17*CV17), 0))*(CO17+CP17)/1000</f>
        <v>35.773373607259991</v>
      </c>
      <c r="N17">
        <f t="shared" ref="N17:N27" si="6">2/((1/P17-1/O17)+SIGN(P17)*SQRT((1/P17-1/O17)*(1/P17-1/O17) + 4*CG17/((CG17+1)*(CG17+1))*(2*1/P17*1/O17-1/O17*1/O17)))</f>
        <v>0.1826801138643746</v>
      </c>
      <c r="O17">
        <f t="shared" ref="O17:O27" si="7">AF17+AE17*CF17+AD17*CF17*CF17</f>
        <v>2.2537084794824702</v>
      </c>
      <c r="P17">
        <f t="shared" ref="P17:P27" si="8">H17*(1000-(1000*0.61365*EXP(17.502*T17/(240.97+T17))/(CO17+CP17)+CL17)/2)/(1000*0.61365*EXP(17.502*T17/(240.97+T17))/(CO17+CP17)-CL17)</f>
        <v>0.17483435411786322</v>
      </c>
      <c r="Q17">
        <f t="shared" ref="Q17:Q27" si="9">1/((CG17+1)/(N17/1.6)+1/(O17/1.37)) + CG17/((CG17+1)/(N17/1.6) + CG17/(O17/1.37))</f>
        <v>0.1099483011942593</v>
      </c>
      <c r="R17">
        <f t="shared" ref="R17:R27" si="10">(CC17*CE17)</f>
        <v>321.43870016820665</v>
      </c>
      <c r="S17">
        <f t="shared" ref="S17:S27" si="11">(CQ17+(R17+2*0.95*0.0000000567*(((CQ17+$B$7)+273)^4-(CQ17+273)^4)-44100*H17)/(1.84*29.3*O17+8*0.95*0.0000000567*(CQ17+273)^3))</f>
        <v>26.619987383002307</v>
      </c>
      <c r="T17">
        <f t="shared" ref="T17:T27" si="12">($C$7*CR17+$D$7*CS17+$E$7*S17)</f>
        <v>26.993300000000001</v>
      </c>
      <c r="U17">
        <f t="shared" ref="U17:U27" si="13">0.61365*EXP(17.502*T17/(240.97+T17))</f>
        <v>3.5777515081670086</v>
      </c>
      <c r="V17">
        <f t="shared" ref="V17:V27" si="14">(W17/X17*100)</f>
        <v>55.218300151119678</v>
      </c>
      <c r="W17">
        <f t="shared" ref="W17:W27" si="15">CL17*(CO17+CP17)/1000</f>
        <v>1.7846509700494999</v>
      </c>
      <c r="X17">
        <f t="shared" ref="X17:X27" si="16">0.61365*EXP(17.502*CQ17/(240.97+CQ17))</f>
        <v>3.2319918671261592</v>
      </c>
      <c r="Y17">
        <f t="shared" ref="Y17:Y27" si="17">(U17-CL17*(CO17+CP17)/1000)</f>
        <v>1.7931005381175087</v>
      </c>
      <c r="Z17">
        <f t="shared" ref="Z17:Z27" si="18">(-H17*44100)</f>
        <v>-142.50703092774057</v>
      </c>
      <c r="AA17">
        <f t="shared" ref="AA17:AA27" si="19">2*29.3*O17*0.92*(CQ17-T17)</f>
        <v>-208.89827090679532</v>
      </c>
      <c r="AB17">
        <f t="shared" ref="AB17:AB27" si="20">2*0.95*0.0000000567*(((CQ17+$B$7)+273)^4-(T17+273)^4)</f>
        <v>-19.83114142661729</v>
      </c>
      <c r="AC17">
        <f t="shared" ref="AC17:AC27" si="21">R17+AB17+Z17+AA17</f>
        <v>-49.797743092946547</v>
      </c>
      <c r="AD17">
        <v>-4.1283659443526098E-2</v>
      </c>
      <c r="AE17">
        <v>4.6344524372561598E-2</v>
      </c>
      <c r="AF17">
        <v>3.4618530732140398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52948.654776158692</v>
      </c>
      <c r="AL17">
        <v>0</v>
      </c>
      <c r="AM17">
        <v>560.67588235294102</v>
      </c>
      <c r="AN17">
        <v>2927.61</v>
      </c>
      <c r="AO17">
        <f t="shared" ref="AO17:AO27" si="25">AN17-AM17</f>
        <v>2366.9341176470589</v>
      </c>
      <c r="AP17">
        <f t="shared" ref="AP17:AP27" si="26">AO17/AN17</f>
        <v>0.80848682633515356</v>
      </c>
      <c r="AQ17">
        <v>-1.0916802797921701</v>
      </c>
      <c r="AR17" t="s">
        <v>343</v>
      </c>
      <c r="AS17">
        <v>836.93982352941202</v>
      </c>
      <c r="AT17">
        <v>1078.04</v>
      </c>
      <c r="AU17">
        <f t="shared" ref="AU17:AU27" si="27">1-AS17/AT17</f>
        <v>0.22364678163202478</v>
      </c>
      <c r="AV17">
        <v>0.5</v>
      </c>
      <c r="AW17">
        <f t="shared" ref="AW17:AW27" si="28">CC17</f>
        <v>1681.196400424722</v>
      </c>
      <c r="AX17">
        <f t="shared" ref="AX17:AX27" si="29">I17</f>
        <v>33.200145746899324</v>
      </c>
      <c r="AY17">
        <f t="shared" ref="AY17:AY27" si="30">AU17*AV17*AW17</f>
        <v>187.99708212316696</v>
      </c>
      <c r="AZ17">
        <f t="shared" ref="AZ17:AZ27" si="31">BE17/AT17</f>
        <v>0.40475307038699859</v>
      </c>
      <c r="BA17">
        <f t="shared" ref="BA17:BA27" si="32">(AX17-AQ17)/AW17</f>
        <v>2.0397275427206676E-2</v>
      </c>
      <c r="BB17">
        <f t="shared" ref="BB17:BB27" si="33">(AN17-AT17)/AT17</f>
        <v>1.7156784534896667</v>
      </c>
      <c r="BC17" t="s">
        <v>344</v>
      </c>
      <c r="BD17">
        <v>641.70000000000005</v>
      </c>
      <c r="BE17">
        <f t="shared" ref="BE17:BE27" si="34">AT17-BD17</f>
        <v>436.33999999999992</v>
      </c>
      <c r="BF17">
        <f t="shared" ref="BF17:BF27" si="35">(AT17-AS17)/(AT17-BD17)</f>
        <v>0.55255116760000911</v>
      </c>
      <c r="BG17">
        <f t="shared" ref="BG17:BG27" si="36">(AN17-AT17)/(AN17-BD17)</f>
        <v>0.80911759430598762</v>
      </c>
      <c r="BH17">
        <f t="shared" ref="BH17:BH27" si="37">(AT17-AS17)/(AT17-AM17)</f>
        <v>0.46601642488678402</v>
      </c>
      <c r="BI17">
        <f t="shared" ref="BI17:BI27" si="38">(AN17-AT17)/(AN17-AM17)</f>
        <v>0.78142014440124585</v>
      </c>
      <c r="BJ17">
        <v>1846</v>
      </c>
      <c r="BK17">
        <v>300</v>
      </c>
      <c r="BL17">
        <v>300</v>
      </c>
      <c r="BM17">
        <v>300</v>
      </c>
      <c r="BN17">
        <v>10214.299999999999</v>
      </c>
      <c r="BO17">
        <v>1024.79</v>
      </c>
      <c r="BP17">
        <v>-6.8068E-3</v>
      </c>
      <c r="BQ17">
        <v>4.40198</v>
      </c>
      <c r="BR17" t="s">
        <v>345</v>
      </c>
      <c r="BS17" t="s">
        <v>345</v>
      </c>
      <c r="BT17" t="s">
        <v>345</v>
      </c>
      <c r="BU17" t="s">
        <v>345</v>
      </c>
      <c r="BV17" t="s">
        <v>345</v>
      </c>
      <c r="BW17" t="s">
        <v>345</v>
      </c>
      <c r="BX17" t="s">
        <v>345</v>
      </c>
      <c r="BY17" t="s">
        <v>345</v>
      </c>
      <c r="BZ17" t="s">
        <v>345</v>
      </c>
      <c r="CA17" t="s">
        <v>345</v>
      </c>
      <c r="CB17">
        <f t="shared" ref="CB17:CB27" si="39">$B$11*CW17+$C$11*CX17+$F$11*DK17</f>
        <v>2000</v>
      </c>
      <c r="CC17">
        <f t="shared" ref="CC17:CC27" si="40">CB17*CD17</f>
        <v>1681.196400424722</v>
      </c>
      <c r="CD17">
        <f t="shared" ref="CD17:CD27" si="41">($B$11*$D$9+$C$11*$D$9+$F$11*((DX17+DP17)/MAX(DX17+DP17+DY17, 0.1)*$I$9+DY17/MAX(DX17+DP17+DY17, 0.1)*$J$9))/($B$11+$C$11+$F$11)</f>
        <v>0.84059820021236098</v>
      </c>
      <c r="CE17">
        <f t="shared" ref="CE17:CE27" si="42">($B$11*$K$9+$C$11*$K$9+$F$11*((DX17+DP17)/MAX(DX17+DP17+DY17, 0.1)*$P$9+DY17/MAX(DX17+DP17+DY17, 0.1)*$Q$9))/($B$11+$C$11+$F$11)</f>
        <v>0.19119640042472213</v>
      </c>
      <c r="CF17">
        <v>6</v>
      </c>
      <c r="CG17">
        <v>0.5</v>
      </c>
      <c r="CH17" t="s">
        <v>346</v>
      </c>
      <c r="CI17">
        <v>1566771648</v>
      </c>
      <c r="CJ17">
        <v>358.82799999999997</v>
      </c>
      <c r="CK17">
        <v>400.05500000000001</v>
      </c>
      <c r="CL17">
        <v>17.9011</v>
      </c>
      <c r="CM17">
        <v>14.0932</v>
      </c>
      <c r="CN17">
        <v>500.05599999999998</v>
      </c>
      <c r="CO17">
        <v>99.594899999999996</v>
      </c>
      <c r="CP17">
        <v>0.100145</v>
      </c>
      <c r="CQ17">
        <v>25.274000000000001</v>
      </c>
      <c r="CR17">
        <v>26.993300000000001</v>
      </c>
      <c r="CS17">
        <v>999.9</v>
      </c>
      <c r="CT17">
        <v>0</v>
      </c>
      <c r="CU17">
        <v>0</v>
      </c>
      <c r="CV17">
        <v>9996.25</v>
      </c>
      <c r="CW17">
        <v>0</v>
      </c>
      <c r="CX17">
        <v>506.78</v>
      </c>
      <c r="CY17">
        <v>-41.226900000000001</v>
      </c>
      <c r="CZ17">
        <v>365.36799999999999</v>
      </c>
      <c r="DA17">
        <v>405.77300000000002</v>
      </c>
      <c r="DB17">
        <v>3.8079100000000001</v>
      </c>
      <c r="DC17">
        <v>362.37099999999998</v>
      </c>
      <c r="DD17">
        <v>400.05500000000001</v>
      </c>
      <c r="DE17">
        <v>18.1281</v>
      </c>
      <c r="DF17">
        <v>14.0932</v>
      </c>
      <c r="DG17">
        <v>1.7828599999999999</v>
      </c>
      <c r="DH17">
        <v>1.40361</v>
      </c>
      <c r="DI17">
        <v>15.6373</v>
      </c>
      <c r="DJ17">
        <v>11.9567</v>
      </c>
      <c r="DK17">
        <v>2000</v>
      </c>
      <c r="DL17">
        <v>0.98000799999999999</v>
      </c>
      <c r="DM17">
        <v>1.99919E-2</v>
      </c>
      <c r="DN17">
        <v>0</v>
      </c>
      <c r="DO17">
        <v>836.00099999999998</v>
      </c>
      <c r="DP17">
        <v>4.9992900000000002</v>
      </c>
      <c r="DQ17">
        <v>18452.400000000001</v>
      </c>
      <c r="DR17">
        <v>17314.400000000001</v>
      </c>
      <c r="DS17">
        <v>44.875</v>
      </c>
      <c r="DT17">
        <v>45.436999999999998</v>
      </c>
      <c r="DU17">
        <v>45.25</v>
      </c>
      <c r="DV17">
        <v>46.125</v>
      </c>
      <c r="DW17">
        <v>46.875</v>
      </c>
      <c r="DX17">
        <v>1955.12</v>
      </c>
      <c r="DY17">
        <v>39.880000000000003</v>
      </c>
      <c r="DZ17">
        <v>0</v>
      </c>
      <c r="EA17">
        <v>745.20000004768394</v>
      </c>
      <c r="EB17">
        <v>836.93982352941202</v>
      </c>
      <c r="EC17">
        <v>-12.7455882270747</v>
      </c>
      <c r="ED17">
        <v>-322.40196811788599</v>
      </c>
      <c r="EE17">
        <v>18481.2764705882</v>
      </c>
      <c r="EF17">
        <v>10</v>
      </c>
      <c r="EG17">
        <v>1566771617.5</v>
      </c>
      <c r="EH17" t="s">
        <v>347</v>
      </c>
      <c r="EI17">
        <v>133</v>
      </c>
      <c r="EJ17">
        <v>-3.5430000000000001</v>
      </c>
      <c r="EK17">
        <v>-0.22700000000000001</v>
      </c>
      <c r="EL17">
        <v>400</v>
      </c>
      <c r="EM17">
        <v>14</v>
      </c>
      <c r="EN17">
        <v>0.04</v>
      </c>
      <c r="EO17">
        <v>0.02</v>
      </c>
      <c r="EP17">
        <v>33.1592864181303</v>
      </c>
      <c r="EQ17">
        <v>-5.06255155333524E-2</v>
      </c>
      <c r="ER17">
        <v>5.9018535209560699E-2</v>
      </c>
      <c r="ES17">
        <v>1</v>
      </c>
      <c r="ET17">
        <v>0.179028468144174</v>
      </c>
      <c r="EU17">
        <v>4.6198375325887102E-2</v>
      </c>
      <c r="EV17">
        <v>5.6860619580053401E-3</v>
      </c>
      <c r="EW17">
        <v>1</v>
      </c>
      <c r="EX17">
        <v>2</v>
      </c>
      <c r="EY17">
        <v>2</v>
      </c>
      <c r="EZ17" t="s">
        <v>348</v>
      </c>
      <c r="FA17">
        <v>2.9341300000000001</v>
      </c>
      <c r="FB17">
        <v>2.6377000000000002</v>
      </c>
      <c r="FC17">
        <v>8.3300299999999994E-2</v>
      </c>
      <c r="FD17">
        <v>9.1350100000000004E-2</v>
      </c>
      <c r="FE17">
        <v>8.86686E-2</v>
      </c>
      <c r="FF17">
        <v>7.4673000000000003E-2</v>
      </c>
      <c r="FG17">
        <v>32675.200000000001</v>
      </c>
      <c r="FH17">
        <v>28362.1</v>
      </c>
      <c r="FI17">
        <v>31001.200000000001</v>
      </c>
      <c r="FJ17">
        <v>27366.7</v>
      </c>
      <c r="FK17">
        <v>39620.5</v>
      </c>
      <c r="FL17">
        <v>38288.1</v>
      </c>
      <c r="FM17">
        <v>43507.9</v>
      </c>
      <c r="FN17">
        <v>42255.1</v>
      </c>
      <c r="FO17">
        <v>1.9840500000000001</v>
      </c>
      <c r="FP17">
        <v>1.8879999999999999</v>
      </c>
      <c r="FQ17">
        <v>0.12972600000000001</v>
      </c>
      <c r="FR17">
        <v>0</v>
      </c>
      <c r="FS17">
        <v>24.867999999999999</v>
      </c>
      <c r="FT17">
        <v>999.9</v>
      </c>
      <c r="FU17">
        <v>37.981000000000002</v>
      </c>
      <c r="FV17">
        <v>33.475000000000001</v>
      </c>
      <c r="FW17">
        <v>19.784800000000001</v>
      </c>
      <c r="FX17">
        <v>59.39</v>
      </c>
      <c r="FY17">
        <v>37.904600000000002</v>
      </c>
      <c r="FZ17">
        <v>1</v>
      </c>
      <c r="GA17">
        <v>0.19006899999999999</v>
      </c>
      <c r="GB17">
        <v>3.24743</v>
      </c>
      <c r="GC17">
        <v>20.330300000000001</v>
      </c>
      <c r="GD17">
        <v>5.2382600000000004</v>
      </c>
      <c r="GE17">
        <v>12.069000000000001</v>
      </c>
      <c r="GF17">
        <v>4.9711499999999997</v>
      </c>
      <c r="GG17">
        <v>3.29013</v>
      </c>
      <c r="GH17">
        <v>9999</v>
      </c>
      <c r="GI17">
        <v>9999</v>
      </c>
      <c r="GJ17">
        <v>9999</v>
      </c>
      <c r="GK17">
        <v>456.3</v>
      </c>
      <c r="GL17">
        <v>1.8869</v>
      </c>
      <c r="GM17">
        <v>1.8829400000000001</v>
      </c>
      <c r="GN17">
        <v>1.8815200000000001</v>
      </c>
      <c r="GO17">
        <v>1.88218</v>
      </c>
      <c r="GP17">
        <v>1.87758</v>
      </c>
      <c r="GQ17">
        <v>1.8794299999999999</v>
      </c>
      <c r="GR17">
        <v>1.8788199999999999</v>
      </c>
      <c r="GS17">
        <v>1.8858299999999999</v>
      </c>
      <c r="GT17" t="s">
        <v>349</v>
      </c>
      <c r="GU17" t="s">
        <v>19</v>
      </c>
      <c r="GV17" t="s">
        <v>19</v>
      </c>
      <c r="GW17" t="s">
        <v>19</v>
      </c>
      <c r="GX17" t="s">
        <v>350</v>
      </c>
      <c r="GY17" t="s">
        <v>351</v>
      </c>
      <c r="GZ17" t="s">
        <v>352</v>
      </c>
      <c r="HA17" t="s">
        <v>352</v>
      </c>
      <c r="HB17" t="s">
        <v>352</v>
      </c>
      <c r="HC17" t="s">
        <v>352</v>
      </c>
      <c r="HD17">
        <v>0</v>
      </c>
      <c r="HE17">
        <v>100</v>
      </c>
      <c r="HF17">
        <v>100</v>
      </c>
      <c r="HG17">
        <v>-3.5430000000000001</v>
      </c>
      <c r="HH17">
        <v>-0.22700000000000001</v>
      </c>
      <c r="HI17">
        <v>2</v>
      </c>
      <c r="HJ17">
        <v>518.12900000000002</v>
      </c>
      <c r="HK17">
        <v>515.24199999999996</v>
      </c>
      <c r="HL17">
        <v>21.55</v>
      </c>
      <c r="HM17">
        <v>29.751200000000001</v>
      </c>
      <c r="HN17">
        <v>30.001000000000001</v>
      </c>
      <c r="HO17">
        <v>29.558599999999998</v>
      </c>
      <c r="HP17">
        <v>29.5839</v>
      </c>
      <c r="HQ17">
        <v>19.504899999999999</v>
      </c>
      <c r="HR17">
        <v>34.1511</v>
      </c>
      <c r="HS17">
        <v>0</v>
      </c>
      <c r="HT17">
        <v>21.544499999999999</v>
      </c>
      <c r="HU17">
        <v>400</v>
      </c>
      <c r="HV17">
        <v>14.024699999999999</v>
      </c>
      <c r="HW17">
        <v>100.61</v>
      </c>
      <c r="HX17">
        <v>101.771</v>
      </c>
    </row>
    <row r="18" spans="1:232" x14ac:dyDescent="0.25">
      <c r="A18">
        <v>2</v>
      </c>
      <c r="B18">
        <v>1566771768.5</v>
      </c>
      <c r="C18">
        <v>120.5</v>
      </c>
      <c r="D18" t="s">
        <v>353</v>
      </c>
      <c r="E18" t="s">
        <v>354</v>
      </c>
      <c r="G18">
        <v>1566771768.5</v>
      </c>
      <c r="H18">
        <f t="shared" si="0"/>
        <v>3.571824776202008E-3</v>
      </c>
      <c r="I18">
        <f t="shared" si="1"/>
        <v>28.289233176921776</v>
      </c>
      <c r="J18">
        <f t="shared" si="2"/>
        <v>264.99400000000003</v>
      </c>
      <c r="K18">
        <f t="shared" si="3"/>
        <v>34.085360043237841</v>
      </c>
      <c r="L18">
        <f t="shared" si="4"/>
        <v>3.398152792423045</v>
      </c>
      <c r="M18">
        <f t="shared" si="5"/>
        <v>26.418676520742803</v>
      </c>
      <c r="N18">
        <f t="shared" si="6"/>
        <v>0.20846532951902033</v>
      </c>
      <c r="O18">
        <f t="shared" si="7"/>
        <v>2.2573514684678764</v>
      </c>
      <c r="P18">
        <f t="shared" si="8"/>
        <v>0.19833006545556686</v>
      </c>
      <c r="Q18">
        <f t="shared" si="9"/>
        <v>0.12482583032166103</v>
      </c>
      <c r="R18">
        <f t="shared" si="10"/>
        <v>321.43391218968952</v>
      </c>
      <c r="S18">
        <f t="shared" si="11"/>
        <v>26.586631805271125</v>
      </c>
      <c r="T18">
        <f t="shared" si="12"/>
        <v>26.899899999999999</v>
      </c>
      <c r="U18">
        <f t="shared" si="13"/>
        <v>3.5581712975953823</v>
      </c>
      <c r="V18">
        <f t="shared" si="14"/>
        <v>55.764324305175847</v>
      </c>
      <c r="W18">
        <f t="shared" si="15"/>
        <v>1.8110562345115799</v>
      </c>
      <c r="X18">
        <f t="shared" si="16"/>
        <v>3.2476969049250792</v>
      </c>
      <c r="Y18">
        <f t="shared" si="17"/>
        <v>1.7471150630838024</v>
      </c>
      <c r="Z18">
        <f t="shared" si="18"/>
        <v>-157.51747263050856</v>
      </c>
      <c r="AA18">
        <f t="shared" si="19"/>
        <v>-187.95090450920119</v>
      </c>
      <c r="AB18">
        <f t="shared" si="20"/>
        <v>-17.812678663018858</v>
      </c>
      <c r="AC18">
        <f t="shared" si="21"/>
        <v>-41.847143613039094</v>
      </c>
      <c r="AD18">
        <v>-4.1381952667078101E-2</v>
      </c>
      <c r="AE18">
        <v>4.6454867126957997E-2</v>
      </c>
      <c r="AF18">
        <v>3.46837256172094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53055.052484959873</v>
      </c>
      <c r="AL18">
        <v>0</v>
      </c>
      <c r="AM18">
        <v>560.67588235294102</v>
      </c>
      <c r="AN18">
        <v>2927.61</v>
      </c>
      <c r="AO18">
        <f t="shared" si="25"/>
        <v>2366.9341176470589</v>
      </c>
      <c r="AP18">
        <f t="shared" si="26"/>
        <v>0.80848682633515356</v>
      </c>
      <c r="AQ18">
        <v>-1.0916802797921701</v>
      </c>
      <c r="AR18" t="s">
        <v>355</v>
      </c>
      <c r="AS18">
        <v>800.39558823529399</v>
      </c>
      <c r="AT18">
        <v>1003.92</v>
      </c>
      <c r="AU18">
        <f t="shared" si="27"/>
        <v>0.20272971129642403</v>
      </c>
      <c r="AV18">
        <v>0.5</v>
      </c>
      <c r="AW18">
        <f t="shared" si="28"/>
        <v>1681.1712004247283</v>
      </c>
      <c r="AX18">
        <f t="shared" si="29"/>
        <v>28.289233176921776</v>
      </c>
      <c r="AY18">
        <f t="shared" si="30"/>
        <v>170.41167605098389</v>
      </c>
      <c r="AZ18">
        <f t="shared" si="31"/>
        <v>0.3683958881185751</v>
      </c>
      <c r="BA18">
        <f t="shared" si="32"/>
        <v>1.7476455371880747E-2</v>
      </c>
      <c r="BB18">
        <f t="shared" si="33"/>
        <v>1.9161785799665314</v>
      </c>
      <c r="BC18" t="s">
        <v>356</v>
      </c>
      <c r="BD18">
        <v>634.08000000000004</v>
      </c>
      <c r="BE18">
        <f t="shared" si="34"/>
        <v>369.83999999999992</v>
      </c>
      <c r="BF18">
        <f t="shared" si="35"/>
        <v>0.55030394701683438</v>
      </c>
      <c r="BG18">
        <f t="shared" si="36"/>
        <v>0.83874638657440703</v>
      </c>
      <c r="BH18">
        <f t="shared" si="37"/>
        <v>0.45917002315813232</v>
      </c>
      <c r="BI18">
        <f t="shared" si="38"/>
        <v>0.81273491545777266</v>
      </c>
      <c r="BJ18">
        <v>1848</v>
      </c>
      <c r="BK18">
        <v>300</v>
      </c>
      <c r="BL18">
        <v>300</v>
      </c>
      <c r="BM18">
        <v>300</v>
      </c>
      <c r="BN18">
        <v>10212.299999999999</v>
      </c>
      <c r="BO18">
        <v>959.38</v>
      </c>
      <c r="BP18">
        <v>-6.8052700000000004E-3</v>
      </c>
      <c r="BQ18">
        <v>3.5006699999999999</v>
      </c>
      <c r="BR18" t="s">
        <v>345</v>
      </c>
      <c r="BS18" t="s">
        <v>345</v>
      </c>
      <c r="BT18" t="s">
        <v>345</v>
      </c>
      <c r="BU18" t="s">
        <v>345</v>
      </c>
      <c r="BV18" t="s">
        <v>345</v>
      </c>
      <c r="BW18" t="s">
        <v>345</v>
      </c>
      <c r="BX18" t="s">
        <v>345</v>
      </c>
      <c r="BY18" t="s">
        <v>345</v>
      </c>
      <c r="BZ18" t="s">
        <v>345</v>
      </c>
      <c r="CA18" t="s">
        <v>345</v>
      </c>
      <c r="CB18">
        <f t="shared" si="39"/>
        <v>1999.97</v>
      </c>
      <c r="CC18">
        <f t="shared" si="40"/>
        <v>1681.1712004247283</v>
      </c>
      <c r="CD18">
        <f t="shared" si="41"/>
        <v>0.84059820918550199</v>
      </c>
      <c r="CE18">
        <f t="shared" si="42"/>
        <v>0.1911964183710041</v>
      </c>
      <c r="CF18">
        <v>6</v>
      </c>
      <c r="CG18">
        <v>0.5</v>
      </c>
      <c r="CH18" t="s">
        <v>346</v>
      </c>
      <c r="CI18">
        <v>1566771768.5</v>
      </c>
      <c r="CJ18">
        <v>264.99400000000003</v>
      </c>
      <c r="CK18">
        <v>300.07499999999999</v>
      </c>
      <c r="CL18">
        <v>18.165900000000001</v>
      </c>
      <c r="CM18">
        <v>13.957800000000001</v>
      </c>
      <c r="CN18">
        <v>500.02699999999999</v>
      </c>
      <c r="CO18">
        <v>99.595399999999998</v>
      </c>
      <c r="CP18">
        <v>9.9976200000000001E-2</v>
      </c>
      <c r="CQ18">
        <v>25.355499999999999</v>
      </c>
      <c r="CR18">
        <v>26.899899999999999</v>
      </c>
      <c r="CS18">
        <v>999.9</v>
      </c>
      <c r="CT18">
        <v>0</v>
      </c>
      <c r="CU18">
        <v>0</v>
      </c>
      <c r="CV18">
        <v>10020</v>
      </c>
      <c r="CW18">
        <v>0</v>
      </c>
      <c r="CX18">
        <v>448.43599999999998</v>
      </c>
      <c r="CY18">
        <v>-35.0809</v>
      </c>
      <c r="CZ18">
        <v>269.89699999999999</v>
      </c>
      <c r="DA18">
        <v>304.32299999999998</v>
      </c>
      <c r="DB18">
        <v>4.2081099999999996</v>
      </c>
      <c r="DC18">
        <v>268.39299999999997</v>
      </c>
      <c r="DD18">
        <v>300.07499999999999</v>
      </c>
      <c r="DE18">
        <v>18.389900000000001</v>
      </c>
      <c r="DF18">
        <v>13.957800000000001</v>
      </c>
      <c r="DG18">
        <v>1.80924</v>
      </c>
      <c r="DH18">
        <v>1.3901300000000001</v>
      </c>
      <c r="DI18">
        <v>15.866899999999999</v>
      </c>
      <c r="DJ18">
        <v>11.8104</v>
      </c>
      <c r="DK18">
        <v>1999.97</v>
      </c>
      <c r="DL18">
        <v>0.98001099999999997</v>
      </c>
      <c r="DM18">
        <v>1.9989199999999999E-2</v>
      </c>
      <c r="DN18">
        <v>0</v>
      </c>
      <c r="DO18">
        <v>800.48</v>
      </c>
      <c r="DP18">
        <v>4.9992900000000002</v>
      </c>
      <c r="DQ18">
        <v>17697</v>
      </c>
      <c r="DR18">
        <v>17314.2</v>
      </c>
      <c r="DS18">
        <v>45.25</v>
      </c>
      <c r="DT18">
        <v>45.5</v>
      </c>
      <c r="DU18">
        <v>45.625</v>
      </c>
      <c r="DV18">
        <v>46.25</v>
      </c>
      <c r="DW18">
        <v>47.186999999999998</v>
      </c>
      <c r="DX18">
        <v>1955.09</v>
      </c>
      <c r="DY18">
        <v>39.880000000000003</v>
      </c>
      <c r="DZ18">
        <v>0</v>
      </c>
      <c r="EA18">
        <v>119.90000009536701</v>
      </c>
      <c r="EB18">
        <v>800.39558823529399</v>
      </c>
      <c r="EC18">
        <v>-6.7870097148430304</v>
      </c>
      <c r="ED18">
        <v>-404.14215466401401</v>
      </c>
      <c r="EE18">
        <v>17731.976470588201</v>
      </c>
      <c r="EF18">
        <v>10</v>
      </c>
      <c r="EG18">
        <v>1566771710.5</v>
      </c>
      <c r="EH18" t="s">
        <v>357</v>
      </c>
      <c r="EI18">
        <v>134</v>
      </c>
      <c r="EJ18">
        <v>-3.399</v>
      </c>
      <c r="EK18">
        <v>-0.224</v>
      </c>
      <c r="EL18">
        <v>300</v>
      </c>
      <c r="EM18">
        <v>14</v>
      </c>
      <c r="EN18">
        <v>0.06</v>
      </c>
      <c r="EO18">
        <v>0.02</v>
      </c>
      <c r="EP18">
        <v>27.6942967758824</v>
      </c>
      <c r="EQ18">
        <v>3.04255086207551</v>
      </c>
      <c r="ER18">
        <v>0.29341599621527997</v>
      </c>
      <c r="ES18">
        <v>0</v>
      </c>
      <c r="ET18">
        <v>0.20001030803656999</v>
      </c>
      <c r="EU18">
        <v>5.1614851507558797E-2</v>
      </c>
      <c r="EV18">
        <v>4.9784974334506097E-3</v>
      </c>
      <c r="EW18">
        <v>1</v>
      </c>
      <c r="EX18">
        <v>1</v>
      </c>
      <c r="EY18">
        <v>2</v>
      </c>
      <c r="EZ18" t="s">
        <v>358</v>
      </c>
      <c r="FA18">
        <v>2.93398</v>
      </c>
      <c r="FB18">
        <v>2.6375299999999999</v>
      </c>
      <c r="FC18">
        <v>6.5284400000000006E-2</v>
      </c>
      <c r="FD18">
        <v>7.2743100000000005E-2</v>
      </c>
      <c r="FE18">
        <v>8.9579900000000004E-2</v>
      </c>
      <c r="FF18">
        <v>7.4123499999999995E-2</v>
      </c>
      <c r="FG18">
        <v>33312.800000000003</v>
      </c>
      <c r="FH18">
        <v>28940.400000000001</v>
      </c>
      <c r="FI18">
        <v>30997.200000000001</v>
      </c>
      <c r="FJ18">
        <v>27364.6</v>
      </c>
      <c r="FK18">
        <v>39573.800000000003</v>
      </c>
      <c r="FL18">
        <v>38306.5</v>
      </c>
      <c r="FM18">
        <v>43502.8</v>
      </c>
      <c r="FN18">
        <v>42252.5</v>
      </c>
      <c r="FO18">
        <v>1.9840500000000001</v>
      </c>
      <c r="FP18">
        <v>1.8876200000000001</v>
      </c>
      <c r="FQ18">
        <v>0.13115299999999999</v>
      </c>
      <c r="FR18">
        <v>0</v>
      </c>
      <c r="FS18">
        <v>24.750900000000001</v>
      </c>
      <c r="FT18">
        <v>999.9</v>
      </c>
      <c r="FU18">
        <v>37.883000000000003</v>
      </c>
      <c r="FV18">
        <v>33.445</v>
      </c>
      <c r="FW18">
        <v>19.701699999999999</v>
      </c>
      <c r="FX18">
        <v>59.42</v>
      </c>
      <c r="FY18">
        <v>37.900599999999997</v>
      </c>
      <c r="FZ18">
        <v>1</v>
      </c>
      <c r="GA18">
        <v>0.191499</v>
      </c>
      <c r="GB18">
        <v>2.3491399999999998</v>
      </c>
      <c r="GC18">
        <v>20.346800000000002</v>
      </c>
      <c r="GD18">
        <v>5.2409499999999998</v>
      </c>
      <c r="GE18">
        <v>12.067500000000001</v>
      </c>
      <c r="GF18">
        <v>4.9718</v>
      </c>
      <c r="GG18">
        <v>3.2903500000000001</v>
      </c>
      <c r="GH18">
        <v>9999</v>
      </c>
      <c r="GI18">
        <v>9999</v>
      </c>
      <c r="GJ18">
        <v>9999</v>
      </c>
      <c r="GK18">
        <v>456.3</v>
      </c>
      <c r="GL18">
        <v>1.8869100000000001</v>
      </c>
      <c r="GM18">
        <v>1.8829499999999999</v>
      </c>
      <c r="GN18">
        <v>1.88154</v>
      </c>
      <c r="GO18">
        <v>1.8822000000000001</v>
      </c>
      <c r="GP18">
        <v>1.87758</v>
      </c>
      <c r="GQ18">
        <v>1.8794599999999999</v>
      </c>
      <c r="GR18">
        <v>1.8788100000000001</v>
      </c>
      <c r="GS18">
        <v>1.8858299999999999</v>
      </c>
      <c r="GT18" t="s">
        <v>349</v>
      </c>
      <c r="GU18" t="s">
        <v>19</v>
      </c>
      <c r="GV18" t="s">
        <v>19</v>
      </c>
      <c r="GW18" t="s">
        <v>19</v>
      </c>
      <c r="GX18" t="s">
        <v>350</v>
      </c>
      <c r="GY18" t="s">
        <v>351</v>
      </c>
      <c r="GZ18" t="s">
        <v>352</v>
      </c>
      <c r="HA18" t="s">
        <v>352</v>
      </c>
      <c r="HB18" t="s">
        <v>352</v>
      </c>
      <c r="HC18" t="s">
        <v>352</v>
      </c>
      <c r="HD18">
        <v>0</v>
      </c>
      <c r="HE18">
        <v>100</v>
      </c>
      <c r="HF18">
        <v>100</v>
      </c>
      <c r="HG18">
        <v>-3.399</v>
      </c>
      <c r="HH18">
        <v>-0.224</v>
      </c>
      <c r="HI18">
        <v>2</v>
      </c>
      <c r="HJ18">
        <v>518.88</v>
      </c>
      <c r="HK18">
        <v>515.82100000000003</v>
      </c>
      <c r="HL18">
        <v>21.8125</v>
      </c>
      <c r="HM18">
        <v>29.8001</v>
      </c>
      <c r="HN18">
        <v>30</v>
      </c>
      <c r="HO18">
        <v>29.650300000000001</v>
      </c>
      <c r="HP18">
        <v>29.679300000000001</v>
      </c>
      <c r="HQ18">
        <v>15.573</v>
      </c>
      <c r="HR18">
        <v>35.000700000000002</v>
      </c>
      <c r="HS18">
        <v>0</v>
      </c>
      <c r="HT18">
        <v>21.8001</v>
      </c>
      <c r="HU18">
        <v>300</v>
      </c>
      <c r="HV18">
        <v>13.8332</v>
      </c>
      <c r="HW18">
        <v>100.598</v>
      </c>
      <c r="HX18">
        <v>101.764</v>
      </c>
    </row>
    <row r="19" spans="1:232" x14ac:dyDescent="0.25">
      <c r="A19">
        <v>3</v>
      </c>
      <c r="B19">
        <v>1566771889</v>
      </c>
      <c r="C19">
        <v>241</v>
      </c>
      <c r="D19" t="s">
        <v>359</v>
      </c>
      <c r="E19" t="s">
        <v>360</v>
      </c>
      <c r="G19">
        <v>1566771889</v>
      </c>
      <c r="H19">
        <f t="shared" si="0"/>
        <v>4.6740865780773378E-3</v>
      </c>
      <c r="I19">
        <f t="shared" si="1"/>
        <v>23.523993283425426</v>
      </c>
      <c r="J19">
        <f t="shared" si="2"/>
        <v>170.81200000000001</v>
      </c>
      <c r="K19">
        <f t="shared" si="3"/>
        <v>30.208179146293634</v>
      </c>
      <c r="L19">
        <f t="shared" si="4"/>
        <v>3.0114901726562127</v>
      </c>
      <c r="M19">
        <f t="shared" si="5"/>
        <v>17.028456329015999</v>
      </c>
      <c r="N19">
        <f t="shared" si="6"/>
        <v>0.28963016761614979</v>
      </c>
      <c r="O19">
        <f t="shared" si="7"/>
        <v>2.2565204276976965</v>
      </c>
      <c r="P19">
        <f t="shared" si="8"/>
        <v>0.27044931935734851</v>
      </c>
      <c r="Q19">
        <f t="shared" si="9"/>
        <v>0.1706481801019146</v>
      </c>
      <c r="R19">
        <f t="shared" si="10"/>
        <v>321.45531097723131</v>
      </c>
      <c r="S19">
        <f t="shared" si="11"/>
        <v>26.820739953989946</v>
      </c>
      <c r="T19">
        <f t="shared" si="12"/>
        <v>26.8718</v>
      </c>
      <c r="U19">
        <f t="shared" si="13"/>
        <v>3.5522987989338191</v>
      </c>
      <c r="V19">
        <f t="shared" si="14"/>
        <v>55.754932236750662</v>
      </c>
      <c r="W19">
        <f t="shared" si="15"/>
        <v>1.8762784448562</v>
      </c>
      <c r="X19">
        <f t="shared" si="16"/>
        <v>3.3652241507334444</v>
      </c>
      <c r="Y19">
        <f t="shared" si="17"/>
        <v>1.6760203540776191</v>
      </c>
      <c r="Z19">
        <f t="shared" si="18"/>
        <v>-206.12721809321059</v>
      </c>
      <c r="AA19">
        <f t="shared" si="19"/>
        <v>-111.56845171923101</v>
      </c>
      <c r="AB19">
        <f t="shared" si="20"/>
        <v>-10.607850961235748</v>
      </c>
      <c r="AC19">
        <f t="shared" si="21"/>
        <v>-6.8482097964460138</v>
      </c>
      <c r="AD19">
        <v>-4.1359517228880101E-2</v>
      </c>
      <c r="AE19">
        <v>4.6429681382128399E-2</v>
      </c>
      <c r="AF19">
        <v>3.4668849596446099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52921.097654166086</v>
      </c>
      <c r="AL19">
        <v>0</v>
      </c>
      <c r="AM19">
        <v>560.67588235294102</v>
      </c>
      <c r="AN19">
        <v>2927.61</v>
      </c>
      <c r="AO19">
        <f t="shared" si="25"/>
        <v>2366.9341176470589</v>
      </c>
      <c r="AP19">
        <f t="shared" si="26"/>
        <v>0.80848682633515356</v>
      </c>
      <c r="AQ19">
        <v>-1.0916802797921701</v>
      </c>
      <c r="AR19" t="s">
        <v>361</v>
      </c>
      <c r="AS19">
        <v>785.47729411764703</v>
      </c>
      <c r="AT19">
        <v>957.74099999999999</v>
      </c>
      <c r="AU19">
        <f t="shared" si="27"/>
        <v>0.17986460419085426</v>
      </c>
      <c r="AV19">
        <v>0.5</v>
      </c>
      <c r="AW19">
        <f t="shared" si="28"/>
        <v>1681.2732004251288</v>
      </c>
      <c r="AX19">
        <f t="shared" si="29"/>
        <v>23.523993283425426</v>
      </c>
      <c r="AY19">
        <f t="shared" si="30"/>
        <v>151.20076936557828</v>
      </c>
      <c r="AZ19">
        <f t="shared" si="31"/>
        <v>0.34009298964960255</v>
      </c>
      <c r="BA19">
        <f t="shared" si="32"/>
        <v>1.4641090785836143E-2</v>
      </c>
      <c r="BB19">
        <f t="shared" si="33"/>
        <v>2.0567867513242097</v>
      </c>
      <c r="BC19" t="s">
        <v>362</v>
      </c>
      <c r="BD19">
        <v>632.02</v>
      </c>
      <c r="BE19">
        <f t="shared" si="34"/>
        <v>325.721</v>
      </c>
      <c r="BF19">
        <f t="shared" si="35"/>
        <v>0.52886889663961778</v>
      </c>
      <c r="BG19">
        <f t="shared" si="36"/>
        <v>0.85811011548229432</v>
      </c>
      <c r="BH19">
        <f t="shared" si="37"/>
        <v>0.43384245612699163</v>
      </c>
      <c r="BI19">
        <f t="shared" si="38"/>
        <v>0.83224496419791505</v>
      </c>
      <c r="BJ19">
        <v>1850</v>
      </c>
      <c r="BK19">
        <v>300</v>
      </c>
      <c r="BL19">
        <v>300</v>
      </c>
      <c r="BM19">
        <v>300</v>
      </c>
      <c r="BN19">
        <v>10211.1</v>
      </c>
      <c r="BO19">
        <v>917.23500000000001</v>
      </c>
      <c r="BP19">
        <v>-6.8043899999999996E-3</v>
      </c>
      <c r="BQ19">
        <v>3.3482699999999999</v>
      </c>
      <c r="BR19" t="s">
        <v>345</v>
      </c>
      <c r="BS19" t="s">
        <v>345</v>
      </c>
      <c r="BT19" t="s">
        <v>345</v>
      </c>
      <c r="BU19" t="s">
        <v>345</v>
      </c>
      <c r="BV19" t="s">
        <v>345</v>
      </c>
      <c r="BW19" t="s">
        <v>345</v>
      </c>
      <c r="BX19" t="s">
        <v>345</v>
      </c>
      <c r="BY19" t="s">
        <v>345</v>
      </c>
      <c r="BZ19" t="s">
        <v>345</v>
      </c>
      <c r="CA19" t="s">
        <v>345</v>
      </c>
      <c r="CB19">
        <f t="shared" si="39"/>
        <v>2000.09</v>
      </c>
      <c r="CC19">
        <f t="shared" si="40"/>
        <v>1681.2732004251288</v>
      </c>
      <c r="CD19">
        <f t="shared" si="41"/>
        <v>0.84059877326776744</v>
      </c>
      <c r="CE19">
        <f t="shared" si="42"/>
        <v>0.19119754653553492</v>
      </c>
      <c r="CF19">
        <v>6</v>
      </c>
      <c r="CG19">
        <v>0.5</v>
      </c>
      <c r="CH19" t="s">
        <v>346</v>
      </c>
      <c r="CI19">
        <v>1566771889</v>
      </c>
      <c r="CJ19">
        <v>170.81200000000001</v>
      </c>
      <c r="CK19">
        <v>199.99600000000001</v>
      </c>
      <c r="CL19">
        <v>18.820900000000002</v>
      </c>
      <c r="CM19">
        <v>13.318099999999999</v>
      </c>
      <c r="CN19">
        <v>500.04899999999998</v>
      </c>
      <c r="CO19">
        <v>99.591099999999997</v>
      </c>
      <c r="CP19">
        <v>0.100118</v>
      </c>
      <c r="CQ19">
        <v>25.954699999999999</v>
      </c>
      <c r="CR19">
        <v>26.8718</v>
      </c>
      <c r="CS19">
        <v>999.9</v>
      </c>
      <c r="CT19">
        <v>0</v>
      </c>
      <c r="CU19">
        <v>0</v>
      </c>
      <c r="CV19">
        <v>10015</v>
      </c>
      <c r="CW19">
        <v>0</v>
      </c>
      <c r="CX19">
        <v>404.78</v>
      </c>
      <c r="CY19">
        <v>-29.183199999999999</v>
      </c>
      <c r="CZ19">
        <v>174.089</v>
      </c>
      <c r="DA19">
        <v>202.69499999999999</v>
      </c>
      <c r="DB19">
        <v>5.5027999999999997</v>
      </c>
      <c r="DC19">
        <v>174.17</v>
      </c>
      <c r="DD19">
        <v>199.99600000000001</v>
      </c>
      <c r="DE19">
        <v>19.0549</v>
      </c>
      <c r="DF19">
        <v>13.318099999999999</v>
      </c>
      <c r="DG19">
        <v>1.8744000000000001</v>
      </c>
      <c r="DH19">
        <v>1.32637</v>
      </c>
      <c r="DI19">
        <v>16.421399999999998</v>
      </c>
      <c r="DJ19">
        <v>11.101000000000001</v>
      </c>
      <c r="DK19">
        <v>2000.09</v>
      </c>
      <c r="DL19">
        <v>0.97999000000000003</v>
      </c>
      <c r="DM19">
        <v>2.0009599999999999E-2</v>
      </c>
      <c r="DN19">
        <v>0</v>
      </c>
      <c r="DO19">
        <v>785.35799999999995</v>
      </c>
      <c r="DP19">
        <v>4.9992900000000002</v>
      </c>
      <c r="DQ19">
        <v>17532.5</v>
      </c>
      <c r="DR19">
        <v>17315.099999999999</v>
      </c>
      <c r="DS19">
        <v>45.5</v>
      </c>
      <c r="DT19">
        <v>45.625</v>
      </c>
      <c r="DU19">
        <v>45.811999999999998</v>
      </c>
      <c r="DV19">
        <v>46.25</v>
      </c>
      <c r="DW19">
        <v>47.375</v>
      </c>
      <c r="DX19">
        <v>1955.17</v>
      </c>
      <c r="DY19">
        <v>39.92</v>
      </c>
      <c r="DZ19">
        <v>0</v>
      </c>
      <c r="EA19">
        <v>120</v>
      </c>
      <c r="EB19">
        <v>785.47729411764703</v>
      </c>
      <c r="EC19">
        <v>-6.3031862344343699</v>
      </c>
      <c r="ED19">
        <v>342.96569022044503</v>
      </c>
      <c r="EE19">
        <v>17482.752941176499</v>
      </c>
      <c r="EF19">
        <v>10</v>
      </c>
      <c r="EG19">
        <v>1566771828</v>
      </c>
      <c r="EH19" t="s">
        <v>363</v>
      </c>
      <c r="EI19">
        <v>135</v>
      </c>
      <c r="EJ19">
        <v>-3.3580000000000001</v>
      </c>
      <c r="EK19">
        <v>-0.23400000000000001</v>
      </c>
      <c r="EL19">
        <v>200</v>
      </c>
      <c r="EM19">
        <v>14</v>
      </c>
      <c r="EN19">
        <v>0.08</v>
      </c>
      <c r="EO19">
        <v>0.02</v>
      </c>
      <c r="EP19">
        <v>23.0293278729945</v>
      </c>
      <c r="EQ19">
        <v>3.0971568762996302</v>
      </c>
      <c r="ER19">
        <v>0.29906699212914201</v>
      </c>
      <c r="ES19">
        <v>0</v>
      </c>
      <c r="ET19">
        <v>0.27655849905272001</v>
      </c>
      <c r="EU19">
        <v>8.0933397369186796E-2</v>
      </c>
      <c r="EV19">
        <v>7.7971992222677497E-3</v>
      </c>
      <c r="EW19">
        <v>1</v>
      </c>
      <c r="EX19">
        <v>1</v>
      </c>
      <c r="EY19">
        <v>2</v>
      </c>
      <c r="EZ19" t="s">
        <v>358</v>
      </c>
      <c r="FA19">
        <v>2.9340099999999998</v>
      </c>
      <c r="FB19">
        <v>2.63767</v>
      </c>
      <c r="FC19">
        <v>4.48222E-2</v>
      </c>
      <c r="FD19">
        <v>5.1593899999999998E-2</v>
      </c>
      <c r="FE19">
        <v>9.1904100000000002E-2</v>
      </c>
      <c r="FF19">
        <v>7.1568300000000001E-2</v>
      </c>
      <c r="FG19">
        <v>34039</v>
      </c>
      <c r="FH19">
        <v>29598.7</v>
      </c>
      <c r="FI19">
        <v>30994.6</v>
      </c>
      <c r="FJ19">
        <v>27363.3</v>
      </c>
      <c r="FK19">
        <v>39466.5</v>
      </c>
      <c r="FL19">
        <v>38408.300000000003</v>
      </c>
      <c r="FM19">
        <v>43499.3</v>
      </c>
      <c r="FN19">
        <v>42250.5</v>
      </c>
      <c r="FO19">
        <v>1.98475</v>
      </c>
      <c r="FP19">
        <v>1.8865700000000001</v>
      </c>
      <c r="FQ19">
        <v>0.122782</v>
      </c>
      <c r="FR19">
        <v>0</v>
      </c>
      <c r="FS19">
        <v>24.860099999999999</v>
      </c>
      <c r="FT19">
        <v>999.9</v>
      </c>
      <c r="FU19">
        <v>37.834000000000003</v>
      </c>
      <c r="FV19">
        <v>33.405000000000001</v>
      </c>
      <c r="FW19">
        <v>19.633800000000001</v>
      </c>
      <c r="FX19">
        <v>59.08</v>
      </c>
      <c r="FY19">
        <v>37.8245</v>
      </c>
      <c r="FZ19">
        <v>1</v>
      </c>
      <c r="GA19">
        <v>0.19265499999999999</v>
      </c>
      <c r="GB19">
        <v>1.7857400000000001</v>
      </c>
      <c r="GC19">
        <v>20.353100000000001</v>
      </c>
      <c r="GD19">
        <v>5.2394499999999997</v>
      </c>
      <c r="GE19">
        <v>12.0642</v>
      </c>
      <c r="GF19">
        <v>4.9715499999999997</v>
      </c>
      <c r="GG19">
        <v>3.2903500000000001</v>
      </c>
      <c r="GH19">
        <v>9999</v>
      </c>
      <c r="GI19">
        <v>9999</v>
      </c>
      <c r="GJ19">
        <v>9999</v>
      </c>
      <c r="GK19">
        <v>456.4</v>
      </c>
      <c r="GL19">
        <v>1.8869100000000001</v>
      </c>
      <c r="GM19">
        <v>1.8829499999999999</v>
      </c>
      <c r="GN19">
        <v>1.88154</v>
      </c>
      <c r="GO19">
        <v>1.88219</v>
      </c>
      <c r="GP19">
        <v>1.87758</v>
      </c>
      <c r="GQ19">
        <v>1.8794500000000001</v>
      </c>
      <c r="GR19">
        <v>1.8788100000000001</v>
      </c>
      <c r="GS19">
        <v>1.8858299999999999</v>
      </c>
      <c r="GT19" t="s">
        <v>349</v>
      </c>
      <c r="GU19" t="s">
        <v>19</v>
      </c>
      <c r="GV19" t="s">
        <v>19</v>
      </c>
      <c r="GW19" t="s">
        <v>19</v>
      </c>
      <c r="GX19" t="s">
        <v>350</v>
      </c>
      <c r="GY19" t="s">
        <v>351</v>
      </c>
      <c r="GZ19" t="s">
        <v>352</v>
      </c>
      <c r="HA19" t="s">
        <v>352</v>
      </c>
      <c r="HB19" t="s">
        <v>352</v>
      </c>
      <c r="HC19" t="s">
        <v>352</v>
      </c>
      <c r="HD19">
        <v>0</v>
      </c>
      <c r="HE19">
        <v>100</v>
      </c>
      <c r="HF19">
        <v>100</v>
      </c>
      <c r="HG19">
        <v>-3.3580000000000001</v>
      </c>
      <c r="HH19">
        <v>-0.23400000000000001</v>
      </c>
      <c r="HI19">
        <v>2</v>
      </c>
      <c r="HJ19">
        <v>519.83500000000004</v>
      </c>
      <c r="HK19">
        <v>515.64099999999996</v>
      </c>
      <c r="HL19">
        <v>22.8415</v>
      </c>
      <c r="HM19">
        <v>29.8233</v>
      </c>
      <c r="HN19">
        <v>29.9999</v>
      </c>
      <c r="HO19">
        <v>29.712399999999999</v>
      </c>
      <c r="HP19">
        <v>29.743099999999998</v>
      </c>
      <c r="HQ19">
        <v>11.510899999999999</v>
      </c>
      <c r="HR19">
        <v>37.444800000000001</v>
      </c>
      <c r="HS19">
        <v>0</v>
      </c>
      <c r="HT19">
        <v>22.917400000000001</v>
      </c>
      <c r="HU19">
        <v>200</v>
      </c>
      <c r="HV19">
        <v>13.1852</v>
      </c>
      <c r="HW19">
        <v>100.59</v>
      </c>
      <c r="HX19">
        <v>101.759</v>
      </c>
    </row>
    <row r="20" spans="1:232" x14ac:dyDescent="0.25">
      <c r="A20">
        <v>4</v>
      </c>
      <c r="B20">
        <v>1566772009.5</v>
      </c>
      <c r="C20">
        <v>361.5</v>
      </c>
      <c r="D20" t="s">
        <v>364</v>
      </c>
      <c r="E20" t="s">
        <v>365</v>
      </c>
      <c r="G20">
        <v>1566772009.5</v>
      </c>
      <c r="H20">
        <f t="shared" si="0"/>
        <v>5.844445193410059E-3</v>
      </c>
      <c r="I20">
        <f t="shared" si="1"/>
        <v>14.29559426884606</v>
      </c>
      <c r="J20">
        <f t="shared" si="2"/>
        <v>82.244600000000005</v>
      </c>
      <c r="K20">
        <f t="shared" si="3"/>
        <v>15.831048392691073</v>
      </c>
      <c r="L20">
        <f t="shared" si="4"/>
        <v>1.5782050126418115</v>
      </c>
      <c r="M20">
        <f t="shared" si="5"/>
        <v>8.1990046876899605</v>
      </c>
      <c r="N20">
        <f t="shared" si="6"/>
        <v>0.37921467461113745</v>
      </c>
      <c r="O20">
        <f t="shared" si="7"/>
        <v>2.2570925183460084</v>
      </c>
      <c r="P20">
        <f t="shared" si="8"/>
        <v>0.34704674499400107</v>
      </c>
      <c r="Q20">
        <f t="shared" si="9"/>
        <v>0.21956653110478855</v>
      </c>
      <c r="R20">
        <f t="shared" si="10"/>
        <v>321.44413902745504</v>
      </c>
      <c r="S20">
        <f t="shared" si="11"/>
        <v>27.014724381253181</v>
      </c>
      <c r="T20">
        <f t="shared" si="12"/>
        <v>26.9343</v>
      </c>
      <c r="U20">
        <f t="shared" si="13"/>
        <v>3.5653719429419457</v>
      </c>
      <c r="V20">
        <f t="shared" si="14"/>
        <v>55.494551411079271</v>
      </c>
      <c r="W20">
        <f t="shared" si="15"/>
        <v>1.93282917767658</v>
      </c>
      <c r="X20">
        <f t="shared" si="16"/>
        <v>3.4829170225361943</v>
      </c>
      <c r="Y20">
        <f t="shared" si="17"/>
        <v>1.6325427652653657</v>
      </c>
      <c r="Z20">
        <f t="shared" si="18"/>
        <v>-257.7400330293836</v>
      </c>
      <c r="AA20">
        <f t="shared" si="19"/>
        <v>-48.381706247190316</v>
      </c>
      <c r="AB20">
        <f t="shared" si="20"/>
        <v>-4.6137893955898832</v>
      </c>
      <c r="AC20">
        <f t="shared" si="21"/>
        <v>10.708610355291235</v>
      </c>
      <c r="AD20">
        <v>-4.1374961035282598E-2</v>
      </c>
      <c r="AE20">
        <v>4.6447018407767E-2</v>
      </c>
      <c r="AF20">
        <v>3.46790900516958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52837.167060707601</v>
      </c>
      <c r="AL20">
        <v>0</v>
      </c>
      <c r="AM20">
        <v>560.67588235294102</v>
      </c>
      <c r="AN20">
        <v>2927.61</v>
      </c>
      <c r="AO20">
        <f t="shared" si="25"/>
        <v>2366.9341176470589</v>
      </c>
      <c r="AP20">
        <f t="shared" si="26"/>
        <v>0.80848682633515356</v>
      </c>
      <c r="AQ20">
        <v>-1.0916802797921701</v>
      </c>
      <c r="AR20" t="s">
        <v>366</v>
      </c>
      <c r="AS20">
        <v>789.15235294117599</v>
      </c>
      <c r="AT20">
        <v>900.61300000000006</v>
      </c>
      <c r="AU20">
        <f t="shared" si="27"/>
        <v>0.12376086849603996</v>
      </c>
      <c r="AV20">
        <v>0.5</v>
      </c>
      <c r="AW20">
        <f t="shared" si="28"/>
        <v>1681.2144004251436</v>
      </c>
      <c r="AX20">
        <f t="shared" si="29"/>
        <v>14.29559426884606</v>
      </c>
      <c r="AY20">
        <f t="shared" si="30"/>
        <v>104.03427716233243</v>
      </c>
      <c r="AZ20">
        <f t="shared" si="31"/>
        <v>0.2913715436041896</v>
      </c>
      <c r="BA20">
        <f t="shared" si="32"/>
        <v>9.1524760582273827E-3</v>
      </c>
      <c r="BB20">
        <f t="shared" si="33"/>
        <v>2.2506859216999975</v>
      </c>
      <c r="BC20" t="s">
        <v>367</v>
      </c>
      <c r="BD20">
        <v>638.20000000000005</v>
      </c>
      <c r="BE20">
        <f t="shared" si="34"/>
        <v>262.41300000000001</v>
      </c>
      <c r="BF20">
        <f t="shared" si="35"/>
        <v>0.42475276399730222</v>
      </c>
      <c r="BG20">
        <f t="shared" si="36"/>
        <v>0.88537963929571384</v>
      </c>
      <c r="BH20">
        <f t="shared" si="37"/>
        <v>0.32788607443141438</v>
      </c>
      <c r="BI20">
        <f t="shared" si="38"/>
        <v>0.8563808282146077</v>
      </c>
      <c r="BJ20">
        <v>1852</v>
      </c>
      <c r="BK20">
        <v>300</v>
      </c>
      <c r="BL20">
        <v>300</v>
      </c>
      <c r="BM20">
        <v>300</v>
      </c>
      <c r="BN20">
        <v>10210.200000000001</v>
      </c>
      <c r="BO20">
        <v>868.80700000000002</v>
      </c>
      <c r="BP20">
        <v>-6.8035999999999999E-3</v>
      </c>
      <c r="BQ20">
        <v>-1.1805399999999999</v>
      </c>
      <c r="BR20" t="s">
        <v>345</v>
      </c>
      <c r="BS20" t="s">
        <v>345</v>
      </c>
      <c r="BT20" t="s">
        <v>345</v>
      </c>
      <c r="BU20" t="s">
        <v>345</v>
      </c>
      <c r="BV20" t="s">
        <v>345</v>
      </c>
      <c r="BW20" t="s">
        <v>345</v>
      </c>
      <c r="BX20" t="s">
        <v>345</v>
      </c>
      <c r="BY20" t="s">
        <v>345</v>
      </c>
      <c r="BZ20" t="s">
        <v>345</v>
      </c>
      <c r="CA20" t="s">
        <v>345</v>
      </c>
      <c r="CB20">
        <f t="shared" si="39"/>
        <v>2000.02</v>
      </c>
      <c r="CC20">
        <f t="shared" si="40"/>
        <v>1681.2144004251436</v>
      </c>
      <c r="CD20">
        <f t="shared" si="41"/>
        <v>0.84059879422462958</v>
      </c>
      <c r="CE20">
        <f t="shared" si="42"/>
        <v>0.19119758844925941</v>
      </c>
      <c r="CF20">
        <v>6</v>
      </c>
      <c r="CG20">
        <v>0.5</v>
      </c>
      <c r="CH20" t="s">
        <v>346</v>
      </c>
      <c r="CI20">
        <v>1566772009.5</v>
      </c>
      <c r="CJ20">
        <v>82.244600000000005</v>
      </c>
      <c r="CK20">
        <v>99.975200000000001</v>
      </c>
      <c r="CL20">
        <v>19.388300000000001</v>
      </c>
      <c r="CM20">
        <v>12.5113</v>
      </c>
      <c r="CN20">
        <v>500.02600000000001</v>
      </c>
      <c r="CO20">
        <v>99.590500000000006</v>
      </c>
      <c r="CP20">
        <v>9.9992600000000001E-2</v>
      </c>
      <c r="CQ20">
        <v>26.5367</v>
      </c>
      <c r="CR20">
        <v>26.9343</v>
      </c>
      <c r="CS20">
        <v>999.9</v>
      </c>
      <c r="CT20">
        <v>0</v>
      </c>
      <c r="CU20">
        <v>0</v>
      </c>
      <c r="CV20">
        <v>10018.799999999999</v>
      </c>
      <c r="CW20">
        <v>0</v>
      </c>
      <c r="CX20">
        <v>360.786</v>
      </c>
      <c r="CY20">
        <v>-17.776499999999999</v>
      </c>
      <c r="CZ20">
        <v>83.824600000000004</v>
      </c>
      <c r="DA20">
        <v>101.242</v>
      </c>
      <c r="DB20">
        <v>6.8860000000000001</v>
      </c>
      <c r="DC20">
        <v>85.556600000000003</v>
      </c>
      <c r="DD20">
        <v>99.975200000000001</v>
      </c>
      <c r="DE20">
        <v>19.6313</v>
      </c>
      <c r="DF20">
        <v>12.5113</v>
      </c>
      <c r="DG20">
        <v>1.9317800000000001</v>
      </c>
      <c r="DH20">
        <v>1.246</v>
      </c>
      <c r="DI20">
        <v>16.896000000000001</v>
      </c>
      <c r="DJ20">
        <v>10.162800000000001</v>
      </c>
      <c r="DK20">
        <v>2000.02</v>
      </c>
      <c r="DL20">
        <v>0.97999000000000003</v>
      </c>
      <c r="DM20">
        <v>2.0009599999999999E-2</v>
      </c>
      <c r="DN20">
        <v>0</v>
      </c>
      <c r="DO20">
        <v>788.96500000000003</v>
      </c>
      <c r="DP20">
        <v>4.9992900000000002</v>
      </c>
      <c r="DQ20">
        <v>17658.3</v>
      </c>
      <c r="DR20">
        <v>17314.5</v>
      </c>
      <c r="DS20">
        <v>45.75</v>
      </c>
      <c r="DT20">
        <v>45.936999999999998</v>
      </c>
      <c r="DU20">
        <v>46.061999999999998</v>
      </c>
      <c r="DV20">
        <v>46.686999999999998</v>
      </c>
      <c r="DW20">
        <v>47.686999999999998</v>
      </c>
      <c r="DX20">
        <v>1955.1</v>
      </c>
      <c r="DY20">
        <v>39.92</v>
      </c>
      <c r="DZ20">
        <v>0</v>
      </c>
      <c r="EA20">
        <v>120</v>
      </c>
      <c r="EB20">
        <v>789.15235294117599</v>
      </c>
      <c r="EC20">
        <v>-8.1833333204263408</v>
      </c>
      <c r="ED20">
        <v>-403.382352552329</v>
      </c>
      <c r="EE20">
        <v>17668.294117647099</v>
      </c>
      <c r="EF20">
        <v>10</v>
      </c>
      <c r="EG20">
        <v>1566772036</v>
      </c>
      <c r="EH20" t="s">
        <v>368</v>
      </c>
      <c r="EI20">
        <v>136</v>
      </c>
      <c r="EJ20">
        <v>-3.3119999999999998</v>
      </c>
      <c r="EK20">
        <v>-0.24299999999999999</v>
      </c>
      <c r="EL20">
        <v>100</v>
      </c>
      <c r="EM20">
        <v>12</v>
      </c>
      <c r="EN20">
        <v>0.12</v>
      </c>
      <c r="EO20">
        <v>0.01</v>
      </c>
      <c r="EP20">
        <v>14.1731620919828</v>
      </c>
      <c r="EQ20">
        <v>1.36563824093424</v>
      </c>
      <c r="ER20">
        <v>0.13451289362114499</v>
      </c>
      <c r="ES20">
        <v>0</v>
      </c>
      <c r="ET20">
        <v>0.36771599714513498</v>
      </c>
      <c r="EU20">
        <v>7.2082373068565006E-2</v>
      </c>
      <c r="EV20">
        <v>6.9591646169468203E-3</v>
      </c>
      <c r="EW20">
        <v>1</v>
      </c>
      <c r="EX20">
        <v>1</v>
      </c>
      <c r="EY20">
        <v>2</v>
      </c>
      <c r="EZ20" t="s">
        <v>358</v>
      </c>
      <c r="FA20">
        <v>2.9339200000000001</v>
      </c>
      <c r="FB20">
        <v>2.63754</v>
      </c>
      <c r="FC20">
        <v>2.3042400000000001E-2</v>
      </c>
      <c r="FD20">
        <v>2.73511E-2</v>
      </c>
      <c r="FE20">
        <v>9.3897400000000006E-2</v>
      </c>
      <c r="FF20">
        <v>6.82894E-2</v>
      </c>
      <c r="FG20">
        <v>34813.199999999997</v>
      </c>
      <c r="FH20">
        <v>30354.400000000001</v>
      </c>
      <c r="FI20">
        <v>30993.200000000001</v>
      </c>
      <c r="FJ20">
        <v>27362.9</v>
      </c>
      <c r="FK20">
        <v>39375.5</v>
      </c>
      <c r="FL20">
        <v>38540.5</v>
      </c>
      <c r="FM20">
        <v>43498.1</v>
      </c>
      <c r="FN20">
        <v>42249.4</v>
      </c>
      <c r="FO20">
        <v>1.9856799999999999</v>
      </c>
      <c r="FP20">
        <v>1.88533</v>
      </c>
      <c r="FQ20">
        <v>0.10999299999999999</v>
      </c>
      <c r="FR20">
        <v>0</v>
      </c>
      <c r="FS20">
        <v>25.1326</v>
      </c>
      <c r="FT20">
        <v>999.9</v>
      </c>
      <c r="FU20">
        <v>37.784999999999997</v>
      </c>
      <c r="FV20">
        <v>33.365000000000002</v>
      </c>
      <c r="FW20">
        <v>19.5654</v>
      </c>
      <c r="FX20">
        <v>59.440100000000001</v>
      </c>
      <c r="FY20">
        <v>37.728400000000001</v>
      </c>
      <c r="FZ20">
        <v>1</v>
      </c>
      <c r="GA20">
        <v>0.19282299999999999</v>
      </c>
      <c r="GB20">
        <v>1.5497300000000001</v>
      </c>
      <c r="GC20">
        <v>20.354900000000001</v>
      </c>
      <c r="GD20">
        <v>5.2404999999999999</v>
      </c>
      <c r="GE20">
        <v>12.064500000000001</v>
      </c>
      <c r="GF20">
        <v>4.9714999999999998</v>
      </c>
      <c r="GG20">
        <v>3.2904</v>
      </c>
      <c r="GH20">
        <v>9999</v>
      </c>
      <c r="GI20">
        <v>9999</v>
      </c>
      <c r="GJ20">
        <v>9999</v>
      </c>
      <c r="GK20">
        <v>456.4</v>
      </c>
      <c r="GL20">
        <v>1.8869</v>
      </c>
      <c r="GM20">
        <v>1.8829400000000001</v>
      </c>
      <c r="GN20">
        <v>1.8815500000000001</v>
      </c>
      <c r="GO20">
        <v>1.88218</v>
      </c>
      <c r="GP20">
        <v>1.87758</v>
      </c>
      <c r="GQ20">
        <v>1.87944</v>
      </c>
      <c r="GR20">
        <v>1.8788100000000001</v>
      </c>
      <c r="GS20">
        <v>1.88584</v>
      </c>
      <c r="GT20" t="s">
        <v>349</v>
      </c>
      <c r="GU20" t="s">
        <v>19</v>
      </c>
      <c r="GV20" t="s">
        <v>19</v>
      </c>
      <c r="GW20" t="s">
        <v>19</v>
      </c>
      <c r="GX20" t="s">
        <v>350</v>
      </c>
      <c r="GY20" t="s">
        <v>351</v>
      </c>
      <c r="GZ20" t="s">
        <v>352</v>
      </c>
      <c r="HA20" t="s">
        <v>352</v>
      </c>
      <c r="HB20" t="s">
        <v>352</v>
      </c>
      <c r="HC20" t="s">
        <v>352</v>
      </c>
      <c r="HD20">
        <v>0</v>
      </c>
      <c r="HE20">
        <v>100</v>
      </c>
      <c r="HF20">
        <v>100</v>
      </c>
      <c r="HG20">
        <v>-3.3119999999999998</v>
      </c>
      <c r="HH20">
        <v>-0.24299999999999999</v>
      </c>
      <c r="HI20">
        <v>2</v>
      </c>
      <c r="HJ20">
        <v>520.76099999999997</v>
      </c>
      <c r="HK20">
        <v>515.15599999999995</v>
      </c>
      <c r="HL20">
        <v>23.709800000000001</v>
      </c>
      <c r="HM20">
        <v>29.843800000000002</v>
      </c>
      <c r="HN20">
        <v>30</v>
      </c>
      <c r="HO20">
        <v>29.753299999999999</v>
      </c>
      <c r="HP20">
        <v>29.788499999999999</v>
      </c>
      <c r="HQ20">
        <v>7.3244999999999996</v>
      </c>
      <c r="HR20">
        <v>40.759399999999999</v>
      </c>
      <c r="HS20">
        <v>0</v>
      </c>
      <c r="HT20">
        <v>23.708500000000001</v>
      </c>
      <c r="HU20">
        <v>100</v>
      </c>
      <c r="HV20">
        <v>12.386799999999999</v>
      </c>
      <c r="HW20">
        <v>100.586</v>
      </c>
      <c r="HX20">
        <v>101.75700000000001</v>
      </c>
    </row>
    <row r="21" spans="1:232" x14ac:dyDescent="0.25">
      <c r="A21">
        <v>5</v>
      </c>
      <c r="B21">
        <v>1566772109.5</v>
      </c>
      <c r="C21">
        <v>461.5</v>
      </c>
      <c r="D21" t="s">
        <v>369</v>
      </c>
      <c r="E21" t="s">
        <v>370</v>
      </c>
      <c r="G21">
        <v>1566772109.5</v>
      </c>
      <c r="H21">
        <f t="shared" si="0"/>
        <v>6.4181498942212376E-3</v>
      </c>
      <c r="I21">
        <f t="shared" si="1"/>
        <v>0.13719210975484855</v>
      </c>
      <c r="J21">
        <f t="shared" si="2"/>
        <v>-1.67001</v>
      </c>
      <c r="K21">
        <f t="shared" si="3"/>
        <v>-2.1818994058941139</v>
      </c>
      <c r="L21">
        <f t="shared" si="4"/>
        <v>-0.21751443762474301</v>
      </c>
      <c r="M21">
        <f t="shared" si="5"/>
        <v>-0.16648397492406</v>
      </c>
      <c r="N21">
        <f t="shared" si="6"/>
        <v>0.42492412291102133</v>
      </c>
      <c r="O21">
        <f t="shared" si="7"/>
        <v>2.2548873540677894</v>
      </c>
      <c r="P21">
        <f t="shared" si="8"/>
        <v>0.38493581409532374</v>
      </c>
      <c r="Q21">
        <f t="shared" si="9"/>
        <v>0.24386330786395632</v>
      </c>
      <c r="R21">
        <f t="shared" si="10"/>
        <v>321.43456307050673</v>
      </c>
      <c r="S21">
        <f t="shared" si="11"/>
        <v>26.97872157279085</v>
      </c>
      <c r="T21">
        <f t="shared" si="12"/>
        <v>26.980899999999998</v>
      </c>
      <c r="U21">
        <f t="shared" si="13"/>
        <v>3.575146591539291</v>
      </c>
      <c r="V21">
        <f t="shared" si="14"/>
        <v>55.742341120170849</v>
      </c>
      <c r="W21">
        <f t="shared" si="15"/>
        <v>1.9591158587120001</v>
      </c>
      <c r="X21">
        <f t="shared" si="16"/>
        <v>3.5145919947791309</v>
      </c>
      <c r="Y21">
        <f t="shared" si="17"/>
        <v>1.6160307328272909</v>
      </c>
      <c r="Z21">
        <f t="shared" si="18"/>
        <v>-283.04041033515659</v>
      </c>
      <c r="AA21">
        <f t="shared" si="19"/>
        <v>-35.31477398294178</v>
      </c>
      <c r="AB21">
        <f t="shared" si="20"/>
        <v>-3.3743699542858869</v>
      </c>
      <c r="AC21">
        <f t="shared" si="21"/>
        <v>-0.29499120187754357</v>
      </c>
      <c r="AD21">
        <v>-4.1315451406126601E-2</v>
      </c>
      <c r="AE21">
        <v>4.6380213635709502E-2</v>
      </c>
      <c r="AF21">
        <v>3.4639623228740901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52737.23352067743</v>
      </c>
      <c r="AL21">
        <v>0</v>
      </c>
      <c r="AM21">
        <v>560.67588235294102</v>
      </c>
      <c r="AN21">
        <v>2927.61</v>
      </c>
      <c r="AO21">
        <f t="shared" si="25"/>
        <v>2366.9341176470589</v>
      </c>
      <c r="AP21">
        <f t="shared" si="26"/>
        <v>0.80848682633515356</v>
      </c>
      <c r="AQ21">
        <v>-1.0916802797921701</v>
      </c>
      <c r="AR21" t="s">
        <v>371</v>
      </c>
      <c r="AS21">
        <v>831.70623529411796</v>
      </c>
      <c r="AT21">
        <v>870.91899999999998</v>
      </c>
      <c r="AU21">
        <f t="shared" si="27"/>
        <v>4.5024582889892195E-2</v>
      </c>
      <c r="AV21">
        <v>0.5</v>
      </c>
      <c r="AW21">
        <f t="shared" si="28"/>
        <v>1681.1640004251565</v>
      </c>
      <c r="AX21">
        <f t="shared" si="29"/>
        <v>0.13719210975484855</v>
      </c>
      <c r="AY21">
        <f t="shared" si="30"/>
        <v>37.846853944322611</v>
      </c>
      <c r="AZ21">
        <f t="shared" si="31"/>
        <v>0.20617187132213211</v>
      </c>
      <c r="BA21">
        <f t="shared" si="32"/>
        <v>7.309652057956535E-4</v>
      </c>
      <c r="BB21">
        <f t="shared" si="33"/>
        <v>2.3615181205140781</v>
      </c>
      <c r="BC21" t="s">
        <v>372</v>
      </c>
      <c r="BD21">
        <v>691.36</v>
      </c>
      <c r="BE21">
        <f t="shared" si="34"/>
        <v>179.55899999999997</v>
      </c>
      <c r="BF21">
        <f t="shared" si="35"/>
        <v>0.2183837329561984</v>
      </c>
      <c r="BG21">
        <f t="shared" si="36"/>
        <v>0.91970531022917845</v>
      </c>
      <c r="BH21">
        <f t="shared" si="37"/>
        <v>0.1263936650820133</v>
      </c>
      <c r="BI21">
        <f t="shared" si="38"/>
        <v>0.86892617106070213</v>
      </c>
      <c r="BJ21">
        <v>1854</v>
      </c>
      <c r="BK21">
        <v>300</v>
      </c>
      <c r="BL21">
        <v>300</v>
      </c>
      <c r="BM21">
        <v>300</v>
      </c>
      <c r="BN21">
        <v>10209.799999999999</v>
      </c>
      <c r="BO21">
        <v>857.71400000000006</v>
      </c>
      <c r="BP21">
        <v>-6.8031899999999998E-3</v>
      </c>
      <c r="BQ21">
        <v>-1.5321</v>
      </c>
      <c r="BR21" t="s">
        <v>345</v>
      </c>
      <c r="BS21" t="s">
        <v>345</v>
      </c>
      <c r="BT21" t="s">
        <v>345</v>
      </c>
      <c r="BU21" t="s">
        <v>345</v>
      </c>
      <c r="BV21" t="s">
        <v>345</v>
      </c>
      <c r="BW21" t="s">
        <v>345</v>
      </c>
      <c r="BX21" t="s">
        <v>345</v>
      </c>
      <c r="BY21" t="s">
        <v>345</v>
      </c>
      <c r="BZ21" t="s">
        <v>345</v>
      </c>
      <c r="CA21" t="s">
        <v>345</v>
      </c>
      <c r="CB21">
        <f t="shared" si="39"/>
        <v>1999.96</v>
      </c>
      <c r="CC21">
        <f t="shared" si="40"/>
        <v>1681.1640004251565</v>
      </c>
      <c r="CD21">
        <f t="shared" si="41"/>
        <v>0.84059881218882204</v>
      </c>
      <c r="CE21">
        <f t="shared" si="42"/>
        <v>0.1911976243776442</v>
      </c>
      <c r="CF21">
        <v>6</v>
      </c>
      <c r="CG21">
        <v>0.5</v>
      </c>
      <c r="CH21" t="s">
        <v>346</v>
      </c>
      <c r="CI21">
        <v>1566772109.5</v>
      </c>
      <c r="CJ21">
        <v>-1.67001</v>
      </c>
      <c r="CK21">
        <v>-1.51824</v>
      </c>
      <c r="CL21">
        <v>19.652000000000001</v>
      </c>
      <c r="CM21">
        <v>12.1015</v>
      </c>
      <c r="CN21">
        <v>499.995</v>
      </c>
      <c r="CO21">
        <v>99.590400000000002</v>
      </c>
      <c r="CP21">
        <v>0.100006</v>
      </c>
      <c r="CQ21">
        <v>26.6904</v>
      </c>
      <c r="CR21">
        <v>26.980899999999998</v>
      </c>
      <c r="CS21">
        <v>999.9</v>
      </c>
      <c r="CT21">
        <v>0</v>
      </c>
      <c r="CU21">
        <v>0</v>
      </c>
      <c r="CV21">
        <v>10004.4</v>
      </c>
      <c r="CW21">
        <v>0</v>
      </c>
      <c r="CX21">
        <v>313.72300000000001</v>
      </c>
      <c r="CY21">
        <v>-0.79576800000000003</v>
      </c>
      <c r="CZ21">
        <v>-2.3603999999999998</v>
      </c>
      <c r="DA21">
        <v>-1.53684</v>
      </c>
      <c r="DB21">
        <v>7.55145</v>
      </c>
      <c r="DC21">
        <v>0.99799400000000005</v>
      </c>
      <c r="DD21">
        <v>-1.51824</v>
      </c>
      <c r="DE21">
        <v>19.896000000000001</v>
      </c>
      <c r="DF21">
        <v>12.1015</v>
      </c>
      <c r="DG21">
        <v>1.9572499999999999</v>
      </c>
      <c r="DH21">
        <v>1.2052</v>
      </c>
      <c r="DI21">
        <v>17.102699999999999</v>
      </c>
      <c r="DJ21">
        <v>9.6658899999999992</v>
      </c>
      <c r="DK21">
        <v>1999.96</v>
      </c>
      <c r="DL21">
        <v>0.97999000000000003</v>
      </c>
      <c r="DM21">
        <v>2.0009599999999999E-2</v>
      </c>
      <c r="DN21">
        <v>0</v>
      </c>
      <c r="DO21">
        <v>831.04</v>
      </c>
      <c r="DP21">
        <v>4.9992900000000002</v>
      </c>
      <c r="DQ21">
        <v>18325.599999999999</v>
      </c>
      <c r="DR21">
        <v>17314</v>
      </c>
      <c r="DS21">
        <v>46</v>
      </c>
      <c r="DT21">
        <v>46.25</v>
      </c>
      <c r="DU21">
        <v>46.375</v>
      </c>
      <c r="DV21">
        <v>46.875</v>
      </c>
      <c r="DW21">
        <v>47.936999999999998</v>
      </c>
      <c r="DX21">
        <v>1955.04</v>
      </c>
      <c r="DY21">
        <v>39.92</v>
      </c>
      <c r="DZ21">
        <v>0</v>
      </c>
      <c r="EA21">
        <v>99.700000047683702</v>
      </c>
      <c r="EB21">
        <v>831.70623529411796</v>
      </c>
      <c r="EC21">
        <v>-7.0112745073259601</v>
      </c>
      <c r="ED21">
        <v>-64.460783675805899</v>
      </c>
      <c r="EE21">
        <v>18330.5470588235</v>
      </c>
      <c r="EF21">
        <v>10</v>
      </c>
      <c r="EG21">
        <v>1566772141.5</v>
      </c>
      <c r="EH21" t="s">
        <v>373</v>
      </c>
      <c r="EI21">
        <v>137</v>
      </c>
      <c r="EJ21">
        <v>-2.6680000000000001</v>
      </c>
      <c r="EK21">
        <v>-0.24399999999999999</v>
      </c>
      <c r="EL21">
        <v>-2</v>
      </c>
      <c r="EM21">
        <v>12</v>
      </c>
      <c r="EN21">
        <v>0.36</v>
      </c>
      <c r="EO21">
        <v>0.02</v>
      </c>
      <c r="EP21">
        <v>0.673952326528793</v>
      </c>
      <c r="EQ21">
        <v>3.5575233415168502E-2</v>
      </c>
      <c r="ER21">
        <v>2.8263939588464002E-2</v>
      </c>
      <c r="ES21">
        <v>1</v>
      </c>
      <c r="ET21">
        <v>0.41612025088145099</v>
      </c>
      <c r="EU21">
        <v>5.0589152510766497E-2</v>
      </c>
      <c r="EV21">
        <v>5.0062510719261002E-3</v>
      </c>
      <c r="EW21">
        <v>1</v>
      </c>
      <c r="EX21">
        <v>2</v>
      </c>
      <c r="EY21">
        <v>2</v>
      </c>
      <c r="EZ21" t="s">
        <v>348</v>
      </c>
      <c r="FA21">
        <v>2.9338199999999999</v>
      </c>
      <c r="FB21">
        <v>2.6375600000000001</v>
      </c>
      <c r="FC21">
        <v>2.75374E-4</v>
      </c>
      <c r="FD21">
        <v>-4.3288099999999998E-4</v>
      </c>
      <c r="FE21">
        <v>9.48045E-2</v>
      </c>
      <c r="FF21">
        <v>6.6594899999999999E-2</v>
      </c>
      <c r="FG21">
        <v>35625.1</v>
      </c>
      <c r="FH21">
        <v>31221.3</v>
      </c>
      <c r="FI21">
        <v>30994.1</v>
      </c>
      <c r="FJ21">
        <v>27363.3</v>
      </c>
      <c r="FK21">
        <v>39334.1</v>
      </c>
      <c r="FL21">
        <v>38608.400000000001</v>
      </c>
      <c r="FM21">
        <v>43499.1</v>
      </c>
      <c r="FN21">
        <v>42250.2</v>
      </c>
      <c r="FO21">
        <v>1.9856</v>
      </c>
      <c r="FP21">
        <v>1.88452</v>
      </c>
      <c r="FQ21">
        <v>0.103604</v>
      </c>
      <c r="FR21">
        <v>0</v>
      </c>
      <c r="FS21">
        <v>25.284099999999999</v>
      </c>
      <c r="FT21">
        <v>999.9</v>
      </c>
      <c r="FU21">
        <v>37.81</v>
      </c>
      <c r="FV21">
        <v>33.365000000000002</v>
      </c>
      <c r="FW21">
        <v>19.578499999999998</v>
      </c>
      <c r="FX21">
        <v>58.8</v>
      </c>
      <c r="FY21">
        <v>37.6282</v>
      </c>
      <c r="FZ21">
        <v>1</v>
      </c>
      <c r="GA21">
        <v>0.19508900000000001</v>
      </c>
      <c r="GB21">
        <v>2.0560900000000002</v>
      </c>
      <c r="GC21">
        <v>20.346399999999999</v>
      </c>
      <c r="GD21">
        <v>5.2403500000000003</v>
      </c>
      <c r="GE21">
        <v>12.0669</v>
      </c>
      <c r="GF21">
        <v>4.9717000000000002</v>
      </c>
      <c r="GG21">
        <v>3.29033</v>
      </c>
      <c r="GH21">
        <v>9999</v>
      </c>
      <c r="GI21">
        <v>9999</v>
      </c>
      <c r="GJ21">
        <v>9999</v>
      </c>
      <c r="GK21">
        <v>456.4</v>
      </c>
      <c r="GL21">
        <v>1.88697</v>
      </c>
      <c r="GM21">
        <v>1.88307</v>
      </c>
      <c r="GN21">
        <v>1.8815599999999999</v>
      </c>
      <c r="GO21">
        <v>1.88225</v>
      </c>
      <c r="GP21">
        <v>1.8775900000000001</v>
      </c>
      <c r="GQ21">
        <v>1.8795200000000001</v>
      </c>
      <c r="GR21">
        <v>1.8788499999999999</v>
      </c>
      <c r="GS21">
        <v>1.8858999999999999</v>
      </c>
      <c r="GT21" t="s">
        <v>349</v>
      </c>
      <c r="GU21" t="s">
        <v>19</v>
      </c>
      <c r="GV21" t="s">
        <v>19</v>
      </c>
      <c r="GW21" t="s">
        <v>19</v>
      </c>
      <c r="GX21" t="s">
        <v>350</v>
      </c>
      <c r="GY21" t="s">
        <v>351</v>
      </c>
      <c r="GZ21" t="s">
        <v>352</v>
      </c>
      <c r="HA21" t="s">
        <v>352</v>
      </c>
      <c r="HB21" t="s">
        <v>352</v>
      </c>
      <c r="HC21" t="s">
        <v>352</v>
      </c>
      <c r="HD21">
        <v>0</v>
      </c>
      <c r="HE21">
        <v>100</v>
      </c>
      <c r="HF21">
        <v>100</v>
      </c>
      <c r="HG21">
        <v>-2.6680000000000001</v>
      </c>
      <c r="HH21">
        <v>-0.24399999999999999</v>
      </c>
      <c r="HI21">
        <v>2</v>
      </c>
      <c r="HJ21">
        <v>520.90200000000004</v>
      </c>
      <c r="HK21">
        <v>514.81500000000005</v>
      </c>
      <c r="HL21">
        <v>23.200199999999999</v>
      </c>
      <c r="HM21">
        <v>29.854099999999999</v>
      </c>
      <c r="HN21">
        <v>29.9999</v>
      </c>
      <c r="HO21">
        <v>29.776299999999999</v>
      </c>
      <c r="HP21">
        <v>29.814</v>
      </c>
      <c r="HQ21">
        <v>0</v>
      </c>
      <c r="HR21">
        <v>42.357199999999999</v>
      </c>
      <c r="HS21">
        <v>0</v>
      </c>
      <c r="HT21">
        <v>23.775400000000001</v>
      </c>
      <c r="HU21">
        <v>0</v>
      </c>
      <c r="HV21">
        <v>11.9834</v>
      </c>
      <c r="HW21">
        <v>100.589</v>
      </c>
      <c r="HX21">
        <v>101.759</v>
      </c>
    </row>
    <row r="22" spans="1:232" x14ac:dyDescent="0.25">
      <c r="A22">
        <v>7</v>
      </c>
      <c r="B22">
        <v>1566772414.5</v>
      </c>
      <c r="C22">
        <v>766.5</v>
      </c>
      <c r="D22" t="s">
        <v>379</v>
      </c>
      <c r="E22" t="s">
        <v>380</v>
      </c>
      <c r="G22">
        <v>1566772414.5</v>
      </c>
      <c r="H22">
        <f t="shared" si="0"/>
        <v>6.2774397741053494E-3</v>
      </c>
      <c r="I22">
        <f t="shared" si="1"/>
        <v>35.754870233541972</v>
      </c>
      <c r="J22">
        <f t="shared" si="2"/>
        <v>354.59899999999999</v>
      </c>
      <c r="K22">
        <f t="shared" si="3"/>
        <v>196.07386581355163</v>
      </c>
      <c r="L22">
        <f t="shared" si="4"/>
        <v>19.54837521033059</v>
      </c>
      <c r="M22">
        <f t="shared" si="5"/>
        <v>35.353178111965001</v>
      </c>
      <c r="N22">
        <f t="shared" si="6"/>
        <v>0.41090581955812949</v>
      </c>
      <c r="O22">
        <f t="shared" si="7"/>
        <v>2.254636827921277</v>
      </c>
      <c r="P22">
        <f t="shared" si="8"/>
        <v>0.37338411243111325</v>
      </c>
      <c r="Q22">
        <f t="shared" si="9"/>
        <v>0.23645006390371848</v>
      </c>
      <c r="R22">
        <f t="shared" si="10"/>
        <v>321.44996128010717</v>
      </c>
      <c r="S22">
        <f t="shared" si="11"/>
        <v>27.028569218157291</v>
      </c>
      <c r="T22">
        <f t="shared" si="12"/>
        <v>26.9206</v>
      </c>
      <c r="U22">
        <f t="shared" si="13"/>
        <v>3.5625027212835652</v>
      </c>
      <c r="V22">
        <f t="shared" si="14"/>
        <v>54.97575773121428</v>
      </c>
      <c r="W22">
        <f t="shared" si="15"/>
        <v>1.9325262148260003</v>
      </c>
      <c r="X22">
        <f t="shared" si="16"/>
        <v>3.5152334312051607</v>
      </c>
      <c r="Y22">
        <f t="shared" si="17"/>
        <v>1.6299765064575649</v>
      </c>
      <c r="Z22">
        <f t="shared" si="18"/>
        <v>-276.8350940380459</v>
      </c>
      <c r="AA22">
        <f t="shared" si="19"/>
        <v>-27.604454809451155</v>
      </c>
      <c r="AB22">
        <f t="shared" si="20"/>
        <v>-2.6371775564843905</v>
      </c>
      <c r="AC22">
        <f t="shared" si="21"/>
        <v>14.373234876125721</v>
      </c>
      <c r="AD22">
        <v>-4.1308693936726003E-2</v>
      </c>
      <c r="AE22">
        <v>4.6372627784320497E-2</v>
      </c>
      <c r="AF22">
        <v>3.46351404293749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52728.602125980316</v>
      </c>
      <c r="AL22">
        <v>0</v>
      </c>
      <c r="AM22">
        <v>560.67588235294102</v>
      </c>
      <c r="AN22">
        <v>2927.61</v>
      </c>
      <c r="AO22">
        <f t="shared" si="25"/>
        <v>2366.9341176470589</v>
      </c>
      <c r="AP22">
        <f t="shared" si="26"/>
        <v>0.80848682633515356</v>
      </c>
      <c r="AQ22">
        <v>-1.0916802797921701</v>
      </c>
      <c r="AR22" t="s">
        <v>381</v>
      </c>
      <c r="AS22">
        <v>770.53282352941198</v>
      </c>
      <c r="AT22">
        <v>1011.91</v>
      </c>
      <c r="AU22">
        <f t="shared" si="27"/>
        <v>0.23853621020702231</v>
      </c>
      <c r="AV22">
        <v>0.5</v>
      </c>
      <c r="AW22">
        <f t="shared" si="28"/>
        <v>1681.2477004250286</v>
      </c>
      <c r="AX22">
        <f t="shared" si="29"/>
        <v>35.754870233541972</v>
      </c>
      <c r="AY22">
        <f t="shared" si="30"/>
        <v>200.51922743932874</v>
      </c>
      <c r="AZ22">
        <f t="shared" si="31"/>
        <v>0.40573766441679593</v>
      </c>
      <c r="BA22">
        <f t="shared" si="32"/>
        <v>2.1916193850566538E-2</v>
      </c>
      <c r="BB22">
        <f t="shared" si="33"/>
        <v>1.8931525530926667</v>
      </c>
      <c r="BC22" t="s">
        <v>382</v>
      </c>
      <c r="BD22">
        <v>601.34</v>
      </c>
      <c r="BE22">
        <f t="shared" si="34"/>
        <v>410.56999999999994</v>
      </c>
      <c r="BF22">
        <f t="shared" si="35"/>
        <v>0.58790748586255215</v>
      </c>
      <c r="BG22">
        <f t="shared" si="36"/>
        <v>0.82350715953006326</v>
      </c>
      <c r="BH22">
        <f t="shared" si="37"/>
        <v>0.5349266977622148</v>
      </c>
      <c r="BI22">
        <f t="shared" si="38"/>
        <v>0.80935924059617459</v>
      </c>
      <c r="BJ22">
        <v>1858</v>
      </c>
      <c r="BK22">
        <v>300</v>
      </c>
      <c r="BL22">
        <v>300</v>
      </c>
      <c r="BM22">
        <v>300</v>
      </c>
      <c r="BN22">
        <v>10207.700000000001</v>
      </c>
      <c r="BO22">
        <v>951.83</v>
      </c>
      <c r="BP22">
        <v>-6.8023800000000002E-3</v>
      </c>
      <c r="BQ22">
        <v>1.01068</v>
      </c>
      <c r="BR22" t="s">
        <v>345</v>
      </c>
      <c r="BS22" t="s">
        <v>345</v>
      </c>
      <c r="BT22" t="s">
        <v>345</v>
      </c>
      <c r="BU22" t="s">
        <v>345</v>
      </c>
      <c r="BV22" t="s">
        <v>345</v>
      </c>
      <c r="BW22" t="s">
        <v>345</v>
      </c>
      <c r="BX22" t="s">
        <v>345</v>
      </c>
      <c r="BY22" t="s">
        <v>345</v>
      </c>
      <c r="BZ22" t="s">
        <v>345</v>
      </c>
      <c r="CA22" t="s">
        <v>345</v>
      </c>
      <c r="CB22">
        <f t="shared" si="39"/>
        <v>2000.06</v>
      </c>
      <c r="CC22">
        <f t="shared" si="40"/>
        <v>1681.2477004250286</v>
      </c>
      <c r="CD22">
        <f t="shared" si="41"/>
        <v>0.8405986322535467</v>
      </c>
      <c r="CE22">
        <f t="shared" si="42"/>
        <v>0.19119726450709368</v>
      </c>
      <c r="CF22">
        <v>6</v>
      </c>
      <c r="CG22">
        <v>0.5</v>
      </c>
      <c r="CH22" t="s">
        <v>346</v>
      </c>
      <c r="CI22">
        <v>1566772414.5</v>
      </c>
      <c r="CJ22">
        <v>354.59899999999999</v>
      </c>
      <c r="CK22">
        <v>400.17099999999999</v>
      </c>
      <c r="CL22">
        <v>19.383600000000001</v>
      </c>
      <c r="CM22">
        <v>11.9975</v>
      </c>
      <c r="CN22">
        <v>500.05500000000001</v>
      </c>
      <c r="CO22">
        <v>99.599000000000004</v>
      </c>
      <c r="CP22">
        <v>0.100035</v>
      </c>
      <c r="CQ22">
        <v>26.6935</v>
      </c>
      <c r="CR22">
        <v>26.9206</v>
      </c>
      <c r="CS22">
        <v>999.9</v>
      </c>
      <c r="CT22">
        <v>0</v>
      </c>
      <c r="CU22">
        <v>0</v>
      </c>
      <c r="CV22">
        <v>10001.9</v>
      </c>
      <c r="CW22">
        <v>0</v>
      </c>
      <c r="CX22">
        <v>209.47399999999999</v>
      </c>
      <c r="CY22">
        <v>-45.572099999999999</v>
      </c>
      <c r="CZ22">
        <v>361.608</v>
      </c>
      <c r="DA22">
        <v>405.03100000000001</v>
      </c>
      <c r="DB22">
        <v>7.3861299999999996</v>
      </c>
      <c r="DC22">
        <v>358.03399999999999</v>
      </c>
      <c r="DD22">
        <v>400.17099999999999</v>
      </c>
      <c r="DE22">
        <v>19.6297</v>
      </c>
      <c r="DF22">
        <v>11.9975</v>
      </c>
      <c r="DG22">
        <v>1.93059</v>
      </c>
      <c r="DH22">
        <v>1.1949399999999999</v>
      </c>
      <c r="DI22">
        <v>16.886299999999999</v>
      </c>
      <c r="DJ22">
        <v>9.5386699999999998</v>
      </c>
      <c r="DK22">
        <v>2000.06</v>
      </c>
      <c r="DL22">
        <v>0.97999599999999998</v>
      </c>
      <c r="DM22">
        <v>2.00041E-2</v>
      </c>
      <c r="DN22">
        <v>0</v>
      </c>
      <c r="DO22">
        <v>770.68399999999997</v>
      </c>
      <c r="DP22">
        <v>4.9992900000000002</v>
      </c>
      <c r="DQ22">
        <v>17134.099999999999</v>
      </c>
      <c r="DR22">
        <v>17314.900000000001</v>
      </c>
      <c r="DS22">
        <v>46.311999999999998</v>
      </c>
      <c r="DT22">
        <v>46.436999999999998</v>
      </c>
      <c r="DU22">
        <v>46.75</v>
      </c>
      <c r="DV22">
        <v>47.125</v>
      </c>
      <c r="DW22">
        <v>48.25</v>
      </c>
      <c r="DX22">
        <v>1955.15</v>
      </c>
      <c r="DY22">
        <v>39.909999999999997</v>
      </c>
      <c r="DZ22">
        <v>0</v>
      </c>
      <c r="EA22">
        <v>151.89999985694899</v>
      </c>
      <c r="EB22">
        <v>770.53282352941198</v>
      </c>
      <c r="EC22">
        <v>2.3110294198801902</v>
      </c>
      <c r="ED22">
        <v>514.85294666023697</v>
      </c>
      <c r="EE22">
        <v>17112.141176470599</v>
      </c>
      <c r="EF22">
        <v>10</v>
      </c>
      <c r="EG22">
        <v>1566772299</v>
      </c>
      <c r="EH22" t="s">
        <v>378</v>
      </c>
      <c r="EI22">
        <v>138</v>
      </c>
      <c r="EJ22">
        <v>-3.4350000000000001</v>
      </c>
      <c r="EK22">
        <v>-0.246</v>
      </c>
      <c r="EL22">
        <v>400</v>
      </c>
      <c r="EM22">
        <v>12</v>
      </c>
      <c r="EN22">
        <v>0.03</v>
      </c>
      <c r="EO22">
        <v>0.01</v>
      </c>
      <c r="EP22">
        <v>35.538067383051903</v>
      </c>
      <c r="EQ22">
        <v>9.0891388365714601E-2</v>
      </c>
      <c r="ER22">
        <v>7.2922616163830306E-2</v>
      </c>
      <c r="ES22">
        <v>1</v>
      </c>
      <c r="ET22">
        <v>0.41312430457506299</v>
      </c>
      <c r="EU22">
        <v>2.5907403805690302E-2</v>
      </c>
      <c r="EV22">
        <v>4.1961737879347401E-3</v>
      </c>
      <c r="EW22">
        <v>1</v>
      </c>
      <c r="EX22">
        <v>2</v>
      </c>
      <c r="EY22">
        <v>2</v>
      </c>
      <c r="EZ22" t="s">
        <v>348</v>
      </c>
      <c r="FA22">
        <v>2.93405</v>
      </c>
      <c r="FB22">
        <v>2.6375799999999998</v>
      </c>
      <c r="FC22">
        <v>8.2487400000000002E-2</v>
      </c>
      <c r="FD22">
        <v>9.1307100000000002E-2</v>
      </c>
      <c r="FE22">
        <v>9.3899700000000003E-2</v>
      </c>
      <c r="FF22">
        <v>6.6171300000000002E-2</v>
      </c>
      <c r="FG22">
        <v>32704.799999999999</v>
      </c>
      <c r="FH22">
        <v>28365.7</v>
      </c>
      <c r="FI22">
        <v>31001.9</v>
      </c>
      <c r="FJ22">
        <v>27369.1</v>
      </c>
      <c r="FK22">
        <v>39393.1</v>
      </c>
      <c r="FL22">
        <v>38643.599999999999</v>
      </c>
      <c r="FM22">
        <v>43509.599999999999</v>
      </c>
      <c r="FN22">
        <v>42258.6</v>
      </c>
      <c r="FO22">
        <v>1.9862200000000001</v>
      </c>
      <c r="FP22">
        <v>1.8870499999999999</v>
      </c>
      <c r="FQ22">
        <v>9.6336000000000005E-2</v>
      </c>
      <c r="FR22">
        <v>0</v>
      </c>
      <c r="FS22">
        <v>25.3429</v>
      </c>
      <c r="FT22">
        <v>999.9</v>
      </c>
      <c r="FU22">
        <v>37.81</v>
      </c>
      <c r="FV22">
        <v>33.283999999999999</v>
      </c>
      <c r="FW22">
        <v>19.487100000000002</v>
      </c>
      <c r="FX22">
        <v>58.51</v>
      </c>
      <c r="FY22">
        <v>37.572099999999999</v>
      </c>
      <c r="FZ22">
        <v>1</v>
      </c>
      <c r="GA22">
        <v>0.18618599999999999</v>
      </c>
      <c r="GB22">
        <v>1.5534600000000001</v>
      </c>
      <c r="GC22">
        <v>20.356000000000002</v>
      </c>
      <c r="GD22">
        <v>5.2382600000000004</v>
      </c>
      <c r="GE22">
        <v>12.064</v>
      </c>
      <c r="GF22">
        <v>4.9707999999999997</v>
      </c>
      <c r="GG22">
        <v>3.2905000000000002</v>
      </c>
      <c r="GH22">
        <v>9999</v>
      </c>
      <c r="GI22">
        <v>9999</v>
      </c>
      <c r="GJ22">
        <v>9999</v>
      </c>
      <c r="GK22">
        <v>456.5</v>
      </c>
      <c r="GL22">
        <v>1.8869</v>
      </c>
      <c r="GM22">
        <v>1.8829499999999999</v>
      </c>
      <c r="GN22">
        <v>1.8815500000000001</v>
      </c>
      <c r="GO22">
        <v>1.88218</v>
      </c>
      <c r="GP22">
        <v>1.87758</v>
      </c>
      <c r="GQ22">
        <v>1.87944</v>
      </c>
      <c r="GR22">
        <v>1.8788100000000001</v>
      </c>
      <c r="GS22">
        <v>1.8858299999999999</v>
      </c>
      <c r="GT22" t="s">
        <v>349</v>
      </c>
      <c r="GU22" t="s">
        <v>19</v>
      </c>
      <c r="GV22" t="s">
        <v>19</v>
      </c>
      <c r="GW22" t="s">
        <v>19</v>
      </c>
      <c r="GX22" t="s">
        <v>350</v>
      </c>
      <c r="GY22" t="s">
        <v>351</v>
      </c>
      <c r="GZ22" t="s">
        <v>352</v>
      </c>
      <c r="HA22" t="s">
        <v>352</v>
      </c>
      <c r="HB22" t="s">
        <v>352</v>
      </c>
      <c r="HC22" t="s">
        <v>352</v>
      </c>
      <c r="HD22">
        <v>0</v>
      </c>
      <c r="HE22">
        <v>100</v>
      </c>
      <c r="HF22">
        <v>100</v>
      </c>
      <c r="HG22">
        <v>-3.4350000000000001</v>
      </c>
      <c r="HH22">
        <v>-0.246</v>
      </c>
      <c r="HI22">
        <v>2</v>
      </c>
      <c r="HJ22">
        <v>521.11300000000006</v>
      </c>
      <c r="HK22">
        <v>516.44200000000001</v>
      </c>
      <c r="HL22">
        <v>23.9148</v>
      </c>
      <c r="HM22">
        <v>29.809799999999999</v>
      </c>
      <c r="HN22">
        <v>29.9999</v>
      </c>
      <c r="HO22">
        <v>29.753299999999999</v>
      </c>
      <c r="HP22">
        <v>29.7956</v>
      </c>
      <c r="HQ22">
        <v>19.485399999999998</v>
      </c>
      <c r="HR22">
        <v>42.695500000000003</v>
      </c>
      <c r="HS22">
        <v>0</v>
      </c>
      <c r="HT22">
        <v>23.8553</v>
      </c>
      <c r="HU22">
        <v>400</v>
      </c>
      <c r="HV22">
        <v>12.0014</v>
      </c>
      <c r="HW22">
        <v>100.614</v>
      </c>
      <c r="HX22">
        <v>101.779</v>
      </c>
    </row>
    <row r="23" spans="1:232" x14ac:dyDescent="0.25">
      <c r="A23">
        <v>8</v>
      </c>
      <c r="B23">
        <v>1566772535</v>
      </c>
      <c r="C23">
        <v>887</v>
      </c>
      <c r="D23" t="s">
        <v>383</v>
      </c>
      <c r="E23" t="s">
        <v>384</v>
      </c>
      <c r="G23">
        <v>1566772535</v>
      </c>
      <c r="H23">
        <f t="shared" si="0"/>
        <v>5.1586882786101296E-3</v>
      </c>
      <c r="I23">
        <f t="shared" si="1"/>
        <v>37.59775095603085</v>
      </c>
      <c r="J23">
        <f t="shared" si="2"/>
        <v>452.048</v>
      </c>
      <c r="K23">
        <f t="shared" si="3"/>
        <v>240.98608129433353</v>
      </c>
      <c r="L23">
        <f t="shared" si="4"/>
        <v>24.026176147909123</v>
      </c>
      <c r="M23">
        <f t="shared" si="5"/>
        <v>45.068930192880003</v>
      </c>
      <c r="N23">
        <f t="shared" si="6"/>
        <v>0.31855444857295906</v>
      </c>
      <c r="O23">
        <f t="shared" si="7"/>
        <v>2.2522453898089778</v>
      </c>
      <c r="P23">
        <f t="shared" si="8"/>
        <v>0.29547428179310631</v>
      </c>
      <c r="Q23">
        <f t="shared" si="9"/>
        <v>0.18660554492011572</v>
      </c>
      <c r="R23">
        <f t="shared" si="10"/>
        <v>321.42761738051092</v>
      </c>
      <c r="S23">
        <f t="shared" si="11"/>
        <v>27.218829791031851</v>
      </c>
      <c r="T23">
        <f t="shared" si="12"/>
        <v>27.151800000000001</v>
      </c>
      <c r="U23">
        <f t="shared" si="13"/>
        <v>3.6111944574815729</v>
      </c>
      <c r="V23">
        <f t="shared" si="14"/>
        <v>55.170505185218509</v>
      </c>
      <c r="W23">
        <f t="shared" si="15"/>
        <v>1.91881532601</v>
      </c>
      <c r="X23">
        <f t="shared" si="16"/>
        <v>3.4779730937176487</v>
      </c>
      <c r="Y23">
        <f t="shared" si="17"/>
        <v>1.6923791314715728</v>
      </c>
      <c r="Z23">
        <f t="shared" si="18"/>
        <v>-227.49815308670671</v>
      </c>
      <c r="AA23">
        <f t="shared" si="19"/>
        <v>-77.613615768680233</v>
      </c>
      <c r="AB23">
        <f t="shared" si="20"/>
        <v>-7.4245258737852922</v>
      </c>
      <c r="AC23">
        <f t="shared" si="21"/>
        <v>8.8913226513386974</v>
      </c>
      <c r="AD23">
        <v>-4.1244223751972502E-2</v>
      </c>
      <c r="AE23">
        <v>4.6300254354036299E-2</v>
      </c>
      <c r="AF23">
        <v>3.4592359187557702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52681.466280243942</v>
      </c>
      <c r="AL23">
        <v>0</v>
      </c>
      <c r="AM23">
        <v>560.67588235294102</v>
      </c>
      <c r="AN23">
        <v>2927.61</v>
      </c>
      <c r="AO23">
        <f t="shared" si="25"/>
        <v>2366.9341176470589</v>
      </c>
      <c r="AP23">
        <f t="shared" si="26"/>
        <v>0.80848682633515356</v>
      </c>
      <c r="AQ23">
        <v>-1.0916802797921701</v>
      </c>
      <c r="AR23" t="s">
        <v>385</v>
      </c>
      <c r="AS23">
        <v>772.38717647058797</v>
      </c>
      <c r="AT23">
        <v>1033.99</v>
      </c>
      <c r="AU23">
        <f t="shared" si="27"/>
        <v>0.25300324328998547</v>
      </c>
      <c r="AV23">
        <v>0.5</v>
      </c>
      <c r="AW23">
        <f t="shared" si="28"/>
        <v>1681.1301004250586</v>
      </c>
      <c r="AX23">
        <f t="shared" si="29"/>
        <v>37.59775095603085</v>
      </c>
      <c r="AY23">
        <f t="shared" si="30"/>
        <v>212.6656838999794</v>
      </c>
      <c r="AZ23">
        <f t="shared" si="31"/>
        <v>0.4183696167274345</v>
      </c>
      <c r="BA23">
        <f t="shared" si="32"/>
        <v>2.3013942362962121E-2</v>
      </c>
      <c r="BB23">
        <f t="shared" si="33"/>
        <v>1.8313716767086723</v>
      </c>
      <c r="BC23" t="s">
        <v>386</v>
      </c>
      <c r="BD23">
        <v>601.4</v>
      </c>
      <c r="BE23">
        <f t="shared" si="34"/>
        <v>432.59000000000003</v>
      </c>
      <c r="BF23">
        <f t="shared" si="35"/>
        <v>0.60473617866666363</v>
      </c>
      <c r="BG23">
        <f t="shared" si="36"/>
        <v>0.81403656591623286</v>
      </c>
      <c r="BH23">
        <f t="shared" si="37"/>
        <v>0.55270445941881685</v>
      </c>
      <c r="BI23">
        <f t="shared" si="38"/>
        <v>0.80003071732407371</v>
      </c>
      <c r="BJ23">
        <v>1860</v>
      </c>
      <c r="BK23">
        <v>300</v>
      </c>
      <c r="BL23">
        <v>300</v>
      </c>
      <c r="BM23">
        <v>300</v>
      </c>
      <c r="BN23">
        <v>10207.1</v>
      </c>
      <c r="BO23">
        <v>972.00300000000004</v>
      </c>
      <c r="BP23">
        <v>-6.8019600000000001E-3</v>
      </c>
      <c r="BQ23">
        <v>1.64734</v>
      </c>
      <c r="BR23" t="s">
        <v>345</v>
      </c>
      <c r="BS23" t="s">
        <v>345</v>
      </c>
      <c r="BT23" t="s">
        <v>345</v>
      </c>
      <c r="BU23" t="s">
        <v>345</v>
      </c>
      <c r="BV23" t="s">
        <v>345</v>
      </c>
      <c r="BW23" t="s">
        <v>345</v>
      </c>
      <c r="BX23" t="s">
        <v>345</v>
      </c>
      <c r="BY23" t="s">
        <v>345</v>
      </c>
      <c r="BZ23" t="s">
        <v>345</v>
      </c>
      <c r="CA23" t="s">
        <v>345</v>
      </c>
      <c r="CB23">
        <f t="shared" si="39"/>
        <v>1999.92</v>
      </c>
      <c r="CC23">
        <f t="shared" si="40"/>
        <v>1681.1301004250586</v>
      </c>
      <c r="CD23">
        <f t="shared" si="41"/>
        <v>0.84059867415949563</v>
      </c>
      <c r="CE23">
        <f t="shared" si="42"/>
        <v>0.19119734831899141</v>
      </c>
      <c r="CF23">
        <v>6</v>
      </c>
      <c r="CG23">
        <v>0.5</v>
      </c>
      <c r="CH23" t="s">
        <v>346</v>
      </c>
      <c r="CI23">
        <v>1566772535</v>
      </c>
      <c r="CJ23">
        <v>452.048</v>
      </c>
      <c r="CK23">
        <v>499.96300000000002</v>
      </c>
      <c r="CL23">
        <v>19.245999999999999</v>
      </c>
      <c r="CM23">
        <v>13.174799999999999</v>
      </c>
      <c r="CN23">
        <v>500.00700000000001</v>
      </c>
      <c r="CO23">
        <v>99.599400000000003</v>
      </c>
      <c r="CP23">
        <v>0.100035</v>
      </c>
      <c r="CQ23">
        <v>26.512599999999999</v>
      </c>
      <c r="CR23">
        <v>27.151800000000001</v>
      </c>
      <c r="CS23">
        <v>999.9</v>
      </c>
      <c r="CT23">
        <v>0</v>
      </c>
      <c r="CU23">
        <v>0</v>
      </c>
      <c r="CV23">
        <v>9986.25</v>
      </c>
      <c r="CW23">
        <v>0</v>
      </c>
      <c r="CX23">
        <v>183.071</v>
      </c>
      <c r="CY23">
        <v>-47.915500000000002</v>
      </c>
      <c r="CZ23">
        <v>460.91800000000001</v>
      </c>
      <c r="DA23">
        <v>506.63799999999998</v>
      </c>
      <c r="DB23">
        <v>6.07118</v>
      </c>
      <c r="DC23">
        <v>455.483</v>
      </c>
      <c r="DD23">
        <v>499.96300000000002</v>
      </c>
      <c r="DE23">
        <v>19.492000000000001</v>
      </c>
      <c r="DF23">
        <v>13.174799999999999</v>
      </c>
      <c r="DG23">
        <v>1.91689</v>
      </c>
      <c r="DH23">
        <v>1.3122</v>
      </c>
      <c r="DI23">
        <v>16.774000000000001</v>
      </c>
      <c r="DJ23">
        <v>10.939299999999999</v>
      </c>
      <c r="DK23">
        <v>1999.92</v>
      </c>
      <c r="DL23">
        <v>0.97999599999999998</v>
      </c>
      <c r="DM23">
        <v>2.00041E-2</v>
      </c>
      <c r="DN23">
        <v>0</v>
      </c>
      <c r="DO23">
        <v>772.72900000000004</v>
      </c>
      <c r="DP23">
        <v>4.9992900000000002</v>
      </c>
      <c r="DQ23">
        <v>17382.8</v>
      </c>
      <c r="DR23">
        <v>17313.599999999999</v>
      </c>
      <c r="DS23">
        <v>46.375</v>
      </c>
      <c r="DT23">
        <v>46.436999999999998</v>
      </c>
      <c r="DU23">
        <v>46.75</v>
      </c>
      <c r="DV23">
        <v>46.936999999999998</v>
      </c>
      <c r="DW23">
        <v>48.25</v>
      </c>
      <c r="DX23">
        <v>1955.01</v>
      </c>
      <c r="DY23">
        <v>39.909999999999997</v>
      </c>
      <c r="DZ23">
        <v>0</v>
      </c>
      <c r="EA23">
        <v>119.799999952316</v>
      </c>
      <c r="EB23">
        <v>772.38717647058797</v>
      </c>
      <c r="EC23">
        <v>4.6933824122335501</v>
      </c>
      <c r="ED23">
        <v>513.67647624235406</v>
      </c>
      <c r="EE23">
        <v>17345.976470588201</v>
      </c>
      <c r="EF23">
        <v>10</v>
      </c>
      <c r="EG23">
        <v>1566772299</v>
      </c>
      <c r="EH23" t="s">
        <v>378</v>
      </c>
      <c r="EI23">
        <v>138</v>
      </c>
      <c r="EJ23">
        <v>-3.4350000000000001</v>
      </c>
      <c r="EK23">
        <v>-0.246</v>
      </c>
      <c r="EL23">
        <v>400</v>
      </c>
      <c r="EM23">
        <v>12</v>
      </c>
      <c r="EN23">
        <v>0.03</v>
      </c>
      <c r="EO23">
        <v>0.01</v>
      </c>
      <c r="EP23">
        <v>37.601852074185999</v>
      </c>
      <c r="EQ23">
        <v>0.219684852053871</v>
      </c>
      <c r="ER23">
        <v>5.2889145513153199E-2</v>
      </c>
      <c r="ES23">
        <v>0</v>
      </c>
      <c r="ET23">
        <v>0.32489660552548</v>
      </c>
      <c r="EU23">
        <v>-3.5619986089108803E-2</v>
      </c>
      <c r="EV23">
        <v>3.4438513292785202E-3</v>
      </c>
      <c r="EW23">
        <v>1</v>
      </c>
      <c r="EX23">
        <v>1</v>
      </c>
      <c r="EY23">
        <v>2</v>
      </c>
      <c r="EZ23" t="s">
        <v>358</v>
      </c>
      <c r="FA23">
        <v>2.93398</v>
      </c>
      <c r="FB23">
        <v>2.6375899999999999</v>
      </c>
      <c r="FC23">
        <v>9.9232399999999998E-2</v>
      </c>
      <c r="FD23">
        <v>0.107905</v>
      </c>
      <c r="FE23">
        <v>9.3431600000000004E-2</v>
      </c>
      <c r="FF23">
        <v>7.0995199999999994E-2</v>
      </c>
      <c r="FG23">
        <v>32110.6</v>
      </c>
      <c r="FH23">
        <v>27847.9</v>
      </c>
      <c r="FI23">
        <v>31004.400000000001</v>
      </c>
      <c r="FJ23">
        <v>27369.200000000001</v>
      </c>
      <c r="FK23">
        <v>39418.400000000001</v>
      </c>
      <c r="FL23">
        <v>38446.1</v>
      </c>
      <c r="FM23">
        <v>43512.7</v>
      </c>
      <c r="FN23">
        <v>42259.3</v>
      </c>
      <c r="FO23">
        <v>1.9853499999999999</v>
      </c>
      <c r="FP23">
        <v>1.89005</v>
      </c>
      <c r="FQ23">
        <v>0.11561399999999999</v>
      </c>
      <c r="FR23">
        <v>0</v>
      </c>
      <c r="FS23">
        <v>25.258600000000001</v>
      </c>
      <c r="FT23">
        <v>999.9</v>
      </c>
      <c r="FU23">
        <v>37.81</v>
      </c>
      <c r="FV23">
        <v>33.253999999999998</v>
      </c>
      <c r="FW23">
        <v>19.453800000000001</v>
      </c>
      <c r="FX23">
        <v>59.46</v>
      </c>
      <c r="FY23">
        <v>37.712299999999999</v>
      </c>
      <c r="FZ23">
        <v>1</v>
      </c>
      <c r="GA23">
        <v>0.192276</v>
      </c>
      <c r="GB23">
        <v>4.48651</v>
      </c>
      <c r="GC23">
        <v>20.299600000000002</v>
      </c>
      <c r="GD23">
        <v>5.2354099999999999</v>
      </c>
      <c r="GE23">
        <v>12.069800000000001</v>
      </c>
      <c r="GF23">
        <v>4.9710000000000001</v>
      </c>
      <c r="GG23">
        <v>3.2901500000000001</v>
      </c>
      <c r="GH23">
        <v>9999</v>
      </c>
      <c r="GI23">
        <v>9999</v>
      </c>
      <c r="GJ23">
        <v>9999</v>
      </c>
      <c r="GK23">
        <v>456.5</v>
      </c>
      <c r="GL23">
        <v>1.8869</v>
      </c>
      <c r="GM23">
        <v>1.88293</v>
      </c>
      <c r="GN23">
        <v>1.8814599999999999</v>
      </c>
      <c r="GO23">
        <v>1.8821699999999999</v>
      </c>
      <c r="GP23">
        <v>1.8775599999999999</v>
      </c>
      <c r="GQ23">
        <v>1.8794299999999999</v>
      </c>
      <c r="GR23">
        <v>1.8788100000000001</v>
      </c>
      <c r="GS23">
        <v>1.8858200000000001</v>
      </c>
      <c r="GT23" t="s">
        <v>349</v>
      </c>
      <c r="GU23" t="s">
        <v>19</v>
      </c>
      <c r="GV23" t="s">
        <v>19</v>
      </c>
      <c r="GW23" t="s">
        <v>19</v>
      </c>
      <c r="GX23" t="s">
        <v>350</v>
      </c>
      <c r="GY23" t="s">
        <v>351</v>
      </c>
      <c r="GZ23" t="s">
        <v>352</v>
      </c>
      <c r="HA23" t="s">
        <v>352</v>
      </c>
      <c r="HB23" t="s">
        <v>352</v>
      </c>
      <c r="HC23" t="s">
        <v>352</v>
      </c>
      <c r="HD23">
        <v>0</v>
      </c>
      <c r="HE23">
        <v>100</v>
      </c>
      <c r="HF23">
        <v>100</v>
      </c>
      <c r="HG23">
        <v>-3.4350000000000001</v>
      </c>
      <c r="HH23">
        <v>-0.246</v>
      </c>
      <c r="HI23">
        <v>2</v>
      </c>
      <c r="HJ23">
        <v>520.26</v>
      </c>
      <c r="HK23">
        <v>518.26099999999997</v>
      </c>
      <c r="HL23">
        <v>21.659600000000001</v>
      </c>
      <c r="HM23">
        <v>29.766999999999999</v>
      </c>
      <c r="HN23">
        <v>30.0001</v>
      </c>
      <c r="HO23">
        <v>29.717500000000001</v>
      </c>
      <c r="HP23">
        <v>29.7605</v>
      </c>
      <c r="HQ23">
        <v>23.283799999999999</v>
      </c>
      <c r="HR23">
        <v>36.309199999999997</v>
      </c>
      <c r="HS23">
        <v>0</v>
      </c>
      <c r="HT23">
        <v>21.506499999999999</v>
      </c>
      <c r="HU23">
        <v>500</v>
      </c>
      <c r="HV23">
        <v>13.222099999999999</v>
      </c>
      <c r="HW23">
        <v>100.621</v>
      </c>
      <c r="HX23">
        <v>101.78100000000001</v>
      </c>
    </row>
    <row r="24" spans="1:232" x14ac:dyDescent="0.25">
      <c r="A24">
        <v>9</v>
      </c>
      <c r="B24">
        <v>1566772636.0999999</v>
      </c>
      <c r="C24">
        <v>988.09999990463302</v>
      </c>
      <c r="D24" t="s">
        <v>387</v>
      </c>
      <c r="E24" t="s">
        <v>388</v>
      </c>
      <c r="G24">
        <v>1566772636.0999999</v>
      </c>
      <c r="H24">
        <f t="shared" si="0"/>
        <v>4.3233135724963824E-3</v>
      </c>
      <c r="I24">
        <f t="shared" si="1"/>
        <v>38.46835921399861</v>
      </c>
      <c r="J24">
        <f t="shared" si="2"/>
        <v>550.95500000000004</v>
      </c>
      <c r="K24">
        <f t="shared" si="3"/>
        <v>286.43975037160044</v>
      </c>
      <c r="L24">
        <f t="shared" si="4"/>
        <v>28.557401114636058</v>
      </c>
      <c r="M24">
        <f t="shared" si="5"/>
        <v>54.928978644558512</v>
      </c>
      <c r="N24">
        <f t="shared" si="6"/>
        <v>0.25675582858005463</v>
      </c>
      <c r="O24">
        <f t="shared" si="7"/>
        <v>2.2588257536277707</v>
      </c>
      <c r="P24">
        <f t="shared" si="8"/>
        <v>0.24157407762341382</v>
      </c>
      <c r="Q24">
        <f t="shared" si="9"/>
        <v>0.15227295709979927</v>
      </c>
      <c r="R24">
        <f t="shared" si="10"/>
        <v>321.44461158314215</v>
      </c>
      <c r="S24">
        <f t="shared" si="11"/>
        <v>26.830096830073529</v>
      </c>
      <c r="T24">
        <f t="shared" si="12"/>
        <v>27.0185</v>
      </c>
      <c r="U24">
        <f t="shared" si="13"/>
        <v>3.5830504763528439</v>
      </c>
      <c r="V24">
        <f t="shared" si="14"/>
        <v>55.242414328059176</v>
      </c>
      <c r="W24">
        <f t="shared" si="15"/>
        <v>1.8474094384868702</v>
      </c>
      <c r="X24">
        <f t="shared" si="16"/>
        <v>3.344186638034969</v>
      </c>
      <c r="Y24">
        <f t="shared" si="17"/>
        <v>1.7356410378659737</v>
      </c>
      <c r="Z24">
        <f t="shared" si="18"/>
        <v>-190.65812854709046</v>
      </c>
      <c r="AA24">
        <f t="shared" si="19"/>
        <v>-142.44350907040004</v>
      </c>
      <c r="AB24">
        <f t="shared" si="20"/>
        <v>-13.532393274429694</v>
      </c>
      <c r="AC24">
        <f t="shared" si="21"/>
        <v>-25.189419308778042</v>
      </c>
      <c r="AD24">
        <v>-4.1421772196839603E-2</v>
      </c>
      <c r="AE24">
        <v>4.6499568037497697E-2</v>
      </c>
      <c r="AF24">
        <v>3.4710121444890101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53016.382413795975</v>
      </c>
      <c r="AL24">
        <v>0</v>
      </c>
      <c r="AM24">
        <v>560.67588235294102</v>
      </c>
      <c r="AN24">
        <v>2927.61</v>
      </c>
      <c r="AO24">
        <f t="shared" si="25"/>
        <v>2366.9341176470589</v>
      </c>
      <c r="AP24">
        <f t="shared" si="26"/>
        <v>0.80848682633515356</v>
      </c>
      <c r="AQ24">
        <v>-1.0916802797921701</v>
      </c>
      <c r="AR24" t="s">
        <v>389</v>
      </c>
      <c r="AS24">
        <v>772.73094117647099</v>
      </c>
      <c r="AT24">
        <v>1041.81</v>
      </c>
      <c r="AU24">
        <f t="shared" si="27"/>
        <v>0.25828035709345176</v>
      </c>
      <c r="AV24">
        <v>0.5</v>
      </c>
      <c r="AW24">
        <f t="shared" si="28"/>
        <v>1681.2222004249284</v>
      </c>
      <c r="AX24">
        <f t="shared" si="29"/>
        <v>38.46835921399861</v>
      </c>
      <c r="AY24">
        <f t="shared" si="30"/>
        <v>217.11333513959462</v>
      </c>
      <c r="AZ24">
        <f t="shared" si="31"/>
        <v>0.4201053934978547</v>
      </c>
      <c r="BA24">
        <f t="shared" si="32"/>
        <v>2.3530524093598095E-2</v>
      </c>
      <c r="BB24">
        <f t="shared" si="33"/>
        <v>1.8101189276355576</v>
      </c>
      <c r="BC24" t="s">
        <v>390</v>
      </c>
      <c r="BD24">
        <v>604.14</v>
      </c>
      <c r="BE24">
        <f t="shared" si="34"/>
        <v>437.66999999999996</v>
      </c>
      <c r="BF24">
        <f t="shared" si="35"/>
        <v>0.61479895543109875</v>
      </c>
      <c r="BG24">
        <f t="shared" si="36"/>
        <v>0.8116308796756575</v>
      </c>
      <c r="BH24">
        <f t="shared" si="37"/>
        <v>0.559259983763851</v>
      </c>
      <c r="BI24">
        <f t="shared" si="38"/>
        <v>0.79672686533187143</v>
      </c>
      <c r="BJ24">
        <v>1862</v>
      </c>
      <c r="BK24">
        <v>300</v>
      </c>
      <c r="BL24">
        <v>300</v>
      </c>
      <c r="BM24">
        <v>300</v>
      </c>
      <c r="BN24">
        <v>10206.299999999999</v>
      </c>
      <c r="BO24">
        <v>977.26199999999994</v>
      </c>
      <c r="BP24">
        <v>-6.8014499999999997E-3</v>
      </c>
      <c r="BQ24">
        <v>0.91070600000000002</v>
      </c>
      <c r="BR24" t="s">
        <v>345</v>
      </c>
      <c r="BS24" t="s">
        <v>345</v>
      </c>
      <c r="BT24" t="s">
        <v>345</v>
      </c>
      <c r="BU24" t="s">
        <v>345</v>
      </c>
      <c r="BV24" t="s">
        <v>345</v>
      </c>
      <c r="BW24" t="s">
        <v>345</v>
      </c>
      <c r="BX24" t="s">
        <v>345</v>
      </c>
      <c r="BY24" t="s">
        <v>345</v>
      </c>
      <c r="BZ24" t="s">
        <v>345</v>
      </c>
      <c r="CA24" t="s">
        <v>345</v>
      </c>
      <c r="CB24">
        <f t="shared" si="39"/>
        <v>2000.03</v>
      </c>
      <c r="CC24">
        <f t="shared" si="40"/>
        <v>1681.2222004249284</v>
      </c>
      <c r="CD24">
        <f t="shared" si="41"/>
        <v>0.84059849123509567</v>
      </c>
      <c r="CE24">
        <f t="shared" si="42"/>
        <v>0.19119698247019171</v>
      </c>
      <c r="CF24">
        <v>6</v>
      </c>
      <c r="CG24">
        <v>0.5</v>
      </c>
      <c r="CH24" t="s">
        <v>346</v>
      </c>
      <c r="CI24">
        <v>1566772636.0999999</v>
      </c>
      <c r="CJ24">
        <v>550.95500000000004</v>
      </c>
      <c r="CK24">
        <v>599.97400000000005</v>
      </c>
      <c r="CL24">
        <v>18.530100000000001</v>
      </c>
      <c r="CM24">
        <v>13.4384</v>
      </c>
      <c r="CN24">
        <v>500.01400000000001</v>
      </c>
      <c r="CO24">
        <v>99.597800000000007</v>
      </c>
      <c r="CP24">
        <v>9.9958699999999998E-2</v>
      </c>
      <c r="CQ24">
        <v>25.848800000000001</v>
      </c>
      <c r="CR24">
        <v>27.0185</v>
      </c>
      <c r="CS24">
        <v>999.9</v>
      </c>
      <c r="CT24">
        <v>0</v>
      </c>
      <c r="CU24">
        <v>0</v>
      </c>
      <c r="CV24">
        <v>10029.4</v>
      </c>
      <c r="CW24">
        <v>0</v>
      </c>
      <c r="CX24">
        <v>166.25</v>
      </c>
      <c r="CY24">
        <v>-49.019199999999998</v>
      </c>
      <c r="CZ24">
        <v>561.35699999999997</v>
      </c>
      <c r="DA24">
        <v>608.14700000000005</v>
      </c>
      <c r="DB24">
        <v>5.0916499999999996</v>
      </c>
      <c r="DC24">
        <v>555.29100000000005</v>
      </c>
      <c r="DD24">
        <v>599.97400000000005</v>
      </c>
      <c r="DE24">
        <v>18.764099999999999</v>
      </c>
      <c r="DF24">
        <v>13.4384</v>
      </c>
      <c r="DG24">
        <v>1.8455600000000001</v>
      </c>
      <c r="DH24">
        <v>1.3384400000000001</v>
      </c>
      <c r="DI24">
        <v>16.178100000000001</v>
      </c>
      <c r="DJ24">
        <v>11.2376</v>
      </c>
      <c r="DK24">
        <v>2000.03</v>
      </c>
      <c r="DL24">
        <v>0.97999899999999995</v>
      </c>
      <c r="DM24">
        <v>2.00013E-2</v>
      </c>
      <c r="DN24">
        <v>0</v>
      </c>
      <c r="DO24">
        <v>773.07500000000005</v>
      </c>
      <c r="DP24">
        <v>4.9992900000000002</v>
      </c>
      <c r="DQ24">
        <v>17392</v>
      </c>
      <c r="DR24">
        <v>17314.7</v>
      </c>
      <c r="DS24">
        <v>46.561999999999998</v>
      </c>
      <c r="DT24">
        <v>46.561999999999998</v>
      </c>
      <c r="DU24">
        <v>46.875</v>
      </c>
      <c r="DV24">
        <v>47.125</v>
      </c>
      <c r="DW24">
        <v>48.311999999999998</v>
      </c>
      <c r="DX24">
        <v>1955.13</v>
      </c>
      <c r="DY24">
        <v>39.9</v>
      </c>
      <c r="DZ24">
        <v>0</v>
      </c>
      <c r="EA24">
        <v>100.799999952316</v>
      </c>
      <c r="EB24">
        <v>772.73094117647099</v>
      </c>
      <c r="EC24">
        <v>1.24558818960393</v>
      </c>
      <c r="ED24">
        <v>-209.60784273153001</v>
      </c>
      <c r="EE24">
        <v>17402.076470588199</v>
      </c>
      <c r="EF24">
        <v>10</v>
      </c>
      <c r="EG24">
        <v>1566772601.5999999</v>
      </c>
      <c r="EH24" t="s">
        <v>391</v>
      </c>
      <c r="EI24">
        <v>139</v>
      </c>
      <c r="EJ24">
        <v>-4.3360000000000003</v>
      </c>
      <c r="EK24">
        <v>-0.23400000000000001</v>
      </c>
      <c r="EL24">
        <v>600</v>
      </c>
      <c r="EM24">
        <v>13</v>
      </c>
      <c r="EN24">
        <v>0.05</v>
      </c>
      <c r="EO24">
        <v>0.02</v>
      </c>
      <c r="EP24">
        <v>38.547509365313601</v>
      </c>
      <c r="EQ24">
        <v>-9.8687373803457795E-2</v>
      </c>
      <c r="ER24">
        <v>2.2525287752920099E-2</v>
      </c>
      <c r="ES24">
        <v>1</v>
      </c>
      <c r="ET24">
        <v>0.26697192689699401</v>
      </c>
      <c r="EU24">
        <v>-2.7776222794380301E-2</v>
      </c>
      <c r="EV24">
        <v>3.7432973130798199E-3</v>
      </c>
      <c r="EW24">
        <v>1</v>
      </c>
      <c r="EX24">
        <v>2</v>
      </c>
      <c r="EY24">
        <v>2</v>
      </c>
      <c r="EZ24" t="s">
        <v>348</v>
      </c>
      <c r="FA24">
        <v>2.9340000000000002</v>
      </c>
      <c r="FB24">
        <v>2.6375099999999998</v>
      </c>
      <c r="FC24">
        <v>0.11469600000000001</v>
      </c>
      <c r="FD24">
        <v>0.122988</v>
      </c>
      <c r="FE24">
        <v>9.0893100000000004E-2</v>
      </c>
      <c r="FF24">
        <v>7.2054999999999994E-2</v>
      </c>
      <c r="FG24">
        <v>31561.3</v>
      </c>
      <c r="FH24">
        <v>27378.799999999999</v>
      </c>
      <c r="FI24">
        <v>31006.400000000001</v>
      </c>
      <c r="FJ24">
        <v>27370.9</v>
      </c>
      <c r="FK24">
        <v>39534.5</v>
      </c>
      <c r="FL24">
        <v>38406.199999999997</v>
      </c>
      <c r="FM24">
        <v>43516.2</v>
      </c>
      <c r="FN24">
        <v>42261.9</v>
      </c>
      <c r="FO24">
        <v>1.9841500000000001</v>
      </c>
      <c r="FP24">
        <v>1.8908499999999999</v>
      </c>
      <c r="FQ24">
        <v>0.116549</v>
      </c>
      <c r="FR24">
        <v>0</v>
      </c>
      <c r="FS24">
        <v>25.1096</v>
      </c>
      <c r="FT24">
        <v>999.9</v>
      </c>
      <c r="FU24">
        <v>37.81</v>
      </c>
      <c r="FV24">
        <v>33.213999999999999</v>
      </c>
      <c r="FW24">
        <v>19.410499999999999</v>
      </c>
      <c r="FX24">
        <v>59.374600000000001</v>
      </c>
      <c r="FY24">
        <v>37.784500000000001</v>
      </c>
      <c r="FZ24">
        <v>1</v>
      </c>
      <c r="GA24">
        <v>0.187282</v>
      </c>
      <c r="GB24">
        <v>3.6788400000000001</v>
      </c>
      <c r="GC24">
        <v>20.3215</v>
      </c>
      <c r="GD24">
        <v>5.2391500000000004</v>
      </c>
      <c r="GE24">
        <v>12.068199999999999</v>
      </c>
      <c r="GF24">
        <v>4.9711499999999997</v>
      </c>
      <c r="GG24">
        <v>3.2901799999999999</v>
      </c>
      <c r="GH24">
        <v>9999</v>
      </c>
      <c r="GI24">
        <v>9999</v>
      </c>
      <c r="GJ24">
        <v>9999</v>
      </c>
      <c r="GK24">
        <v>456.6</v>
      </c>
      <c r="GL24">
        <v>1.8869100000000001</v>
      </c>
      <c r="GM24">
        <v>1.8829499999999999</v>
      </c>
      <c r="GN24">
        <v>1.8814900000000001</v>
      </c>
      <c r="GO24">
        <v>1.8821699999999999</v>
      </c>
      <c r="GP24">
        <v>1.87758</v>
      </c>
      <c r="GQ24">
        <v>1.8794299999999999</v>
      </c>
      <c r="GR24">
        <v>1.8788100000000001</v>
      </c>
      <c r="GS24">
        <v>1.8858299999999999</v>
      </c>
      <c r="GT24" t="s">
        <v>349</v>
      </c>
      <c r="GU24" t="s">
        <v>19</v>
      </c>
      <c r="GV24" t="s">
        <v>19</v>
      </c>
      <c r="GW24" t="s">
        <v>19</v>
      </c>
      <c r="GX24" t="s">
        <v>350</v>
      </c>
      <c r="GY24" t="s">
        <v>351</v>
      </c>
      <c r="GZ24" t="s">
        <v>352</v>
      </c>
      <c r="HA24" t="s">
        <v>352</v>
      </c>
      <c r="HB24" t="s">
        <v>352</v>
      </c>
      <c r="HC24" t="s">
        <v>352</v>
      </c>
      <c r="HD24">
        <v>0</v>
      </c>
      <c r="HE24">
        <v>100</v>
      </c>
      <c r="HF24">
        <v>100</v>
      </c>
      <c r="HG24">
        <v>-4.3360000000000003</v>
      </c>
      <c r="HH24">
        <v>-0.23400000000000001</v>
      </c>
      <c r="HI24">
        <v>2</v>
      </c>
      <c r="HJ24">
        <v>519.33600000000001</v>
      </c>
      <c r="HK24">
        <v>518.62699999999995</v>
      </c>
      <c r="HL24">
        <v>21.3123</v>
      </c>
      <c r="HM24">
        <v>29.761900000000001</v>
      </c>
      <c r="HN24">
        <v>30</v>
      </c>
      <c r="HO24">
        <v>29.698</v>
      </c>
      <c r="HP24">
        <v>29.7376</v>
      </c>
      <c r="HQ24">
        <v>26.9697</v>
      </c>
      <c r="HR24">
        <v>36.164099999999998</v>
      </c>
      <c r="HS24">
        <v>0</v>
      </c>
      <c r="HT24">
        <v>21.302499999999998</v>
      </c>
      <c r="HU24">
        <v>600</v>
      </c>
      <c r="HV24">
        <v>13.4956</v>
      </c>
      <c r="HW24">
        <v>100.629</v>
      </c>
      <c r="HX24">
        <v>101.78700000000001</v>
      </c>
    </row>
    <row r="25" spans="1:232" x14ac:dyDescent="0.25">
      <c r="A25">
        <v>10</v>
      </c>
      <c r="B25">
        <v>1566772713.0999999</v>
      </c>
      <c r="C25">
        <v>1065.0999999046301</v>
      </c>
      <c r="D25" t="s">
        <v>392</v>
      </c>
      <c r="E25" t="s">
        <v>393</v>
      </c>
      <c r="G25">
        <v>1566772713.0999999</v>
      </c>
      <c r="H25">
        <f t="shared" si="0"/>
        <v>3.376748865996068E-3</v>
      </c>
      <c r="I25">
        <f t="shared" si="1"/>
        <v>38.556382990209308</v>
      </c>
      <c r="J25">
        <f t="shared" si="2"/>
        <v>650.976</v>
      </c>
      <c r="K25">
        <f t="shared" si="3"/>
        <v>298.38340027144176</v>
      </c>
      <c r="L25">
        <f t="shared" si="4"/>
        <v>29.747907985358687</v>
      </c>
      <c r="M25">
        <f t="shared" si="5"/>
        <v>64.900306555459196</v>
      </c>
      <c r="N25">
        <f t="shared" si="6"/>
        <v>0.18952452787894306</v>
      </c>
      <c r="O25">
        <f t="shared" si="7"/>
        <v>2.2469349215623078</v>
      </c>
      <c r="P25">
        <f t="shared" si="8"/>
        <v>0.18107023307890441</v>
      </c>
      <c r="Q25">
        <f t="shared" si="9"/>
        <v>0.11389705047771953</v>
      </c>
      <c r="R25">
        <f t="shared" si="10"/>
        <v>321.47390117254747</v>
      </c>
      <c r="S25">
        <f t="shared" si="11"/>
        <v>26.996451291044128</v>
      </c>
      <c r="T25">
        <f t="shared" si="12"/>
        <v>27.1662</v>
      </c>
      <c r="U25">
        <f t="shared" si="13"/>
        <v>3.6142462843675234</v>
      </c>
      <c r="V25">
        <f t="shared" si="14"/>
        <v>54.484226759486454</v>
      </c>
      <c r="W25">
        <f t="shared" si="15"/>
        <v>1.8055512213076796</v>
      </c>
      <c r="X25">
        <f t="shared" si="16"/>
        <v>3.3138971197628466</v>
      </c>
      <c r="Y25">
        <f t="shared" si="17"/>
        <v>1.8086950630598437</v>
      </c>
      <c r="Z25">
        <f t="shared" si="18"/>
        <v>-148.9146249904266</v>
      </c>
      <c r="AA25">
        <f t="shared" si="19"/>
        <v>-178.1800536521049</v>
      </c>
      <c r="AB25">
        <f t="shared" si="20"/>
        <v>-17.016553890005195</v>
      </c>
      <c r="AC25">
        <f t="shared" si="21"/>
        <v>-22.637331359989219</v>
      </c>
      <c r="AD25">
        <v>-4.1101281749350502E-2</v>
      </c>
      <c r="AE25">
        <v>4.6139789433685997E-2</v>
      </c>
      <c r="AF25">
        <v>3.4497423279368098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52649.818042160601</v>
      </c>
      <c r="AL25">
        <v>0</v>
      </c>
      <c r="AM25">
        <v>560.67588235294102</v>
      </c>
      <c r="AN25">
        <v>2927.61</v>
      </c>
      <c r="AO25">
        <f t="shared" si="25"/>
        <v>2366.9341176470589</v>
      </c>
      <c r="AP25">
        <f t="shared" si="26"/>
        <v>0.80848682633515356</v>
      </c>
      <c r="AQ25">
        <v>-1.0916802797921701</v>
      </c>
      <c r="AR25" t="s">
        <v>394</v>
      </c>
      <c r="AS25">
        <v>770.83664705882302</v>
      </c>
      <c r="AT25">
        <v>1044.68</v>
      </c>
      <c r="AU25">
        <f t="shared" si="27"/>
        <v>0.262131325325628</v>
      </c>
      <c r="AV25">
        <v>0.5</v>
      </c>
      <c r="AW25">
        <f t="shared" si="28"/>
        <v>1681.373700424997</v>
      </c>
      <c r="AX25">
        <f t="shared" si="29"/>
        <v>38.556382990209308</v>
      </c>
      <c r="AY25">
        <f t="shared" si="30"/>
        <v>220.37035823002992</v>
      </c>
      <c r="AZ25">
        <f t="shared" si="31"/>
        <v>0.42571888042271316</v>
      </c>
      <c r="BA25">
        <f t="shared" si="32"/>
        <v>2.3580756175726865E-2</v>
      </c>
      <c r="BB25">
        <f t="shared" si="33"/>
        <v>1.8023988206915036</v>
      </c>
      <c r="BC25" t="s">
        <v>395</v>
      </c>
      <c r="BD25">
        <v>599.94000000000005</v>
      </c>
      <c r="BE25">
        <f t="shared" si="34"/>
        <v>444.74</v>
      </c>
      <c r="BF25">
        <f t="shared" si="35"/>
        <v>0.6157380782955818</v>
      </c>
      <c r="BG25">
        <f t="shared" si="36"/>
        <v>0.80893339691622956</v>
      </c>
      <c r="BH25">
        <f t="shared" si="37"/>
        <v>0.5657872380764879</v>
      </c>
      <c r="BI25">
        <f t="shared" si="38"/>
        <v>0.79551432630148511</v>
      </c>
      <c r="BJ25">
        <v>1864</v>
      </c>
      <c r="BK25">
        <v>300</v>
      </c>
      <c r="BL25">
        <v>300</v>
      </c>
      <c r="BM25">
        <v>300</v>
      </c>
      <c r="BN25">
        <v>10205.799999999999</v>
      </c>
      <c r="BO25">
        <v>976.721</v>
      </c>
      <c r="BP25">
        <v>-6.8011499999999997E-3</v>
      </c>
      <c r="BQ25">
        <v>1.1019300000000001</v>
      </c>
      <c r="BR25" t="s">
        <v>345</v>
      </c>
      <c r="BS25" t="s">
        <v>345</v>
      </c>
      <c r="BT25" t="s">
        <v>345</v>
      </c>
      <c r="BU25" t="s">
        <v>345</v>
      </c>
      <c r="BV25" t="s">
        <v>345</v>
      </c>
      <c r="BW25" t="s">
        <v>345</v>
      </c>
      <c r="BX25" t="s">
        <v>345</v>
      </c>
      <c r="BY25" t="s">
        <v>345</v>
      </c>
      <c r="BZ25" t="s">
        <v>345</v>
      </c>
      <c r="CA25" t="s">
        <v>345</v>
      </c>
      <c r="CB25">
        <f t="shared" si="39"/>
        <v>2000.21</v>
      </c>
      <c r="CC25">
        <f t="shared" si="40"/>
        <v>1681.373700424997</v>
      </c>
      <c r="CD25">
        <f t="shared" si="41"/>
        <v>0.8405985873608256</v>
      </c>
      <c r="CE25">
        <f t="shared" si="42"/>
        <v>0.19119717472165126</v>
      </c>
      <c r="CF25">
        <v>6</v>
      </c>
      <c r="CG25">
        <v>0.5</v>
      </c>
      <c r="CH25" t="s">
        <v>346</v>
      </c>
      <c r="CI25">
        <v>1566772713.0999999</v>
      </c>
      <c r="CJ25">
        <v>650.976</v>
      </c>
      <c r="CK25">
        <v>699.88499999999999</v>
      </c>
      <c r="CL25">
        <v>18.110399999999998</v>
      </c>
      <c r="CM25">
        <v>14.131399999999999</v>
      </c>
      <c r="CN25">
        <v>499.964</v>
      </c>
      <c r="CO25">
        <v>99.596999999999994</v>
      </c>
      <c r="CP25">
        <v>9.9926699999999993E-2</v>
      </c>
      <c r="CQ25">
        <v>25.6953</v>
      </c>
      <c r="CR25">
        <v>27.1662</v>
      </c>
      <c r="CS25">
        <v>999.9</v>
      </c>
      <c r="CT25">
        <v>0</v>
      </c>
      <c r="CU25">
        <v>0</v>
      </c>
      <c r="CV25">
        <v>9951.8799999999992</v>
      </c>
      <c r="CW25">
        <v>0</v>
      </c>
      <c r="CX25">
        <v>146.286</v>
      </c>
      <c r="CY25">
        <v>-48.908900000000003</v>
      </c>
      <c r="CZ25">
        <v>662.98299999999995</v>
      </c>
      <c r="DA25">
        <v>709.91700000000003</v>
      </c>
      <c r="DB25">
        <v>3.9789400000000001</v>
      </c>
      <c r="DC25">
        <v>655.31200000000001</v>
      </c>
      <c r="DD25">
        <v>699.88499999999999</v>
      </c>
      <c r="DE25">
        <v>18.3444</v>
      </c>
      <c r="DF25">
        <v>14.131399999999999</v>
      </c>
      <c r="DG25">
        <v>1.8037399999999999</v>
      </c>
      <c r="DH25">
        <v>1.4074500000000001</v>
      </c>
      <c r="DI25">
        <v>15.8192</v>
      </c>
      <c r="DJ25">
        <v>11.998100000000001</v>
      </c>
      <c r="DK25">
        <v>2000.21</v>
      </c>
      <c r="DL25">
        <v>0.97999899999999995</v>
      </c>
      <c r="DM25">
        <v>2.00013E-2</v>
      </c>
      <c r="DN25">
        <v>0</v>
      </c>
      <c r="DO25">
        <v>770.49099999999999</v>
      </c>
      <c r="DP25">
        <v>4.9992900000000002</v>
      </c>
      <c r="DQ25">
        <v>17293.2</v>
      </c>
      <c r="DR25">
        <v>17316.2</v>
      </c>
      <c r="DS25">
        <v>46.5</v>
      </c>
      <c r="DT25">
        <v>46.561999999999998</v>
      </c>
      <c r="DU25">
        <v>46.936999999999998</v>
      </c>
      <c r="DV25">
        <v>47.375</v>
      </c>
      <c r="DW25">
        <v>48.311999999999998</v>
      </c>
      <c r="DX25">
        <v>1955.3</v>
      </c>
      <c r="DY25">
        <v>39.909999999999997</v>
      </c>
      <c r="DZ25">
        <v>0</v>
      </c>
      <c r="EA25">
        <v>76.600000143051105</v>
      </c>
      <c r="EB25">
        <v>770.83664705882302</v>
      </c>
      <c r="EC25">
        <v>-0.30294119206848102</v>
      </c>
      <c r="ED25">
        <v>-345.71078228035498</v>
      </c>
      <c r="EE25">
        <v>17327.147058823499</v>
      </c>
      <c r="EF25">
        <v>10</v>
      </c>
      <c r="EG25">
        <v>1566772601.5999999</v>
      </c>
      <c r="EH25" t="s">
        <v>391</v>
      </c>
      <c r="EI25">
        <v>139</v>
      </c>
      <c r="EJ25">
        <v>-4.3360000000000003</v>
      </c>
      <c r="EK25">
        <v>-0.23400000000000001</v>
      </c>
      <c r="EL25">
        <v>600</v>
      </c>
      <c r="EM25">
        <v>13</v>
      </c>
      <c r="EN25">
        <v>0.05</v>
      </c>
      <c r="EO25">
        <v>0.02</v>
      </c>
      <c r="EP25">
        <v>38.659982478025697</v>
      </c>
      <c r="EQ25">
        <v>8.9728521662336302E-2</v>
      </c>
      <c r="ER25">
        <v>0.114593261872661</v>
      </c>
      <c r="ES25">
        <v>1</v>
      </c>
      <c r="ET25">
        <v>0.19853549836609499</v>
      </c>
      <c r="EU25">
        <v>-5.4770898900225899E-2</v>
      </c>
      <c r="EV25">
        <v>5.2880258718360296E-3</v>
      </c>
      <c r="EW25">
        <v>1</v>
      </c>
      <c r="EX25">
        <v>2</v>
      </c>
      <c r="EY25">
        <v>2</v>
      </c>
      <c r="EZ25" t="s">
        <v>348</v>
      </c>
      <c r="FA25">
        <v>2.9339</v>
      </c>
      <c r="FB25">
        <v>2.63748</v>
      </c>
      <c r="FC25">
        <v>0.128857</v>
      </c>
      <c r="FD25">
        <v>0.13683400000000001</v>
      </c>
      <c r="FE25">
        <v>8.9414099999999996E-2</v>
      </c>
      <c r="FF25">
        <v>7.4799500000000005E-2</v>
      </c>
      <c r="FG25">
        <v>31056.7</v>
      </c>
      <c r="FH25">
        <v>26947.3</v>
      </c>
      <c r="FI25">
        <v>31006.7</v>
      </c>
      <c r="FJ25">
        <v>27371.599999999999</v>
      </c>
      <c r="FK25">
        <v>39601.599999999999</v>
      </c>
      <c r="FL25">
        <v>38295.199999999997</v>
      </c>
      <c r="FM25">
        <v>43516.800000000003</v>
      </c>
      <c r="FN25">
        <v>42263.3</v>
      </c>
      <c r="FO25">
        <v>1.9841500000000001</v>
      </c>
      <c r="FP25">
        <v>1.8931199999999999</v>
      </c>
      <c r="FQ25">
        <v>0.13773099999999999</v>
      </c>
      <c r="FR25">
        <v>0</v>
      </c>
      <c r="FS25">
        <v>24.9102</v>
      </c>
      <c r="FT25">
        <v>999.9</v>
      </c>
      <c r="FU25">
        <v>37.834000000000003</v>
      </c>
      <c r="FV25">
        <v>33.183</v>
      </c>
      <c r="FW25">
        <v>19.388500000000001</v>
      </c>
      <c r="FX25">
        <v>59.294600000000003</v>
      </c>
      <c r="FY25">
        <v>37.508000000000003</v>
      </c>
      <c r="FZ25">
        <v>1</v>
      </c>
      <c r="GA25">
        <v>0.18690000000000001</v>
      </c>
      <c r="GB25">
        <v>4.1141800000000002</v>
      </c>
      <c r="GC25">
        <v>20.309999999999999</v>
      </c>
      <c r="GD25">
        <v>5.2400500000000001</v>
      </c>
      <c r="GE25">
        <v>12.069100000000001</v>
      </c>
      <c r="GF25">
        <v>4.9712500000000004</v>
      </c>
      <c r="GG25">
        <v>3.2902999999999998</v>
      </c>
      <c r="GH25">
        <v>9999</v>
      </c>
      <c r="GI25">
        <v>9999</v>
      </c>
      <c r="GJ25">
        <v>9999</v>
      </c>
      <c r="GK25">
        <v>456.6</v>
      </c>
      <c r="GL25">
        <v>1.8869100000000001</v>
      </c>
      <c r="GM25">
        <v>1.8829400000000001</v>
      </c>
      <c r="GN25">
        <v>1.8815299999999999</v>
      </c>
      <c r="GO25">
        <v>1.8821699999999999</v>
      </c>
      <c r="GP25">
        <v>1.87758</v>
      </c>
      <c r="GQ25">
        <v>1.87944</v>
      </c>
      <c r="GR25">
        <v>1.8788100000000001</v>
      </c>
      <c r="GS25">
        <v>1.8858299999999999</v>
      </c>
      <c r="GT25" t="s">
        <v>349</v>
      </c>
      <c r="GU25" t="s">
        <v>19</v>
      </c>
      <c r="GV25" t="s">
        <v>19</v>
      </c>
      <c r="GW25" t="s">
        <v>19</v>
      </c>
      <c r="GX25" t="s">
        <v>350</v>
      </c>
      <c r="GY25" t="s">
        <v>351</v>
      </c>
      <c r="GZ25" t="s">
        <v>352</v>
      </c>
      <c r="HA25" t="s">
        <v>352</v>
      </c>
      <c r="HB25" t="s">
        <v>352</v>
      </c>
      <c r="HC25" t="s">
        <v>352</v>
      </c>
      <c r="HD25">
        <v>0</v>
      </c>
      <c r="HE25">
        <v>100</v>
      </c>
      <c r="HF25">
        <v>100</v>
      </c>
      <c r="HG25">
        <v>-4.3360000000000003</v>
      </c>
      <c r="HH25">
        <v>-0.23400000000000001</v>
      </c>
      <c r="HI25">
        <v>2</v>
      </c>
      <c r="HJ25">
        <v>519.16099999999994</v>
      </c>
      <c r="HK25">
        <v>520.08900000000006</v>
      </c>
      <c r="HL25">
        <v>21.270499999999998</v>
      </c>
      <c r="HM25">
        <v>29.7437</v>
      </c>
      <c r="HN25">
        <v>30.000299999999999</v>
      </c>
      <c r="HO25">
        <v>29.6768</v>
      </c>
      <c r="HP25">
        <v>29.719799999999999</v>
      </c>
      <c r="HQ25">
        <v>30.579799999999999</v>
      </c>
      <c r="HR25">
        <v>32.019599999999997</v>
      </c>
      <c r="HS25">
        <v>0</v>
      </c>
      <c r="HT25">
        <v>21.1524</v>
      </c>
      <c r="HU25">
        <v>700</v>
      </c>
      <c r="HV25">
        <v>14.2583</v>
      </c>
      <c r="HW25">
        <v>100.63</v>
      </c>
      <c r="HX25">
        <v>101.79</v>
      </c>
    </row>
    <row r="26" spans="1:232" x14ac:dyDescent="0.25">
      <c r="A26">
        <v>11</v>
      </c>
      <c r="B26">
        <v>1566772773.5999999</v>
      </c>
      <c r="C26">
        <v>1125.5999999046301</v>
      </c>
      <c r="D26" t="s">
        <v>396</v>
      </c>
      <c r="E26" t="s">
        <v>397</v>
      </c>
      <c r="G26">
        <v>1566772773.5999999</v>
      </c>
      <c r="H26">
        <f t="shared" si="0"/>
        <v>2.7301161280433397E-3</v>
      </c>
      <c r="I26">
        <f t="shared" si="1"/>
        <v>38.758467466084497</v>
      </c>
      <c r="J26">
        <f t="shared" si="2"/>
        <v>750.92899999999997</v>
      </c>
      <c r="K26">
        <f t="shared" si="3"/>
        <v>305.08681442829243</v>
      </c>
      <c r="L26">
        <f t="shared" si="4"/>
        <v>30.415731558337814</v>
      </c>
      <c r="M26">
        <f t="shared" si="5"/>
        <v>74.864116714356996</v>
      </c>
      <c r="N26">
        <f t="shared" si="6"/>
        <v>0.14878674110326384</v>
      </c>
      <c r="O26">
        <f t="shared" si="7"/>
        <v>2.2532351370039869</v>
      </c>
      <c r="P26">
        <f t="shared" si="8"/>
        <v>0.14353616960691251</v>
      </c>
      <c r="Q26">
        <f t="shared" si="9"/>
        <v>9.0166412399390661E-2</v>
      </c>
      <c r="R26">
        <f t="shared" si="10"/>
        <v>321.4589755186347</v>
      </c>
      <c r="S26">
        <f t="shared" si="11"/>
        <v>26.933648708953609</v>
      </c>
      <c r="T26">
        <f t="shared" si="12"/>
        <v>27.253</v>
      </c>
      <c r="U26">
        <f t="shared" si="13"/>
        <v>3.6326897449016897</v>
      </c>
      <c r="V26">
        <f t="shared" si="14"/>
        <v>54.840000412392584</v>
      </c>
      <c r="W26">
        <f t="shared" si="15"/>
        <v>1.7879959192217998</v>
      </c>
      <c r="X26">
        <f t="shared" si="16"/>
        <v>3.2603864073235012</v>
      </c>
      <c r="Y26">
        <f t="shared" si="17"/>
        <v>1.8446938256798899</v>
      </c>
      <c r="Z26">
        <f t="shared" si="18"/>
        <v>-120.39812124671128</v>
      </c>
      <c r="AA26">
        <f t="shared" si="19"/>
        <v>-222.53264043641272</v>
      </c>
      <c r="AB26">
        <f t="shared" si="20"/>
        <v>-21.173073403709683</v>
      </c>
      <c r="AC26">
        <f t="shared" si="21"/>
        <v>-42.644859568198996</v>
      </c>
      <c r="AD26">
        <v>-4.1270898565035297E-2</v>
      </c>
      <c r="AE26">
        <v>4.6330199168541301E-2</v>
      </c>
      <c r="AF26">
        <v>3.46100629033401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52906.871513800492</v>
      </c>
      <c r="AL26">
        <v>0</v>
      </c>
      <c r="AM26">
        <v>560.67588235294102</v>
      </c>
      <c r="AN26">
        <v>2927.61</v>
      </c>
      <c r="AO26">
        <f t="shared" si="25"/>
        <v>2366.9341176470589</v>
      </c>
      <c r="AP26">
        <f t="shared" si="26"/>
        <v>0.80848682633515356</v>
      </c>
      <c r="AQ26">
        <v>-1.0916802797921701</v>
      </c>
      <c r="AR26" t="s">
        <v>398</v>
      </c>
      <c r="AS26">
        <v>769.46276470588202</v>
      </c>
      <c r="AT26">
        <v>1041.57</v>
      </c>
      <c r="AU26">
        <f t="shared" si="27"/>
        <v>0.26124718962155014</v>
      </c>
      <c r="AV26">
        <v>0.5</v>
      </c>
      <c r="AW26">
        <f t="shared" si="28"/>
        <v>1681.2978004249092</v>
      </c>
      <c r="AX26">
        <f t="shared" si="29"/>
        <v>38.758467466084497</v>
      </c>
      <c r="AY26">
        <f t="shared" si="30"/>
        <v>219.6171626389507</v>
      </c>
      <c r="AZ26">
        <f t="shared" si="31"/>
        <v>0.42296725136092628</v>
      </c>
      <c r="BA26">
        <f t="shared" si="32"/>
        <v>2.3702016225683197E-2</v>
      </c>
      <c r="BB26">
        <f t="shared" si="33"/>
        <v>1.8107664391255511</v>
      </c>
      <c r="BC26" t="s">
        <v>399</v>
      </c>
      <c r="BD26">
        <v>601.02</v>
      </c>
      <c r="BE26">
        <f t="shared" si="34"/>
        <v>440.54999999999995</v>
      </c>
      <c r="BF26">
        <f t="shared" si="35"/>
        <v>0.61765346792445341</v>
      </c>
      <c r="BG26">
        <f t="shared" si="36"/>
        <v>0.81064562299330778</v>
      </c>
      <c r="BH26">
        <f t="shared" si="37"/>
        <v>0.56583606517271789</v>
      </c>
      <c r="BI26">
        <f t="shared" si="38"/>
        <v>0.79682826232395942</v>
      </c>
      <c r="BJ26">
        <v>1866</v>
      </c>
      <c r="BK26">
        <v>300</v>
      </c>
      <c r="BL26">
        <v>300</v>
      </c>
      <c r="BM26">
        <v>300</v>
      </c>
      <c r="BN26">
        <v>10205.299999999999</v>
      </c>
      <c r="BO26">
        <v>975.78200000000004</v>
      </c>
      <c r="BP26">
        <v>-6.8007900000000001E-3</v>
      </c>
      <c r="BQ26">
        <v>0.81317099999999998</v>
      </c>
      <c r="BR26" t="s">
        <v>345</v>
      </c>
      <c r="BS26" t="s">
        <v>345</v>
      </c>
      <c r="BT26" t="s">
        <v>345</v>
      </c>
      <c r="BU26" t="s">
        <v>345</v>
      </c>
      <c r="BV26" t="s">
        <v>345</v>
      </c>
      <c r="BW26" t="s">
        <v>345</v>
      </c>
      <c r="BX26" t="s">
        <v>345</v>
      </c>
      <c r="BY26" t="s">
        <v>345</v>
      </c>
      <c r="BZ26" t="s">
        <v>345</v>
      </c>
      <c r="CA26" t="s">
        <v>345</v>
      </c>
      <c r="CB26">
        <f t="shared" si="39"/>
        <v>2000.12</v>
      </c>
      <c r="CC26">
        <f t="shared" si="40"/>
        <v>1681.2978004249092</v>
      </c>
      <c r="CD26">
        <f t="shared" si="41"/>
        <v>0.84059846430459639</v>
      </c>
      <c r="CE26">
        <f t="shared" si="42"/>
        <v>0.19119692860919307</v>
      </c>
      <c r="CF26">
        <v>6</v>
      </c>
      <c r="CG26">
        <v>0.5</v>
      </c>
      <c r="CH26" t="s">
        <v>346</v>
      </c>
      <c r="CI26">
        <v>1566772773.5999999</v>
      </c>
      <c r="CJ26">
        <v>750.92899999999997</v>
      </c>
      <c r="CK26">
        <v>799.89499999999998</v>
      </c>
      <c r="CL26">
        <v>17.9346</v>
      </c>
      <c r="CM26">
        <v>14.717499999999999</v>
      </c>
      <c r="CN26">
        <v>500.04399999999998</v>
      </c>
      <c r="CO26">
        <v>99.595299999999995</v>
      </c>
      <c r="CP26">
        <v>0.100033</v>
      </c>
      <c r="CQ26">
        <v>25.421099999999999</v>
      </c>
      <c r="CR26">
        <v>27.253</v>
      </c>
      <c r="CS26">
        <v>999.9</v>
      </c>
      <c r="CT26">
        <v>0</v>
      </c>
      <c r="CU26">
        <v>0</v>
      </c>
      <c r="CV26">
        <v>9993.1200000000008</v>
      </c>
      <c r="CW26">
        <v>0</v>
      </c>
      <c r="CX26">
        <v>129.13999999999999</v>
      </c>
      <c r="CY26">
        <v>-48.031999999999996</v>
      </c>
      <c r="CZ26">
        <v>765.57899999999995</v>
      </c>
      <c r="DA26">
        <v>811.84400000000005</v>
      </c>
      <c r="DB26">
        <v>3.1981299999999999</v>
      </c>
      <c r="DC26">
        <v>756.19899999999996</v>
      </c>
      <c r="DD26">
        <v>799.89499999999998</v>
      </c>
      <c r="DE26">
        <v>18.1496</v>
      </c>
      <c r="DF26">
        <v>14.717499999999999</v>
      </c>
      <c r="DG26">
        <v>1.7843100000000001</v>
      </c>
      <c r="DH26">
        <v>1.4657899999999999</v>
      </c>
      <c r="DI26">
        <v>15.65</v>
      </c>
      <c r="DJ26">
        <v>12.6159</v>
      </c>
      <c r="DK26">
        <v>2000.12</v>
      </c>
      <c r="DL26">
        <v>0.98000100000000001</v>
      </c>
      <c r="DM26">
        <v>1.9998599999999998E-2</v>
      </c>
      <c r="DN26">
        <v>0</v>
      </c>
      <c r="DO26">
        <v>769.64599999999996</v>
      </c>
      <c r="DP26">
        <v>4.9992900000000002</v>
      </c>
      <c r="DQ26">
        <v>17175.400000000001</v>
      </c>
      <c r="DR26">
        <v>17315.400000000001</v>
      </c>
      <c r="DS26">
        <v>46.625</v>
      </c>
      <c r="DT26">
        <v>46.625</v>
      </c>
      <c r="DU26">
        <v>47</v>
      </c>
      <c r="DV26">
        <v>47.186999999999998</v>
      </c>
      <c r="DW26">
        <v>48.375</v>
      </c>
      <c r="DX26">
        <v>1955.22</v>
      </c>
      <c r="DY26">
        <v>39.9</v>
      </c>
      <c r="DZ26">
        <v>0</v>
      </c>
      <c r="EA26">
        <v>60</v>
      </c>
      <c r="EB26">
        <v>769.46276470588202</v>
      </c>
      <c r="EC26">
        <v>-1.6803921822589301</v>
      </c>
      <c r="ED26">
        <v>11.6421590555103</v>
      </c>
      <c r="EE26">
        <v>17171.076470588199</v>
      </c>
      <c r="EF26">
        <v>10</v>
      </c>
      <c r="EG26">
        <v>1566772810.5999999</v>
      </c>
      <c r="EH26" t="s">
        <v>400</v>
      </c>
      <c r="EI26">
        <v>140</v>
      </c>
      <c r="EJ26">
        <v>-5.27</v>
      </c>
      <c r="EK26">
        <v>-0.215</v>
      </c>
      <c r="EL26">
        <v>800</v>
      </c>
      <c r="EM26">
        <v>15</v>
      </c>
      <c r="EN26">
        <v>0.08</v>
      </c>
      <c r="EO26">
        <v>0.03</v>
      </c>
      <c r="EP26">
        <v>38.118969112698998</v>
      </c>
      <c r="EQ26">
        <v>4.5418252036076599E-2</v>
      </c>
      <c r="ER26">
        <v>5.63994052307943E-2</v>
      </c>
      <c r="ES26">
        <v>1</v>
      </c>
      <c r="ET26">
        <v>0.15570486176756801</v>
      </c>
      <c r="EU26">
        <v>-4.3345913142780898E-2</v>
      </c>
      <c r="EV26">
        <v>4.1931404551608003E-3</v>
      </c>
      <c r="EW26">
        <v>1</v>
      </c>
      <c r="EX26">
        <v>2</v>
      </c>
      <c r="EY26">
        <v>2</v>
      </c>
      <c r="EZ26" t="s">
        <v>348</v>
      </c>
      <c r="FA26">
        <v>2.9341300000000001</v>
      </c>
      <c r="FB26">
        <v>2.6375799999999998</v>
      </c>
      <c r="FC26">
        <v>0.14204900000000001</v>
      </c>
      <c r="FD26">
        <v>0.14968999999999999</v>
      </c>
      <c r="FE26">
        <v>8.8723999999999997E-2</v>
      </c>
      <c r="FF26">
        <v>7.70811E-2</v>
      </c>
      <c r="FG26">
        <v>30587.7</v>
      </c>
      <c r="FH26">
        <v>26545.5</v>
      </c>
      <c r="FI26">
        <v>31008.1</v>
      </c>
      <c r="FJ26">
        <v>27371.1</v>
      </c>
      <c r="FK26">
        <v>39635.4</v>
      </c>
      <c r="FL26">
        <v>38201.800000000003</v>
      </c>
      <c r="FM26">
        <v>43519</v>
      </c>
      <c r="FN26">
        <v>42263.1</v>
      </c>
      <c r="FO26">
        <v>1.9838199999999999</v>
      </c>
      <c r="FP26">
        <v>1.8944700000000001</v>
      </c>
      <c r="FQ26">
        <v>0.14935399999999999</v>
      </c>
      <c r="FR26">
        <v>0</v>
      </c>
      <c r="FS26">
        <v>24.8065</v>
      </c>
      <c r="FT26">
        <v>999.9</v>
      </c>
      <c r="FU26">
        <v>37.859000000000002</v>
      </c>
      <c r="FV26">
        <v>33.173000000000002</v>
      </c>
      <c r="FW26">
        <v>19.392299999999999</v>
      </c>
      <c r="FX26">
        <v>59.654600000000002</v>
      </c>
      <c r="FY26">
        <v>37.419899999999998</v>
      </c>
      <c r="FZ26">
        <v>1</v>
      </c>
      <c r="GA26">
        <v>0.191194</v>
      </c>
      <c r="GB26">
        <v>5.4352900000000002</v>
      </c>
      <c r="GC26">
        <v>20.2697</v>
      </c>
      <c r="GD26">
        <v>5.2398999999999996</v>
      </c>
      <c r="GE26">
        <v>12.069800000000001</v>
      </c>
      <c r="GF26">
        <v>4.9714</v>
      </c>
      <c r="GG26">
        <v>3.2902300000000002</v>
      </c>
      <c r="GH26">
        <v>9999</v>
      </c>
      <c r="GI26">
        <v>9999</v>
      </c>
      <c r="GJ26">
        <v>9999</v>
      </c>
      <c r="GK26">
        <v>456.6</v>
      </c>
      <c r="GL26">
        <v>1.88689</v>
      </c>
      <c r="GM26">
        <v>1.88293</v>
      </c>
      <c r="GN26">
        <v>1.88144</v>
      </c>
      <c r="GO26">
        <v>1.8821699999999999</v>
      </c>
      <c r="GP26">
        <v>1.87751</v>
      </c>
      <c r="GQ26">
        <v>1.8794200000000001</v>
      </c>
      <c r="GR26">
        <v>1.8788</v>
      </c>
      <c r="GS26">
        <v>1.8858200000000001</v>
      </c>
      <c r="GT26" t="s">
        <v>349</v>
      </c>
      <c r="GU26" t="s">
        <v>19</v>
      </c>
      <c r="GV26" t="s">
        <v>19</v>
      </c>
      <c r="GW26" t="s">
        <v>19</v>
      </c>
      <c r="GX26" t="s">
        <v>350</v>
      </c>
      <c r="GY26" t="s">
        <v>351</v>
      </c>
      <c r="GZ26" t="s">
        <v>352</v>
      </c>
      <c r="HA26" t="s">
        <v>352</v>
      </c>
      <c r="HB26" t="s">
        <v>352</v>
      </c>
      <c r="HC26" t="s">
        <v>352</v>
      </c>
      <c r="HD26">
        <v>0</v>
      </c>
      <c r="HE26">
        <v>100</v>
      </c>
      <c r="HF26">
        <v>100</v>
      </c>
      <c r="HG26">
        <v>-5.27</v>
      </c>
      <c r="HH26">
        <v>-0.215</v>
      </c>
      <c r="HI26">
        <v>2</v>
      </c>
      <c r="HJ26">
        <v>518.80799999999999</v>
      </c>
      <c r="HK26">
        <v>520.89499999999998</v>
      </c>
      <c r="HL26">
        <v>20.311699999999998</v>
      </c>
      <c r="HM26">
        <v>29.723099999999999</v>
      </c>
      <c r="HN26">
        <v>30.0015</v>
      </c>
      <c r="HO26">
        <v>29.658899999999999</v>
      </c>
      <c r="HP26">
        <v>29.702100000000002</v>
      </c>
      <c r="HQ26">
        <v>34.1023</v>
      </c>
      <c r="HR26">
        <v>29.100999999999999</v>
      </c>
      <c r="HS26">
        <v>0</v>
      </c>
      <c r="HT26">
        <v>20.031199999999998</v>
      </c>
      <c r="HU26">
        <v>800</v>
      </c>
      <c r="HV26">
        <v>14.8423</v>
      </c>
      <c r="HW26">
        <v>100.63500000000001</v>
      </c>
      <c r="HX26">
        <v>101.789</v>
      </c>
    </row>
    <row r="27" spans="1:232" x14ac:dyDescent="0.25">
      <c r="A27">
        <v>12</v>
      </c>
      <c r="B27">
        <v>1566772931.5999999</v>
      </c>
      <c r="C27">
        <v>1283.5999999046301</v>
      </c>
      <c r="D27" t="s">
        <v>401</v>
      </c>
      <c r="E27" t="s">
        <v>402</v>
      </c>
      <c r="G27">
        <v>1566772931.5999999</v>
      </c>
      <c r="H27">
        <f t="shared" si="0"/>
        <v>1.5094409855100049E-3</v>
      </c>
      <c r="I27">
        <f t="shared" si="1"/>
        <v>36.002625790732843</v>
      </c>
      <c r="J27">
        <f t="shared" si="2"/>
        <v>955.06600000000003</v>
      </c>
      <c r="K27">
        <f t="shared" si="3"/>
        <v>189.80039854898249</v>
      </c>
      <c r="L27">
        <f t="shared" si="4"/>
        <v>18.921460998692481</v>
      </c>
      <c r="M27">
        <f t="shared" si="5"/>
        <v>95.211834160156002</v>
      </c>
      <c r="N27">
        <f t="shared" si="6"/>
        <v>7.8356618436475969E-2</v>
      </c>
      <c r="O27">
        <f t="shared" si="7"/>
        <v>2.2476168288155121</v>
      </c>
      <c r="P27">
        <f t="shared" si="8"/>
        <v>7.687008352942315E-2</v>
      </c>
      <c r="Q27">
        <f t="shared" si="9"/>
        <v>4.8175012509750328E-2</v>
      </c>
      <c r="R27">
        <f t="shared" si="10"/>
        <v>321.452591547304</v>
      </c>
      <c r="S27">
        <f t="shared" si="11"/>
        <v>26.227706155372722</v>
      </c>
      <c r="T27">
        <f t="shared" si="12"/>
        <v>27.006499999999999</v>
      </c>
      <c r="U27">
        <f t="shared" si="13"/>
        <v>3.5805263043740712</v>
      </c>
      <c r="V27">
        <f t="shared" si="14"/>
        <v>54.901575498457809</v>
      </c>
      <c r="W27">
        <f t="shared" si="15"/>
        <v>1.6745557512483997</v>
      </c>
      <c r="X27">
        <f t="shared" si="16"/>
        <v>3.0501050945167103</v>
      </c>
      <c r="Y27">
        <f t="shared" si="17"/>
        <v>1.9059705531256714</v>
      </c>
      <c r="Z27">
        <f t="shared" si="18"/>
        <v>-66.56634746099121</v>
      </c>
      <c r="AA27">
        <f t="shared" si="19"/>
        <v>-327.47143367896297</v>
      </c>
      <c r="AB27">
        <f t="shared" si="20"/>
        <v>-31.022850827656075</v>
      </c>
      <c r="AC27">
        <f t="shared" si="21"/>
        <v>-103.60804042030628</v>
      </c>
      <c r="AD27">
        <v>-4.1119619611939801E-2</v>
      </c>
      <c r="AE27">
        <v>4.6160375290927397E-2</v>
      </c>
      <c r="AF27">
        <v>3.4509608830997802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52918.747705208298</v>
      </c>
      <c r="AL27">
        <v>0</v>
      </c>
      <c r="AM27">
        <v>560.67588235294102</v>
      </c>
      <c r="AN27">
        <v>2927.61</v>
      </c>
      <c r="AO27">
        <f t="shared" si="25"/>
        <v>2366.9341176470589</v>
      </c>
      <c r="AP27">
        <f t="shared" si="26"/>
        <v>0.80848682633515356</v>
      </c>
      <c r="AQ27">
        <v>-1.0916802797921701</v>
      </c>
      <c r="AR27" t="s">
        <v>403</v>
      </c>
      <c r="AS27">
        <v>767.04152941176505</v>
      </c>
      <c r="AT27">
        <v>1014.9</v>
      </c>
      <c r="AU27">
        <f t="shared" si="27"/>
        <v>0.24421959856954867</v>
      </c>
      <c r="AV27">
        <v>0.5</v>
      </c>
      <c r="AW27">
        <f t="shared" si="28"/>
        <v>1681.2642004249178</v>
      </c>
      <c r="AX27">
        <f t="shared" si="29"/>
        <v>36.002625790732843</v>
      </c>
      <c r="AY27">
        <f t="shared" si="30"/>
        <v>205.29883405856333</v>
      </c>
      <c r="AZ27">
        <f t="shared" si="31"/>
        <v>0.40283771800177359</v>
      </c>
      <c r="BA27">
        <f t="shared" si="32"/>
        <v>2.2063341419599553E-2</v>
      </c>
      <c r="BB27">
        <f t="shared" si="33"/>
        <v>1.8846290274903932</v>
      </c>
      <c r="BC27" t="s">
        <v>404</v>
      </c>
      <c r="BD27">
        <v>606.05999999999995</v>
      </c>
      <c r="BE27">
        <f t="shared" si="34"/>
        <v>408.84000000000003</v>
      </c>
      <c r="BF27">
        <f t="shared" si="35"/>
        <v>0.6062480936019834</v>
      </c>
      <c r="BG27">
        <f t="shared" si="36"/>
        <v>0.82389351941590738</v>
      </c>
      <c r="BH27">
        <f t="shared" si="37"/>
        <v>0.54567439499288284</v>
      </c>
      <c r="BI27">
        <f t="shared" si="38"/>
        <v>0.80809600306974427</v>
      </c>
      <c r="BJ27">
        <v>1868</v>
      </c>
      <c r="BK27">
        <v>300</v>
      </c>
      <c r="BL27">
        <v>300</v>
      </c>
      <c r="BM27">
        <v>300</v>
      </c>
      <c r="BN27">
        <v>10204.9</v>
      </c>
      <c r="BO27">
        <v>960.13599999999997</v>
      </c>
      <c r="BP27">
        <v>-6.8004600000000004E-3</v>
      </c>
      <c r="BQ27">
        <v>2.5585900000000001</v>
      </c>
      <c r="BR27" t="s">
        <v>345</v>
      </c>
      <c r="BS27" t="s">
        <v>345</v>
      </c>
      <c r="BT27" t="s">
        <v>345</v>
      </c>
      <c r="BU27" t="s">
        <v>345</v>
      </c>
      <c r="BV27" t="s">
        <v>345</v>
      </c>
      <c r="BW27" t="s">
        <v>345</v>
      </c>
      <c r="BX27" t="s">
        <v>345</v>
      </c>
      <c r="BY27" t="s">
        <v>345</v>
      </c>
      <c r="BZ27" t="s">
        <v>345</v>
      </c>
      <c r="CA27" t="s">
        <v>345</v>
      </c>
      <c r="CB27">
        <f t="shared" si="39"/>
        <v>2000.08</v>
      </c>
      <c r="CC27">
        <f t="shared" si="40"/>
        <v>1681.2642004249178</v>
      </c>
      <c r="CD27">
        <f t="shared" si="41"/>
        <v>0.840598476273408</v>
      </c>
      <c r="CE27">
        <f t="shared" si="42"/>
        <v>0.19119695254681626</v>
      </c>
      <c r="CF27">
        <v>6</v>
      </c>
      <c r="CG27">
        <v>0.5</v>
      </c>
      <c r="CH27" t="s">
        <v>346</v>
      </c>
      <c r="CI27">
        <v>1566772931.5999999</v>
      </c>
      <c r="CJ27">
        <v>955.06600000000003</v>
      </c>
      <c r="CK27">
        <v>999.99900000000002</v>
      </c>
      <c r="CL27">
        <v>16.7974</v>
      </c>
      <c r="CM27">
        <v>15.016500000000001</v>
      </c>
      <c r="CN27">
        <v>500.00099999999998</v>
      </c>
      <c r="CO27">
        <v>99.591399999999993</v>
      </c>
      <c r="CP27">
        <v>9.9965999999999999E-2</v>
      </c>
      <c r="CQ27">
        <v>24.303999999999998</v>
      </c>
      <c r="CR27">
        <v>27.006499999999999</v>
      </c>
      <c r="CS27">
        <v>999.9</v>
      </c>
      <c r="CT27">
        <v>0</v>
      </c>
      <c r="CU27">
        <v>0</v>
      </c>
      <c r="CV27">
        <v>9956.8799999999992</v>
      </c>
      <c r="CW27">
        <v>0</v>
      </c>
      <c r="CX27">
        <v>122.521</v>
      </c>
      <c r="CY27">
        <v>-44.933500000000002</v>
      </c>
      <c r="CZ27">
        <v>971.38300000000004</v>
      </c>
      <c r="DA27">
        <v>1015.24</v>
      </c>
      <c r="DB27">
        <v>1.7808600000000001</v>
      </c>
      <c r="DC27">
        <v>961.12800000000004</v>
      </c>
      <c r="DD27">
        <v>999.99900000000002</v>
      </c>
      <c r="DE27">
        <v>17.0124</v>
      </c>
      <c r="DF27">
        <v>15.016500000000001</v>
      </c>
      <c r="DG27">
        <v>1.6728799999999999</v>
      </c>
      <c r="DH27">
        <v>1.49552</v>
      </c>
      <c r="DI27">
        <v>14.647</v>
      </c>
      <c r="DJ27">
        <v>12.9224</v>
      </c>
      <c r="DK27">
        <v>2000.08</v>
      </c>
      <c r="DL27">
        <v>0.98000100000000001</v>
      </c>
      <c r="DM27">
        <v>1.9998599999999998E-2</v>
      </c>
      <c r="DN27">
        <v>0</v>
      </c>
      <c r="DO27">
        <v>767.16800000000001</v>
      </c>
      <c r="DP27">
        <v>4.9992900000000002</v>
      </c>
      <c r="DQ27">
        <v>17397.900000000001</v>
      </c>
      <c r="DR27">
        <v>17315.099999999999</v>
      </c>
      <c r="DS27">
        <v>46.5</v>
      </c>
      <c r="DT27">
        <v>46.561999999999998</v>
      </c>
      <c r="DU27">
        <v>46.936999999999998</v>
      </c>
      <c r="DV27">
        <v>47.061999999999998</v>
      </c>
      <c r="DW27">
        <v>48.25</v>
      </c>
      <c r="DX27">
        <v>1955.18</v>
      </c>
      <c r="DY27">
        <v>39.9</v>
      </c>
      <c r="DZ27">
        <v>0</v>
      </c>
      <c r="EA27">
        <v>157.40000009536701</v>
      </c>
      <c r="EB27">
        <v>767.04152941176505</v>
      </c>
      <c r="EC27">
        <v>-2.7343136641236701</v>
      </c>
      <c r="ED27">
        <v>-71.225491205984298</v>
      </c>
      <c r="EE27">
        <v>17398.858823529401</v>
      </c>
      <c r="EF27">
        <v>10</v>
      </c>
      <c r="EG27">
        <v>1566772886.5999999</v>
      </c>
      <c r="EH27" t="s">
        <v>405</v>
      </c>
      <c r="EI27">
        <v>141</v>
      </c>
      <c r="EJ27">
        <v>-6.0620000000000003</v>
      </c>
      <c r="EK27">
        <v>-0.215</v>
      </c>
      <c r="EL27">
        <v>1000</v>
      </c>
      <c r="EM27">
        <v>15</v>
      </c>
      <c r="EN27">
        <v>0.18</v>
      </c>
      <c r="EO27">
        <v>0.04</v>
      </c>
      <c r="EP27">
        <v>36.278751509753398</v>
      </c>
      <c r="EQ27">
        <v>-2.14250631416391</v>
      </c>
      <c r="ER27">
        <v>0.219129507254087</v>
      </c>
      <c r="ES27">
        <v>0</v>
      </c>
      <c r="ET27">
        <v>8.61179264200089E-2</v>
      </c>
      <c r="EU27">
        <v>-3.7848003629908998E-2</v>
      </c>
      <c r="EV27">
        <v>3.66839981242032E-3</v>
      </c>
      <c r="EW27">
        <v>1</v>
      </c>
      <c r="EX27">
        <v>1</v>
      </c>
      <c r="EY27">
        <v>2</v>
      </c>
      <c r="EZ27" t="s">
        <v>358</v>
      </c>
      <c r="FA27">
        <v>2.9340999999999999</v>
      </c>
      <c r="FB27">
        <v>2.6375199999999999</v>
      </c>
      <c r="FC27">
        <v>0.16621900000000001</v>
      </c>
      <c r="FD27">
        <v>0.17302000000000001</v>
      </c>
      <c r="FE27">
        <v>8.4630999999999998E-2</v>
      </c>
      <c r="FF27">
        <v>7.8239600000000006E-2</v>
      </c>
      <c r="FG27">
        <v>29730.400000000001</v>
      </c>
      <c r="FH27">
        <v>25820.6</v>
      </c>
      <c r="FI27">
        <v>31012.9</v>
      </c>
      <c r="FJ27">
        <v>27374.799999999999</v>
      </c>
      <c r="FK27">
        <v>39823.599999999999</v>
      </c>
      <c r="FL27">
        <v>38161.599999999999</v>
      </c>
      <c r="FM27">
        <v>43525.8</v>
      </c>
      <c r="FN27">
        <v>42268.7</v>
      </c>
      <c r="FO27">
        <v>1.9836</v>
      </c>
      <c r="FP27">
        <v>1.8965700000000001</v>
      </c>
      <c r="FQ27">
        <v>0.168383</v>
      </c>
      <c r="FR27">
        <v>0</v>
      </c>
      <c r="FS27">
        <v>24.246500000000001</v>
      </c>
      <c r="FT27">
        <v>999.9</v>
      </c>
      <c r="FU27">
        <v>37.859000000000002</v>
      </c>
      <c r="FV27">
        <v>33.122999999999998</v>
      </c>
      <c r="FW27">
        <v>19.336099999999998</v>
      </c>
      <c r="FX27">
        <v>59.724600000000002</v>
      </c>
      <c r="FY27">
        <v>37.443899999999999</v>
      </c>
      <c r="FZ27">
        <v>1</v>
      </c>
      <c r="GA27">
        <v>0.181562</v>
      </c>
      <c r="GB27">
        <v>4.1401500000000002</v>
      </c>
      <c r="GC27">
        <v>20.3123</v>
      </c>
      <c r="GD27">
        <v>5.2394499999999997</v>
      </c>
      <c r="GE27">
        <v>12.069800000000001</v>
      </c>
      <c r="GF27">
        <v>4.9710999999999999</v>
      </c>
      <c r="GG27">
        <v>3.2902800000000001</v>
      </c>
      <c r="GH27">
        <v>9999</v>
      </c>
      <c r="GI27">
        <v>9999</v>
      </c>
      <c r="GJ27">
        <v>9999</v>
      </c>
      <c r="GK27">
        <v>456.6</v>
      </c>
      <c r="GL27">
        <v>1.8869</v>
      </c>
      <c r="GM27">
        <v>1.8829400000000001</v>
      </c>
      <c r="GN27">
        <v>1.8814900000000001</v>
      </c>
      <c r="GO27">
        <v>1.8821699999999999</v>
      </c>
      <c r="GP27">
        <v>1.87757</v>
      </c>
      <c r="GQ27">
        <v>1.8794299999999999</v>
      </c>
      <c r="GR27">
        <v>1.8788100000000001</v>
      </c>
      <c r="GS27">
        <v>1.8858299999999999</v>
      </c>
      <c r="GT27" t="s">
        <v>349</v>
      </c>
      <c r="GU27" t="s">
        <v>19</v>
      </c>
      <c r="GV27" t="s">
        <v>19</v>
      </c>
      <c r="GW27" t="s">
        <v>19</v>
      </c>
      <c r="GX27" t="s">
        <v>350</v>
      </c>
      <c r="GY27" t="s">
        <v>351</v>
      </c>
      <c r="GZ27" t="s">
        <v>352</v>
      </c>
      <c r="HA27" t="s">
        <v>352</v>
      </c>
      <c r="HB27" t="s">
        <v>352</v>
      </c>
      <c r="HC27" t="s">
        <v>352</v>
      </c>
      <c r="HD27">
        <v>0</v>
      </c>
      <c r="HE27">
        <v>100</v>
      </c>
      <c r="HF27">
        <v>100</v>
      </c>
      <c r="HG27">
        <v>-6.0620000000000003</v>
      </c>
      <c r="HH27">
        <v>-0.215</v>
      </c>
      <c r="HI27">
        <v>2</v>
      </c>
      <c r="HJ27">
        <v>518.18899999999996</v>
      </c>
      <c r="HK27">
        <v>521.84900000000005</v>
      </c>
      <c r="HL27">
        <v>19.437999999999999</v>
      </c>
      <c r="HM27">
        <v>29.6645</v>
      </c>
      <c r="HN27">
        <v>29.9998</v>
      </c>
      <c r="HO27">
        <v>29.6007</v>
      </c>
      <c r="HP27">
        <v>29.641200000000001</v>
      </c>
      <c r="HQ27">
        <v>40.9054</v>
      </c>
      <c r="HR27">
        <v>27.976199999999999</v>
      </c>
      <c r="HS27">
        <v>0</v>
      </c>
      <c r="HT27">
        <v>19.436299999999999</v>
      </c>
      <c r="HU27">
        <v>1000</v>
      </c>
      <c r="HV27">
        <v>15.0154</v>
      </c>
      <c r="HW27">
        <v>100.65</v>
      </c>
      <c r="HX27">
        <v>101.803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2019-08-24T17:41:50Z</dcterms:created>
  <dcterms:modified xsi:type="dcterms:W3CDTF">2019-08-27T21:14:55Z</dcterms:modified>
</cp:coreProperties>
</file>