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9248D2C-EB71-4EAB-AD08-2E23B04FC78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C26" i="1" s="1"/>
  <c r="CB26" i="1"/>
  <c r="BI26" i="1"/>
  <c r="BH26" i="1"/>
  <c r="BG26" i="1"/>
  <c r="BF26" i="1"/>
  <c r="BE26" i="1"/>
  <c r="AZ26" i="1" s="1"/>
  <c r="BB26" i="1"/>
  <c r="AU26" i="1"/>
  <c r="AP26" i="1"/>
  <c r="AO26" i="1"/>
  <c r="AK26" i="1"/>
  <c r="AI26" i="1" s="1"/>
  <c r="M26" i="1" s="1"/>
  <c r="X26" i="1"/>
  <c r="W26" i="1"/>
  <c r="V26" i="1"/>
  <c r="O26" i="1"/>
  <c r="CE25" i="1"/>
  <c r="CD25" i="1"/>
  <c r="CB25" i="1"/>
  <c r="CC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H25" i="1" s="1"/>
  <c r="X25" i="1"/>
  <c r="W25" i="1"/>
  <c r="V25" i="1" s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/>
  <c r="O24" i="1"/>
  <c r="CE23" i="1"/>
  <c r="CD23" i="1"/>
  <c r="CB23" i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CE21" i="1"/>
  <c r="CD21" i="1"/>
  <c r="CC21" i="1" s="1"/>
  <c r="AW21" i="1" s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W19" i="1"/>
  <c r="V19" i="1" s="1"/>
  <c r="O19" i="1"/>
  <c r="CE18" i="1"/>
  <c r="CD18" i="1"/>
  <c r="CC18" i="1" s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X18" i="1"/>
  <c r="W18" i="1"/>
  <c r="V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M23" i="1" l="1"/>
  <c r="I23" i="1"/>
  <c r="AX23" i="1" s="1"/>
  <c r="AJ23" i="1"/>
  <c r="J24" i="1"/>
  <c r="I24" i="1"/>
  <c r="AX24" i="1" s="1"/>
  <c r="BA24" i="1" s="1"/>
  <c r="H18" i="1"/>
  <c r="I18" i="1"/>
  <c r="AX18" i="1" s="1"/>
  <c r="J17" i="1"/>
  <c r="I17" i="1"/>
  <c r="AX17" i="1" s="1"/>
  <c r="V27" i="1"/>
  <c r="CC17" i="1"/>
  <c r="AY21" i="1"/>
  <c r="I25" i="1"/>
  <c r="AX25" i="1" s="1"/>
  <c r="CC27" i="1"/>
  <c r="AW27" i="1" s="1"/>
  <c r="AY27" i="1" s="1"/>
  <c r="V21" i="1"/>
  <c r="CC23" i="1"/>
  <c r="R23" i="1" s="1"/>
  <c r="J20" i="1"/>
  <c r="I20" i="1"/>
  <c r="AX20" i="1" s="1"/>
  <c r="H20" i="1"/>
  <c r="AJ20" i="1"/>
  <c r="M20" i="1"/>
  <c r="AW18" i="1"/>
  <c r="AY18" i="1" s="1"/>
  <c r="R18" i="1"/>
  <c r="AJ21" i="1"/>
  <c r="H21" i="1"/>
  <c r="M21" i="1"/>
  <c r="J21" i="1"/>
  <c r="I21" i="1"/>
  <c r="AX21" i="1" s="1"/>
  <c r="BA21" i="1" s="1"/>
  <c r="R24" i="1"/>
  <c r="AW24" i="1"/>
  <c r="AY24" i="1" s="1"/>
  <c r="Z25" i="1"/>
  <c r="I22" i="1"/>
  <c r="AX22" i="1" s="1"/>
  <c r="H22" i="1"/>
  <c r="J22" i="1"/>
  <c r="AJ22" i="1"/>
  <c r="M22" i="1"/>
  <c r="R17" i="1"/>
  <c r="AW17" i="1"/>
  <c r="R22" i="1"/>
  <c r="AW22" i="1"/>
  <c r="BA25" i="1"/>
  <c r="AW25" i="1"/>
  <c r="AY25" i="1" s="1"/>
  <c r="R25" i="1"/>
  <c r="J27" i="1"/>
  <c r="I27" i="1"/>
  <c r="AX27" i="1" s="1"/>
  <c r="H27" i="1"/>
  <c r="AJ27" i="1"/>
  <c r="M27" i="1"/>
  <c r="AY22" i="1"/>
  <c r="R27" i="1"/>
  <c r="Z18" i="1"/>
  <c r="BA18" i="1"/>
  <c r="AW23" i="1"/>
  <c r="AY23" i="1" s="1"/>
  <c r="AW26" i="1"/>
  <c r="AY26" i="1" s="1"/>
  <c r="R26" i="1"/>
  <c r="M17" i="1"/>
  <c r="J18" i="1"/>
  <c r="AJ19" i="1"/>
  <c r="AW20" i="1"/>
  <c r="AY20" i="1" s="1"/>
  <c r="H23" i="1"/>
  <c r="M24" i="1"/>
  <c r="J25" i="1"/>
  <c r="AJ26" i="1"/>
  <c r="R21" i="1"/>
  <c r="H26" i="1"/>
  <c r="H19" i="1"/>
  <c r="AJ17" i="1"/>
  <c r="I19" i="1"/>
  <c r="AX19" i="1" s="1"/>
  <c r="BA19" i="1" s="1"/>
  <c r="J23" i="1"/>
  <c r="AJ24" i="1"/>
  <c r="I26" i="1"/>
  <c r="AX26" i="1" s="1"/>
  <c r="H17" i="1"/>
  <c r="M18" i="1"/>
  <c r="J19" i="1"/>
  <c r="R19" i="1"/>
  <c r="H24" i="1"/>
  <c r="M25" i="1"/>
  <c r="J26" i="1"/>
  <c r="AJ18" i="1"/>
  <c r="AJ25" i="1"/>
  <c r="BA17" i="1" l="1"/>
  <c r="BA27" i="1"/>
  <c r="S27" i="1"/>
  <c r="T27" i="1" s="1"/>
  <c r="P27" i="1" s="1"/>
  <c r="N27" i="1" s="1"/>
  <c r="Q27" i="1" s="1"/>
  <c r="K27" i="1" s="1"/>
  <c r="L27" i="1" s="1"/>
  <c r="S22" i="1"/>
  <c r="T22" i="1" s="1"/>
  <c r="P22" i="1" s="1"/>
  <c r="N22" i="1" s="1"/>
  <c r="Q22" i="1" s="1"/>
  <c r="K22" i="1" s="1"/>
  <c r="L22" i="1" s="1"/>
  <c r="Z22" i="1"/>
  <c r="Z20" i="1"/>
  <c r="S23" i="1"/>
  <c r="T23" i="1" s="1"/>
  <c r="Z27" i="1"/>
  <c r="BA22" i="1"/>
  <c r="Z21" i="1"/>
  <c r="BA20" i="1"/>
  <c r="Z23" i="1"/>
  <c r="S19" i="1"/>
  <c r="T19" i="1" s="1"/>
  <c r="P19" i="1" s="1"/>
  <c r="N19" i="1" s="1"/>
  <c r="Q19" i="1" s="1"/>
  <c r="K19" i="1" s="1"/>
  <c r="L19" i="1" s="1"/>
  <c r="BA23" i="1"/>
  <c r="S20" i="1"/>
  <c r="T20" i="1" s="1"/>
  <c r="P20" i="1" s="1"/>
  <c r="N20" i="1" s="1"/>
  <c r="Q20" i="1" s="1"/>
  <c r="K20" i="1" s="1"/>
  <c r="L20" i="1" s="1"/>
  <c r="Z24" i="1"/>
  <c r="Z19" i="1"/>
  <c r="AY17" i="1"/>
  <c r="S25" i="1"/>
  <c r="T25" i="1" s="1"/>
  <c r="S18" i="1"/>
  <c r="T18" i="1" s="1"/>
  <c r="S17" i="1"/>
  <c r="T17" i="1" s="1"/>
  <c r="Z26" i="1"/>
  <c r="S24" i="1"/>
  <c r="T24" i="1" s="1"/>
  <c r="P24" i="1" s="1"/>
  <c r="N24" i="1" s="1"/>
  <c r="Q24" i="1" s="1"/>
  <c r="K24" i="1" s="1"/>
  <c r="L24" i="1" s="1"/>
  <c r="Z17" i="1"/>
  <c r="S21" i="1"/>
  <c r="T21" i="1" s="1"/>
  <c r="P21" i="1" s="1"/>
  <c r="N21" i="1" s="1"/>
  <c r="Q21" i="1" s="1"/>
  <c r="K21" i="1" s="1"/>
  <c r="L21" i="1" s="1"/>
  <c r="BA26" i="1"/>
  <c r="S26" i="1"/>
  <c r="T26" i="1" s="1"/>
  <c r="P26" i="1" s="1"/>
  <c r="N26" i="1" s="1"/>
  <c r="Q26" i="1" s="1"/>
  <c r="K26" i="1" s="1"/>
  <c r="L26" i="1" s="1"/>
  <c r="AA17" i="1" l="1"/>
  <c r="U17" i="1"/>
  <c r="Y17" i="1" s="1"/>
  <c r="AB17" i="1"/>
  <c r="U18" i="1"/>
  <c r="Y18" i="1" s="1"/>
  <c r="AA18" i="1"/>
  <c r="AB18" i="1"/>
  <c r="AC18" i="1" s="1"/>
  <c r="P18" i="1"/>
  <c r="N18" i="1" s="1"/>
  <c r="Q18" i="1" s="1"/>
  <c r="K18" i="1" s="1"/>
  <c r="L18" i="1" s="1"/>
  <c r="U21" i="1"/>
  <c r="Y21" i="1" s="1"/>
  <c r="AB21" i="1"/>
  <c r="AC21" i="1" s="1"/>
  <c r="AA21" i="1"/>
  <c r="U25" i="1"/>
  <c r="Y25" i="1" s="1"/>
  <c r="AB25" i="1"/>
  <c r="P25" i="1"/>
  <c r="N25" i="1" s="1"/>
  <c r="Q25" i="1" s="1"/>
  <c r="K25" i="1" s="1"/>
  <c r="L25" i="1" s="1"/>
  <c r="AA25" i="1"/>
  <c r="AA24" i="1"/>
  <c r="AB24" i="1"/>
  <c r="AC24" i="1" s="1"/>
  <c r="U24" i="1"/>
  <c r="Y24" i="1" s="1"/>
  <c r="U22" i="1"/>
  <c r="Y22" i="1" s="1"/>
  <c r="AB22" i="1"/>
  <c r="AA22" i="1"/>
  <c r="U19" i="1"/>
  <c r="Y19" i="1" s="1"/>
  <c r="AB19" i="1"/>
  <c r="AA19" i="1"/>
  <c r="P17" i="1"/>
  <c r="N17" i="1" s="1"/>
  <c r="Q17" i="1" s="1"/>
  <c r="K17" i="1" s="1"/>
  <c r="L17" i="1" s="1"/>
  <c r="U23" i="1"/>
  <c r="Y23" i="1" s="1"/>
  <c r="AB23" i="1"/>
  <c r="AC23" i="1" s="1"/>
  <c r="AA23" i="1"/>
  <c r="U27" i="1"/>
  <c r="Y27" i="1" s="1"/>
  <c r="AB27" i="1"/>
  <c r="AA27" i="1"/>
  <c r="AA20" i="1"/>
  <c r="U20" i="1"/>
  <c r="Y20" i="1" s="1"/>
  <c r="AB20" i="1"/>
  <c r="P23" i="1"/>
  <c r="N23" i="1" s="1"/>
  <c r="Q23" i="1" s="1"/>
  <c r="K23" i="1" s="1"/>
  <c r="L23" i="1" s="1"/>
  <c r="U26" i="1"/>
  <c r="Y26" i="1" s="1"/>
  <c r="AB26" i="1"/>
  <c r="AA26" i="1"/>
  <c r="AC27" i="1" l="1"/>
  <c r="AC25" i="1"/>
  <c r="AC19" i="1"/>
  <c r="AC20" i="1"/>
  <c r="AC26" i="1"/>
  <c r="AC22" i="1"/>
  <c r="AC17" i="1"/>
</calcChain>
</file>

<file path=xl/sharedStrings.xml><?xml version="1.0" encoding="utf-8"?>
<sst xmlns="http://schemas.openxmlformats.org/spreadsheetml/2006/main" count="996" uniqueCount="396">
  <si>
    <t>File opened</t>
  </si>
  <si>
    <t>2019-08-25 15:24:45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</si>
  <si>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</si>
  <si>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</si>
  <si>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</si>
  <si>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</si>
  <si>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</si>
  <si>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</si>
  <si>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</si>
  <si>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</si>
  <si>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</si>
  <si>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</si>
  <si>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</si>
  <si>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{"flowazero": "0.30339", "co2aspan2": "-0.0275709", "flowmeterzero": "1.01484", "co2azero": "0.936047", "oxygen": "21", "co2bspanconc2": "296.4", "chamberpressurezero": "2.62898", "co2aspanconc1": "2500", "co2bspan2": "-0.029811", "flowbzero": "0.2519", "ssb_ref": "33378.8", "h2obspan2": "0", "h2obspanconc1": "20", "h2oaspanconc2": "0", "h2oazero": "0.99813", "h2oaspan2": "0", "h2oaspanconc1": "12.25", "tbzero": "-0.00914764", "tazero": "-0.075655", "co2bspanconc1": "2500", "co2bspan1": "1.00063", "co2bspan2b": "0.290353", "h2obspanconc2": "0", "h2obzero": "1.01301", "h2oaspan2b": "0.0689295", "h2oaspan2a": "0.0687344", "h2obspan2a": "-0.0693626", "h2obspan1": "1", "co2aspan2a": "0.300565", "h2oaspan1": "1.00284", "co2bzero": "1.08871", "co2aspan2b": "0.298132", "co2aspanconc2": "296.4", "co2aspan1": "1.00019", "h2obspan2b": "0.0966582", "co2bspan2a": "0.292725", "ssa_ref": "27614.2"}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</si>
  <si>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</si>
  <si>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</si>
  <si>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</si>
  <si>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</si>
  <si>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</si>
  <si>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</si>
  <si>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</si>
  <si>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</si>
  <si>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</si>
  <si>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15:24:45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</si>
  <si>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</si>
  <si>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</si>
  <si>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</si>
  <si>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</si>
  <si>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</si>
  <si>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</si>
  <si>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</si>
  <si>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</si>
  <si>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</si>
  <si>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</si>
  <si>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</si>
  <si>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</si>
  <si>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</si>
  <si>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</si>
  <si>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</si>
  <si>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</si>
  <si>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</si>
  <si>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</si>
  <si>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</si>
  <si>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</si>
  <si>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</si>
  <si>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</si>
  <si>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</si>
  <si>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</si>
  <si>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</si>
  <si>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</si>
  <si>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</si>
  <si>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</si>
  <si>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</si>
  <si>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</si>
  <si>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</si>
  <si>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</si>
  <si>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</si>
  <si>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</si>
  <si>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</si>
  <si>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</si>
  <si>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</si>
  <si>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</si>
  <si>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</si>
  <si>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</si>
  <si>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</si>
  <si>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</si>
  <si>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</si>
  <si>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</si>
  <si>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</si>
  <si>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2.11271 83.8254 375.992 618.611 866.42 1069.77 1249 1390.07</t>
  </si>
  <si>
    <t>Fs_true</t>
  </si>
  <si>
    <t>0.0693387 102.357 403.519 601.069 802.876 1000.62 1201.14 1401.28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</si>
  <si>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</si>
  <si>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</si>
  <si>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</si>
  <si>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</si>
  <si>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</si>
  <si>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</si>
  <si>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</si>
  <si>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</si>
  <si>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</si>
  <si>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</si>
  <si>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</si>
  <si>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</si>
  <si>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</si>
  <si>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</si>
  <si>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</si>
  <si>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</si>
  <si>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</si>
  <si>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</si>
  <si>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</si>
  <si>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</si>
  <si>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</si>
  <si>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</si>
  <si>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</si>
  <si>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</si>
  <si>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</si>
  <si>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</si>
  <si>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</si>
  <si>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</si>
  <si>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</si>
  <si>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</si>
  <si>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</si>
  <si>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</si>
  <si>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</si>
  <si>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</si>
  <si>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</si>
  <si>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</si>
  <si>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</si>
  <si>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</si>
  <si>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</si>
  <si>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</si>
  <si>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</si>
  <si>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</si>
  <si>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</si>
  <si>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</si>
  <si>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</si>
  <si>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</si>
  <si>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</si>
  <si>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</si>
  <si>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</si>
  <si>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</si>
  <si>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</si>
  <si>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</si>
  <si>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</si>
  <si>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</si>
  <si>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</si>
  <si>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</si>
  <si>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</si>
  <si>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</si>
  <si>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</si>
  <si>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</si>
  <si>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</si>
  <si>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</si>
  <si>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</si>
  <si>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</si>
  <si>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</si>
  <si>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</si>
  <si>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</si>
  <si>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</si>
  <si>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</si>
  <si>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</si>
  <si>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</si>
  <si>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</si>
  <si>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</si>
  <si>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</si>
  <si>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</si>
  <si>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</si>
  <si>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</si>
  <si>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</si>
  <si>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</si>
  <si>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</si>
  <si>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</si>
  <si>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</si>
  <si>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</si>
  <si>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</si>
  <si>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</si>
  <si>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</si>
  <si>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</si>
  <si>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</si>
  <si>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</si>
  <si>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</si>
  <si>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</si>
  <si>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</si>
  <si>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</si>
  <si>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</si>
  <si>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</si>
  <si>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</si>
  <si>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</si>
  <si>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</si>
  <si>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</si>
  <si>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</si>
  <si>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</si>
  <si>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</si>
  <si>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</si>
  <si>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</si>
  <si>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</si>
  <si>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</si>
  <si>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</si>
  <si>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</si>
  <si>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</si>
  <si>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</si>
  <si>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</si>
  <si>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</si>
  <si>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</si>
  <si>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</si>
  <si>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</si>
  <si>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</si>
  <si>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</si>
  <si>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</si>
  <si>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</si>
  <si>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</si>
  <si>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</si>
  <si>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</si>
  <si>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</si>
  <si>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</si>
  <si>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</si>
  <si>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</si>
  <si>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</si>
  <si>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</si>
  <si>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</si>
  <si>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</si>
  <si>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</si>
  <si>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</si>
  <si>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</si>
  <si>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</si>
  <si>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</si>
  <si>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</si>
  <si>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</si>
  <si>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</si>
  <si>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</si>
  <si>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</si>
  <si>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</si>
  <si>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</si>
  <si>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</si>
  <si>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</si>
  <si>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</si>
  <si>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</si>
  <si>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</si>
  <si>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</si>
  <si>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</si>
  <si>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</si>
  <si>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</si>
  <si>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</si>
  <si>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</si>
  <si>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</si>
  <si>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</si>
  <si>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</si>
  <si>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</si>
  <si>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</si>
  <si>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</si>
  <si>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</si>
  <si>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</si>
  <si>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</si>
  <si>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</si>
  <si>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</si>
  <si>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</si>
  <si>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</si>
  <si>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</si>
  <si>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</si>
  <si>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</si>
  <si>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</si>
  <si>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</si>
  <si>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</si>
  <si>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</si>
  <si>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</si>
  <si>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</si>
  <si>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</si>
  <si>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</si>
  <si>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</si>
  <si>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</si>
  <si>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</si>
  <si>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</si>
  <si>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</si>
  <si>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</si>
  <si>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</si>
  <si>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</si>
  <si>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</si>
  <si>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</si>
  <si>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</si>
  <si>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</si>
  <si>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</si>
  <si>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</si>
  <si>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</si>
  <si>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</si>
  <si>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</si>
  <si>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</si>
  <si>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</si>
  <si>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</si>
  <si>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</si>
  <si>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</si>
  <si>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</si>
  <si>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</si>
  <si>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</si>
  <si>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</si>
  <si>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</si>
  <si>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</si>
  <si>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</si>
  <si>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</si>
  <si>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</si>
  <si>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</si>
  <si>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</si>
  <si>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</si>
  <si>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</si>
  <si>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</si>
  <si>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</si>
  <si>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</si>
  <si>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</si>
  <si>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</si>
  <si>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</si>
  <si>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</si>
  <si>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</si>
  <si>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</si>
  <si>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</si>
  <si>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</si>
  <si>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</si>
  <si>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</si>
  <si>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</si>
  <si>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</si>
  <si>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</si>
  <si>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</si>
  <si>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</si>
  <si>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</si>
  <si>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</si>
  <si>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</si>
  <si>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</si>
  <si>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</si>
  <si>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</si>
  <si>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</si>
  <si>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</si>
  <si>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</si>
  <si>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</si>
  <si>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</si>
  <si>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</si>
  <si>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</si>
  <si>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</si>
  <si>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</si>
  <si>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</si>
  <si>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</si>
  <si>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</si>
  <si>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</si>
  <si>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</si>
  <si>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</si>
  <si>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</si>
  <si>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</si>
  <si>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</si>
  <si>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</si>
  <si>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</si>
  <si>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</si>
  <si>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</si>
  <si>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</si>
  <si>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</si>
  <si>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</si>
  <si>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</si>
  <si>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</si>
  <si>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</si>
  <si>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</si>
  <si>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</si>
  <si>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</si>
  <si>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</si>
  <si>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</si>
  <si>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</si>
  <si>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</si>
  <si>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15:44:33</t>
  </si>
  <si>
    <t>15:44:33</t>
  </si>
  <si>
    <t>MPF-8849-20190826-15_45_19</t>
  </si>
  <si>
    <t>DARK-8850-20190826-15_45_21</t>
  </si>
  <si>
    <t>-</t>
  </si>
  <si>
    <t>0: Broadleaf</t>
  </si>
  <si>
    <t>--:--:--</t>
  </si>
  <si>
    <t>1/2</t>
  </si>
  <si>
    <t>5</t>
  </si>
  <si>
    <t>11111111</t>
  </si>
  <si>
    <t>oooooooo</t>
  </si>
  <si>
    <t>off</t>
  </si>
  <si>
    <t>20190826 15:46:33</t>
  </si>
  <si>
    <t>15:46:33</t>
  </si>
  <si>
    <t>MPF-8851-20190826-15_47_19</t>
  </si>
  <si>
    <t>DARK-8852-20190826-15_47_21</t>
  </si>
  <si>
    <t>20190826 15:48:34</t>
  </si>
  <si>
    <t>15:48:34</t>
  </si>
  <si>
    <t>MPF-8853-20190826-15_49_20</t>
  </si>
  <si>
    <t>DARK-8854-20190826-15_49_21</t>
  </si>
  <si>
    <t>20190826 15:50:34</t>
  </si>
  <si>
    <t>15:50:34</t>
  </si>
  <si>
    <t>MPF-8855-20190826-15_51_20</t>
  </si>
  <si>
    <t>DARK-8856-20190826-15_51_22</t>
  </si>
  <si>
    <t>20190826 15:51:52</t>
  </si>
  <si>
    <t>15:51:52</t>
  </si>
  <si>
    <t>MPF-8857-20190826-15_52_38</t>
  </si>
  <si>
    <t>DARK-8858-20190826-15_52_40</t>
  </si>
  <si>
    <t>2/2</t>
  </si>
  <si>
    <t>20190826 15:55:53</t>
  </si>
  <si>
    <t>15:55:53</t>
  </si>
  <si>
    <t>MPF-8861-20190826-15_56_39</t>
  </si>
  <si>
    <t>DARK-8862-20190826-15_56_40</t>
  </si>
  <si>
    <t>20190826 15:57:01</t>
  </si>
  <si>
    <t>15:57:01</t>
  </si>
  <si>
    <t>MPF-8863-20190826-15_57_47</t>
  </si>
  <si>
    <t>DARK-8864-20190826-15_57_49</t>
  </si>
  <si>
    <t>20190826 15:58:06</t>
  </si>
  <si>
    <t>15:58:06</t>
  </si>
  <si>
    <t>MPF-8865-20190826-15_58_52</t>
  </si>
  <si>
    <t>DARK-8866-20190826-15_58_54</t>
  </si>
  <si>
    <t>20190826 15:59:10</t>
  </si>
  <si>
    <t>15:59:10</t>
  </si>
  <si>
    <t>MPF-8867-20190826-15_59_56</t>
  </si>
  <si>
    <t>DARK-8868-20190826-15_59_58</t>
  </si>
  <si>
    <t>20190826 16:00:14</t>
  </si>
  <si>
    <t>16:00:14</t>
  </si>
  <si>
    <t>MPF-8869-20190826-16_01_00</t>
  </si>
  <si>
    <t>DARK-8870-20190826-16_01_02</t>
  </si>
  <si>
    <t>20190826 16:01:29</t>
  </si>
  <si>
    <t>16:01:29</t>
  </si>
  <si>
    <t>MPF-8871-20190826-16_02_15</t>
  </si>
  <si>
    <t>DARK-8872-20190826-16_02_17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</si>
</sst>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20.504518597937597</c:v>
                </c:pt>
                <c:pt idx="1">
                  <c:v>17.679348701757597</c:v>
                </c:pt>
                <c:pt idx="2">
                  <c:v>14.589126939769255</c:v>
                </c:pt>
                <c:pt idx="3">
                  <c:v>9.9535413156440598</c:v>
                </c:pt>
                <c:pt idx="4">
                  <c:v>2.5075459966971665</c:v>
                </c:pt>
                <c:pt idx="5">
                  <c:v>30.435703157291556</c:v>
                </c:pt>
                <c:pt idx="6">
                  <c:v>32.664318363294718</c:v>
                </c:pt>
                <c:pt idx="7">
                  <c:v>34.070559102940827</c:v>
                </c:pt>
                <c:pt idx="8">
                  <c:v>35.454200228190516</c:v>
                </c:pt>
                <c:pt idx="9">
                  <c:v>36.217282523606869</c:v>
                </c:pt>
                <c:pt idx="10">
                  <c:v>36.964051834826179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-24.162395334732953</c:v>
                </c:pt>
                <c:pt idx="1">
                  <c:v>-25.770209983728879</c:v>
                </c:pt>
                <c:pt idx="2">
                  <c:v>-4.4909671800902995</c:v>
                </c:pt>
                <c:pt idx="3">
                  <c:v>-9.6232915264698562</c:v>
                </c:pt>
                <c:pt idx="4">
                  <c:v>-24.048294804571551</c:v>
                </c:pt>
                <c:pt idx="5">
                  <c:v>124.38292082544022</c:v>
                </c:pt>
                <c:pt idx="6">
                  <c:v>196.72682455721116</c:v>
                </c:pt>
                <c:pt idx="7">
                  <c:v>269.66360883950586</c:v>
                </c:pt>
                <c:pt idx="8">
                  <c:v>337.89996224907458</c:v>
                </c:pt>
                <c:pt idx="9">
                  <c:v>399.59856883824187</c:v>
                </c:pt>
                <c:pt idx="10">
                  <c:v>529.77833152806215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156-87E5-BC52EE52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96984"/>
        <c:axId val="418598296"/>
      </c:scatterChart>
      <c:valAx>
        <c:axId val="41859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8296"/>
        <c:crosses val="autoZero"/>
        <c:crossBetween val="midCat"/>
      </c:valAx>
      <c:valAx>
        <c:axId val="4185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13</xdr:row>
      <xdr:rowOff>147637</xdr:rowOff>
    </xdr:from>
    <xdr:to>
      <xdr:col>24</xdr:col>
      <xdr:colOff>47625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C55F3-A4DB-4561-8B38-2CDC990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341</v>
      </c>
      <c r="GJ16" t="s">
        <v>341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1566852273</v>
      </c>
      <c r="C17">
        <v>0</v>
      </c>
      <c r="D17" t="s">
        <v>343</v>
      </c>
      <c r="E17" t="s">
        <v>344</v>
      </c>
      <c r="G17">
        <v>1566852273</v>
      </c>
      <c r="H17">
        <f t="shared" ref="H17:H27" si="0">CN17*AI17*(CL17-CM17)/(100*CF17*(1000-AI17*CL17))</f>
        <v>1.4847517164630788E-3</v>
      </c>
      <c r="I17">
        <f t="shared" ref="I17:I27" si="1">CN17*AI17*(CK17-CJ17*(1000-AI17*CM17)/(1000-AI17*CL17))/(100*CF17)</f>
        <v>20.504518597937597</v>
      </c>
      <c r="J17">
        <f t="shared" ref="J17:J27" si="2">CJ17 - IF(AI17&gt;1, I17*CF17*100/(AK17*CV17), 0)</f>
        <v>368.38099999999997</v>
      </c>
      <c r="K17">
        <f t="shared" ref="K17:K27" si="3">((Q17-H17/2)*J17-I17)/(Q17+H17/2)</f>
        <v>-24.162395334732953</v>
      </c>
      <c r="L17">
        <f t="shared" ref="L17:L27" si="4">K17*(CO17+CP17)/1000</f>
        <v>-2.3987038683582753</v>
      </c>
      <c r="M17">
        <f t="shared" ref="M17:M27" si="5">(CJ17 - IF(AI17&gt;1, I17*CF17*100/(AK17*CV17), 0))*(CO17+CP17)/1000</f>
        <v>36.570750436297999</v>
      </c>
      <c r="N17">
        <f t="shared" ref="N17:N27" si="6">2/((1/P17-1/O17)+SIGN(P17)*SQRT((1/P17-1/O17)*(1/P17-1/O17) + 4*CG17/((CG17+1)*(CG17+1))*(2*1/P17*1/O17-1/O17*1/O17)))</f>
        <v>8.6162562310519483E-2</v>
      </c>
      <c r="O17">
        <f t="shared" ref="O17:O27" si="7">AF17+AE17*CF17+AD17*CF17*CF17</f>
        <v>2.2416741660520509</v>
      </c>
      <c r="P17">
        <f t="shared" ref="P17:P27" si="8">H17*(1000-(1000*0.61365*EXP(17.502*T17/(240.97+T17))/(CO17+CP17)+CL17)/2)/(1000*0.61365*EXP(17.502*T17/(240.97+T17))/(CO17+CP17)-CL17)</f>
        <v>8.4364100430200456E-2</v>
      </c>
      <c r="Q17">
        <f t="shared" ref="Q17:Q27" si="9">1/((CG17+1)/(N17/1.6)+1/(O17/1.37)) + CG17/((CG17+1)/(N17/1.6) + CG17/(O17/1.37))</f>
        <v>5.2886020823997168E-2</v>
      </c>
      <c r="R17">
        <f t="shared" ref="R17:R27" si="10">(CC17*CE17)</f>
        <v>321.46160468817834</v>
      </c>
      <c r="S17">
        <f t="shared" ref="S17:S27" si="11">(CQ17+(R17+2*0.95*0.0000000567*(((CQ17+$B$7)+273)^4-(CQ17+273)^4)-44100*H17)/(1.84*29.3*O17+8*0.95*0.0000000567*(CQ17+273)^3))</f>
        <v>28.097446183333425</v>
      </c>
      <c r="T17">
        <f t="shared" ref="T17:T27" si="12">($C$7*CR17+$D$7*CS17+$E$7*S17)</f>
        <v>26.9771</v>
      </c>
      <c r="U17">
        <f t="shared" ref="U17:U27" si="13">0.61365*EXP(17.502*T17/(240.97+T17))</f>
        <v>3.5743486421325898</v>
      </c>
      <c r="V17">
        <f t="shared" ref="V17:V27" si="14">(W17/X17*100)</f>
        <v>55.035935830989871</v>
      </c>
      <c r="W17">
        <f t="shared" ref="W17:W27" si="15">CL17*(CO17+CP17)/1000</f>
        <v>1.8751418222330001</v>
      </c>
      <c r="X17">
        <f t="shared" ref="X17:X27" si="16">0.61365*EXP(17.502*CQ17/(240.97+CQ17))</f>
        <v>3.4071226261898815</v>
      </c>
      <c r="Y17">
        <f t="shared" ref="Y17:Y27" si="17">(U17-CL17*(CO17+CP17)/1000)</f>
        <v>1.6992068198995898</v>
      </c>
      <c r="Z17">
        <f t="shared" ref="Z17:Z27" si="18">(-H17*44100)</f>
        <v>-65.47755069602178</v>
      </c>
      <c r="AA17">
        <f t="shared" ref="AA17:AA27" si="19">2*29.3*O17*0.92*(CQ17-T17)</f>
        <v>-98.277771529008959</v>
      </c>
      <c r="AB17">
        <f t="shared" ref="AB17:AB27" si="20">2*0.95*0.0000000567*(((CQ17+$B$7)+273)^4-(T17+273)^4)</f>
        <v>-9.4208904580510548</v>
      </c>
      <c r="AC17">
        <f t="shared" ref="AC17:AC27" si="21">R17+AB17+Z17+AA17</f>
        <v>148.28539200509653</v>
      </c>
      <c r="AD17">
        <v>-4.0959977595938397E-2</v>
      </c>
      <c r="AE17">
        <v>4.5981163142557201E-2</v>
      </c>
      <c r="AF17">
        <v>3.4403463806504901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52382.820212286402</v>
      </c>
      <c r="AL17">
        <v>0</v>
      </c>
      <c r="AM17">
        <v>153.611764705882</v>
      </c>
      <c r="AN17">
        <v>678.13199999999995</v>
      </c>
      <c r="AO17">
        <f t="shared" ref="AO17:AO27" si="25">AN17-AM17</f>
        <v>524.52023529411792</v>
      </c>
      <c r="AP17">
        <f t="shared" ref="AP17:AP27" si="26">AO17/AN17</f>
        <v>0.77347807697338866</v>
      </c>
      <c r="AQ17">
        <v>-1.69616101757574</v>
      </c>
      <c r="AR17" t="s">
        <v>345</v>
      </c>
      <c r="AS17">
        <v>885.62258823529396</v>
      </c>
      <c r="AT17">
        <v>1025.07</v>
      </c>
      <c r="AU17">
        <f t="shared" ref="AU17:AU27" si="27">1-AS17/AT17</f>
        <v>0.13603696505088037</v>
      </c>
      <c r="AV17">
        <v>0.5</v>
      </c>
      <c r="AW17">
        <f t="shared" ref="AW17:AW27" si="28">CC17</f>
        <v>1681.3142998384569</v>
      </c>
      <c r="AX17">
        <f t="shared" ref="AX17:AX27" si="29">I17</f>
        <v>20.504518597937597</v>
      </c>
      <c r="AY17">
        <f t="shared" ref="AY17:AY27" si="30">AU17*AV17*AW17</f>
        <v>114.36044732333478</v>
      </c>
      <c r="AZ17">
        <f t="shared" ref="AZ17:AZ27" si="31">BE17/AT17</f>
        <v>0.37059908103836814</v>
      </c>
      <c r="BA17">
        <f t="shared" ref="BA17:BA27" si="32">(AX17-AQ17)/AW17</f>
        <v>1.320436019466819E-2</v>
      </c>
      <c r="BB17">
        <f t="shared" ref="BB17:BB27" si="33">(AN17-AT17)/AT17</f>
        <v>-0.33845298369867427</v>
      </c>
      <c r="BC17" t="s">
        <v>346</v>
      </c>
      <c r="BD17">
        <v>645.17999999999995</v>
      </c>
      <c r="BE17">
        <f t="shared" ref="BE17:BE27" si="34">AT17-BD17</f>
        <v>379.89</v>
      </c>
      <c r="BF17">
        <f t="shared" ref="BF17:BF27" si="35">(AT17-AS17)/(AT17-BD17)</f>
        <v>0.36707313107664319</v>
      </c>
      <c r="BG17">
        <f t="shared" ref="BG17:BG27" si="36">(AN17-AT17)/(AN17-BD17)</f>
        <v>-10.528587035688274</v>
      </c>
      <c r="BH17">
        <f t="shared" ref="BH17:BH27" si="37">(AT17-AS17)/(AT17-AM17)</f>
        <v>0.16001617302708987</v>
      </c>
      <c r="BI17">
        <f t="shared" ref="BI17:BI27" si="38">(AN17-AT17)/(AN17-AM17)</f>
        <v>-0.66143873325584668</v>
      </c>
      <c r="BJ17">
        <v>8849</v>
      </c>
      <c r="BK17">
        <v>300</v>
      </c>
      <c r="BL17">
        <v>300</v>
      </c>
      <c r="BM17">
        <v>300</v>
      </c>
      <c r="BN17">
        <v>10290.4</v>
      </c>
      <c r="BO17">
        <v>986.87300000000005</v>
      </c>
      <c r="BP17">
        <v>-6.8297899999999996E-3</v>
      </c>
      <c r="BQ17">
        <v>-0.13122600000000001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2000.14</v>
      </c>
      <c r="CC17">
        <f t="shared" ref="CC17:CC27" si="40">CB17*CD17</f>
        <v>1681.3142998384569</v>
      </c>
      <c r="CD17">
        <f t="shared" ref="CD17:CD27" si="41">($B$11*$D$9+$C$11*$D$9+$F$11*((DX17+DP17)/MAX(DX17+DP17+DY17, 0.1)*$I$9+DY17/MAX(DX17+DP17+DY17, 0.1)*$J$9))/($B$11+$C$11+$F$11)</f>
        <v>0.84059830803766578</v>
      </c>
      <c r="CE17">
        <f t="shared" ref="CE17:CE27" si="42">($B$11*$K$9+$C$11*$K$9+$F$11*((DX17+DP17)/MAX(DX17+DP17+DY17, 0.1)*$P$9+DY17/MAX(DX17+DP17+DY17, 0.1)*$Q$9))/($B$11+$C$11+$F$11)</f>
        <v>0.19119661607533156</v>
      </c>
      <c r="CF17">
        <v>6</v>
      </c>
      <c r="CG17">
        <v>0.5</v>
      </c>
      <c r="CH17" t="s">
        <v>348</v>
      </c>
      <c r="CI17">
        <v>1566852273</v>
      </c>
      <c r="CJ17">
        <v>368.38099999999997</v>
      </c>
      <c r="CK17">
        <v>399.95299999999997</v>
      </c>
      <c r="CL17">
        <v>18.888500000000001</v>
      </c>
      <c r="CM17">
        <v>16.703800000000001</v>
      </c>
      <c r="CN17">
        <v>400.06599999999997</v>
      </c>
      <c r="CO17">
        <v>99.074200000000005</v>
      </c>
      <c r="CP17">
        <v>0.20005800000000001</v>
      </c>
      <c r="CQ17">
        <v>26.163900000000002</v>
      </c>
      <c r="CR17">
        <v>26.9771</v>
      </c>
      <c r="CS17">
        <v>999.9</v>
      </c>
      <c r="CT17">
        <v>0</v>
      </c>
      <c r="CU17">
        <v>0</v>
      </c>
      <c r="CV17">
        <v>9970</v>
      </c>
      <c r="CW17">
        <v>0</v>
      </c>
      <c r="CX17">
        <v>372.95499999999998</v>
      </c>
      <c r="CY17">
        <v>-31.571999999999999</v>
      </c>
      <c r="CZ17">
        <v>375.47300000000001</v>
      </c>
      <c r="DA17">
        <v>406.74799999999999</v>
      </c>
      <c r="DB17">
        <v>2.1846999999999999</v>
      </c>
      <c r="DC17">
        <v>368.38099999999997</v>
      </c>
      <c r="DD17">
        <v>399.95299999999997</v>
      </c>
      <c r="DE17">
        <v>18.888500000000001</v>
      </c>
      <c r="DF17">
        <v>16.703800000000001</v>
      </c>
      <c r="DG17">
        <v>1.8713599999999999</v>
      </c>
      <c r="DH17">
        <v>1.6549100000000001</v>
      </c>
      <c r="DI17">
        <v>16.396000000000001</v>
      </c>
      <c r="DJ17">
        <v>14.479900000000001</v>
      </c>
      <c r="DK17">
        <v>2000.14</v>
      </c>
      <c r="DL17">
        <v>0.98000600000000004</v>
      </c>
      <c r="DM17">
        <v>1.9994499999999998E-2</v>
      </c>
      <c r="DN17">
        <v>0</v>
      </c>
      <c r="DO17">
        <v>885.26499999999999</v>
      </c>
      <c r="DP17">
        <v>5.0002700000000004</v>
      </c>
      <c r="DQ17">
        <v>20152.3</v>
      </c>
      <c r="DR17">
        <v>16187.1</v>
      </c>
      <c r="DS17">
        <v>46.811999999999998</v>
      </c>
      <c r="DT17">
        <v>47.875</v>
      </c>
      <c r="DU17">
        <v>47.561999999999998</v>
      </c>
      <c r="DV17">
        <v>47.561999999999998</v>
      </c>
      <c r="DW17">
        <v>48.061999999999998</v>
      </c>
      <c r="DX17">
        <v>1955.25</v>
      </c>
      <c r="DY17">
        <v>39.89</v>
      </c>
      <c r="DZ17">
        <v>0</v>
      </c>
      <c r="EA17">
        <v>1672.2000000476801</v>
      </c>
      <c r="EB17">
        <v>885.62258823529396</v>
      </c>
      <c r="EC17">
        <v>-4.4475490415454804</v>
      </c>
      <c r="ED17">
        <v>18.970588415895101</v>
      </c>
      <c r="EE17">
        <v>20153.282352941202</v>
      </c>
      <c r="EF17">
        <v>10</v>
      </c>
      <c r="EG17">
        <v>0</v>
      </c>
      <c r="EH17" t="s">
        <v>349</v>
      </c>
      <c r="EI17">
        <v>0</v>
      </c>
      <c r="EJ17">
        <v>3.6019999999999999</v>
      </c>
      <c r="EK17">
        <v>0.45400000000000001</v>
      </c>
      <c r="EL17">
        <v>0</v>
      </c>
      <c r="EM17">
        <v>0</v>
      </c>
      <c r="EN17">
        <v>0</v>
      </c>
      <c r="EO17">
        <v>0</v>
      </c>
      <c r="EP17">
        <v>20.409882498905802</v>
      </c>
      <c r="EQ17">
        <v>0.86603089399818201</v>
      </c>
      <c r="ER17">
        <v>0.11082418798482201</v>
      </c>
      <c r="ES17">
        <v>0</v>
      </c>
      <c r="ET17">
        <v>8.5225885197464199E-2</v>
      </c>
      <c r="EU17">
        <v>5.2529265195167098E-3</v>
      </c>
      <c r="EV17">
        <v>5.7395005678527195E-4</v>
      </c>
      <c r="EW17">
        <v>1</v>
      </c>
      <c r="EX17">
        <v>1</v>
      </c>
      <c r="EY17">
        <v>2</v>
      </c>
      <c r="EZ17" t="s">
        <v>350</v>
      </c>
      <c r="FA17">
        <v>2.68357</v>
      </c>
      <c r="FB17">
        <v>2.8761999999999999</v>
      </c>
      <c r="FC17">
        <v>8.86739E-2</v>
      </c>
      <c r="FD17">
        <v>9.2021199999999997E-2</v>
      </c>
      <c r="FE17">
        <v>9.5560800000000001E-2</v>
      </c>
      <c r="FF17">
        <v>8.3185400000000007E-2</v>
      </c>
      <c r="FG17">
        <v>21980.6</v>
      </c>
      <c r="FH17">
        <v>22183.200000000001</v>
      </c>
      <c r="FI17">
        <v>22674.2</v>
      </c>
      <c r="FJ17">
        <v>26780.2</v>
      </c>
      <c r="FK17">
        <v>29295.7</v>
      </c>
      <c r="FL17">
        <v>38485.5</v>
      </c>
      <c r="FM17">
        <v>32367.7</v>
      </c>
      <c r="FN17">
        <v>42599.1</v>
      </c>
      <c r="FO17">
        <v>1.78915</v>
      </c>
      <c r="FP17">
        <v>2.09545</v>
      </c>
      <c r="FQ17">
        <v>9.3288700000000002E-2</v>
      </c>
      <c r="FR17">
        <v>0</v>
      </c>
      <c r="FS17">
        <v>25.4496</v>
      </c>
      <c r="FT17">
        <v>999.9</v>
      </c>
      <c r="FU17">
        <v>40.630000000000003</v>
      </c>
      <c r="FV17">
        <v>35.549999999999997</v>
      </c>
      <c r="FW17">
        <v>23.8767</v>
      </c>
      <c r="FX17">
        <v>60.628100000000003</v>
      </c>
      <c r="FY17">
        <v>46.466299999999997</v>
      </c>
      <c r="FZ17">
        <v>1</v>
      </c>
      <c r="GA17">
        <v>0.27244400000000002</v>
      </c>
      <c r="GB17">
        <v>3.4117999999999999</v>
      </c>
      <c r="GC17">
        <v>20.261800000000001</v>
      </c>
      <c r="GD17">
        <v>5.2235800000000001</v>
      </c>
      <c r="GE17">
        <v>11.956</v>
      </c>
      <c r="GF17">
        <v>4.9717500000000001</v>
      </c>
      <c r="GG17">
        <v>3.2949999999999999</v>
      </c>
      <c r="GH17">
        <v>9999</v>
      </c>
      <c r="GI17">
        <v>9999</v>
      </c>
      <c r="GJ17">
        <v>9999</v>
      </c>
      <c r="GK17">
        <v>557.6</v>
      </c>
      <c r="GL17">
        <v>1.8653999999999999</v>
      </c>
      <c r="GM17">
        <v>1.8647800000000001</v>
      </c>
      <c r="GN17">
        <v>1.8650599999999999</v>
      </c>
      <c r="GO17">
        <v>1.86798</v>
      </c>
      <c r="GP17">
        <v>1.8621799999999999</v>
      </c>
      <c r="GQ17">
        <v>1.86036</v>
      </c>
      <c r="GR17">
        <v>1.8565400000000001</v>
      </c>
      <c r="GS17">
        <v>1.8627899999999999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3.6019999999999999</v>
      </c>
      <c r="HH17">
        <v>0.45400000000000001</v>
      </c>
      <c r="HI17">
        <v>2</v>
      </c>
      <c r="HJ17">
        <v>387.85300000000001</v>
      </c>
      <c r="HK17">
        <v>638.23299999999995</v>
      </c>
      <c r="HL17">
        <v>22.227599999999999</v>
      </c>
      <c r="HM17">
        <v>30.757000000000001</v>
      </c>
      <c r="HN17">
        <v>29.999500000000001</v>
      </c>
      <c r="HO17">
        <v>30.8645</v>
      </c>
      <c r="HP17">
        <v>30.8581</v>
      </c>
      <c r="HQ17">
        <v>21.2455</v>
      </c>
      <c r="HR17">
        <v>32.682200000000002</v>
      </c>
      <c r="HS17">
        <v>0</v>
      </c>
      <c r="HT17">
        <v>22.2453</v>
      </c>
      <c r="HU17">
        <v>400</v>
      </c>
      <c r="HV17">
        <v>16.6373</v>
      </c>
      <c r="HW17">
        <v>99.662199999999999</v>
      </c>
      <c r="HX17">
        <v>103.92700000000001</v>
      </c>
    </row>
    <row r="18" spans="1:232" x14ac:dyDescent="0.25">
      <c r="A18">
        <v>2</v>
      </c>
      <c r="B18">
        <v>1566852393.5</v>
      </c>
      <c r="C18">
        <v>120.5</v>
      </c>
      <c r="D18" t="s">
        <v>355</v>
      </c>
      <c r="E18" t="s">
        <v>356</v>
      </c>
      <c r="G18">
        <v>1566852393.5</v>
      </c>
      <c r="H18">
        <f t="shared" si="0"/>
        <v>1.6670549268247758E-3</v>
      </c>
      <c r="I18">
        <f t="shared" si="1"/>
        <v>17.679348701757597</v>
      </c>
      <c r="J18">
        <f t="shared" si="2"/>
        <v>272.82799999999997</v>
      </c>
      <c r="K18">
        <f t="shared" si="3"/>
        <v>-25.770209983728879</v>
      </c>
      <c r="L18">
        <f t="shared" si="4"/>
        <v>-2.5580799455752676</v>
      </c>
      <c r="M18">
        <f t="shared" si="5"/>
        <v>27.082271965656002</v>
      </c>
      <c r="N18">
        <f t="shared" si="6"/>
        <v>9.7816033470628352E-2</v>
      </c>
      <c r="O18">
        <f t="shared" si="7"/>
        <v>2.2484158942870915</v>
      </c>
      <c r="P18">
        <f t="shared" si="8"/>
        <v>9.55119716324343E-2</v>
      </c>
      <c r="Q18">
        <f t="shared" si="9"/>
        <v>5.9897472780432039E-2</v>
      </c>
      <c r="R18">
        <f t="shared" si="10"/>
        <v>321.45681670965246</v>
      </c>
      <c r="S18">
        <f t="shared" si="11"/>
        <v>28.050625566775725</v>
      </c>
      <c r="T18">
        <f t="shared" si="12"/>
        <v>26.986799999999999</v>
      </c>
      <c r="U18">
        <f t="shared" si="13"/>
        <v>3.5763858211363071</v>
      </c>
      <c r="V18">
        <f t="shared" si="14"/>
        <v>55.454722081267668</v>
      </c>
      <c r="W18">
        <f t="shared" si="15"/>
        <v>1.8915442456109999</v>
      </c>
      <c r="X18">
        <f t="shared" si="16"/>
        <v>3.410970562324672</v>
      </c>
      <c r="Y18">
        <f t="shared" si="17"/>
        <v>1.6848415755253072</v>
      </c>
      <c r="Z18">
        <f t="shared" si="18"/>
        <v>-73.517122272972614</v>
      </c>
      <c r="AA18">
        <f t="shared" si="19"/>
        <v>-97.433901225477086</v>
      </c>
      <c r="AB18">
        <f t="shared" si="20"/>
        <v>-9.3133343405750377</v>
      </c>
      <c r="AC18">
        <f t="shared" si="21"/>
        <v>141.19245887062775</v>
      </c>
      <c r="AD18">
        <v>-4.1141114478928799E-2</v>
      </c>
      <c r="AE18">
        <v>4.6184505162176398E-2</v>
      </c>
      <c r="AF18">
        <v>3.4523889845554701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52601.473225459224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357</v>
      </c>
      <c r="AS18">
        <v>881.03311764705904</v>
      </c>
      <c r="AT18">
        <v>1000.03</v>
      </c>
      <c r="AU18">
        <f t="shared" si="27"/>
        <v>0.11899331255356438</v>
      </c>
      <c r="AV18">
        <v>0.5</v>
      </c>
      <c r="AW18">
        <f t="shared" si="28"/>
        <v>1681.2890998384544</v>
      </c>
      <c r="AX18">
        <f t="shared" si="29"/>
        <v>17.679348701757597</v>
      </c>
      <c r="AY18">
        <f t="shared" si="30"/>
        <v>100.03107967498906</v>
      </c>
      <c r="AZ18">
        <f t="shared" si="31"/>
        <v>0.34753957381278561</v>
      </c>
      <c r="BA18">
        <f t="shared" si="32"/>
        <v>1.1524198736074017E-2</v>
      </c>
      <c r="BB18">
        <f t="shared" si="33"/>
        <v>-0.32188834334969957</v>
      </c>
      <c r="BC18" t="s">
        <v>358</v>
      </c>
      <c r="BD18">
        <v>652.48</v>
      </c>
      <c r="BE18">
        <f t="shared" si="34"/>
        <v>347.54999999999995</v>
      </c>
      <c r="BF18">
        <f t="shared" si="35"/>
        <v>0.34238780708658018</v>
      </c>
      <c r="BG18">
        <f t="shared" si="36"/>
        <v>-12.548651177296152</v>
      </c>
      <c r="BH18">
        <f t="shared" si="37"/>
        <v>0.14058875079834646</v>
      </c>
      <c r="BI18">
        <f t="shared" si="38"/>
        <v>-0.61369986959511658</v>
      </c>
      <c r="BJ18">
        <v>8851</v>
      </c>
      <c r="BK18">
        <v>300</v>
      </c>
      <c r="BL18">
        <v>300</v>
      </c>
      <c r="BM18">
        <v>300</v>
      </c>
      <c r="BN18">
        <v>10290.200000000001</v>
      </c>
      <c r="BO18">
        <v>971.49699999999996</v>
      </c>
      <c r="BP18">
        <v>-6.8298400000000002E-3</v>
      </c>
      <c r="BQ18">
        <v>0.51452600000000004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2000.11</v>
      </c>
      <c r="CC18">
        <f t="shared" si="40"/>
        <v>1681.2890998384544</v>
      </c>
      <c r="CD18">
        <f t="shared" si="41"/>
        <v>0.84059831701179155</v>
      </c>
      <c r="CE18">
        <f t="shared" si="42"/>
        <v>0.19119663402358311</v>
      </c>
      <c r="CF18">
        <v>6</v>
      </c>
      <c r="CG18">
        <v>0.5</v>
      </c>
      <c r="CH18" t="s">
        <v>348</v>
      </c>
      <c r="CI18">
        <v>1566852393.5</v>
      </c>
      <c r="CJ18">
        <v>272.82799999999997</v>
      </c>
      <c r="CK18">
        <v>300.02999999999997</v>
      </c>
      <c r="CL18">
        <v>19.055499999999999</v>
      </c>
      <c r="CM18">
        <v>16.602499999999999</v>
      </c>
      <c r="CN18">
        <v>399.98899999999998</v>
      </c>
      <c r="CO18">
        <v>99.065200000000004</v>
      </c>
      <c r="CP18">
        <v>0.19980200000000001</v>
      </c>
      <c r="CQ18">
        <v>26.183</v>
      </c>
      <c r="CR18">
        <v>26.986799999999999</v>
      </c>
      <c r="CS18">
        <v>999.9</v>
      </c>
      <c r="CT18">
        <v>0</v>
      </c>
      <c r="CU18">
        <v>0</v>
      </c>
      <c r="CV18">
        <v>10015</v>
      </c>
      <c r="CW18">
        <v>0</v>
      </c>
      <c r="CX18">
        <v>411.95499999999998</v>
      </c>
      <c r="CY18">
        <v>-27.2028</v>
      </c>
      <c r="CZ18">
        <v>278.12799999999999</v>
      </c>
      <c r="DA18">
        <v>305.096</v>
      </c>
      <c r="DB18">
        <v>2.45302</v>
      </c>
      <c r="DC18">
        <v>272.82799999999997</v>
      </c>
      <c r="DD18">
        <v>300.02999999999997</v>
      </c>
      <c r="DE18">
        <v>19.055499999999999</v>
      </c>
      <c r="DF18">
        <v>16.602499999999999</v>
      </c>
      <c r="DG18">
        <v>1.88774</v>
      </c>
      <c r="DH18">
        <v>1.64473</v>
      </c>
      <c r="DI18">
        <v>16.532900000000001</v>
      </c>
      <c r="DJ18">
        <v>14.384399999999999</v>
      </c>
      <c r="DK18">
        <v>2000.11</v>
      </c>
      <c r="DL18">
        <v>0.98000600000000004</v>
      </c>
      <c r="DM18">
        <v>1.9994499999999998E-2</v>
      </c>
      <c r="DN18">
        <v>0</v>
      </c>
      <c r="DO18">
        <v>880.48500000000001</v>
      </c>
      <c r="DP18">
        <v>5.0002700000000004</v>
      </c>
      <c r="DQ18">
        <v>20074.8</v>
      </c>
      <c r="DR18">
        <v>16186.8</v>
      </c>
      <c r="DS18">
        <v>46.875</v>
      </c>
      <c r="DT18">
        <v>47.936999999999998</v>
      </c>
      <c r="DU18">
        <v>47.561999999999998</v>
      </c>
      <c r="DV18">
        <v>47.561999999999998</v>
      </c>
      <c r="DW18">
        <v>48.125</v>
      </c>
      <c r="DX18">
        <v>1955.22</v>
      </c>
      <c r="DY18">
        <v>39.89</v>
      </c>
      <c r="DZ18">
        <v>0</v>
      </c>
      <c r="EA18">
        <v>120.09999990463299</v>
      </c>
      <c r="EB18">
        <v>881.03311764705904</v>
      </c>
      <c r="EC18">
        <v>-5.5036764840509198</v>
      </c>
      <c r="ED18">
        <v>-34.117647029935704</v>
      </c>
      <c r="EE18">
        <v>20071.923529411801</v>
      </c>
      <c r="EF18">
        <v>10</v>
      </c>
      <c r="EG18">
        <v>0</v>
      </c>
      <c r="EH18" t="s">
        <v>349</v>
      </c>
      <c r="EI18">
        <v>0</v>
      </c>
      <c r="EJ18">
        <v>3.6019999999999999</v>
      </c>
      <c r="EK18">
        <v>0.45400000000000001</v>
      </c>
      <c r="EL18">
        <v>0</v>
      </c>
      <c r="EM18">
        <v>0</v>
      </c>
      <c r="EN18">
        <v>0</v>
      </c>
      <c r="EO18">
        <v>0</v>
      </c>
      <c r="EP18">
        <v>17.407756177186101</v>
      </c>
      <c r="EQ18">
        <v>1.2777366456310599</v>
      </c>
      <c r="ER18">
        <v>0.141586373979699</v>
      </c>
      <c r="ES18">
        <v>0</v>
      </c>
      <c r="ET18">
        <v>9.5682345874552599E-2</v>
      </c>
      <c r="EU18">
        <v>1.1113929319420001E-2</v>
      </c>
      <c r="EV18">
        <v>1.2076884726951601E-3</v>
      </c>
      <c r="EW18">
        <v>1</v>
      </c>
      <c r="EX18">
        <v>1</v>
      </c>
      <c r="EY18">
        <v>2</v>
      </c>
      <c r="EZ18" t="s">
        <v>350</v>
      </c>
      <c r="FA18">
        <v>2.6834199999999999</v>
      </c>
      <c r="FB18">
        <v>2.8763399999999999</v>
      </c>
      <c r="FC18">
        <v>6.9610099999999994E-2</v>
      </c>
      <c r="FD18">
        <v>7.3343800000000001E-2</v>
      </c>
      <c r="FE18">
        <v>9.6178700000000006E-2</v>
      </c>
      <c r="FF18">
        <v>8.2827799999999993E-2</v>
      </c>
      <c r="FG18">
        <v>22444.7</v>
      </c>
      <c r="FH18">
        <v>22645</v>
      </c>
      <c r="FI18">
        <v>22678.3</v>
      </c>
      <c r="FJ18">
        <v>26786.1</v>
      </c>
      <c r="FK18">
        <v>29280.9</v>
      </c>
      <c r="FL18">
        <v>38508.5</v>
      </c>
      <c r="FM18">
        <v>32373.7</v>
      </c>
      <c r="FN18">
        <v>42608.1</v>
      </c>
      <c r="FO18">
        <v>1.7898499999999999</v>
      </c>
      <c r="FP18">
        <v>2.0963500000000002</v>
      </c>
      <c r="FQ18">
        <v>9.0129699999999993E-2</v>
      </c>
      <c r="FR18">
        <v>0</v>
      </c>
      <c r="FS18">
        <v>25.510999999999999</v>
      </c>
      <c r="FT18">
        <v>999.9</v>
      </c>
      <c r="FU18">
        <v>40.557000000000002</v>
      </c>
      <c r="FV18">
        <v>35.5</v>
      </c>
      <c r="FW18">
        <v>23.772200000000002</v>
      </c>
      <c r="FX18">
        <v>60.388100000000001</v>
      </c>
      <c r="FY18">
        <v>46.334099999999999</v>
      </c>
      <c r="FZ18">
        <v>1</v>
      </c>
      <c r="GA18">
        <v>0.26364100000000001</v>
      </c>
      <c r="GB18">
        <v>2.92374</v>
      </c>
      <c r="GC18">
        <v>20.270499999999998</v>
      </c>
      <c r="GD18">
        <v>5.2228300000000001</v>
      </c>
      <c r="GE18">
        <v>11.956</v>
      </c>
      <c r="GF18">
        <v>4.9716500000000003</v>
      </c>
      <c r="GG18">
        <v>3.2949999999999999</v>
      </c>
      <c r="GH18">
        <v>9999</v>
      </c>
      <c r="GI18">
        <v>9999</v>
      </c>
      <c r="GJ18">
        <v>9999</v>
      </c>
      <c r="GK18">
        <v>557.70000000000005</v>
      </c>
      <c r="GL18">
        <v>1.8654200000000001</v>
      </c>
      <c r="GM18">
        <v>1.8647800000000001</v>
      </c>
      <c r="GN18">
        <v>1.8650800000000001</v>
      </c>
      <c r="GO18">
        <v>1.86798</v>
      </c>
      <c r="GP18">
        <v>1.8621799999999999</v>
      </c>
      <c r="GQ18">
        <v>1.8604099999999999</v>
      </c>
      <c r="GR18">
        <v>1.8565400000000001</v>
      </c>
      <c r="GS18">
        <v>1.8627899999999999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3.6019999999999999</v>
      </c>
      <c r="HH18">
        <v>0.45400000000000001</v>
      </c>
      <c r="HI18">
        <v>2</v>
      </c>
      <c r="HJ18">
        <v>387.71499999999997</v>
      </c>
      <c r="HK18">
        <v>638.07299999999998</v>
      </c>
      <c r="HL18">
        <v>22.190799999999999</v>
      </c>
      <c r="HM18">
        <v>30.6843</v>
      </c>
      <c r="HN18">
        <v>29.997900000000001</v>
      </c>
      <c r="HO18">
        <v>30.781400000000001</v>
      </c>
      <c r="HP18">
        <v>30.774899999999999</v>
      </c>
      <c r="HQ18">
        <v>16.883700000000001</v>
      </c>
      <c r="HR18">
        <v>32.9664</v>
      </c>
      <c r="HS18">
        <v>0</v>
      </c>
      <c r="HT18">
        <v>22.2331</v>
      </c>
      <c r="HU18">
        <v>300</v>
      </c>
      <c r="HV18">
        <v>16.5</v>
      </c>
      <c r="HW18">
        <v>99.680700000000002</v>
      </c>
      <c r="HX18">
        <v>103.949</v>
      </c>
    </row>
    <row r="19" spans="1:232" x14ac:dyDescent="0.25">
      <c r="A19">
        <v>3</v>
      </c>
      <c r="B19">
        <v>1566852514</v>
      </c>
      <c r="C19">
        <v>241</v>
      </c>
      <c r="D19" t="s">
        <v>359</v>
      </c>
      <c r="E19" t="s">
        <v>360</v>
      </c>
      <c r="G19">
        <v>1566852514</v>
      </c>
      <c r="H19">
        <f t="shared" si="0"/>
        <v>2.2333706236209215E-3</v>
      </c>
      <c r="I19">
        <f t="shared" si="1"/>
        <v>14.589126939769255</v>
      </c>
      <c r="J19">
        <f t="shared" si="2"/>
        <v>177.577</v>
      </c>
      <c r="K19">
        <f t="shared" si="3"/>
        <v>-4.4909671800902995</v>
      </c>
      <c r="L19">
        <f t="shared" si="4"/>
        <v>-0.44575391598916864</v>
      </c>
      <c r="M19">
        <f t="shared" si="5"/>
        <v>17.625522513396998</v>
      </c>
      <c r="N19">
        <f t="shared" si="6"/>
        <v>0.13357680471805922</v>
      </c>
      <c r="O19">
        <f t="shared" si="7"/>
        <v>2.2441587006320547</v>
      </c>
      <c r="P19">
        <f t="shared" si="8"/>
        <v>0.12931177249123804</v>
      </c>
      <c r="Q19">
        <f t="shared" si="9"/>
        <v>8.1191709883139146E-2</v>
      </c>
      <c r="R19">
        <f t="shared" si="10"/>
        <v>321.45681670965246</v>
      </c>
      <c r="S19">
        <f t="shared" si="11"/>
        <v>27.905252968977862</v>
      </c>
      <c r="T19">
        <f t="shared" si="12"/>
        <v>26.981300000000001</v>
      </c>
      <c r="U19">
        <f t="shared" si="13"/>
        <v>3.575230595258772</v>
      </c>
      <c r="V19">
        <f t="shared" si="14"/>
        <v>55.81477917845595</v>
      </c>
      <c r="W19">
        <f t="shared" si="15"/>
        <v>1.9083191150842997</v>
      </c>
      <c r="X19">
        <f t="shared" si="16"/>
        <v>3.4190211681799423</v>
      </c>
      <c r="Y19">
        <f t="shared" si="17"/>
        <v>1.6669114801744722</v>
      </c>
      <c r="Z19">
        <f t="shared" si="18"/>
        <v>-98.491644501682643</v>
      </c>
      <c r="AA19">
        <f t="shared" si="19"/>
        <v>-91.756604405851903</v>
      </c>
      <c r="AB19">
        <f t="shared" si="20"/>
        <v>-8.7888131328169461</v>
      </c>
      <c r="AC19">
        <f t="shared" si="21"/>
        <v>122.419754669301</v>
      </c>
      <c r="AD19">
        <v>-4.1026675262633601E-2</v>
      </c>
      <c r="AE19">
        <v>4.60560371164591E-2</v>
      </c>
      <c r="AF19">
        <v>3.4447827873881098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52453.927862520417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361</v>
      </c>
      <c r="AS19">
        <v>882.74</v>
      </c>
      <c r="AT19">
        <v>984.39700000000005</v>
      </c>
      <c r="AU19">
        <f t="shared" si="27"/>
        <v>0.10326829521016423</v>
      </c>
      <c r="AV19">
        <v>0.5</v>
      </c>
      <c r="AW19">
        <f t="shared" si="28"/>
        <v>1681.2890998384544</v>
      </c>
      <c r="AX19">
        <f t="shared" si="29"/>
        <v>14.589126939769255</v>
      </c>
      <c r="AY19">
        <f t="shared" si="30"/>
        <v>86.811929547874399</v>
      </c>
      <c r="AZ19">
        <f t="shared" si="31"/>
        <v>0.33205810257446949</v>
      </c>
      <c r="BA19">
        <f t="shared" si="32"/>
        <v>9.6861913628713565E-3</v>
      </c>
      <c r="BB19">
        <f t="shared" si="33"/>
        <v>-0.31111939593477028</v>
      </c>
      <c r="BC19" t="s">
        <v>362</v>
      </c>
      <c r="BD19">
        <v>657.52</v>
      </c>
      <c r="BE19">
        <f t="shared" si="34"/>
        <v>326.87700000000007</v>
      </c>
      <c r="BF19">
        <f t="shared" si="35"/>
        <v>0.31099465548203153</v>
      </c>
      <c r="BG19">
        <f t="shared" si="36"/>
        <v>-14.858577527653823</v>
      </c>
      <c r="BH19">
        <f t="shared" si="37"/>
        <v>0.12236255012886815</v>
      </c>
      <c r="BI19">
        <f t="shared" si="38"/>
        <v>-0.58389549037753707</v>
      </c>
      <c r="BJ19">
        <v>8853</v>
      </c>
      <c r="BK19">
        <v>300</v>
      </c>
      <c r="BL19">
        <v>300</v>
      </c>
      <c r="BM19">
        <v>300</v>
      </c>
      <c r="BN19">
        <v>10290</v>
      </c>
      <c r="BO19">
        <v>958.59900000000005</v>
      </c>
      <c r="BP19">
        <v>-6.8296600000000004E-3</v>
      </c>
      <c r="BQ19">
        <v>8.5388199999999997E-2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2000.11</v>
      </c>
      <c r="CC19">
        <f t="shared" si="40"/>
        <v>1681.2890998384544</v>
      </c>
      <c r="CD19">
        <f t="shared" si="41"/>
        <v>0.84059831701179155</v>
      </c>
      <c r="CE19">
        <f t="shared" si="42"/>
        <v>0.19119663402358311</v>
      </c>
      <c r="CF19">
        <v>6</v>
      </c>
      <c r="CG19">
        <v>0.5</v>
      </c>
      <c r="CH19" t="s">
        <v>348</v>
      </c>
      <c r="CI19">
        <v>1566852514</v>
      </c>
      <c r="CJ19">
        <v>177.577</v>
      </c>
      <c r="CK19">
        <v>200.05799999999999</v>
      </c>
      <c r="CL19">
        <v>19.226299999999998</v>
      </c>
      <c r="CM19">
        <v>15.940300000000001</v>
      </c>
      <c r="CN19">
        <v>399.95699999999999</v>
      </c>
      <c r="CO19">
        <v>99.055499999999995</v>
      </c>
      <c r="CP19">
        <v>0.20016100000000001</v>
      </c>
      <c r="CQ19">
        <v>26.222899999999999</v>
      </c>
      <c r="CR19">
        <v>26.981300000000001</v>
      </c>
      <c r="CS19">
        <v>999.9</v>
      </c>
      <c r="CT19">
        <v>0</v>
      </c>
      <c r="CU19">
        <v>0</v>
      </c>
      <c r="CV19">
        <v>9988.1200000000008</v>
      </c>
      <c r="CW19">
        <v>0</v>
      </c>
      <c r="CX19">
        <v>396.904</v>
      </c>
      <c r="CY19">
        <v>-22.481200000000001</v>
      </c>
      <c r="CZ19">
        <v>181.05799999999999</v>
      </c>
      <c r="DA19">
        <v>203.298</v>
      </c>
      <c r="DB19">
        <v>3.28606</v>
      </c>
      <c r="DC19">
        <v>177.577</v>
      </c>
      <c r="DD19">
        <v>200.05799999999999</v>
      </c>
      <c r="DE19">
        <v>19.226299999999998</v>
      </c>
      <c r="DF19">
        <v>15.940300000000001</v>
      </c>
      <c r="DG19">
        <v>1.9044700000000001</v>
      </c>
      <c r="DH19">
        <v>1.57897</v>
      </c>
      <c r="DI19">
        <v>16.671700000000001</v>
      </c>
      <c r="DJ19">
        <v>13.755100000000001</v>
      </c>
      <c r="DK19">
        <v>2000.11</v>
      </c>
      <c r="DL19">
        <v>0.98000600000000004</v>
      </c>
      <c r="DM19">
        <v>1.9994499999999998E-2</v>
      </c>
      <c r="DN19">
        <v>0</v>
      </c>
      <c r="DO19">
        <v>882.09</v>
      </c>
      <c r="DP19">
        <v>5.0002700000000004</v>
      </c>
      <c r="DQ19">
        <v>20026</v>
      </c>
      <c r="DR19">
        <v>16186.8</v>
      </c>
      <c r="DS19">
        <v>46.875</v>
      </c>
      <c r="DT19">
        <v>48</v>
      </c>
      <c r="DU19">
        <v>47.625</v>
      </c>
      <c r="DV19">
        <v>47.686999999999998</v>
      </c>
      <c r="DW19">
        <v>48.125</v>
      </c>
      <c r="DX19">
        <v>1955.22</v>
      </c>
      <c r="DY19">
        <v>39.89</v>
      </c>
      <c r="DZ19">
        <v>0</v>
      </c>
      <c r="EA19">
        <v>120</v>
      </c>
      <c r="EB19">
        <v>882.74</v>
      </c>
      <c r="EC19">
        <v>-6.8230392115109604</v>
      </c>
      <c r="ED19">
        <v>-465.56372572150502</v>
      </c>
      <c r="EE19">
        <v>20063.7705882353</v>
      </c>
      <c r="EF19">
        <v>10</v>
      </c>
      <c r="EG19">
        <v>0</v>
      </c>
      <c r="EH19" t="s">
        <v>349</v>
      </c>
      <c r="EI19">
        <v>0</v>
      </c>
      <c r="EJ19">
        <v>3.6019999999999999</v>
      </c>
      <c r="EK19">
        <v>0.45400000000000001</v>
      </c>
      <c r="EL19">
        <v>0</v>
      </c>
      <c r="EM19">
        <v>0</v>
      </c>
      <c r="EN19">
        <v>0</v>
      </c>
      <c r="EO19">
        <v>0</v>
      </c>
      <c r="EP19">
        <v>14.2538720016826</v>
      </c>
      <c r="EQ19">
        <v>1.6081973123672499</v>
      </c>
      <c r="ER19">
        <v>0.17645563916922899</v>
      </c>
      <c r="ES19">
        <v>0</v>
      </c>
      <c r="ET19">
        <v>0.12611843971659301</v>
      </c>
      <c r="EU19">
        <v>4.0085032887619297E-2</v>
      </c>
      <c r="EV19">
        <v>4.3644238501407201E-3</v>
      </c>
      <c r="EW19">
        <v>1</v>
      </c>
      <c r="EX19">
        <v>1</v>
      </c>
      <c r="EY19">
        <v>2</v>
      </c>
      <c r="EZ19" t="s">
        <v>350</v>
      </c>
      <c r="FA19">
        <v>2.6833399999999998</v>
      </c>
      <c r="FB19">
        <v>2.8764599999999998</v>
      </c>
      <c r="FC19">
        <v>4.7975200000000003E-2</v>
      </c>
      <c r="FD19">
        <v>5.1997799999999997E-2</v>
      </c>
      <c r="FE19">
        <v>9.6797099999999997E-2</v>
      </c>
      <c r="FF19">
        <v>8.0409800000000003E-2</v>
      </c>
      <c r="FG19">
        <v>22966.9</v>
      </c>
      <c r="FH19">
        <v>23167.1</v>
      </c>
      <c r="FI19">
        <v>22678.799999999999</v>
      </c>
      <c r="FJ19">
        <v>26786.6</v>
      </c>
      <c r="FK19">
        <v>29260.9</v>
      </c>
      <c r="FL19">
        <v>38610.400000000001</v>
      </c>
      <c r="FM19">
        <v>32374.2</v>
      </c>
      <c r="FN19">
        <v>42608.7</v>
      </c>
      <c r="FO19">
        <v>1.7904500000000001</v>
      </c>
      <c r="FP19">
        <v>2.0955699999999999</v>
      </c>
      <c r="FQ19">
        <v>8.0730800000000005E-2</v>
      </c>
      <c r="FR19">
        <v>0</v>
      </c>
      <c r="FS19">
        <v>25.659600000000001</v>
      </c>
      <c r="FT19">
        <v>999.9</v>
      </c>
      <c r="FU19">
        <v>40.557000000000002</v>
      </c>
      <c r="FV19">
        <v>35.47</v>
      </c>
      <c r="FW19">
        <v>23.735700000000001</v>
      </c>
      <c r="FX19">
        <v>60.738100000000003</v>
      </c>
      <c r="FY19">
        <v>46.502400000000002</v>
      </c>
      <c r="FZ19">
        <v>1</v>
      </c>
      <c r="GA19">
        <v>0.262762</v>
      </c>
      <c r="GB19">
        <v>2.9976600000000002</v>
      </c>
      <c r="GC19">
        <v>20.268999999999998</v>
      </c>
      <c r="GD19">
        <v>5.2201399999999998</v>
      </c>
      <c r="GE19">
        <v>11.956</v>
      </c>
      <c r="GF19">
        <v>4.9706000000000001</v>
      </c>
      <c r="GG19">
        <v>3.2942499999999999</v>
      </c>
      <c r="GH19">
        <v>9999</v>
      </c>
      <c r="GI19">
        <v>9999</v>
      </c>
      <c r="GJ19">
        <v>9999</v>
      </c>
      <c r="GK19">
        <v>557.70000000000005</v>
      </c>
      <c r="GL19">
        <v>1.8654299999999999</v>
      </c>
      <c r="GM19">
        <v>1.8647800000000001</v>
      </c>
      <c r="GN19">
        <v>1.8650800000000001</v>
      </c>
      <c r="GO19">
        <v>1.86798</v>
      </c>
      <c r="GP19">
        <v>1.8621799999999999</v>
      </c>
      <c r="GQ19">
        <v>1.8603799999999999</v>
      </c>
      <c r="GR19">
        <v>1.8565400000000001</v>
      </c>
      <c r="GS19">
        <v>1.8627899999999999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3.6019999999999999</v>
      </c>
      <c r="HH19">
        <v>0.45400000000000001</v>
      </c>
      <c r="HI19">
        <v>2</v>
      </c>
      <c r="HJ19">
        <v>387.82100000000003</v>
      </c>
      <c r="HK19">
        <v>637.01900000000001</v>
      </c>
      <c r="HL19">
        <v>22.297899999999998</v>
      </c>
      <c r="HM19">
        <v>30.6709</v>
      </c>
      <c r="HN19">
        <v>29.999600000000001</v>
      </c>
      <c r="HO19">
        <v>30.745999999999999</v>
      </c>
      <c r="HP19">
        <v>30.737500000000001</v>
      </c>
      <c r="HQ19">
        <v>12.316800000000001</v>
      </c>
      <c r="HR19">
        <v>36.440600000000003</v>
      </c>
      <c r="HS19">
        <v>0</v>
      </c>
      <c r="HT19">
        <v>22.283100000000001</v>
      </c>
      <c r="HU19">
        <v>200</v>
      </c>
      <c r="HV19">
        <v>15.7994</v>
      </c>
      <c r="HW19">
        <v>99.682400000000001</v>
      </c>
      <c r="HX19">
        <v>103.95099999999999</v>
      </c>
    </row>
    <row r="20" spans="1:232" x14ac:dyDescent="0.25">
      <c r="A20">
        <v>4</v>
      </c>
      <c r="B20">
        <v>1566852634.5</v>
      </c>
      <c r="C20">
        <v>361.5</v>
      </c>
      <c r="D20" t="s">
        <v>363</v>
      </c>
      <c r="E20" t="s">
        <v>364</v>
      </c>
      <c r="G20">
        <v>1566852634.5</v>
      </c>
      <c r="H20">
        <f t="shared" si="0"/>
        <v>2.9099208062540022E-3</v>
      </c>
      <c r="I20">
        <f t="shared" si="1"/>
        <v>9.9535413156440598</v>
      </c>
      <c r="J20">
        <f t="shared" si="2"/>
        <v>84.715999999999994</v>
      </c>
      <c r="K20">
        <f t="shared" si="3"/>
        <v>-9.6232915264698562</v>
      </c>
      <c r="L20">
        <f t="shared" si="4"/>
        <v>-0.95511936338877124</v>
      </c>
      <c r="M20">
        <f t="shared" si="5"/>
        <v>8.408130603367999</v>
      </c>
      <c r="N20">
        <f t="shared" si="6"/>
        <v>0.17704265850531481</v>
      </c>
      <c r="O20">
        <f t="shared" si="7"/>
        <v>2.247344632652255</v>
      </c>
      <c r="P20">
        <f t="shared" si="8"/>
        <v>0.16964318983421592</v>
      </c>
      <c r="Q20">
        <f t="shared" si="9"/>
        <v>0.10666603564871134</v>
      </c>
      <c r="R20">
        <f t="shared" si="10"/>
        <v>321.41053291726894</v>
      </c>
      <c r="S20">
        <f t="shared" si="11"/>
        <v>27.858765755900873</v>
      </c>
      <c r="T20">
        <f t="shared" si="12"/>
        <v>26.990100000000002</v>
      </c>
      <c r="U20">
        <f t="shared" si="13"/>
        <v>3.5770791130563091</v>
      </c>
      <c r="V20">
        <f t="shared" si="14"/>
        <v>55.610559352984389</v>
      </c>
      <c r="W20">
        <f t="shared" si="15"/>
        <v>1.9217733515143998</v>
      </c>
      <c r="X20">
        <f t="shared" si="16"/>
        <v>3.4557705836333508</v>
      </c>
      <c r="Y20">
        <f t="shared" si="17"/>
        <v>1.6553057615419093</v>
      </c>
      <c r="Z20">
        <f t="shared" si="18"/>
        <v>-128.3275075558015</v>
      </c>
      <c r="AA20">
        <f t="shared" si="19"/>
        <v>-71.011198372015144</v>
      </c>
      <c r="AB20">
        <f t="shared" si="20"/>
        <v>-6.7985483741655983</v>
      </c>
      <c r="AC20">
        <f t="shared" si="21"/>
        <v>115.2732786152867</v>
      </c>
      <c r="AD20">
        <v>-4.1112299106326897E-2</v>
      </c>
      <c r="AE20">
        <v>4.6152157382065503E-2</v>
      </c>
      <c r="AF20">
        <v>3.4504744561876302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52527.040707603956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365</v>
      </c>
      <c r="AS20">
        <v>892.05535294117601</v>
      </c>
      <c r="AT20">
        <v>963.93600000000004</v>
      </c>
      <c r="AU20">
        <f t="shared" si="27"/>
        <v>7.4569937276773635E-2</v>
      </c>
      <c r="AV20">
        <v>0.5</v>
      </c>
      <c r="AW20">
        <f t="shared" si="28"/>
        <v>1681.0454998384307</v>
      </c>
      <c r="AX20">
        <f t="shared" si="29"/>
        <v>9.9535413156440598</v>
      </c>
      <c r="AY20">
        <f t="shared" si="30"/>
        <v>62.677728741177184</v>
      </c>
      <c r="AZ20">
        <f t="shared" si="31"/>
        <v>0.30333549115293967</v>
      </c>
      <c r="BA20">
        <f t="shared" si="32"/>
        <v>6.9300339189745193E-3</v>
      </c>
      <c r="BB20">
        <f t="shared" si="33"/>
        <v>-0.29649686286226479</v>
      </c>
      <c r="BC20" t="s">
        <v>366</v>
      </c>
      <c r="BD20">
        <v>671.54</v>
      </c>
      <c r="BE20">
        <f t="shared" si="34"/>
        <v>292.39600000000007</v>
      </c>
      <c r="BF20">
        <f t="shared" si="35"/>
        <v>0.24583320927380678</v>
      </c>
      <c r="BG20">
        <f t="shared" si="36"/>
        <v>-43.356189320388467</v>
      </c>
      <c r="BH20">
        <f t="shared" si="37"/>
        <v>8.8706031398325363E-2</v>
      </c>
      <c r="BI20">
        <f t="shared" si="38"/>
        <v>-0.54488650917297632</v>
      </c>
      <c r="BJ20">
        <v>8855</v>
      </c>
      <c r="BK20">
        <v>300</v>
      </c>
      <c r="BL20">
        <v>300</v>
      </c>
      <c r="BM20">
        <v>300</v>
      </c>
      <c r="BN20">
        <v>10289.9</v>
      </c>
      <c r="BO20">
        <v>943.38900000000001</v>
      </c>
      <c r="BP20">
        <v>-6.8292600000000002E-3</v>
      </c>
      <c r="BQ20">
        <v>-0.95037799999999995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1999.82</v>
      </c>
      <c r="CC20">
        <f t="shared" si="40"/>
        <v>1681.0454998384307</v>
      </c>
      <c r="CD20">
        <f t="shared" si="41"/>
        <v>0.84059840377555517</v>
      </c>
      <c r="CE20">
        <f t="shared" si="42"/>
        <v>0.1911968075511106</v>
      </c>
      <c r="CF20">
        <v>6</v>
      </c>
      <c r="CG20">
        <v>0.5</v>
      </c>
      <c r="CH20" t="s">
        <v>348</v>
      </c>
      <c r="CI20">
        <v>1566852634.5</v>
      </c>
      <c r="CJ20">
        <v>84.715999999999994</v>
      </c>
      <c r="CK20">
        <v>100.018</v>
      </c>
      <c r="CL20">
        <v>19.3628</v>
      </c>
      <c r="CM20">
        <v>15.081899999999999</v>
      </c>
      <c r="CN20">
        <v>399.95</v>
      </c>
      <c r="CO20">
        <v>99.051199999999994</v>
      </c>
      <c r="CP20">
        <v>0.199598</v>
      </c>
      <c r="CQ20">
        <v>26.404</v>
      </c>
      <c r="CR20">
        <v>26.990100000000002</v>
      </c>
      <c r="CS20">
        <v>999.9</v>
      </c>
      <c r="CT20">
        <v>0</v>
      </c>
      <c r="CU20">
        <v>0</v>
      </c>
      <c r="CV20">
        <v>10009.4</v>
      </c>
      <c r="CW20">
        <v>0</v>
      </c>
      <c r="CX20">
        <v>386.495</v>
      </c>
      <c r="CY20">
        <v>-15.3024</v>
      </c>
      <c r="CZ20">
        <v>86.388800000000003</v>
      </c>
      <c r="DA20">
        <v>101.55</v>
      </c>
      <c r="DB20">
        <v>4.2809200000000001</v>
      </c>
      <c r="DC20">
        <v>84.715999999999994</v>
      </c>
      <c r="DD20">
        <v>100.018</v>
      </c>
      <c r="DE20">
        <v>19.3628</v>
      </c>
      <c r="DF20">
        <v>15.081899999999999</v>
      </c>
      <c r="DG20">
        <v>1.91791</v>
      </c>
      <c r="DH20">
        <v>1.4938800000000001</v>
      </c>
      <c r="DI20">
        <v>16.782399999999999</v>
      </c>
      <c r="DJ20">
        <v>12.9057</v>
      </c>
      <c r="DK20">
        <v>1999.82</v>
      </c>
      <c r="DL20">
        <v>0.98000299999999996</v>
      </c>
      <c r="DM20">
        <v>1.9997500000000001E-2</v>
      </c>
      <c r="DN20">
        <v>0</v>
      </c>
      <c r="DO20">
        <v>891.65499999999997</v>
      </c>
      <c r="DP20">
        <v>5.0002700000000004</v>
      </c>
      <c r="DQ20">
        <v>20185.7</v>
      </c>
      <c r="DR20">
        <v>16184.4</v>
      </c>
      <c r="DS20">
        <v>46.936999999999998</v>
      </c>
      <c r="DT20">
        <v>48.061999999999998</v>
      </c>
      <c r="DU20">
        <v>47.686999999999998</v>
      </c>
      <c r="DV20">
        <v>47.686999999999998</v>
      </c>
      <c r="DW20">
        <v>48.186999999999998</v>
      </c>
      <c r="DX20">
        <v>1954.93</v>
      </c>
      <c r="DY20">
        <v>39.89</v>
      </c>
      <c r="DZ20">
        <v>0</v>
      </c>
      <c r="EA20">
        <v>120</v>
      </c>
      <c r="EB20">
        <v>892.05535294117601</v>
      </c>
      <c r="EC20">
        <v>-6.8443627750409899</v>
      </c>
      <c r="ED20">
        <v>-109.60784332169401</v>
      </c>
      <c r="EE20">
        <v>20194.411764705899</v>
      </c>
      <c r="EF20">
        <v>10</v>
      </c>
      <c r="EG20">
        <v>0</v>
      </c>
      <c r="EH20" t="s">
        <v>349</v>
      </c>
      <c r="EI20">
        <v>0</v>
      </c>
      <c r="EJ20">
        <v>3.6019999999999999</v>
      </c>
      <c r="EK20">
        <v>0.45400000000000001</v>
      </c>
      <c r="EL20">
        <v>0</v>
      </c>
      <c r="EM20">
        <v>0</v>
      </c>
      <c r="EN20">
        <v>0</v>
      </c>
      <c r="EO20">
        <v>0</v>
      </c>
      <c r="EP20">
        <v>9.7260093084288393</v>
      </c>
      <c r="EQ20">
        <v>1.02911892528079</v>
      </c>
      <c r="ER20">
        <v>0.113852186432729</v>
      </c>
      <c r="ES20">
        <v>0</v>
      </c>
      <c r="ET20">
        <v>0.17033663372837499</v>
      </c>
      <c r="EU20">
        <v>3.8361413128434399E-2</v>
      </c>
      <c r="EV20">
        <v>4.1783393327833899E-3</v>
      </c>
      <c r="EW20">
        <v>1</v>
      </c>
      <c r="EX20">
        <v>1</v>
      </c>
      <c r="EY20">
        <v>2</v>
      </c>
      <c r="EZ20" t="s">
        <v>350</v>
      </c>
      <c r="FA20">
        <v>2.6833399999999998</v>
      </c>
      <c r="FB20">
        <v>2.87608</v>
      </c>
      <c r="FC20">
        <v>2.3964800000000001E-2</v>
      </c>
      <c r="FD20">
        <v>2.74118E-2</v>
      </c>
      <c r="FE20">
        <v>9.7292699999999996E-2</v>
      </c>
      <c r="FF20">
        <v>7.7220499999999997E-2</v>
      </c>
      <c r="FG20">
        <v>23545.8</v>
      </c>
      <c r="FH20">
        <v>23768</v>
      </c>
      <c r="FI20">
        <v>22678.9</v>
      </c>
      <c r="FJ20">
        <v>26786.7</v>
      </c>
      <c r="FK20">
        <v>29244.6</v>
      </c>
      <c r="FL20">
        <v>38744.5</v>
      </c>
      <c r="FM20">
        <v>32374.3</v>
      </c>
      <c r="FN20">
        <v>42609.2</v>
      </c>
      <c r="FO20">
        <v>1.7910699999999999</v>
      </c>
      <c r="FP20">
        <v>2.0945</v>
      </c>
      <c r="FQ20">
        <v>8.0525899999999997E-2</v>
      </c>
      <c r="FR20">
        <v>0</v>
      </c>
      <c r="FS20">
        <v>25.671800000000001</v>
      </c>
      <c r="FT20">
        <v>999.9</v>
      </c>
      <c r="FU20">
        <v>40.482999999999997</v>
      </c>
      <c r="FV20">
        <v>35.44</v>
      </c>
      <c r="FW20">
        <v>23.651199999999999</v>
      </c>
      <c r="FX20">
        <v>60.618099999999998</v>
      </c>
      <c r="FY20">
        <v>46.6907</v>
      </c>
      <c r="FZ20">
        <v>1</v>
      </c>
      <c r="GA20">
        <v>0.26294699999999999</v>
      </c>
      <c r="GB20">
        <v>3.1964100000000002</v>
      </c>
      <c r="GC20">
        <v>20.265999999999998</v>
      </c>
      <c r="GD20">
        <v>5.2231300000000003</v>
      </c>
      <c r="GE20">
        <v>11.956</v>
      </c>
      <c r="GF20">
        <v>4.9715999999999996</v>
      </c>
      <c r="GG20">
        <v>3.2949999999999999</v>
      </c>
      <c r="GH20">
        <v>9999</v>
      </c>
      <c r="GI20">
        <v>9999</v>
      </c>
      <c r="GJ20">
        <v>9999</v>
      </c>
      <c r="GK20">
        <v>557.70000000000005</v>
      </c>
      <c r="GL20">
        <v>1.8653900000000001</v>
      </c>
      <c r="GM20">
        <v>1.8647800000000001</v>
      </c>
      <c r="GN20">
        <v>1.8650800000000001</v>
      </c>
      <c r="GO20">
        <v>1.86798</v>
      </c>
      <c r="GP20">
        <v>1.8621799999999999</v>
      </c>
      <c r="GQ20">
        <v>1.8603799999999999</v>
      </c>
      <c r="GR20">
        <v>1.8565400000000001</v>
      </c>
      <c r="GS20">
        <v>1.8627899999999999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3.6019999999999999</v>
      </c>
      <c r="HH20">
        <v>0.45400000000000001</v>
      </c>
      <c r="HI20">
        <v>2</v>
      </c>
      <c r="HJ20">
        <v>387.97500000000002</v>
      </c>
      <c r="HK20">
        <v>635.77599999999995</v>
      </c>
      <c r="HL20">
        <v>22.6708</v>
      </c>
      <c r="HM20">
        <v>30.653199999999998</v>
      </c>
      <c r="HN20">
        <v>30.0001</v>
      </c>
      <c r="HO20">
        <v>30.7164</v>
      </c>
      <c r="HP20">
        <v>30.705400000000001</v>
      </c>
      <c r="HQ20">
        <v>7.6054399999999998</v>
      </c>
      <c r="HR20">
        <v>39.660899999999998</v>
      </c>
      <c r="HS20">
        <v>0</v>
      </c>
      <c r="HT20">
        <v>22.670200000000001</v>
      </c>
      <c r="HU20">
        <v>100</v>
      </c>
      <c r="HV20">
        <v>14.948700000000001</v>
      </c>
      <c r="HW20">
        <v>99.682699999999997</v>
      </c>
      <c r="HX20">
        <v>103.952</v>
      </c>
    </row>
    <row r="21" spans="1:232" x14ac:dyDescent="0.25">
      <c r="A21">
        <v>5</v>
      </c>
      <c r="B21">
        <v>1566852712</v>
      </c>
      <c r="C21">
        <v>439</v>
      </c>
      <c r="D21" t="s">
        <v>367</v>
      </c>
      <c r="E21" t="s">
        <v>368</v>
      </c>
      <c r="G21">
        <v>1566852712</v>
      </c>
      <c r="H21">
        <f t="shared" si="0"/>
        <v>3.4469789807394288E-3</v>
      </c>
      <c r="I21">
        <f t="shared" si="1"/>
        <v>2.5075459966971665</v>
      </c>
      <c r="J21">
        <f t="shared" si="2"/>
        <v>-4.6676000000000002</v>
      </c>
      <c r="K21">
        <f t="shared" si="3"/>
        <v>-24.048294804571551</v>
      </c>
      <c r="L21">
        <f t="shared" si="4"/>
        <v>-2.3867254191140828</v>
      </c>
      <c r="M21">
        <f t="shared" si="5"/>
        <v>-0.46324613270040005</v>
      </c>
      <c r="N21">
        <f t="shared" si="6"/>
        <v>0.21200108019911168</v>
      </c>
      <c r="O21">
        <f t="shared" si="7"/>
        <v>2.2477593983922155</v>
      </c>
      <c r="P21">
        <f t="shared" si="8"/>
        <v>0.20148606321340828</v>
      </c>
      <c r="Q21">
        <f t="shared" si="9"/>
        <v>0.12683004807521736</v>
      </c>
      <c r="R21">
        <f t="shared" si="10"/>
        <v>321.46160468817834</v>
      </c>
      <c r="S21">
        <f t="shared" si="11"/>
        <v>27.852896219618795</v>
      </c>
      <c r="T21">
        <f t="shared" si="12"/>
        <v>27.031400000000001</v>
      </c>
      <c r="U21">
        <f t="shared" si="13"/>
        <v>3.5857656935419557</v>
      </c>
      <c r="V21">
        <f t="shared" si="14"/>
        <v>55.429034560374433</v>
      </c>
      <c r="W21">
        <f t="shared" si="15"/>
        <v>1.9350917219882999</v>
      </c>
      <c r="X21">
        <f t="shared" si="16"/>
        <v>3.4911156893424842</v>
      </c>
      <c r="Y21">
        <f t="shared" si="17"/>
        <v>1.6506739715536558</v>
      </c>
      <c r="Z21">
        <f t="shared" si="18"/>
        <v>-152.01177305060881</v>
      </c>
      <c r="AA21">
        <f t="shared" si="19"/>
        <v>-55.113211891248163</v>
      </c>
      <c r="AB21">
        <f t="shared" si="20"/>
        <v>-5.281163655377866</v>
      </c>
      <c r="AC21">
        <f t="shared" si="21"/>
        <v>109.05545609094352</v>
      </c>
      <c r="AD21">
        <v>-4.11234542295493E-2</v>
      </c>
      <c r="AE21">
        <v>4.6164679985125003E-2</v>
      </c>
      <c r="AF21">
        <v>3.4512156707452402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52510.35265105396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369</v>
      </c>
      <c r="AS21">
        <v>922.79482352941204</v>
      </c>
      <c r="AT21">
        <v>962.87099999999998</v>
      </c>
      <c r="AU21">
        <f t="shared" si="27"/>
        <v>4.1621542730633676E-2</v>
      </c>
      <c r="AV21">
        <v>0.5</v>
      </c>
      <c r="AW21">
        <f t="shared" si="28"/>
        <v>1681.3142998384569</v>
      </c>
      <c r="AX21">
        <f t="shared" si="29"/>
        <v>2.5075459966971665</v>
      </c>
      <c r="AY21">
        <f t="shared" si="30"/>
        <v>34.989447487175887</v>
      </c>
      <c r="AZ21">
        <f t="shared" si="31"/>
        <v>0.25219473844367524</v>
      </c>
      <c r="BA21">
        <f t="shared" si="32"/>
        <v>2.5002505567678834E-3</v>
      </c>
      <c r="BB21">
        <f t="shared" si="33"/>
        <v>-0.29571874113977886</v>
      </c>
      <c r="BC21" t="s">
        <v>370</v>
      </c>
      <c r="BD21">
        <v>720.04</v>
      </c>
      <c r="BE21">
        <f t="shared" si="34"/>
        <v>242.83100000000002</v>
      </c>
      <c r="BF21">
        <f t="shared" si="35"/>
        <v>0.16503731595466781</v>
      </c>
      <c r="BG21">
        <f t="shared" si="36"/>
        <v>6.7943829340460038</v>
      </c>
      <c r="BH21">
        <f t="shared" si="37"/>
        <v>4.952205019448757E-2</v>
      </c>
      <c r="BI21">
        <f t="shared" si="38"/>
        <v>-0.54285608226408333</v>
      </c>
      <c r="BJ21">
        <v>8857</v>
      </c>
      <c r="BK21">
        <v>300</v>
      </c>
      <c r="BL21">
        <v>300</v>
      </c>
      <c r="BM21">
        <v>300</v>
      </c>
      <c r="BN21">
        <v>10289.9</v>
      </c>
      <c r="BO21">
        <v>947.17100000000005</v>
      </c>
      <c r="BP21">
        <v>-6.8293099999999999E-3</v>
      </c>
      <c r="BQ21">
        <v>-1.69617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2000.14</v>
      </c>
      <c r="CC21">
        <f t="shared" si="40"/>
        <v>1681.3142998384569</v>
      </c>
      <c r="CD21">
        <f t="shared" si="41"/>
        <v>0.84059830803766578</v>
      </c>
      <c r="CE21">
        <f t="shared" si="42"/>
        <v>0.19119661607533156</v>
      </c>
      <c r="CF21">
        <v>6</v>
      </c>
      <c r="CG21">
        <v>0.5</v>
      </c>
      <c r="CH21" t="s">
        <v>348</v>
      </c>
      <c r="CI21">
        <v>1566852712</v>
      </c>
      <c r="CJ21">
        <v>-4.6676000000000002</v>
      </c>
      <c r="CK21">
        <v>-0.930751</v>
      </c>
      <c r="CL21">
        <v>19.497699999999998</v>
      </c>
      <c r="CM21">
        <v>14.4285</v>
      </c>
      <c r="CN21">
        <v>400.036</v>
      </c>
      <c r="CO21">
        <v>99.047399999999996</v>
      </c>
      <c r="CP21">
        <v>0.19977900000000001</v>
      </c>
      <c r="CQ21">
        <v>26.576599999999999</v>
      </c>
      <c r="CR21">
        <v>27.031400000000001</v>
      </c>
      <c r="CS21">
        <v>999.9</v>
      </c>
      <c r="CT21">
        <v>0</v>
      </c>
      <c r="CU21">
        <v>0</v>
      </c>
      <c r="CV21">
        <v>10012.5</v>
      </c>
      <c r="CW21">
        <v>0</v>
      </c>
      <c r="CX21">
        <v>405.85700000000003</v>
      </c>
      <c r="CY21">
        <v>-3.73685</v>
      </c>
      <c r="CZ21">
        <v>-4.7604199999999999</v>
      </c>
      <c r="DA21">
        <v>-0.94437700000000002</v>
      </c>
      <c r="DB21">
        <v>5.0691699999999997</v>
      </c>
      <c r="DC21">
        <v>-4.6676000000000002</v>
      </c>
      <c r="DD21">
        <v>-0.930751</v>
      </c>
      <c r="DE21">
        <v>19.497699999999998</v>
      </c>
      <c r="DF21">
        <v>14.4285</v>
      </c>
      <c r="DG21">
        <v>1.93119</v>
      </c>
      <c r="DH21">
        <v>1.4291100000000001</v>
      </c>
      <c r="DI21">
        <v>16.891200000000001</v>
      </c>
      <c r="DJ21">
        <v>12.23</v>
      </c>
      <c r="DK21">
        <v>2000.14</v>
      </c>
      <c r="DL21">
        <v>0.98000600000000004</v>
      </c>
      <c r="DM21">
        <v>1.9994499999999998E-2</v>
      </c>
      <c r="DN21">
        <v>0</v>
      </c>
      <c r="DO21">
        <v>922.45299999999997</v>
      </c>
      <c r="DP21">
        <v>5.0002700000000004</v>
      </c>
      <c r="DQ21">
        <v>20927.3</v>
      </c>
      <c r="DR21">
        <v>16187</v>
      </c>
      <c r="DS21">
        <v>46.936999999999998</v>
      </c>
      <c r="DT21">
        <v>48.061999999999998</v>
      </c>
      <c r="DU21">
        <v>47.686999999999998</v>
      </c>
      <c r="DV21">
        <v>47.75</v>
      </c>
      <c r="DW21">
        <v>48.25</v>
      </c>
      <c r="DX21">
        <v>1955.25</v>
      </c>
      <c r="DY21">
        <v>39.89</v>
      </c>
      <c r="DZ21">
        <v>0</v>
      </c>
      <c r="EA21">
        <v>76.800000190734906</v>
      </c>
      <c r="EB21">
        <v>922.79482352941204</v>
      </c>
      <c r="EC21">
        <v>-2.9776961206959198</v>
      </c>
      <c r="ED21">
        <v>-35.563725277394099</v>
      </c>
      <c r="EE21">
        <v>20929.2764705882</v>
      </c>
      <c r="EF21">
        <v>10</v>
      </c>
      <c r="EG21">
        <v>0</v>
      </c>
      <c r="EH21" t="s">
        <v>349</v>
      </c>
      <c r="EI21">
        <v>0</v>
      </c>
      <c r="EJ21">
        <v>3.6019999999999999</v>
      </c>
      <c r="EK21">
        <v>0.45400000000000001</v>
      </c>
      <c r="EL21">
        <v>0</v>
      </c>
      <c r="EM21">
        <v>0</v>
      </c>
      <c r="EN21">
        <v>0</v>
      </c>
      <c r="EO21">
        <v>0</v>
      </c>
      <c r="EP21">
        <v>2.45189907659022</v>
      </c>
      <c r="EQ21">
        <v>0.286931184563188</v>
      </c>
      <c r="ER21">
        <v>3.4805996290811998E-2</v>
      </c>
      <c r="ES21">
        <v>1</v>
      </c>
      <c r="ET21">
        <v>0.20490808512237799</v>
      </c>
      <c r="EU21">
        <v>2.99997203767958E-2</v>
      </c>
      <c r="EV21">
        <v>3.3393613479997799E-3</v>
      </c>
      <c r="EW21">
        <v>1</v>
      </c>
      <c r="EX21">
        <v>2</v>
      </c>
      <c r="EY21">
        <v>2</v>
      </c>
      <c r="EZ21" t="s">
        <v>371</v>
      </c>
      <c r="FA21">
        <v>2.6835900000000001</v>
      </c>
      <c r="FB21">
        <v>2.8762799999999999</v>
      </c>
      <c r="FC21">
        <v>-1.3454700000000001E-3</v>
      </c>
      <c r="FD21">
        <v>-2.6128099999999998E-4</v>
      </c>
      <c r="FE21">
        <v>9.7777900000000001E-2</v>
      </c>
      <c r="FF21">
        <v>7.4744199999999997E-2</v>
      </c>
      <c r="FG21">
        <v>24157.200000000001</v>
      </c>
      <c r="FH21">
        <v>24444.799999999999</v>
      </c>
      <c r="FI21">
        <v>22680.2</v>
      </c>
      <c r="FJ21">
        <v>26787.9</v>
      </c>
      <c r="FK21">
        <v>29230</v>
      </c>
      <c r="FL21">
        <v>38849.4</v>
      </c>
      <c r="FM21">
        <v>32375.9</v>
      </c>
      <c r="FN21">
        <v>42610.400000000001</v>
      </c>
      <c r="FO21">
        <v>1.79183</v>
      </c>
      <c r="FP21">
        <v>2.0933999999999999</v>
      </c>
      <c r="FQ21">
        <v>7.5571200000000005E-2</v>
      </c>
      <c r="FR21">
        <v>0</v>
      </c>
      <c r="FS21">
        <v>25.7944</v>
      </c>
      <c r="FT21">
        <v>999.9</v>
      </c>
      <c r="FU21">
        <v>40.482999999999997</v>
      </c>
      <c r="FV21">
        <v>35.429000000000002</v>
      </c>
      <c r="FW21">
        <v>23.640699999999999</v>
      </c>
      <c r="FX21">
        <v>60.708100000000002</v>
      </c>
      <c r="FY21">
        <v>46.494399999999999</v>
      </c>
      <c r="FZ21">
        <v>1</v>
      </c>
      <c r="GA21">
        <v>0.26292399999999999</v>
      </c>
      <c r="GB21">
        <v>3.4186700000000001</v>
      </c>
      <c r="GC21">
        <v>20.261299999999999</v>
      </c>
      <c r="GD21">
        <v>5.2238800000000003</v>
      </c>
      <c r="GE21">
        <v>11.956</v>
      </c>
      <c r="GF21">
        <v>4.9715499999999997</v>
      </c>
      <c r="GG21">
        <v>3.2949999999999999</v>
      </c>
      <c r="GH21">
        <v>9999</v>
      </c>
      <c r="GI21">
        <v>9999</v>
      </c>
      <c r="GJ21">
        <v>9999</v>
      </c>
      <c r="GK21">
        <v>557.70000000000005</v>
      </c>
      <c r="GL21">
        <v>1.86541</v>
      </c>
      <c r="GM21">
        <v>1.8647800000000001</v>
      </c>
      <c r="GN21">
        <v>1.8650800000000001</v>
      </c>
      <c r="GO21">
        <v>1.86798</v>
      </c>
      <c r="GP21">
        <v>1.8621799999999999</v>
      </c>
      <c r="GQ21">
        <v>1.8604000000000001</v>
      </c>
      <c r="GR21">
        <v>1.8565400000000001</v>
      </c>
      <c r="GS21">
        <v>1.8627899999999999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3.6019999999999999</v>
      </c>
      <c r="HH21">
        <v>0.45400000000000001</v>
      </c>
      <c r="HI21">
        <v>2</v>
      </c>
      <c r="HJ21">
        <v>388.29899999999998</v>
      </c>
      <c r="HK21">
        <v>634.71799999999996</v>
      </c>
      <c r="HL21">
        <v>22.790099999999999</v>
      </c>
      <c r="HM21">
        <v>30.645199999999999</v>
      </c>
      <c r="HN21">
        <v>30</v>
      </c>
      <c r="HO21">
        <v>30.703099999999999</v>
      </c>
      <c r="HP21">
        <v>30.692</v>
      </c>
      <c r="HQ21">
        <v>0</v>
      </c>
      <c r="HR21">
        <v>42.278500000000001</v>
      </c>
      <c r="HS21">
        <v>0</v>
      </c>
      <c r="HT21">
        <v>22.785499999999999</v>
      </c>
      <c r="HU21">
        <v>0</v>
      </c>
      <c r="HV21">
        <v>14.304600000000001</v>
      </c>
      <c r="HW21">
        <v>99.688000000000002</v>
      </c>
      <c r="HX21">
        <v>103.956</v>
      </c>
    </row>
    <row r="22" spans="1:232" x14ac:dyDescent="0.25">
      <c r="A22">
        <v>7</v>
      </c>
      <c r="B22">
        <v>1566852953</v>
      </c>
      <c r="C22">
        <v>680</v>
      </c>
      <c r="D22" t="s">
        <v>372</v>
      </c>
      <c r="E22" t="s">
        <v>373</v>
      </c>
      <c r="G22">
        <v>1566852953</v>
      </c>
      <c r="H22">
        <f t="shared" si="0"/>
        <v>3.7138502999502212E-3</v>
      </c>
      <c r="I22">
        <f t="shared" si="1"/>
        <v>30.435703157291556</v>
      </c>
      <c r="J22">
        <f t="shared" si="2"/>
        <v>352.42</v>
      </c>
      <c r="K22">
        <f t="shared" si="3"/>
        <v>124.38292082544022</v>
      </c>
      <c r="L22">
        <f t="shared" si="4"/>
        <v>12.344124882760102</v>
      </c>
      <c r="M22">
        <f t="shared" si="5"/>
        <v>34.975191628500006</v>
      </c>
      <c r="N22">
        <f t="shared" si="6"/>
        <v>0.23045061479969953</v>
      </c>
      <c r="O22">
        <f t="shared" si="7"/>
        <v>2.2453052022373856</v>
      </c>
      <c r="P22">
        <f t="shared" si="8"/>
        <v>0.21807040766236635</v>
      </c>
      <c r="Q22">
        <f t="shared" si="9"/>
        <v>0.13735086682362724</v>
      </c>
      <c r="R22">
        <f t="shared" si="10"/>
        <v>321.43926078839644</v>
      </c>
      <c r="S22">
        <f t="shared" si="11"/>
        <v>27.846084070955971</v>
      </c>
      <c r="T22">
        <f t="shared" si="12"/>
        <v>26.9907</v>
      </c>
      <c r="U22">
        <f t="shared" si="13"/>
        <v>3.5772051787363361</v>
      </c>
      <c r="V22">
        <f t="shared" si="14"/>
        <v>55.133751410962226</v>
      </c>
      <c r="W22">
        <f t="shared" si="15"/>
        <v>1.9339766523525002</v>
      </c>
      <c r="X22">
        <f t="shared" si="16"/>
        <v>3.507790786693989</v>
      </c>
      <c r="Y22">
        <f t="shared" si="17"/>
        <v>1.643228526383836</v>
      </c>
      <c r="Z22">
        <f t="shared" si="18"/>
        <v>-163.78079822780475</v>
      </c>
      <c r="AA22">
        <f t="shared" si="19"/>
        <v>-40.333491501799088</v>
      </c>
      <c r="AB22">
        <f t="shared" si="20"/>
        <v>-3.8699147146234814</v>
      </c>
      <c r="AC22">
        <f t="shared" si="21"/>
        <v>113.45505634416914</v>
      </c>
      <c r="AD22">
        <v>-4.1057475602887701E-2</v>
      </c>
      <c r="AE22">
        <v>4.6090613196652197E-2</v>
      </c>
      <c r="AF22">
        <v>3.4468306447614299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52415.305026239701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374</v>
      </c>
      <c r="AS22">
        <v>836.77023529411804</v>
      </c>
      <c r="AT22">
        <v>1035.5</v>
      </c>
      <c r="AU22">
        <f t="shared" si="27"/>
        <v>0.19191672110659774</v>
      </c>
      <c r="AV22">
        <v>0.5</v>
      </c>
      <c r="AW22">
        <f t="shared" si="28"/>
        <v>1681.1966998384453</v>
      </c>
      <c r="AX22">
        <f t="shared" si="29"/>
        <v>30.435703157291556</v>
      </c>
      <c r="AY22">
        <f t="shared" si="30"/>
        <v>161.32487908411372</v>
      </c>
      <c r="AZ22">
        <f t="shared" si="31"/>
        <v>0.41794302269435052</v>
      </c>
      <c r="BA22">
        <f t="shared" si="32"/>
        <v>1.9112495389715559E-2</v>
      </c>
      <c r="BB22">
        <f t="shared" si="33"/>
        <v>-0.34511636890391123</v>
      </c>
      <c r="BC22" t="s">
        <v>375</v>
      </c>
      <c r="BD22">
        <v>602.72</v>
      </c>
      <c r="BE22">
        <f t="shared" si="34"/>
        <v>432.78</v>
      </c>
      <c r="BF22">
        <f t="shared" si="35"/>
        <v>0.45919350410342896</v>
      </c>
      <c r="BG22">
        <f t="shared" si="36"/>
        <v>-4.7388744496897104</v>
      </c>
      <c r="BH22">
        <f t="shared" si="37"/>
        <v>0.2253457487610136</v>
      </c>
      <c r="BI22">
        <f t="shared" si="38"/>
        <v>-0.68132357143401834</v>
      </c>
      <c r="BJ22">
        <v>8861</v>
      </c>
      <c r="BK22">
        <v>300</v>
      </c>
      <c r="BL22">
        <v>300</v>
      </c>
      <c r="BM22">
        <v>300</v>
      </c>
      <c r="BN22">
        <v>10289.5</v>
      </c>
      <c r="BO22">
        <v>980.92200000000003</v>
      </c>
      <c r="BP22">
        <v>-6.8288200000000002E-3</v>
      </c>
      <c r="BQ22">
        <v>-1.5498000000000001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2000</v>
      </c>
      <c r="CC22">
        <f t="shared" si="40"/>
        <v>1681.1966998384453</v>
      </c>
      <c r="CD22">
        <f t="shared" si="41"/>
        <v>0.84059834991922266</v>
      </c>
      <c r="CE22">
        <f t="shared" si="42"/>
        <v>0.19119669983844553</v>
      </c>
      <c r="CF22">
        <v>6</v>
      </c>
      <c r="CG22">
        <v>0.5</v>
      </c>
      <c r="CH22" t="s">
        <v>348</v>
      </c>
      <c r="CI22">
        <v>1566852953</v>
      </c>
      <c r="CJ22">
        <v>352.42</v>
      </c>
      <c r="CK22">
        <v>400.048</v>
      </c>
      <c r="CL22">
        <v>19.487300000000001</v>
      </c>
      <c r="CM22">
        <v>14.0238</v>
      </c>
      <c r="CN22">
        <v>399.90600000000001</v>
      </c>
      <c r="CO22">
        <v>99.043000000000006</v>
      </c>
      <c r="CP22">
        <v>0.19992499999999999</v>
      </c>
      <c r="CQ22">
        <v>26.657499999999999</v>
      </c>
      <c r="CR22">
        <v>26.9907</v>
      </c>
      <c r="CS22">
        <v>999.9</v>
      </c>
      <c r="CT22">
        <v>0</v>
      </c>
      <c r="CU22">
        <v>0</v>
      </c>
      <c r="CV22">
        <v>9996.8799999999992</v>
      </c>
      <c r="CW22">
        <v>0</v>
      </c>
      <c r="CX22">
        <v>525.44600000000003</v>
      </c>
      <c r="CY22">
        <v>-47.628500000000003</v>
      </c>
      <c r="CZ22">
        <v>359.42399999999998</v>
      </c>
      <c r="DA22">
        <v>405.738</v>
      </c>
      <c r="DB22">
        <v>5.4635100000000003</v>
      </c>
      <c r="DC22">
        <v>352.42</v>
      </c>
      <c r="DD22">
        <v>400.048</v>
      </c>
      <c r="DE22">
        <v>19.487300000000001</v>
      </c>
      <c r="DF22">
        <v>14.0238</v>
      </c>
      <c r="DG22">
        <v>1.93008</v>
      </c>
      <c r="DH22">
        <v>1.38896</v>
      </c>
      <c r="DI22">
        <v>16.882100000000001</v>
      </c>
      <c r="DJ22">
        <v>11.797599999999999</v>
      </c>
      <c r="DK22">
        <v>2000</v>
      </c>
      <c r="DL22">
        <v>0.98000600000000004</v>
      </c>
      <c r="DM22">
        <v>1.9994499999999998E-2</v>
      </c>
      <c r="DN22">
        <v>0</v>
      </c>
      <c r="DO22">
        <v>836.36800000000005</v>
      </c>
      <c r="DP22">
        <v>5.0002700000000004</v>
      </c>
      <c r="DQ22">
        <v>19814.3</v>
      </c>
      <c r="DR22">
        <v>16185.9</v>
      </c>
      <c r="DS22">
        <v>47</v>
      </c>
      <c r="DT22">
        <v>48.125</v>
      </c>
      <c r="DU22">
        <v>47.75</v>
      </c>
      <c r="DV22">
        <v>47.811999999999998</v>
      </c>
      <c r="DW22">
        <v>48.311999999999998</v>
      </c>
      <c r="DX22">
        <v>1955.11</v>
      </c>
      <c r="DY22">
        <v>39.89</v>
      </c>
      <c r="DZ22">
        <v>0</v>
      </c>
      <c r="EA22">
        <v>120.200000047684</v>
      </c>
      <c r="EB22">
        <v>836.77023529411804</v>
      </c>
      <c r="EC22">
        <v>-3.5009803985302699</v>
      </c>
      <c r="ED22">
        <v>1967.8186337776101</v>
      </c>
      <c r="EE22">
        <v>19654.9352941176</v>
      </c>
      <c r="EF22">
        <v>10</v>
      </c>
      <c r="EG22">
        <v>0</v>
      </c>
      <c r="EH22" t="s">
        <v>349</v>
      </c>
      <c r="EI22">
        <v>0</v>
      </c>
      <c r="EJ22">
        <v>3.6019999999999999</v>
      </c>
      <c r="EK22">
        <v>0.45400000000000001</v>
      </c>
      <c r="EL22">
        <v>0</v>
      </c>
      <c r="EM22">
        <v>0</v>
      </c>
      <c r="EN22">
        <v>0</v>
      </c>
      <c r="EO22">
        <v>0</v>
      </c>
      <c r="EP22">
        <v>30.360262463458</v>
      </c>
      <c r="EQ22">
        <v>0.37485366123616098</v>
      </c>
      <c r="ER22">
        <v>5.6784198563149403E-2</v>
      </c>
      <c r="ES22">
        <v>0</v>
      </c>
      <c r="ET22">
        <v>0.231325577952811</v>
      </c>
      <c r="EU22">
        <v>-2.0910412423807202E-3</v>
      </c>
      <c r="EV22">
        <v>3.7762042037341198E-4</v>
      </c>
      <c r="EW22">
        <v>1</v>
      </c>
      <c r="EX22">
        <v>1</v>
      </c>
      <c r="EY22">
        <v>2</v>
      </c>
      <c r="EZ22" t="s">
        <v>350</v>
      </c>
      <c r="FA22">
        <v>2.6832500000000001</v>
      </c>
      <c r="FB22">
        <v>2.87629</v>
      </c>
      <c r="FC22">
        <v>8.5668800000000003E-2</v>
      </c>
      <c r="FD22">
        <v>9.2032799999999998E-2</v>
      </c>
      <c r="FE22">
        <v>9.7746299999999994E-2</v>
      </c>
      <c r="FF22">
        <v>7.3193499999999995E-2</v>
      </c>
      <c r="FG22">
        <v>22061.3</v>
      </c>
      <c r="FH22">
        <v>22192.9</v>
      </c>
      <c r="FI22">
        <v>22682.2</v>
      </c>
      <c r="FJ22">
        <v>26791.1</v>
      </c>
      <c r="FK22">
        <v>29234.9</v>
      </c>
      <c r="FL22">
        <v>38919.9</v>
      </c>
      <c r="FM22">
        <v>32379.1</v>
      </c>
      <c r="FN22">
        <v>42615.1</v>
      </c>
      <c r="FO22">
        <v>1.7919499999999999</v>
      </c>
      <c r="FP22">
        <v>2.09497</v>
      </c>
      <c r="FQ22">
        <v>6.4283599999999996E-2</v>
      </c>
      <c r="FR22">
        <v>0</v>
      </c>
      <c r="FS22">
        <v>25.938500000000001</v>
      </c>
      <c r="FT22">
        <v>999.9</v>
      </c>
      <c r="FU22">
        <v>40.453000000000003</v>
      </c>
      <c r="FV22">
        <v>35.399000000000001</v>
      </c>
      <c r="FW22">
        <v>23.5853</v>
      </c>
      <c r="FX22">
        <v>60.578099999999999</v>
      </c>
      <c r="FY22">
        <v>46.726799999999997</v>
      </c>
      <c r="FZ22">
        <v>1</v>
      </c>
      <c r="GA22">
        <v>0.26087900000000003</v>
      </c>
      <c r="GB22">
        <v>2.3157899999999998</v>
      </c>
      <c r="GC22">
        <v>20.270399999999999</v>
      </c>
      <c r="GD22">
        <v>5.2187900000000003</v>
      </c>
      <c r="GE22">
        <v>11.956</v>
      </c>
      <c r="GF22">
        <v>4.9702500000000001</v>
      </c>
      <c r="GG22">
        <v>3.294</v>
      </c>
      <c r="GH22">
        <v>9999</v>
      </c>
      <c r="GI22">
        <v>9999</v>
      </c>
      <c r="GJ22">
        <v>9999</v>
      </c>
      <c r="GK22">
        <v>557.79999999999995</v>
      </c>
      <c r="GL22">
        <v>1.8654200000000001</v>
      </c>
      <c r="GM22">
        <v>1.86477</v>
      </c>
      <c r="GN22">
        <v>1.86504</v>
      </c>
      <c r="GO22">
        <v>1.86798</v>
      </c>
      <c r="GP22">
        <v>1.8621799999999999</v>
      </c>
      <c r="GQ22">
        <v>1.86036</v>
      </c>
      <c r="GR22">
        <v>1.8565400000000001</v>
      </c>
      <c r="GS22">
        <v>1.8627899999999999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3.6019999999999999</v>
      </c>
      <c r="HH22">
        <v>0.45400000000000001</v>
      </c>
      <c r="HI22">
        <v>2</v>
      </c>
      <c r="HJ22">
        <v>388.1</v>
      </c>
      <c r="HK22">
        <v>635.58900000000006</v>
      </c>
      <c r="HL22">
        <v>22.329000000000001</v>
      </c>
      <c r="HM22">
        <v>30.613299999999999</v>
      </c>
      <c r="HN22">
        <v>29.998899999999999</v>
      </c>
      <c r="HO22">
        <v>30.6602</v>
      </c>
      <c r="HP22">
        <v>30.652000000000001</v>
      </c>
      <c r="HQ22">
        <v>21.223500000000001</v>
      </c>
      <c r="HR22">
        <v>42.998800000000003</v>
      </c>
      <c r="HS22">
        <v>0</v>
      </c>
      <c r="HT22">
        <v>22.885100000000001</v>
      </c>
      <c r="HU22">
        <v>400</v>
      </c>
      <c r="HV22">
        <v>14.0054</v>
      </c>
      <c r="HW22">
        <v>99.697500000000005</v>
      </c>
      <c r="HX22">
        <v>103.967</v>
      </c>
    </row>
    <row r="23" spans="1:232" x14ac:dyDescent="0.25">
      <c r="A23">
        <v>8</v>
      </c>
      <c r="B23">
        <v>1566853021.5</v>
      </c>
      <c r="C23">
        <v>748.5</v>
      </c>
      <c r="D23" t="s">
        <v>376</v>
      </c>
      <c r="E23" t="s">
        <v>377</v>
      </c>
      <c r="G23">
        <v>1566853021.5</v>
      </c>
      <c r="H23">
        <f t="shared" si="0"/>
        <v>3.675864736851497E-3</v>
      </c>
      <c r="I23">
        <f t="shared" si="1"/>
        <v>32.664318363294718</v>
      </c>
      <c r="J23">
        <f t="shared" si="2"/>
        <v>448.62400000000002</v>
      </c>
      <c r="K23">
        <f t="shared" si="3"/>
        <v>196.72682455721116</v>
      </c>
      <c r="L23">
        <f t="shared" si="4"/>
        <v>19.522782517213258</v>
      </c>
      <c r="M23">
        <f t="shared" si="5"/>
        <v>44.520561970720003</v>
      </c>
      <c r="N23">
        <f t="shared" si="6"/>
        <v>0.22520749121432693</v>
      </c>
      <c r="O23">
        <f t="shared" si="7"/>
        <v>2.2507593624974551</v>
      </c>
      <c r="P23">
        <f t="shared" si="8"/>
        <v>0.21339574842588524</v>
      </c>
      <c r="Q23">
        <f t="shared" si="9"/>
        <v>0.13438193371257873</v>
      </c>
      <c r="R23">
        <f t="shared" si="10"/>
        <v>321.47916060944527</v>
      </c>
      <c r="S23">
        <f t="shared" si="11"/>
        <v>27.865047169564399</v>
      </c>
      <c r="T23">
        <f t="shared" si="12"/>
        <v>27.048500000000001</v>
      </c>
      <c r="U23">
        <f t="shared" si="13"/>
        <v>3.5893677032591618</v>
      </c>
      <c r="V23">
        <f t="shared" si="14"/>
        <v>54.919567414563275</v>
      </c>
      <c r="W23">
        <f t="shared" si="15"/>
        <v>1.9274506376749998</v>
      </c>
      <c r="X23">
        <f t="shared" si="16"/>
        <v>3.5095881639517224</v>
      </c>
      <c r="Y23">
        <f t="shared" si="17"/>
        <v>1.661917065584162</v>
      </c>
      <c r="Z23">
        <f t="shared" si="18"/>
        <v>-162.10563489515101</v>
      </c>
      <c r="AA23">
        <f t="shared" si="19"/>
        <v>-46.389405484493167</v>
      </c>
      <c r="AB23">
        <f t="shared" si="20"/>
        <v>-4.4416590825018067</v>
      </c>
      <c r="AC23">
        <f t="shared" si="21"/>
        <v>108.54246114729928</v>
      </c>
      <c r="AD23">
        <v>-4.12041935766548E-2</v>
      </c>
      <c r="AE23">
        <v>4.6255316975406302E-2</v>
      </c>
      <c r="AF23">
        <v>3.45657842940459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52593.23937223127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378</v>
      </c>
      <c r="AS23">
        <v>831.98241176470594</v>
      </c>
      <c r="AT23">
        <v>1044.52</v>
      </c>
      <c r="AU23">
        <f t="shared" si="27"/>
        <v>0.20347871580754229</v>
      </c>
      <c r="AV23">
        <v>0.5</v>
      </c>
      <c r="AW23">
        <f t="shared" si="28"/>
        <v>1681.4066998384656</v>
      </c>
      <c r="AX23">
        <f t="shared" si="29"/>
        <v>32.664318363294718</v>
      </c>
      <c r="AY23">
        <f t="shared" si="30"/>
        <v>171.06523801666435</v>
      </c>
      <c r="AZ23">
        <f t="shared" si="31"/>
        <v>0.43231340711522992</v>
      </c>
      <c r="BA23">
        <f t="shared" si="32"/>
        <v>2.043555517185194E-2</v>
      </c>
      <c r="BB23">
        <f t="shared" si="33"/>
        <v>-0.35077164630643742</v>
      </c>
      <c r="BC23" t="s">
        <v>379</v>
      </c>
      <c r="BD23">
        <v>592.96</v>
      </c>
      <c r="BE23">
        <f t="shared" si="34"/>
        <v>451.55999999999995</v>
      </c>
      <c r="BF23">
        <f t="shared" si="35"/>
        <v>0.47067408148483936</v>
      </c>
      <c r="BG23">
        <f t="shared" si="36"/>
        <v>-4.3017423566430333</v>
      </c>
      <c r="BH23">
        <f t="shared" si="37"/>
        <v>0.23856282815157548</v>
      </c>
      <c r="BI23">
        <f t="shared" si="38"/>
        <v>-0.69852023877506408</v>
      </c>
      <c r="BJ23">
        <v>8863</v>
      </c>
      <c r="BK23">
        <v>300</v>
      </c>
      <c r="BL23">
        <v>300</v>
      </c>
      <c r="BM23">
        <v>300</v>
      </c>
      <c r="BN23">
        <v>10289.200000000001</v>
      </c>
      <c r="BO23">
        <v>986.34100000000001</v>
      </c>
      <c r="BP23">
        <v>-6.8292700000000001E-3</v>
      </c>
      <c r="BQ23">
        <v>-0.37902799999999998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2000.25</v>
      </c>
      <c r="CC23">
        <f t="shared" si="40"/>
        <v>1681.4066998384656</v>
      </c>
      <c r="CD23">
        <f t="shared" si="41"/>
        <v>0.84059827513484087</v>
      </c>
      <c r="CE23">
        <f t="shared" si="42"/>
        <v>0.19119655026968199</v>
      </c>
      <c r="CF23">
        <v>6</v>
      </c>
      <c r="CG23">
        <v>0.5</v>
      </c>
      <c r="CH23" t="s">
        <v>348</v>
      </c>
      <c r="CI23">
        <v>1566853021.5</v>
      </c>
      <c r="CJ23">
        <v>448.62400000000002</v>
      </c>
      <c r="CK23">
        <v>500.09500000000003</v>
      </c>
      <c r="CL23">
        <v>19.422499999999999</v>
      </c>
      <c r="CM23">
        <v>14.015700000000001</v>
      </c>
      <c r="CN23">
        <v>399.99299999999999</v>
      </c>
      <c r="CO23">
        <v>99.0381</v>
      </c>
      <c r="CP23">
        <v>0.19993</v>
      </c>
      <c r="CQ23">
        <v>26.6662</v>
      </c>
      <c r="CR23">
        <v>27.048500000000001</v>
      </c>
      <c r="CS23">
        <v>999.9</v>
      </c>
      <c r="CT23">
        <v>0</v>
      </c>
      <c r="CU23">
        <v>0</v>
      </c>
      <c r="CV23">
        <v>10033.1</v>
      </c>
      <c r="CW23">
        <v>0</v>
      </c>
      <c r="CX23">
        <v>556.56899999999996</v>
      </c>
      <c r="CY23">
        <v>-51.470799999999997</v>
      </c>
      <c r="CZ23">
        <v>457.51</v>
      </c>
      <c r="DA23">
        <v>507.20400000000001</v>
      </c>
      <c r="DB23">
        <v>5.40679</v>
      </c>
      <c r="DC23">
        <v>448.62400000000002</v>
      </c>
      <c r="DD23">
        <v>500.09500000000003</v>
      </c>
      <c r="DE23">
        <v>19.422499999999999</v>
      </c>
      <c r="DF23">
        <v>14.015700000000001</v>
      </c>
      <c r="DG23">
        <v>1.9235599999999999</v>
      </c>
      <c r="DH23">
        <v>1.38808</v>
      </c>
      <c r="DI23">
        <v>16.828800000000001</v>
      </c>
      <c r="DJ23">
        <v>11.7881</v>
      </c>
      <c r="DK23">
        <v>2000.25</v>
      </c>
      <c r="DL23">
        <v>0.98000799999999999</v>
      </c>
      <c r="DM23">
        <v>1.9991499999999999E-2</v>
      </c>
      <c r="DN23">
        <v>0</v>
      </c>
      <c r="DO23">
        <v>831.47699999999998</v>
      </c>
      <c r="DP23">
        <v>5.0002700000000004</v>
      </c>
      <c r="DQ23">
        <v>19496</v>
      </c>
      <c r="DR23">
        <v>16187.9</v>
      </c>
      <c r="DS23">
        <v>47.061999999999998</v>
      </c>
      <c r="DT23">
        <v>48.25</v>
      </c>
      <c r="DU23">
        <v>47.75</v>
      </c>
      <c r="DV23">
        <v>47.875</v>
      </c>
      <c r="DW23">
        <v>48.375</v>
      </c>
      <c r="DX23">
        <v>1955.36</v>
      </c>
      <c r="DY23">
        <v>39.89</v>
      </c>
      <c r="DZ23">
        <v>0</v>
      </c>
      <c r="EA23">
        <v>68.200000047683702</v>
      </c>
      <c r="EB23">
        <v>831.98241176470594</v>
      </c>
      <c r="EC23">
        <v>-3.0220588543505298</v>
      </c>
      <c r="ED23">
        <v>133.48039258574599</v>
      </c>
      <c r="EE23">
        <v>19479.411764705899</v>
      </c>
      <c r="EF23">
        <v>10</v>
      </c>
      <c r="EG23">
        <v>0</v>
      </c>
      <c r="EH23" t="s">
        <v>349</v>
      </c>
      <c r="EI23">
        <v>0</v>
      </c>
      <c r="EJ23">
        <v>3.6019999999999999</v>
      </c>
      <c r="EK23">
        <v>0.45400000000000001</v>
      </c>
      <c r="EL23">
        <v>0</v>
      </c>
      <c r="EM23">
        <v>0</v>
      </c>
      <c r="EN23">
        <v>0</v>
      </c>
      <c r="EO23">
        <v>0</v>
      </c>
      <c r="EP23">
        <v>32.613688897392599</v>
      </c>
      <c r="EQ23">
        <v>-0.27940121385595101</v>
      </c>
      <c r="ER23">
        <v>6.5652863831897806E-2</v>
      </c>
      <c r="ES23">
        <v>1</v>
      </c>
      <c r="ET23">
        <v>0.225384407828329</v>
      </c>
      <c r="EU23">
        <v>-2.0708312069154101E-4</v>
      </c>
      <c r="EV23">
        <v>1.8712864881311101E-4</v>
      </c>
      <c r="EW23">
        <v>1</v>
      </c>
      <c r="EX23">
        <v>2</v>
      </c>
      <c r="EY23">
        <v>2</v>
      </c>
      <c r="EZ23" t="s">
        <v>371</v>
      </c>
      <c r="FA23">
        <v>2.6834799999999999</v>
      </c>
      <c r="FB23">
        <v>2.87662</v>
      </c>
      <c r="FC23">
        <v>0.103091</v>
      </c>
      <c r="FD23">
        <v>0.10868999999999999</v>
      </c>
      <c r="FE23">
        <v>9.7505999999999995E-2</v>
      </c>
      <c r="FF23">
        <v>7.3157399999999997E-2</v>
      </c>
      <c r="FG23">
        <v>21639.8</v>
      </c>
      <c r="FH23">
        <v>21784.799999999999</v>
      </c>
      <c r="FI23">
        <v>22681.200000000001</v>
      </c>
      <c r="FJ23">
        <v>26790.400000000001</v>
      </c>
      <c r="FK23">
        <v>29241.4</v>
      </c>
      <c r="FL23">
        <v>38920.6</v>
      </c>
      <c r="FM23">
        <v>32377.4</v>
      </c>
      <c r="FN23">
        <v>42614</v>
      </c>
      <c r="FO23">
        <v>1.7917000000000001</v>
      </c>
      <c r="FP23">
        <v>2.0949</v>
      </c>
      <c r="FQ23">
        <v>6.1258699999999999E-2</v>
      </c>
      <c r="FR23">
        <v>0</v>
      </c>
      <c r="FS23">
        <v>26.045999999999999</v>
      </c>
      <c r="FT23">
        <v>999.9</v>
      </c>
      <c r="FU23">
        <v>40.482999999999997</v>
      </c>
      <c r="FV23">
        <v>35.378999999999998</v>
      </c>
      <c r="FW23">
        <v>23.576799999999999</v>
      </c>
      <c r="FX23">
        <v>60.528100000000002</v>
      </c>
      <c r="FY23">
        <v>46.546500000000002</v>
      </c>
      <c r="FZ23">
        <v>1</v>
      </c>
      <c r="GA23">
        <v>0.26443899999999998</v>
      </c>
      <c r="GB23">
        <v>4.0090399999999997</v>
      </c>
      <c r="GC23">
        <v>20.247900000000001</v>
      </c>
      <c r="GD23">
        <v>5.2235800000000001</v>
      </c>
      <c r="GE23">
        <v>11.956</v>
      </c>
      <c r="GF23">
        <v>4.9709500000000002</v>
      </c>
      <c r="GG23">
        <v>3.2949999999999999</v>
      </c>
      <c r="GH23">
        <v>9999</v>
      </c>
      <c r="GI23">
        <v>9999</v>
      </c>
      <c r="GJ23">
        <v>9999</v>
      </c>
      <c r="GK23">
        <v>557.79999999999995</v>
      </c>
      <c r="GL23">
        <v>1.8653900000000001</v>
      </c>
      <c r="GM23">
        <v>1.8647800000000001</v>
      </c>
      <c r="GN23">
        <v>1.8650199999999999</v>
      </c>
      <c r="GO23">
        <v>1.86798</v>
      </c>
      <c r="GP23">
        <v>1.8621799999999999</v>
      </c>
      <c r="GQ23">
        <v>1.8603499999999999</v>
      </c>
      <c r="GR23">
        <v>1.8565400000000001</v>
      </c>
      <c r="GS23">
        <v>1.8627800000000001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3.6019999999999999</v>
      </c>
      <c r="HH23">
        <v>0.45400000000000001</v>
      </c>
      <c r="HI23">
        <v>2</v>
      </c>
      <c r="HJ23">
        <v>388.01</v>
      </c>
      <c r="HK23">
        <v>635.58399999999995</v>
      </c>
      <c r="HL23">
        <v>22.4526</v>
      </c>
      <c r="HM23">
        <v>30.631900000000002</v>
      </c>
      <c r="HN23">
        <v>30.000599999999999</v>
      </c>
      <c r="HO23">
        <v>30.6677</v>
      </c>
      <c r="HP23">
        <v>30.657299999999999</v>
      </c>
      <c r="HQ23">
        <v>25.399799999999999</v>
      </c>
      <c r="HR23">
        <v>43.2712</v>
      </c>
      <c r="HS23">
        <v>0</v>
      </c>
      <c r="HT23">
        <v>22.407599999999999</v>
      </c>
      <c r="HU23">
        <v>500</v>
      </c>
      <c r="HV23">
        <v>13.9742</v>
      </c>
      <c r="HW23">
        <v>99.692499999999995</v>
      </c>
      <c r="HX23">
        <v>103.965</v>
      </c>
    </row>
    <row r="24" spans="1:232" x14ac:dyDescent="0.25">
      <c r="A24">
        <v>9</v>
      </c>
      <c r="B24">
        <v>1566853086.5</v>
      </c>
      <c r="C24">
        <v>813.5</v>
      </c>
      <c r="D24" t="s">
        <v>380</v>
      </c>
      <c r="E24" t="s">
        <v>381</v>
      </c>
      <c r="G24">
        <v>1566853086.5</v>
      </c>
      <c r="H24">
        <f t="shared" si="0"/>
        <v>3.5513307904458998E-3</v>
      </c>
      <c r="I24">
        <f t="shared" si="1"/>
        <v>34.070559102940827</v>
      </c>
      <c r="J24">
        <f t="shared" si="2"/>
        <v>545.94399999999996</v>
      </c>
      <c r="K24">
        <f t="shared" si="3"/>
        <v>269.66360883950586</v>
      </c>
      <c r="L24">
        <f t="shared" si="4"/>
        <v>26.760218965145704</v>
      </c>
      <c r="M24">
        <f t="shared" si="5"/>
        <v>54.177058022695995</v>
      </c>
      <c r="N24">
        <f t="shared" si="6"/>
        <v>0.21502749892877657</v>
      </c>
      <c r="O24">
        <f t="shared" si="7"/>
        <v>2.2471069387361284</v>
      </c>
      <c r="P24">
        <f t="shared" si="8"/>
        <v>0.20421537780568819</v>
      </c>
      <c r="Q24">
        <f t="shared" si="9"/>
        <v>0.12856071746837955</v>
      </c>
      <c r="R24">
        <f t="shared" si="10"/>
        <v>321.43287681703271</v>
      </c>
      <c r="S24">
        <f t="shared" si="11"/>
        <v>27.838824954566988</v>
      </c>
      <c r="T24">
        <f t="shared" si="12"/>
        <v>27.055700000000002</v>
      </c>
      <c r="U24">
        <f t="shared" si="13"/>
        <v>3.5908852835812097</v>
      </c>
      <c r="V24">
        <f t="shared" si="14"/>
        <v>54.730766542473773</v>
      </c>
      <c r="W24">
        <f t="shared" si="15"/>
        <v>1.9130234121784</v>
      </c>
      <c r="X24">
        <f t="shared" si="16"/>
        <v>3.4953345860665035</v>
      </c>
      <c r="Y24">
        <f t="shared" si="17"/>
        <v>1.6778618714028097</v>
      </c>
      <c r="Z24">
        <f t="shared" si="18"/>
        <v>-156.61368785866418</v>
      </c>
      <c r="AA24">
        <f t="shared" si="19"/>
        <v>-55.557569028331862</v>
      </c>
      <c r="AB24">
        <f t="shared" si="20"/>
        <v>-5.3264832579111294</v>
      </c>
      <c r="AC24">
        <f t="shared" si="21"/>
        <v>103.93513667212551</v>
      </c>
      <c r="AD24">
        <v>-4.1105907165530302E-2</v>
      </c>
      <c r="AE24">
        <v>4.6144981868556499E-2</v>
      </c>
      <c r="AF24">
        <v>3.4500497054838801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52485.023948866205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382</v>
      </c>
      <c r="AS24">
        <v>827.91958823529399</v>
      </c>
      <c r="AT24">
        <v>1052.19</v>
      </c>
      <c r="AU24">
        <f t="shared" si="27"/>
        <v>0.21314630605185947</v>
      </c>
      <c r="AV24">
        <v>0.5</v>
      </c>
      <c r="AW24">
        <f t="shared" si="28"/>
        <v>1681.1630998384421</v>
      </c>
      <c r="AX24">
        <f t="shared" si="29"/>
        <v>34.070559102940827</v>
      </c>
      <c r="AY24">
        <f t="shared" si="30"/>
        <v>179.16685230062868</v>
      </c>
      <c r="AZ24">
        <f t="shared" si="31"/>
        <v>0.43325825183664546</v>
      </c>
      <c r="BA24">
        <f t="shared" si="32"/>
        <v>2.1274985231328068E-2</v>
      </c>
      <c r="BB24">
        <f t="shared" si="33"/>
        <v>-0.35550423402617404</v>
      </c>
      <c r="BC24" t="s">
        <v>383</v>
      </c>
      <c r="BD24">
        <v>596.32000000000005</v>
      </c>
      <c r="BE24">
        <f t="shared" si="34"/>
        <v>455.87</v>
      </c>
      <c r="BF24">
        <f t="shared" si="35"/>
        <v>0.49196133056508667</v>
      </c>
      <c r="BG24">
        <f t="shared" si="36"/>
        <v>-4.5721654525008626</v>
      </c>
      <c r="BH24">
        <f t="shared" si="37"/>
        <v>0.24958362327938982</v>
      </c>
      <c r="BI24">
        <f t="shared" si="38"/>
        <v>-0.71314312552737247</v>
      </c>
      <c r="BJ24">
        <v>8865</v>
      </c>
      <c r="BK24">
        <v>300</v>
      </c>
      <c r="BL24">
        <v>300</v>
      </c>
      <c r="BM24">
        <v>300</v>
      </c>
      <c r="BN24">
        <v>10289</v>
      </c>
      <c r="BO24">
        <v>989.78599999999994</v>
      </c>
      <c r="BP24">
        <v>-6.8291999999999997E-3</v>
      </c>
      <c r="BQ24">
        <v>-1.4063099999999999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1999.96</v>
      </c>
      <c r="CC24">
        <f t="shared" si="40"/>
        <v>1681.1630998384421</v>
      </c>
      <c r="CD24">
        <f t="shared" si="41"/>
        <v>0.84059836188645876</v>
      </c>
      <c r="CE24">
        <f t="shared" si="42"/>
        <v>0.19119672377291771</v>
      </c>
      <c r="CF24">
        <v>6</v>
      </c>
      <c r="CG24">
        <v>0.5</v>
      </c>
      <c r="CH24" t="s">
        <v>348</v>
      </c>
      <c r="CI24">
        <v>1566853086.5</v>
      </c>
      <c r="CJ24">
        <v>545.94399999999996</v>
      </c>
      <c r="CK24">
        <v>599.95699999999999</v>
      </c>
      <c r="CL24">
        <v>19.2776</v>
      </c>
      <c r="CM24">
        <v>14.0534</v>
      </c>
      <c r="CN24">
        <v>400.00799999999998</v>
      </c>
      <c r="CO24">
        <v>99.035799999999995</v>
      </c>
      <c r="CP24">
        <v>0.19975899999999999</v>
      </c>
      <c r="CQ24">
        <v>26.597100000000001</v>
      </c>
      <c r="CR24">
        <v>27.055700000000002</v>
      </c>
      <c r="CS24">
        <v>999.9</v>
      </c>
      <c r="CT24">
        <v>0</v>
      </c>
      <c r="CU24">
        <v>0</v>
      </c>
      <c r="CV24">
        <v>10009.4</v>
      </c>
      <c r="CW24">
        <v>0</v>
      </c>
      <c r="CX24">
        <v>588.77200000000005</v>
      </c>
      <c r="CY24">
        <v>-54.013500000000001</v>
      </c>
      <c r="CZ24">
        <v>556.67499999999995</v>
      </c>
      <c r="DA24">
        <v>608.50900000000001</v>
      </c>
      <c r="DB24">
        <v>5.2241799999999996</v>
      </c>
      <c r="DC24">
        <v>545.94399999999996</v>
      </c>
      <c r="DD24">
        <v>599.95699999999999</v>
      </c>
      <c r="DE24">
        <v>19.2776</v>
      </c>
      <c r="DF24">
        <v>14.0534</v>
      </c>
      <c r="DG24">
        <v>1.90917</v>
      </c>
      <c r="DH24">
        <v>1.3917900000000001</v>
      </c>
      <c r="DI24">
        <v>16.7105</v>
      </c>
      <c r="DJ24">
        <v>11.8285</v>
      </c>
      <c r="DK24">
        <v>1999.96</v>
      </c>
      <c r="DL24">
        <v>0.98000600000000004</v>
      </c>
      <c r="DM24">
        <v>1.9994499999999998E-2</v>
      </c>
      <c r="DN24">
        <v>0</v>
      </c>
      <c r="DO24">
        <v>827.53099999999995</v>
      </c>
      <c r="DP24">
        <v>5.0002700000000004</v>
      </c>
      <c r="DQ24">
        <v>20253.5</v>
      </c>
      <c r="DR24">
        <v>16185.6</v>
      </c>
      <c r="DS24">
        <v>47.125</v>
      </c>
      <c r="DT24">
        <v>48.311999999999998</v>
      </c>
      <c r="DU24">
        <v>47.811999999999998</v>
      </c>
      <c r="DV24">
        <v>47.936999999999998</v>
      </c>
      <c r="DW24">
        <v>48.375</v>
      </c>
      <c r="DX24">
        <v>1955.07</v>
      </c>
      <c r="DY24">
        <v>39.89</v>
      </c>
      <c r="DZ24">
        <v>0</v>
      </c>
      <c r="EA24">
        <v>64.700000047683702</v>
      </c>
      <c r="EB24">
        <v>827.91958823529399</v>
      </c>
      <c r="EC24">
        <v>-4.67500003424247</v>
      </c>
      <c r="ED24">
        <v>1535.3676519133201</v>
      </c>
      <c r="EE24">
        <v>20135.976470588201</v>
      </c>
      <c r="EF24">
        <v>10</v>
      </c>
      <c r="EG24">
        <v>0</v>
      </c>
      <c r="EH24" t="s">
        <v>349</v>
      </c>
      <c r="EI24">
        <v>0</v>
      </c>
      <c r="EJ24">
        <v>3.6019999999999999</v>
      </c>
      <c r="EK24">
        <v>0.45400000000000001</v>
      </c>
      <c r="EL24">
        <v>0</v>
      </c>
      <c r="EM24">
        <v>0</v>
      </c>
      <c r="EN24">
        <v>0</v>
      </c>
      <c r="EO24">
        <v>0</v>
      </c>
      <c r="EP24">
        <v>34.106077042062203</v>
      </c>
      <c r="EQ24">
        <v>-0.23553341567705099</v>
      </c>
      <c r="ER24">
        <v>7.8326454111918603E-2</v>
      </c>
      <c r="ES24">
        <v>1</v>
      </c>
      <c r="ET24">
        <v>0.216477977844273</v>
      </c>
      <c r="EU24">
        <v>-5.6003909657281001E-3</v>
      </c>
      <c r="EV24">
        <v>1.0141513066646401E-3</v>
      </c>
      <c r="EW24">
        <v>1</v>
      </c>
      <c r="EX24">
        <v>2</v>
      </c>
      <c r="EY24">
        <v>2</v>
      </c>
      <c r="EZ24" t="s">
        <v>371</v>
      </c>
      <c r="FA24">
        <v>2.6835</v>
      </c>
      <c r="FB24">
        <v>2.8762400000000001</v>
      </c>
      <c r="FC24">
        <v>0.11898300000000001</v>
      </c>
      <c r="FD24">
        <v>0.123751</v>
      </c>
      <c r="FE24">
        <v>9.6976400000000004E-2</v>
      </c>
      <c r="FF24">
        <v>7.3298199999999994E-2</v>
      </c>
      <c r="FG24">
        <v>21255</v>
      </c>
      <c r="FH24">
        <v>21414.400000000001</v>
      </c>
      <c r="FI24">
        <v>22679.9</v>
      </c>
      <c r="FJ24">
        <v>26788</v>
      </c>
      <c r="FK24">
        <v>29257.200000000001</v>
      </c>
      <c r="FL24">
        <v>38912.300000000003</v>
      </c>
      <c r="FM24">
        <v>32375.7</v>
      </c>
      <c r="FN24">
        <v>42611.199999999997</v>
      </c>
      <c r="FO24">
        <v>1.7916000000000001</v>
      </c>
      <c r="FP24">
        <v>2.0947499999999999</v>
      </c>
      <c r="FQ24">
        <v>5.9112900000000003E-2</v>
      </c>
      <c r="FR24">
        <v>0</v>
      </c>
      <c r="FS24">
        <v>26.0883</v>
      </c>
      <c r="FT24">
        <v>999.9</v>
      </c>
      <c r="FU24">
        <v>40.508000000000003</v>
      </c>
      <c r="FV24">
        <v>35.369</v>
      </c>
      <c r="FW24">
        <v>23.577500000000001</v>
      </c>
      <c r="FX24">
        <v>60.658099999999997</v>
      </c>
      <c r="FY24">
        <v>46.402200000000001</v>
      </c>
      <c r="FZ24">
        <v>1</v>
      </c>
      <c r="GA24">
        <v>0.26660099999999998</v>
      </c>
      <c r="GB24">
        <v>4.0172999999999996</v>
      </c>
      <c r="GC24">
        <v>20.248000000000001</v>
      </c>
      <c r="GD24">
        <v>5.2231300000000003</v>
      </c>
      <c r="GE24">
        <v>11.956</v>
      </c>
      <c r="GF24">
        <v>4.9711499999999997</v>
      </c>
      <c r="GG24">
        <v>3.2949999999999999</v>
      </c>
      <c r="GH24">
        <v>9999</v>
      </c>
      <c r="GI24">
        <v>9999</v>
      </c>
      <c r="GJ24">
        <v>9999</v>
      </c>
      <c r="GK24">
        <v>557.79999999999995</v>
      </c>
      <c r="GL24">
        <v>1.8653999999999999</v>
      </c>
      <c r="GM24">
        <v>1.86476</v>
      </c>
      <c r="GN24">
        <v>1.8650100000000001</v>
      </c>
      <c r="GO24">
        <v>1.86798</v>
      </c>
      <c r="GP24">
        <v>1.8621799999999999</v>
      </c>
      <c r="GQ24">
        <v>1.8603499999999999</v>
      </c>
      <c r="GR24">
        <v>1.8565400000000001</v>
      </c>
      <c r="GS24">
        <v>1.8627899999999999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3.6019999999999999</v>
      </c>
      <c r="HH24">
        <v>0.45400000000000001</v>
      </c>
      <c r="HI24">
        <v>2</v>
      </c>
      <c r="HJ24">
        <v>388.07600000000002</v>
      </c>
      <c r="HK24">
        <v>635.66300000000001</v>
      </c>
      <c r="HL24">
        <v>22.341000000000001</v>
      </c>
      <c r="HM24">
        <v>30.665900000000001</v>
      </c>
      <c r="HN24">
        <v>30.000499999999999</v>
      </c>
      <c r="HO24">
        <v>30.687000000000001</v>
      </c>
      <c r="HP24">
        <v>30.675999999999998</v>
      </c>
      <c r="HQ24">
        <v>29.4557</v>
      </c>
      <c r="HR24">
        <v>42.9773</v>
      </c>
      <c r="HS24">
        <v>0</v>
      </c>
      <c r="HT24">
        <v>22.313600000000001</v>
      </c>
      <c r="HU24">
        <v>600</v>
      </c>
      <c r="HV24">
        <v>14.0687</v>
      </c>
      <c r="HW24">
        <v>99.686999999999998</v>
      </c>
      <c r="HX24">
        <v>103.95699999999999</v>
      </c>
    </row>
    <row r="25" spans="1:232" x14ac:dyDescent="0.25">
      <c r="A25">
        <v>10</v>
      </c>
      <c r="B25">
        <v>1566853150.5</v>
      </c>
      <c r="C25">
        <v>877.5</v>
      </c>
      <c r="D25" t="s">
        <v>384</v>
      </c>
      <c r="E25" t="s">
        <v>385</v>
      </c>
      <c r="G25">
        <v>1566853150.5</v>
      </c>
      <c r="H25">
        <f t="shared" si="0"/>
        <v>3.3944826788300723E-3</v>
      </c>
      <c r="I25">
        <f t="shared" si="1"/>
        <v>35.454200228190516</v>
      </c>
      <c r="J25">
        <f t="shared" si="2"/>
        <v>643.57799999999997</v>
      </c>
      <c r="K25">
        <f t="shared" si="3"/>
        <v>337.89996224907458</v>
      </c>
      <c r="L25">
        <f t="shared" si="4"/>
        <v>33.529898066866188</v>
      </c>
      <c r="M25">
        <f t="shared" si="5"/>
        <v>63.862406478077993</v>
      </c>
      <c r="N25">
        <f t="shared" si="6"/>
        <v>0.20263280043007775</v>
      </c>
      <c r="O25">
        <f t="shared" si="7"/>
        <v>2.2389883485875197</v>
      </c>
      <c r="P25">
        <f t="shared" si="8"/>
        <v>0.19296810090531591</v>
      </c>
      <c r="Q25">
        <f t="shared" si="9"/>
        <v>0.12143497607011873</v>
      </c>
      <c r="R25">
        <f t="shared" si="10"/>
        <v>321.45307420634913</v>
      </c>
      <c r="S25">
        <f t="shared" si="11"/>
        <v>27.870897782955243</v>
      </c>
      <c r="T25">
        <f t="shared" si="12"/>
        <v>27.11</v>
      </c>
      <c r="U25">
        <f t="shared" si="13"/>
        <v>3.6023484194539823</v>
      </c>
      <c r="V25">
        <f t="shared" si="14"/>
        <v>54.586840146614058</v>
      </c>
      <c r="W25">
        <f t="shared" si="15"/>
        <v>1.9052406652501999</v>
      </c>
      <c r="X25">
        <f t="shared" si="16"/>
        <v>3.4902930085950015</v>
      </c>
      <c r="Y25">
        <f t="shared" si="17"/>
        <v>1.6971077542037825</v>
      </c>
      <c r="Z25">
        <f t="shared" si="18"/>
        <v>-149.69668613640619</v>
      </c>
      <c r="AA25">
        <f t="shared" si="19"/>
        <v>-64.868661834879447</v>
      </c>
      <c r="AB25">
        <f t="shared" si="20"/>
        <v>-6.2426504600084414</v>
      </c>
      <c r="AC25">
        <f t="shared" si="21"/>
        <v>100.64507577505503</v>
      </c>
      <c r="AD25">
        <v>-4.0887950827644598E-2</v>
      </c>
      <c r="AE25">
        <v>4.5900306785255897E-2</v>
      </c>
      <c r="AF25">
        <v>3.4355527376711898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52222.117686929239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386</v>
      </c>
      <c r="AS25">
        <v>824.71364705882399</v>
      </c>
      <c r="AT25">
        <v>1056.69</v>
      </c>
      <c r="AU25">
        <f t="shared" si="27"/>
        <v>0.21953113301079408</v>
      </c>
      <c r="AV25">
        <v>0.5</v>
      </c>
      <c r="AW25">
        <f t="shared" si="28"/>
        <v>1681.2720058202522</v>
      </c>
      <c r="AX25">
        <f t="shared" si="29"/>
        <v>35.454200228190516</v>
      </c>
      <c r="AY25">
        <f t="shared" si="30"/>
        <v>184.54577416852516</v>
      </c>
      <c r="AZ25">
        <f t="shared" si="31"/>
        <v>0.43799979180270471</v>
      </c>
      <c r="BA25">
        <f t="shared" si="32"/>
        <v>2.2096579921130306E-2</v>
      </c>
      <c r="BB25">
        <f t="shared" si="33"/>
        <v>-0.35824887147602424</v>
      </c>
      <c r="BC25" t="s">
        <v>387</v>
      </c>
      <c r="BD25">
        <v>593.86</v>
      </c>
      <c r="BE25">
        <f t="shared" si="34"/>
        <v>462.83000000000004</v>
      </c>
      <c r="BF25">
        <f t="shared" si="35"/>
        <v>0.50121287068940223</v>
      </c>
      <c r="BG25">
        <f t="shared" si="36"/>
        <v>-4.4920970191760059</v>
      </c>
      <c r="BH25">
        <f t="shared" si="37"/>
        <v>0.25687293068869621</v>
      </c>
      <c r="BI25">
        <f t="shared" si="38"/>
        <v>-0.7217223941564973</v>
      </c>
      <c r="BJ25">
        <v>8867</v>
      </c>
      <c r="BK25">
        <v>300</v>
      </c>
      <c r="BL25">
        <v>300</v>
      </c>
      <c r="BM25">
        <v>300</v>
      </c>
      <c r="BN25">
        <v>10288.5</v>
      </c>
      <c r="BO25">
        <v>993.09299999999996</v>
      </c>
      <c r="BP25">
        <v>-6.8289500000000003E-3</v>
      </c>
      <c r="BQ25">
        <v>-0.63622999999999996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2000.09</v>
      </c>
      <c r="CC25">
        <f t="shared" si="40"/>
        <v>1681.2720058202522</v>
      </c>
      <c r="CD25">
        <f t="shared" si="41"/>
        <v>0.84059817599220643</v>
      </c>
      <c r="CE25">
        <f t="shared" si="42"/>
        <v>0.19119635198441309</v>
      </c>
      <c r="CF25">
        <v>6</v>
      </c>
      <c r="CG25">
        <v>0.5</v>
      </c>
      <c r="CH25" t="s">
        <v>348</v>
      </c>
      <c r="CI25">
        <v>1566853150.5</v>
      </c>
      <c r="CJ25">
        <v>643.57799999999997</v>
      </c>
      <c r="CK25">
        <v>700.03099999999995</v>
      </c>
      <c r="CL25">
        <v>19.200199999999999</v>
      </c>
      <c r="CM25">
        <v>14.2067</v>
      </c>
      <c r="CN25">
        <v>400.03699999999998</v>
      </c>
      <c r="CO25">
        <v>99.030299999999997</v>
      </c>
      <c r="CP25">
        <v>0.19995099999999999</v>
      </c>
      <c r="CQ25">
        <v>26.572600000000001</v>
      </c>
      <c r="CR25">
        <v>27.11</v>
      </c>
      <c r="CS25">
        <v>999.9</v>
      </c>
      <c r="CT25">
        <v>0</v>
      </c>
      <c r="CU25">
        <v>0</v>
      </c>
      <c r="CV25">
        <v>9956.8799999999992</v>
      </c>
      <c r="CW25">
        <v>0</v>
      </c>
      <c r="CX25">
        <v>559.51300000000003</v>
      </c>
      <c r="CY25">
        <v>-56.452800000000003</v>
      </c>
      <c r="CZ25">
        <v>656.17700000000002</v>
      </c>
      <c r="DA25">
        <v>710.12</v>
      </c>
      <c r="DB25">
        <v>4.9934799999999999</v>
      </c>
      <c r="DC25">
        <v>643.57799999999997</v>
      </c>
      <c r="DD25">
        <v>700.03099999999995</v>
      </c>
      <c r="DE25">
        <v>19.200199999999999</v>
      </c>
      <c r="DF25">
        <v>14.2067</v>
      </c>
      <c r="DG25">
        <v>1.9014</v>
      </c>
      <c r="DH25">
        <v>1.40689</v>
      </c>
      <c r="DI25">
        <v>16.6463</v>
      </c>
      <c r="DJ25">
        <v>11.992100000000001</v>
      </c>
      <c r="DK25">
        <v>2000.09</v>
      </c>
      <c r="DL25">
        <v>0.98000799999999999</v>
      </c>
      <c r="DM25">
        <v>1.9991499999999999E-2</v>
      </c>
      <c r="DN25">
        <v>0</v>
      </c>
      <c r="DO25">
        <v>824.33799999999997</v>
      </c>
      <c r="DP25">
        <v>5.0002700000000004</v>
      </c>
      <c r="DQ25">
        <v>19376.099999999999</v>
      </c>
      <c r="DR25">
        <v>16186.6</v>
      </c>
      <c r="DS25">
        <v>47.186999999999998</v>
      </c>
      <c r="DT25">
        <v>48.5</v>
      </c>
      <c r="DU25">
        <v>47.936999999999998</v>
      </c>
      <c r="DV25">
        <v>48.125</v>
      </c>
      <c r="DW25">
        <v>48.5</v>
      </c>
      <c r="DX25">
        <v>1955.2</v>
      </c>
      <c r="DY25">
        <v>39.880000000000003</v>
      </c>
      <c r="DZ25">
        <v>0</v>
      </c>
      <c r="EA25">
        <v>63.600000143051098</v>
      </c>
      <c r="EB25">
        <v>824.71364705882399</v>
      </c>
      <c r="EC25">
        <v>-0.73921568427339601</v>
      </c>
      <c r="ED25">
        <v>-7164.3627309994999</v>
      </c>
      <c r="EE25">
        <v>19852.417647058799</v>
      </c>
      <c r="EF25">
        <v>10</v>
      </c>
      <c r="EG25">
        <v>0</v>
      </c>
      <c r="EH25" t="s">
        <v>349</v>
      </c>
      <c r="EI25">
        <v>0</v>
      </c>
      <c r="EJ25">
        <v>3.6019999999999999</v>
      </c>
      <c r="EK25">
        <v>0.45400000000000001</v>
      </c>
      <c r="EL25">
        <v>0</v>
      </c>
      <c r="EM25">
        <v>0</v>
      </c>
      <c r="EN25">
        <v>0</v>
      </c>
      <c r="EO25">
        <v>0</v>
      </c>
      <c r="EP25">
        <v>35.3431743926594</v>
      </c>
      <c r="EQ25">
        <v>-0.18519768559963501</v>
      </c>
      <c r="ER25">
        <v>8.21907723781755E-2</v>
      </c>
      <c r="ES25">
        <v>1</v>
      </c>
      <c r="ET25">
        <v>0.20493148680107701</v>
      </c>
      <c r="EU25">
        <v>-9.5839662294882402E-3</v>
      </c>
      <c r="EV25">
        <v>1.0604706731261199E-3</v>
      </c>
      <c r="EW25">
        <v>1</v>
      </c>
      <c r="EX25">
        <v>2</v>
      </c>
      <c r="EY25">
        <v>2</v>
      </c>
      <c r="EZ25" t="s">
        <v>371</v>
      </c>
      <c r="FA25">
        <v>2.6835200000000001</v>
      </c>
      <c r="FB25">
        <v>2.8759800000000002</v>
      </c>
      <c r="FC25">
        <v>0.133543</v>
      </c>
      <c r="FD25">
        <v>0.137599</v>
      </c>
      <c r="FE25">
        <v>9.6681500000000004E-2</v>
      </c>
      <c r="FF25">
        <v>7.3876800000000006E-2</v>
      </c>
      <c r="FG25">
        <v>20900.099999999999</v>
      </c>
      <c r="FH25">
        <v>21073.1</v>
      </c>
      <c r="FI25">
        <v>22676.400000000001</v>
      </c>
      <c r="FJ25">
        <v>26785.200000000001</v>
      </c>
      <c r="FK25">
        <v>29262.9</v>
      </c>
      <c r="FL25">
        <v>38884.9</v>
      </c>
      <c r="FM25">
        <v>32371.200000000001</v>
      </c>
      <c r="FN25">
        <v>42607.7</v>
      </c>
      <c r="FO25">
        <v>1.7908500000000001</v>
      </c>
      <c r="FP25">
        <v>2.0941299999999998</v>
      </c>
      <c r="FQ25">
        <v>5.2724E-2</v>
      </c>
      <c r="FR25">
        <v>0</v>
      </c>
      <c r="FS25">
        <v>26.247399999999999</v>
      </c>
      <c r="FT25">
        <v>999.9</v>
      </c>
      <c r="FU25">
        <v>40.557000000000002</v>
      </c>
      <c r="FV25">
        <v>35.378999999999998</v>
      </c>
      <c r="FW25">
        <v>23.621500000000001</v>
      </c>
      <c r="FX25">
        <v>60.768099999999997</v>
      </c>
      <c r="FY25">
        <v>46.454300000000003</v>
      </c>
      <c r="FZ25">
        <v>1</v>
      </c>
      <c r="GA25">
        <v>0.275561</v>
      </c>
      <c r="GB25">
        <v>4.80457</v>
      </c>
      <c r="GC25">
        <v>20.225899999999999</v>
      </c>
      <c r="GD25">
        <v>5.2235800000000001</v>
      </c>
      <c r="GE25">
        <v>11.956</v>
      </c>
      <c r="GF25">
        <v>4.9715499999999997</v>
      </c>
      <c r="GG25">
        <v>3.2949999999999999</v>
      </c>
      <c r="GH25">
        <v>9999</v>
      </c>
      <c r="GI25">
        <v>9999</v>
      </c>
      <c r="GJ25">
        <v>9999</v>
      </c>
      <c r="GK25">
        <v>557.9</v>
      </c>
      <c r="GL25">
        <v>1.8653900000000001</v>
      </c>
      <c r="GM25">
        <v>1.86477</v>
      </c>
      <c r="GN25">
        <v>1.8650500000000001</v>
      </c>
      <c r="GO25">
        <v>1.86798</v>
      </c>
      <c r="GP25">
        <v>1.8621799999999999</v>
      </c>
      <c r="GQ25">
        <v>1.86036</v>
      </c>
      <c r="GR25">
        <v>1.8565400000000001</v>
      </c>
      <c r="GS25">
        <v>1.86277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3.6019999999999999</v>
      </c>
      <c r="HH25">
        <v>0.45400000000000001</v>
      </c>
      <c r="HI25">
        <v>2</v>
      </c>
      <c r="HJ25">
        <v>387.92399999999998</v>
      </c>
      <c r="HK25">
        <v>635.59500000000003</v>
      </c>
      <c r="HL25">
        <v>21.875900000000001</v>
      </c>
      <c r="HM25">
        <v>30.726700000000001</v>
      </c>
      <c r="HN25">
        <v>30.001200000000001</v>
      </c>
      <c r="HO25">
        <v>30.727900000000002</v>
      </c>
      <c r="HP25">
        <v>30.717300000000002</v>
      </c>
      <c r="HQ25">
        <v>33.398000000000003</v>
      </c>
      <c r="HR25">
        <v>42.104199999999999</v>
      </c>
      <c r="HS25">
        <v>0</v>
      </c>
      <c r="HT25">
        <v>21.762</v>
      </c>
      <c r="HU25">
        <v>700</v>
      </c>
      <c r="HV25">
        <v>14.303900000000001</v>
      </c>
      <c r="HW25">
        <v>99.672700000000006</v>
      </c>
      <c r="HX25">
        <v>103.94799999999999</v>
      </c>
    </row>
    <row r="26" spans="1:232" x14ac:dyDescent="0.25">
      <c r="A26">
        <v>11</v>
      </c>
      <c r="B26">
        <v>1566853214.5</v>
      </c>
      <c r="C26">
        <v>941.5</v>
      </c>
      <c r="D26" t="s">
        <v>388</v>
      </c>
      <c r="E26" t="s">
        <v>389</v>
      </c>
      <c r="G26">
        <v>1566853214.5</v>
      </c>
      <c r="H26">
        <f t="shared" si="0"/>
        <v>3.0863051689987856E-3</v>
      </c>
      <c r="I26">
        <f t="shared" si="1"/>
        <v>36.217282523606869</v>
      </c>
      <c r="J26">
        <f t="shared" si="2"/>
        <v>742.154</v>
      </c>
      <c r="K26">
        <f t="shared" si="3"/>
        <v>399.59856883824187</v>
      </c>
      <c r="L26">
        <f t="shared" si="4"/>
        <v>39.650075286106578</v>
      </c>
      <c r="M26">
        <f t="shared" si="5"/>
        <v>73.640058470271995</v>
      </c>
      <c r="N26">
        <f t="shared" si="6"/>
        <v>0.18429829504787448</v>
      </c>
      <c r="O26">
        <f t="shared" si="7"/>
        <v>2.2451176224014286</v>
      </c>
      <c r="P26">
        <f t="shared" si="8"/>
        <v>0.17628707269554195</v>
      </c>
      <c r="Q26">
        <f t="shared" si="9"/>
        <v>0.11087017602454616</v>
      </c>
      <c r="R26">
        <f t="shared" si="10"/>
        <v>321.4345619717181</v>
      </c>
      <c r="S26">
        <f t="shared" si="11"/>
        <v>27.781728627514468</v>
      </c>
      <c r="T26">
        <f t="shared" si="12"/>
        <v>27.026399999999999</v>
      </c>
      <c r="U26">
        <f t="shared" si="13"/>
        <v>3.5847130706908601</v>
      </c>
      <c r="V26">
        <f t="shared" si="14"/>
        <v>54.915602715418856</v>
      </c>
      <c r="W26">
        <f t="shared" si="15"/>
        <v>1.8955304330112002</v>
      </c>
      <c r="X26">
        <f t="shared" si="16"/>
        <v>3.4517156132003719</v>
      </c>
      <c r="Y26">
        <f t="shared" si="17"/>
        <v>1.6891826376796599</v>
      </c>
      <c r="Z26">
        <f t="shared" si="18"/>
        <v>-136.10605795284644</v>
      </c>
      <c r="AA26">
        <f t="shared" si="19"/>
        <v>-77.743209202595054</v>
      </c>
      <c r="AB26">
        <f t="shared" si="20"/>
        <v>-7.4510610841037144</v>
      </c>
      <c r="AC26">
        <f t="shared" si="21"/>
        <v>100.13423373217286</v>
      </c>
      <c r="AD26">
        <v>-4.1052435373176002E-2</v>
      </c>
      <c r="AE26">
        <v>4.6084955097252502E-2</v>
      </c>
      <c r="AF26">
        <v>3.44649556525225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52456.597965075482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390</v>
      </c>
      <c r="AS26">
        <v>823.14076470588202</v>
      </c>
      <c r="AT26">
        <v>1063.47</v>
      </c>
      <c r="AU26">
        <f t="shared" si="27"/>
        <v>0.22598590961110143</v>
      </c>
      <c r="AV26">
        <v>0.5</v>
      </c>
      <c r="AW26">
        <f t="shared" si="28"/>
        <v>1681.1639998383207</v>
      </c>
      <c r="AX26">
        <f t="shared" si="29"/>
        <v>36.217282523606869</v>
      </c>
      <c r="AY26">
        <f t="shared" si="30"/>
        <v>189.95968785445024</v>
      </c>
      <c r="AZ26">
        <f t="shared" si="31"/>
        <v>0.44197767685031075</v>
      </c>
      <c r="BA26">
        <f t="shared" si="32"/>
        <v>2.2551900674073908E-2</v>
      </c>
      <c r="BB26">
        <f t="shared" si="33"/>
        <v>-0.36234026347710802</v>
      </c>
      <c r="BC26" t="s">
        <v>391</v>
      </c>
      <c r="BD26">
        <v>593.44000000000005</v>
      </c>
      <c r="BE26">
        <f t="shared" si="34"/>
        <v>470.03</v>
      </c>
      <c r="BF26">
        <f t="shared" si="35"/>
        <v>0.51130616193459566</v>
      </c>
      <c r="BG26">
        <f t="shared" si="36"/>
        <v>-4.5498748405988829</v>
      </c>
      <c r="BH26">
        <f t="shared" si="37"/>
        <v>0.26413920979286393</v>
      </c>
      <c r="BI26">
        <f t="shared" si="38"/>
        <v>-0.73464849222437867</v>
      </c>
      <c r="BJ26">
        <v>8869</v>
      </c>
      <c r="BK26">
        <v>300</v>
      </c>
      <c r="BL26">
        <v>300</v>
      </c>
      <c r="BM26">
        <v>300</v>
      </c>
      <c r="BN26">
        <v>10287.700000000001</v>
      </c>
      <c r="BO26">
        <v>995.63400000000001</v>
      </c>
      <c r="BP26">
        <v>-6.8285899999999998E-3</v>
      </c>
      <c r="BQ26">
        <v>-1.1153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1999.96</v>
      </c>
      <c r="CC26">
        <f t="shared" si="40"/>
        <v>1681.1639998383207</v>
      </c>
      <c r="CD26">
        <f t="shared" si="41"/>
        <v>0.8405988118953982</v>
      </c>
      <c r="CE26">
        <f t="shared" si="42"/>
        <v>0.19119762379079661</v>
      </c>
      <c r="CF26">
        <v>6</v>
      </c>
      <c r="CG26">
        <v>0.5</v>
      </c>
      <c r="CH26" t="s">
        <v>348</v>
      </c>
      <c r="CI26">
        <v>1566853214.5</v>
      </c>
      <c r="CJ26">
        <v>742.154</v>
      </c>
      <c r="CK26">
        <v>799.904</v>
      </c>
      <c r="CL26">
        <v>19.103400000000001</v>
      </c>
      <c r="CM26">
        <v>14.5633</v>
      </c>
      <c r="CN26">
        <v>400.08100000000002</v>
      </c>
      <c r="CO26">
        <v>99.024699999999996</v>
      </c>
      <c r="CP26">
        <v>0.200068</v>
      </c>
      <c r="CQ26">
        <v>26.3841</v>
      </c>
      <c r="CR26">
        <v>27.026399999999999</v>
      </c>
      <c r="CS26">
        <v>999.9</v>
      </c>
      <c r="CT26">
        <v>0</v>
      </c>
      <c r="CU26">
        <v>0</v>
      </c>
      <c r="CV26">
        <v>9997.5</v>
      </c>
      <c r="CW26">
        <v>0</v>
      </c>
      <c r="CX26">
        <v>481.38400000000001</v>
      </c>
      <c r="CY26">
        <v>-57.749400000000001</v>
      </c>
      <c r="CZ26">
        <v>756.60799999999995</v>
      </c>
      <c r="DA26">
        <v>811.72500000000002</v>
      </c>
      <c r="DB26">
        <v>4.5400400000000003</v>
      </c>
      <c r="DC26">
        <v>742.154</v>
      </c>
      <c r="DD26">
        <v>799.904</v>
      </c>
      <c r="DE26">
        <v>19.103400000000001</v>
      </c>
      <c r="DF26">
        <v>14.5633</v>
      </c>
      <c r="DG26">
        <v>1.89171</v>
      </c>
      <c r="DH26">
        <v>1.4421299999999999</v>
      </c>
      <c r="DI26">
        <v>16.565899999999999</v>
      </c>
      <c r="DJ26">
        <v>12.368</v>
      </c>
      <c r="DK26">
        <v>1999.96</v>
      </c>
      <c r="DL26">
        <v>0.97999199999999997</v>
      </c>
      <c r="DM26">
        <v>2.00083E-2</v>
      </c>
      <c r="DN26">
        <v>0</v>
      </c>
      <c r="DO26">
        <v>822.48500000000001</v>
      </c>
      <c r="DP26">
        <v>5.0002700000000004</v>
      </c>
      <c r="DQ26">
        <v>19039</v>
      </c>
      <c r="DR26">
        <v>16185.5</v>
      </c>
      <c r="DS26">
        <v>47.311999999999998</v>
      </c>
      <c r="DT26">
        <v>48.561999999999998</v>
      </c>
      <c r="DU26">
        <v>48</v>
      </c>
      <c r="DV26">
        <v>48.25</v>
      </c>
      <c r="DW26">
        <v>48.561999999999998</v>
      </c>
      <c r="DX26">
        <v>1955.04</v>
      </c>
      <c r="DY26">
        <v>39.92</v>
      </c>
      <c r="DZ26">
        <v>0</v>
      </c>
      <c r="EA26">
        <v>63.700000047683702</v>
      </c>
      <c r="EB26">
        <v>823.14076470588202</v>
      </c>
      <c r="EC26">
        <v>-2.8044117676943499</v>
      </c>
      <c r="ED26">
        <v>-168.137255803805</v>
      </c>
      <c r="EE26">
        <v>19050.2705882353</v>
      </c>
      <c r="EF26">
        <v>10</v>
      </c>
      <c r="EG26">
        <v>0</v>
      </c>
      <c r="EH26" t="s">
        <v>349</v>
      </c>
      <c r="EI26">
        <v>0</v>
      </c>
      <c r="EJ26">
        <v>3.6019999999999999</v>
      </c>
      <c r="EK26">
        <v>0.45400000000000001</v>
      </c>
      <c r="EL26">
        <v>0</v>
      </c>
      <c r="EM26">
        <v>0</v>
      </c>
      <c r="EN26">
        <v>0</v>
      </c>
      <c r="EO26">
        <v>0</v>
      </c>
      <c r="EP26">
        <v>36.147973832454497</v>
      </c>
      <c r="EQ26">
        <v>-0.296822978685848</v>
      </c>
      <c r="ER26">
        <v>0.103179991506106</v>
      </c>
      <c r="ES26">
        <v>1</v>
      </c>
      <c r="ET26">
        <v>0.187795675680242</v>
      </c>
      <c r="EU26">
        <v>-2.2627971679601701E-2</v>
      </c>
      <c r="EV26">
        <v>2.5264195604354899E-3</v>
      </c>
      <c r="EW26">
        <v>1</v>
      </c>
      <c r="EX26">
        <v>2</v>
      </c>
      <c r="EY26">
        <v>2</v>
      </c>
      <c r="EZ26" t="s">
        <v>371</v>
      </c>
      <c r="FA26">
        <v>2.68357</v>
      </c>
      <c r="FB26">
        <v>2.8764500000000002</v>
      </c>
      <c r="FC26">
        <v>0.147115</v>
      </c>
      <c r="FD26">
        <v>0.150423</v>
      </c>
      <c r="FE26">
        <v>9.6311599999999997E-2</v>
      </c>
      <c r="FF26">
        <v>7.5226100000000004E-2</v>
      </c>
      <c r="FG26">
        <v>20569.3</v>
      </c>
      <c r="FH26">
        <v>20754.8</v>
      </c>
      <c r="FI26">
        <v>22673.200000000001</v>
      </c>
      <c r="FJ26">
        <v>26779.8</v>
      </c>
      <c r="FK26">
        <v>29271.1</v>
      </c>
      <c r="FL26">
        <v>38821.5</v>
      </c>
      <c r="FM26">
        <v>32366.7</v>
      </c>
      <c r="FN26">
        <v>42600.3</v>
      </c>
      <c r="FO26">
        <v>1.7897799999999999</v>
      </c>
      <c r="FP26">
        <v>2.0934499999999998</v>
      </c>
      <c r="FQ26">
        <v>4.9136600000000002E-2</v>
      </c>
      <c r="FR26">
        <v>0</v>
      </c>
      <c r="FS26">
        <v>26.2224</v>
      </c>
      <c r="FT26">
        <v>999.9</v>
      </c>
      <c r="FU26">
        <v>40.581000000000003</v>
      </c>
      <c r="FV26">
        <v>35.408999999999999</v>
      </c>
      <c r="FW26">
        <v>23.6752</v>
      </c>
      <c r="FX26">
        <v>60.368099999999998</v>
      </c>
      <c r="FY26">
        <v>46.4223</v>
      </c>
      <c r="FZ26">
        <v>1</v>
      </c>
      <c r="GA26">
        <v>0.281115</v>
      </c>
      <c r="GB26">
        <v>4.6287900000000004</v>
      </c>
      <c r="GC26">
        <v>20.2319</v>
      </c>
      <c r="GD26">
        <v>5.2225299999999999</v>
      </c>
      <c r="GE26">
        <v>11.956</v>
      </c>
      <c r="GF26">
        <v>4.97105</v>
      </c>
      <c r="GG26">
        <v>3.2946300000000002</v>
      </c>
      <c r="GH26">
        <v>9999</v>
      </c>
      <c r="GI26">
        <v>9999</v>
      </c>
      <c r="GJ26">
        <v>9999</v>
      </c>
      <c r="GK26">
        <v>557.9</v>
      </c>
      <c r="GL26">
        <v>1.8653900000000001</v>
      </c>
      <c r="GM26">
        <v>1.86477</v>
      </c>
      <c r="GN26">
        <v>1.8650500000000001</v>
      </c>
      <c r="GO26">
        <v>1.8679699999999999</v>
      </c>
      <c r="GP26">
        <v>1.8621799999999999</v>
      </c>
      <c r="GQ26">
        <v>1.8603499999999999</v>
      </c>
      <c r="GR26">
        <v>1.8565400000000001</v>
      </c>
      <c r="GS26">
        <v>1.8627800000000001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3.6019999999999999</v>
      </c>
      <c r="HH26">
        <v>0.45400000000000001</v>
      </c>
      <c r="HI26">
        <v>2</v>
      </c>
      <c r="HJ26">
        <v>387.71699999999998</v>
      </c>
      <c r="HK26">
        <v>635.66700000000003</v>
      </c>
      <c r="HL26">
        <v>21.630400000000002</v>
      </c>
      <c r="HM26">
        <v>30.806999999999999</v>
      </c>
      <c r="HN26">
        <v>30.000699999999998</v>
      </c>
      <c r="HO26">
        <v>30.788399999999999</v>
      </c>
      <c r="HP26">
        <v>30.775400000000001</v>
      </c>
      <c r="HQ26">
        <v>37.252699999999997</v>
      </c>
      <c r="HR26">
        <v>40.665599999999998</v>
      </c>
      <c r="HS26">
        <v>0</v>
      </c>
      <c r="HT26">
        <v>21.604900000000001</v>
      </c>
      <c r="HU26">
        <v>800</v>
      </c>
      <c r="HV26">
        <v>14.615399999999999</v>
      </c>
      <c r="HW26">
        <v>99.658799999999999</v>
      </c>
      <c r="HX26">
        <v>103.928</v>
      </c>
    </row>
    <row r="27" spans="1:232" x14ac:dyDescent="0.25">
      <c r="A27">
        <v>12</v>
      </c>
      <c r="B27">
        <v>1566853289.5</v>
      </c>
      <c r="C27">
        <v>1016.5</v>
      </c>
      <c r="D27" t="s">
        <v>392</v>
      </c>
      <c r="E27" t="s">
        <v>393</v>
      </c>
      <c r="G27">
        <v>1566853289.5</v>
      </c>
      <c r="H27">
        <f t="shared" si="0"/>
        <v>2.6689839209942381E-3</v>
      </c>
      <c r="I27">
        <f t="shared" si="1"/>
        <v>36.964051834826179</v>
      </c>
      <c r="J27">
        <f t="shared" si="2"/>
        <v>940.71900000000005</v>
      </c>
      <c r="K27">
        <f t="shared" si="3"/>
        <v>529.77833152806215</v>
      </c>
      <c r="L27">
        <f t="shared" si="4"/>
        <v>52.565633824177496</v>
      </c>
      <c r="M27">
        <f t="shared" si="5"/>
        <v>93.339964174860015</v>
      </c>
      <c r="N27">
        <f t="shared" si="6"/>
        <v>0.15658065512451169</v>
      </c>
      <c r="O27">
        <f t="shared" si="7"/>
        <v>2.2427825327192847</v>
      </c>
      <c r="P27">
        <f t="shared" si="8"/>
        <v>0.15075117078633388</v>
      </c>
      <c r="Q27">
        <f t="shared" si="9"/>
        <v>9.4725155449882248E-2</v>
      </c>
      <c r="R27">
        <f t="shared" si="10"/>
        <v>321.45634415298696</v>
      </c>
      <c r="S27">
        <f t="shared" si="11"/>
        <v>27.828968713987365</v>
      </c>
      <c r="T27">
        <f t="shared" si="12"/>
        <v>27.0246</v>
      </c>
      <c r="U27">
        <f t="shared" si="13"/>
        <v>3.584334192500541</v>
      </c>
      <c r="V27">
        <f t="shared" si="14"/>
        <v>54.649597057581602</v>
      </c>
      <c r="W27">
        <f t="shared" si="15"/>
        <v>1.8759892195800001</v>
      </c>
      <c r="X27">
        <f t="shared" si="16"/>
        <v>3.4327594723221151</v>
      </c>
      <c r="Y27">
        <f t="shared" si="17"/>
        <v>1.7083449729205409</v>
      </c>
      <c r="Z27">
        <f t="shared" si="18"/>
        <v>-117.7021909158459</v>
      </c>
      <c r="AA27">
        <f t="shared" si="19"/>
        <v>-88.725880079127222</v>
      </c>
      <c r="AB27">
        <f t="shared" si="20"/>
        <v>-8.5084673188861881</v>
      </c>
      <c r="AC27">
        <f t="shared" si="21"/>
        <v>106.51980583912766</v>
      </c>
      <c r="AD27">
        <v>-4.0989723668416099E-2</v>
      </c>
      <c r="AE27">
        <v>4.6014555714812402E-2</v>
      </c>
      <c r="AF27">
        <v>3.4423252504933899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52395.989448103726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394</v>
      </c>
      <c r="AS27">
        <v>821.39494117647098</v>
      </c>
      <c r="AT27">
        <v>1067.7</v>
      </c>
      <c r="AU27">
        <f t="shared" si="27"/>
        <v>0.2306875141177569</v>
      </c>
      <c r="AV27">
        <v>0.5</v>
      </c>
      <c r="AW27">
        <f t="shared" si="28"/>
        <v>1681.2812998383724</v>
      </c>
      <c r="AX27">
        <f t="shared" si="29"/>
        <v>36.964051834826179</v>
      </c>
      <c r="AY27">
        <f t="shared" si="30"/>
        <v>193.9253017961926</v>
      </c>
      <c r="AZ27">
        <f t="shared" si="31"/>
        <v>0.44857169616933601</v>
      </c>
      <c r="BA27">
        <f t="shared" si="32"/>
        <v>2.2994494054099372E-2</v>
      </c>
      <c r="BB27">
        <f t="shared" si="33"/>
        <v>-0.36486653554369214</v>
      </c>
      <c r="BC27" t="s">
        <v>395</v>
      </c>
      <c r="BD27">
        <v>588.76</v>
      </c>
      <c r="BE27">
        <f t="shared" si="34"/>
        <v>478.94000000000005</v>
      </c>
      <c r="BF27">
        <f t="shared" si="35"/>
        <v>0.51427122149649029</v>
      </c>
      <c r="BG27">
        <f t="shared" si="36"/>
        <v>-4.3589491115785739</v>
      </c>
      <c r="BH27">
        <f t="shared" si="37"/>
        <v>0.26945435824833441</v>
      </c>
      <c r="BI27">
        <f t="shared" si="38"/>
        <v>-0.74271300473575608</v>
      </c>
      <c r="BJ27">
        <v>8871</v>
      </c>
      <c r="BK27">
        <v>300</v>
      </c>
      <c r="BL27">
        <v>300</v>
      </c>
      <c r="BM27">
        <v>300</v>
      </c>
      <c r="BN27">
        <v>10287.1</v>
      </c>
      <c r="BO27">
        <v>999.47</v>
      </c>
      <c r="BP27">
        <v>-6.8280099999999998E-3</v>
      </c>
      <c r="BQ27">
        <v>-1.77606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2000.1</v>
      </c>
      <c r="CC27">
        <f t="shared" si="40"/>
        <v>1681.2812998383724</v>
      </c>
      <c r="CD27">
        <f t="shared" si="41"/>
        <v>0.84059861998818686</v>
      </c>
      <c r="CE27">
        <f t="shared" si="42"/>
        <v>0.19119723997637378</v>
      </c>
      <c r="CF27">
        <v>6</v>
      </c>
      <c r="CG27">
        <v>0.5</v>
      </c>
      <c r="CH27" t="s">
        <v>348</v>
      </c>
      <c r="CI27">
        <v>1566853289.5</v>
      </c>
      <c r="CJ27">
        <v>940.71900000000005</v>
      </c>
      <c r="CK27">
        <v>999.93299999999999</v>
      </c>
      <c r="CL27">
        <v>18.907</v>
      </c>
      <c r="CM27">
        <v>14.979100000000001</v>
      </c>
      <c r="CN27">
        <v>399.988</v>
      </c>
      <c r="CO27">
        <v>99.022000000000006</v>
      </c>
      <c r="CP27">
        <v>0.19994000000000001</v>
      </c>
      <c r="CQ27">
        <v>26.290800000000001</v>
      </c>
      <c r="CR27">
        <v>27.0246</v>
      </c>
      <c r="CS27">
        <v>999.9</v>
      </c>
      <c r="CT27">
        <v>0</v>
      </c>
      <c r="CU27">
        <v>0</v>
      </c>
      <c r="CV27">
        <v>9982.5</v>
      </c>
      <c r="CW27">
        <v>0</v>
      </c>
      <c r="CX27">
        <v>456.06400000000002</v>
      </c>
      <c r="CY27">
        <v>-59.213999999999999</v>
      </c>
      <c r="CZ27">
        <v>958.84799999999996</v>
      </c>
      <c r="DA27">
        <v>1015.14</v>
      </c>
      <c r="DB27">
        <v>3.9278400000000002</v>
      </c>
      <c r="DC27">
        <v>940.71900000000005</v>
      </c>
      <c r="DD27">
        <v>999.93299999999999</v>
      </c>
      <c r="DE27">
        <v>18.907</v>
      </c>
      <c r="DF27">
        <v>14.979100000000001</v>
      </c>
      <c r="DG27">
        <v>1.8722000000000001</v>
      </c>
      <c r="DH27">
        <v>1.48326</v>
      </c>
      <c r="DI27">
        <v>16.402999999999999</v>
      </c>
      <c r="DJ27">
        <v>12.7967</v>
      </c>
      <c r="DK27">
        <v>2000.1</v>
      </c>
      <c r="DL27">
        <v>0.97999499999999995</v>
      </c>
      <c r="DM27">
        <v>2.00053E-2</v>
      </c>
      <c r="DN27">
        <v>0</v>
      </c>
      <c r="DO27">
        <v>821.44799999999998</v>
      </c>
      <c r="DP27">
        <v>5.0002700000000004</v>
      </c>
      <c r="DQ27">
        <v>18956.7</v>
      </c>
      <c r="DR27">
        <v>16186.7</v>
      </c>
      <c r="DS27">
        <v>47.375</v>
      </c>
      <c r="DT27">
        <v>48.561999999999998</v>
      </c>
      <c r="DU27">
        <v>48.061999999999998</v>
      </c>
      <c r="DV27">
        <v>48.25</v>
      </c>
      <c r="DW27">
        <v>48.625</v>
      </c>
      <c r="DX27">
        <v>1955.19</v>
      </c>
      <c r="DY27">
        <v>39.909999999999997</v>
      </c>
      <c r="DZ27">
        <v>0</v>
      </c>
      <c r="EA27">
        <v>74.300000190734906</v>
      </c>
      <c r="EB27">
        <v>821.39494117647098</v>
      </c>
      <c r="EC27">
        <v>0.29313724783487299</v>
      </c>
      <c r="ED27">
        <v>-1.6421569351524199</v>
      </c>
      <c r="EE27">
        <v>18953.1117647059</v>
      </c>
      <c r="EF27">
        <v>10</v>
      </c>
      <c r="EG27">
        <v>0</v>
      </c>
      <c r="EH27" t="s">
        <v>349</v>
      </c>
      <c r="EI27">
        <v>0</v>
      </c>
      <c r="EJ27">
        <v>3.6019999999999999</v>
      </c>
      <c r="EK27">
        <v>0.45400000000000001</v>
      </c>
      <c r="EL27">
        <v>0</v>
      </c>
      <c r="EM27">
        <v>0</v>
      </c>
      <c r="EN27">
        <v>0</v>
      </c>
      <c r="EO27">
        <v>0</v>
      </c>
      <c r="EP27">
        <v>37.012318218269698</v>
      </c>
      <c r="EQ27">
        <v>-0.205563293220799</v>
      </c>
      <c r="ER27">
        <v>5.6847770322465699E-2</v>
      </c>
      <c r="ES27">
        <v>1</v>
      </c>
      <c r="ET27">
        <v>0.16012058971311799</v>
      </c>
      <c r="EU27">
        <v>-2.1865390793206999E-2</v>
      </c>
      <c r="EV27">
        <v>2.4240998515724301E-3</v>
      </c>
      <c r="EW27">
        <v>1</v>
      </c>
      <c r="EX27">
        <v>2</v>
      </c>
      <c r="EY27">
        <v>2</v>
      </c>
      <c r="EZ27" t="s">
        <v>371</v>
      </c>
      <c r="FA27">
        <v>2.6832400000000001</v>
      </c>
      <c r="FB27">
        <v>2.8761800000000002</v>
      </c>
      <c r="FC27">
        <v>0.17183899999999999</v>
      </c>
      <c r="FD27">
        <v>0.173793</v>
      </c>
      <c r="FE27">
        <v>9.5581200000000005E-2</v>
      </c>
      <c r="FF27">
        <v>7.6787099999999997E-2</v>
      </c>
      <c r="FG27">
        <v>19969.099999999999</v>
      </c>
      <c r="FH27">
        <v>20179.8</v>
      </c>
      <c r="FI27">
        <v>22669.7</v>
      </c>
      <c r="FJ27">
        <v>26776.1</v>
      </c>
      <c r="FK27">
        <v>29291.200000000001</v>
      </c>
      <c r="FL27">
        <v>38751.599999999999</v>
      </c>
      <c r="FM27">
        <v>32362.400000000001</v>
      </c>
      <c r="FN27">
        <v>42595.3</v>
      </c>
      <c r="FO27">
        <v>1.78878</v>
      </c>
      <c r="FP27">
        <v>2.0935000000000001</v>
      </c>
      <c r="FQ27">
        <v>6.0040499999999997E-2</v>
      </c>
      <c r="FR27">
        <v>0</v>
      </c>
      <c r="FS27">
        <v>26.041899999999998</v>
      </c>
      <c r="FT27">
        <v>999.9</v>
      </c>
      <c r="FU27">
        <v>40.606000000000002</v>
      </c>
      <c r="FV27">
        <v>35.408999999999999</v>
      </c>
      <c r="FW27">
        <v>23.692399999999999</v>
      </c>
      <c r="FX27">
        <v>60.908099999999997</v>
      </c>
      <c r="FY27">
        <v>46.406199999999998</v>
      </c>
      <c r="FZ27">
        <v>1</v>
      </c>
      <c r="GA27">
        <v>0.28397099999999997</v>
      </c>
      <c r="GB27">
        <v>4.1646599999999996</v>
      </c>
      <c r="GC27">
        <v>20.244199999999999</v>
      </c>
      <c r="GD27">
        <v>5.2235800000000001</v>
      </c>
      <c r="GE27">
        <v>11.956</v>
      </c>
      <c r="GF27">
        <v>4.9714</v>
      </c>
      <c r="GG27">
        <v>3.2949700000000002</v>
      </c>
      <c r="GH27">
        <v>9999</v>
      </c>
      <c r="GI27">
        <v>9999</v>
      </c>
      <c r="GJ27">
        <v>9999</v>
      </c>
      <c r="GK27">
        <v>557.9</v>
      </c>
      <c r="GL27">
        <v>1.8654299999999999</v>
      </c>
      <c r="GM27">
        <v>1.86477</v>
      </c>
      <c r="GN27">
        <v>1.8650800000000001</v>
      </c>
      <c r="GO27">
        <v>1.86798</v>
      </c>
      <c r="GP27">
        <v>1.8621799999999999</v>
      </c>
      <c r="GQ27">
        <v>1.8603499999999999</v>
      </c>
      <c r="GR27">
        <v>1.8565400000000001</v>
      </c>
      <c r="GS27">
        <v>1.8627899999999999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3.6019999999999999</v>
      </c>
      <c r="HH27">
        <v>0.45400000000000001</v>
      </c>
      <c r="HI27">
        <v>2</v>
      </c>
      <c r="HJ27">
        <v>387.55500000000001</v>
      </c>
      <c r="HK27">
        <v>636.351</v>
      </c>
      <c r="HL27">
        <v>21.8691</v>
      </c>
      <c r="HM27">
        <v>30.880800000000001</v>
      </c>
      <c r="HN27">
        <v>30.0002</v>
      </c>
      <c r="HO27">
        <v>30.849599999999999</v>
      </c>
      <c r="HP27">
        <v>30.834499999999998</v>
      </c>
      <c r="HQ27">
        <v>44.693800000000003</v>
      </c>
      <c r="HR27">
        <v>38.651299999999999</v>
      </c>
      <c r="HS27">
        <v>0</v>
      </c>
      <c r="HT27">
        <v>21.846900000000002</v>
      </c>
      <c r="HU27">
        <v>1000</v>
      </c>
      <c r="HV27">
        <v>15.099500000000001</v>
      </c>
      <c r="HW27">
        <v>99.6447</v>
      </c>
      <c r="HX27">
        <v>103.91500000000001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2019-08-25T16:01:17Z</dcterms:created>
  <dcterms:modified xsi:type="dcterms:W3CDTF">2019-08-27T21:36:11Z</dcterms:modified>
</cp:coreProperties>
</file>