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F1BFC729-9046-4CE5-B3C4-9696609AA81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P27" i="1"/>
  <c r="AO27" i="1"/>
  <c r="AK27" i="1"/>
  <c r="AI27" i="1" s="1"/>
  <c r="X27" i="1"/>
  <c r="V27" i="1" s="1"/>
  <c r="W27" i="1"/>
  <c r="O27" i="1"/>
  <c r="CE26" i="1"/>
  <c r="CD26" i="1"/>
  <c r="CB26" i="1"/>
  <c r="CC26" i="1" s="1"/>
  <c r="AW26" i="1" s="1"/>
  <c r="AY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 s="1"/>
  <c r="O24" i="1"/>
  <c r="CE23" i="1"/>
  <c r="CD23" i="1"/>
  <c r="CB23" i="1"/>
  <c r="CC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O22" i="1"/>
  <c r="CE21" i="1"/>
  <c r="CD21" i="1"/>
  <c r="CB21" i="1"/>
  <c r="CC21" i="1" s="1"/>
  <c r="R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 s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P19" i="1"/>
  <c r="AO19" i="1"/>
  <c r="AK19" i="1"/>
  <c r="AI19" i="1"/>
  <c r="M19" i="1" s="1"/>
  <c r="X19" i="1"/>
  <c r="V19" i="1" s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J17" i="1" s="1"/>
  <c r="X17" i="1"/>
  <c r="V17" i="1" s="1"/>
  <c r="W17" i="1"/>
  <c r="O17" i="1"/>
  <c r="M23" i="1" l="1"/>
  <c r="AJ23" i="1"/>
  <c r="I23" i="1"/>
  <c r="AX23" i="1" s="1"/>
  <c r="H25" i="1"/>
  <c r="I25" i="1"/>
  <c r="AX25" i="1" s="1"/>
  <c r="H18" i="1"/>
  <c r="Z18" i="1" s="1"/>
  <c r="I18" i="1"/>
  <c r="AX18" i="1" s="1"/>
  <c r="V20" i="1"/>
  <c r="CC18" i="1"/>
  <c r="V22" i="1"/>
  <c r="CC24" i="1"/>
  <c r="CC25" i="1"/>
  <c r="CC17" i="1"/>
  <c r="CC22" i="1"/>
  <c r="R22" i="1" s="1"/>
  <c r="CC27" i="1"/>
  <c r="AW27" i="1" s="1"/>
  <c r="AY27" i="1" s="1"/>
  <c r="AW18" i="1"/>
  <c r="BA18" i="1" s="1"/>
  <c r="R18" i="1"/>
  <c r="AJ21" i="1"/>
  <c r="H21" i="1"/>
  <c r="M21" i="1"/>
  <c r="J21" i="1"/>
  <c r="I21" i="1"/>
  <c r="AX21" i="1" s="1"/>
  <c r="R24" i="1"/>
  <c r="AW24" i="1"/>
  <c r="AY24" i="1" s="1"/>
  <c r="Z25" i="1"/>
  <c r="I22" i="1"/>
  <c r="AX22" i="1" s="1"/>
  <c r="H22" i="1"/>
  <c r="J22" i="1"/>
  <c r="AJ22" i="1"/>
  <c r="M22" i="1"/>
  <c r="M26" i="1"/>
  <c r="J26" i="1"/>
  <c r="I26" i="1"/>
  <c r="AX26" i="1" s="1"/>
  <c r="BA26" i="1" s="1"/>
  <c r="H26" i="1"/>
  <c r="AJ26" i="1"/>
  <c r="J27" i="1"/>
  <c r="I27" i="1"/>
  <c r="AX27" i="1" s="1"/>
  <c r="H27" i="1"/>
  <c r="AJ27" i="1"/>
  <c r="M27" i="1"/>
  <c r="S21" i="1"/>
  <c r="T21" i="1" s="1"/>
  <c r="AA21" i="1" s="1"/>
  <c r="BA25" i="1"/>
  <c r="AW25" i="1"/>
  <c r="AY25" i="1" s="1"/>
  <c r="R25" i="1"/>
  <c r="R17" i="1"/>
  <c r="AW17" i="1"/>
  <c r="AY17" i="1" s="1"/>
  <c r="R27" i="1"/>
  <c r="J20" i="1"/>
  <c r="I20" i="1"/>
  <c r="AX20" i="1" s="1"/>
  <c r="H20" i="1"/>
  <c r="AJ20" i="1"/>
  <c r="M20" i="1"/>
  <c r="AW23" i="1"/>
  <c r="AY23" i="1" s="1"/>
  <c r="R23" i="1"/>
  <c r="AY18" i="1"/>
  <c r="M17" i="1"/>
  <c r="J18" i="1"/>
  <c r="AJ19" i="1"/>
  <c r="AW20" i="1"/>
  <c r="AY20" i="1" s="1"/>
  <c r="H23" i="1"/>
  <c r="M24" i="1"/>
  <c r="J25" i="1"/>
  <c r="AJ17" i="1"/>
  <c r="I19" i="1"/>
  <c r="AX19" i="1" s="1"/>
  <c r="BA19" i="1" s="1"/>
  <c r="J23" i="1"/>
  <c r="AJ24" i="1"/>
  <c r="H17" i="1"/>
  <c r="M18" i="1"/>
  <c r="J19" i="1"/>
  <c r="R19" i="1"/>
  <c r="AW21" i="1"/>
  <c r="AY21" i="1" s="1"/>
  <c r="H24" i="1"/>
  <c r="M25" i="1"/>
  <c r="R26" i="1"/>
  <c r="H19" i="1"/>
  <c r="I24" i="1"/>
  <c r="AX24" i="1" s="1"/>
  <c r="I17" i="1"/>
  <c r="AX17" i="1" s="1"/>
  <c r="AJ18" i="1"/>
  <c r="AJ25" i="1"/>
  <c r="AW22" i="1" l="1"/>
  <c r="AY22" i="1" s="1"/>
  <c r="BA17" i="1"/>
  <c r="BA20" i="1"/>
  <c r="BA24" i="1"/>
  <c r="S25" i="1"/>
  <c r="T25" i="1" s="1"/>
  <c r="Z23" i="1"/>
  <c r="Z20" i="1"/>
  <c r="S20" i="1"/>
  <c r="T20" i="1" s="1"/>
  <c r="P20" i="1" s="1"/>
  <c r="N20" i="1" s="1"/>
  <c r="Q20" i="1" s="1"/>
  <c r="K20" i="1" s="1"/>
  <c r="L20" i="1" s="1"/>
  <c r="BA21" i="1"/>
  <c r="S26" i="1"/>
  <c r="T26" i="1" s="1"/>
  <c r="Z27" i="1"/>
  <c r="BA23" i="1"/>
  <c r="S17" i="1"/>
  <c r="T17" i="1" s="1"/>
  <c r="BA27" i="1"/>
  <c r="Z21" i="1"/>
  <c r="P21" i="1"/>
  <c r="N21" i="1" s="1"/>
  <c r="Q21" i="1" s="1"/>
  <c r="K21" i="1" s="1"/>
  <c r="L21" i="1" s="1"/>
  <c r="Z17" i="1"/>
  <c r="Z24" i="1"/>
  <c r="S23" i="1"/>
  <c r="T23" i="1" s="1"/>
  <c r="P23" i="1" s="1"/>
  <c r="N23" i="1" s="1"/>
  <c r="Q23" i="1" s="1"/>
  <c r="K23" i="1" s="1"/>
  <c r="L23" i="1" s="1"/>
  <c r="S27" i="1"/>
  <c r="T27" i="1" s="1"/>
  <c r="P27" i="1" s="1"/>
  <c r="N27" i="1" s="1"/>
  <c r="Q27" i="1" s="1"/>
  <c r="K27" i="1" s="1"/>
  <c r="L27" i="1" s="1"/>
  <c r="Z19" i="1"/>
  <c r="U21" i="1"/>
  <c r="Y21" i="1" s="1"/>
  <c r="AB21" i="1"/>
  <c r="AC21" i="1" s="1"/>
  <c r="Z22" i="1"/>
  <c r="S18" i="1"/>
  <c r="T18" i="1" s="1"/>
  <c r="S19" i="1"/>
  <c r="T19" i="1" s="1"/>
  <c r="P19" i="1" s="1"/>
  <c r="N19" i="1" s="1"/>
  <c r="Q19" i="1" s="1"/>
  <c r="K19" i="1" s="1"/>
  <c r="L19" i="1" s="1"/>
  <c r="S22" i="1"/>
  <c r="T22" i="1" s="1"/>
  <c r="P22" i="1" s="1"/>
  <c r="N22" i="1" s="1"/>
  <c r="Q22" i="1" s="1"/>
  <c r="K22" i="1" s="1"/>
  <c r="L22" i="1" s="1"/>
  <c r="Z26" i="1"/>
  <c r="P26" i="1"/>
  <c r="N26" i="1" s="1"/>
  <c r="Q26" i="1" s="1"/>
  <c r="K26" i="1" s="1"/>
  <c r="L26" i="1" s="1"/>
  <c r="BA22" i="1"/>
  <c r="S24" i="1"/>
  <c r="T24" i="1" s="1"/>
  <c r="P24" i="1" s="1"/>
  <c r="N24" i="1" s="1"/>
  <c r="Q24" i="1" s="1"/>
  <c r="K24" i="1" s="1"/>
  <c r="L24" i="1" s="1"/>
  <c r="AA17" i="1" l="1"/>
  <c r="AB17" i="1"/>
  <c r="AC17" i="1" s="1"/>
  <c r="U17" i="1"/>
  <c r="Y17" i="1" s="1"/>
  <c r="U26" i="1"/>
  <c r="Y26" i="1" s="1"/>
  <c r="AB26" i="1"/>
  <c r="AA26" i="1"/>
  <c r="U27" i="1"/>
  <c r="Y27" i="1" s="1"/>
  <c r="AB27" i="1"/>
  <c r="AA27" i="1"/>
  <c r="AA24" i="1"/>
  <c r="U24" i="1"/>
  <c r="Y24" i="1" s="1"/>
  <c r="AB24" i="1"/>
  <c r="AA18" i="1"/>
  <c r="U18" i="1"/>
  <c r="Y18" i="1" s="1"/>
  <c r="AB18" i="1"/>
  <c r="P18" i="1"/>
  <c r="N18" i="1" s="1"/>
  <c r="Q18" i="1" s="1"/>
  <c r="K18" i="1" s="1"/>
  <c r="L18" i="1" s="1"/>
  <c r="P17" i="1"/>
  <c r="N17" i="1" s="1"/>
  <c r="Q17" i="1" s="1"/>
  <c r="K17" i="1" s="1"/>
  <c r="L17" i="1" s="1"/>
  <c r="U22" i="1"/>
  <c r="Y22" i="1" s="1"/>
  <c r="AB22" i="1"/>
  <c r="AA22" i="1"/>
  <c r="U23" i="1"/>
  <c r="Y23" i="1" s="1"/>
  <c r="AB23" i="1"/>
  <c r="AA23" i="1"/>
  <c r="U25" i="1"/>
  <c r="Y25" i="1" s="1"/>
  <c r="AB25" i="1"/>
  <c r="AC25" i="1" s="1"/>
  <c r="AA25" i="1"/>
  <c r="P25" i="1"/>
  <c r="N25" i="1" s="1"/>
  <c r="Q25" i="1" s="1"/>
  <c r="K25" i="1" s="1"/>
  <c r="L25" i="1" s="1"/>
  <c r="U19" i="1"/>
  <c r="Y19" i="1" s="1"/>
  <c r="AB19" i="1"/>
  <c r="AC19" i="1" s="1"/>
  <c r="AA19" i="1"/>
  <c r="U20" i="1"/>
  <c r="Y20" i="1" s="1"/>
  <c r="AB20" i="1"/>
  <c r="AA20" i="1"/>
  <c r="AC27" i="1" l="1"/>
  <c r="AC24" i="1"/>
  <c r="AC26" i="1"/>
  <c r="AC18" i="1"/>
  <c r="AC22" i="1"/>
  <c r="AC20" i="1"/>
  <c r="AC23" i="1"/>
</calcChain>
</file>

<file path=xl/sharedStrings.xml><?xml version="1.0" encoding="utf-8"?>
<sst xmlns="http://schemas.openxmlformats.org/spreadsheetml/2006/main" count="1991" uniqueCount="411">
  <si>
    <t>File opened</t>
  </si>
  <si>
    <t>2019-08-25 09:26:39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</si>
  <si>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</si>
  <si>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</si>
  <si>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</si>
  <si>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</si>
  <si>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</si>
  <si>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</si>
  <si>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</si>
  <si>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</si>
  <si>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</si>
  <si>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</si>
  <si>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</si>
  <si>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</si>
  <si>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</si>
  <si>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</si>
  <si>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</si>
  <si>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</si>
  <si>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</si>
  <si>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</si>
  <si>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</si>
  <si>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</si>
  <si>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</si>
  <si>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09:26:39</t>
  </si>
  <si>
    <t>Stability Definition:	gsw (GasEx): Slp&lt;0.1 Std&lt;1 Per=15	A (GasEx): Slp&lt;0.1 Std&lt;1 Per=15</t>
  </si>
  <si>
    <t>09:28:55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</si>
  <si>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</si>
  <si>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</si>
  <si>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</si>
  <si>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</si>
  <si>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</si>
  <si>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</si>
  <si>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</si>
  <si>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</si>
  <si>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</si>
  <si>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</si>
  <si>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</si>
  <si>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</si>
  <si>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</si>
  <si>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</si>
  <si>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</si>
  <si>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</si>
  <si>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</si>
  <si>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</si>
  <si>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</si>
  <si>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</si>
  <si>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</si>
  <si>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</si>
  <si>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</si>
  <si>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</si>
  <si>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</si>
  <si>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</si>
  <si>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</si>
  <si>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</si>
  <si>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</si>
  <si>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</si>
  <si>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</si>
  <si>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</si>
  <si>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</si>
  <si>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</si>
  <si>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</si>
  <si>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</si>
  <si>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</si>
  <si>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</si>
  <si>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</si>
  <si>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</si>
  <si>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</si>
  <si>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</si>
  <si>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</si>
  <si>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</si>
  <si>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</si>
  <si>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</si>
  <si>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</si>
  <si>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</si>
  <si>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</si>
  <si>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</si>
  <si>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</si>
  <si>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</si>
  <si>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</si>
  <si>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</si>
  <si>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</si>
  <si>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</si>
  <si>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</si>
  <si>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</si>
  <si>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</si>
  <si>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</si>
  <si>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</si>
  <si>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</si>
  <si>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</si>
  <si>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</si>
  <si>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</si>
  <si>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</si>
  <si>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</si>
  <si>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</si>
  <si>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</si>
  <si>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</si>
  <si>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</si>
  <si>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</si>
  <si>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</si>
  <si>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</si>
  <si>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</si>
  <si>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</si>
  <si>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</si>
  <si>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</si>
  <si>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</si>
  <si>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</si>
  <si>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</si>
  <si>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</si>
  <si>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</si>
  <si>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</si>
  <si>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</si>
  <si>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</si>
  <si>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</si>
  <si>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</si>
  <si>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</si>
  <si>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</si>
  <si>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</si>
  <si>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</si>
  <si>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</si>
  <si>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</si>
  <si>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</si>
  <si>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</si>
  <si>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</si>
  <si>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</si>
  <si>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</si>
  <si>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</si>
  <si>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</si>
  <si>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</si>
  <si>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</si>
  <si>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</si>
  <si>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</si>
  <si>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</si>
  <si>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</si>
  <si>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</si>
  <si>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</si>
  <si>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</si>
  <si>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</si>
  <si>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</si>
  <si>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</si>
  <si>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</si>
  <si>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</si>
  <si>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</si>
  <si>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</si>
  <si>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</si>
  <si>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</si>
  <si>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</si>
  <si>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</si>
  <si>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</si>
  <si>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</si>
  <si>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</si>
  <si>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</si>
  <si>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</si>
  <si>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</si>
  <si>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</si>
  <si>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</si>
  <si>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</si>
  <si>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</si>
  <si>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</si>
  <si>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</si>
  <si>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</si>
  <si>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</si>
  <si>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</si>
  <si>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</si>
  <si>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</si>
  <si>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</si>
  <si>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</si>
  <si>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</si>
  <si>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</si>
  <si>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</si>
  <si>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</si>
  <si>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</si>
  <si>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</si>
  <si>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</si>
  <si>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</si>
  <si>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</si>
  <si>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</si>
  <si>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</si>
  <si>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</si>
  <si>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</si>
  <si>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</si>
  <si>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</si>
  <si>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</si>
  <si>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</si>
  <si>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</si>
  <si>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</si>
  <si>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</si>
  <si>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</si>
  <si>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</si>
  <si>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</si>
  <si>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</si>
  <si>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</si>
  <si>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</si>
  <si>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</si>
  <si>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</si>
  <si>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</si>
  <si>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</si>
  <si>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</si>
  <si>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</si>
  <si>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</si>
  <si>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</si>
  <si>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</si>
  <si>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</si>
  <si>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</si>
  <si>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</si>
  <si>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</si>
  <si>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</si>
  <si>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</si>
  <si>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</si>
  <si>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</si>
  <si>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</si>
  <si>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</si>
  <si>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</si>
  <si>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</si>
  <si>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</si>
  <si>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</si>
  <si>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</si>
  <si>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</si>
  <si>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</si>
  <si>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</si>
  <si>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</si>
  <si>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</si>
  <si>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</si>
  <si>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</si>
  <si>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</si>
  <si>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</si>
  <si>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</si>
  <si>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</si>
  <si>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</si>
  <si>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</si>
  <si>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</si>
  <si>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</si>
  <si>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</si>
  <si>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</si>
  <si>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</si>
  <si>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</si>
  <si>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</si>
  <si>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</si>
  <si>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</si>
  <si>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</si>
  <si>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</si>
  <si>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</si>
  <si>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</si>
  <si>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</si>
  <si>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</si>
  <si>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</si>
  <si>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</si>
  <si>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</si>
  <si>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</si>
  <si>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</si>
  <si>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</si>
  <si>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</si>
  <si>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</si>
  <si>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</si>
  <si>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</si>
  <si>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</si>
  <si>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</si>
  <si>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</si>
  <si>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</si>
  <si>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</si>
  <si>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</si>
  <si>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</si>
  <si>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</si>
  <si>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</si>
  <si>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</si>
  <si>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</si>
  <si>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</si>
  <si>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</si>
  <si>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</si>
  <si>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</si>
  <si>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</si>
  <si>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</si>
  <si>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</si>
  <si>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</si>
  <si>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</si>
  <si>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</si>
  <si>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</si>
  <si>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</si>
  <si>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</si>
  <si>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</si>
  <si>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</si>
  <si>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</si>
  <si>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</si>
  <si>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</si>
  <si>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</si>
  <si>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</si>
  <si>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</si>
  <si>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</si>
  <si>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</si>
  <si>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</si>
  <si>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</si>
  <si>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</si>
  <si>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</si>
  <si>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</si>
  <si>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</si>
  <si>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</si>
  <si>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</si>
  <si>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</si>
  <si>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</si>
  <si>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</si>
  <si>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</si>
  <si>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</si>
  <si>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</si>
  <si>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</si>
  <si>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</si>
  <si>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</si>
  <si>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</si>
  <si>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</si>
  <si>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</si>
  <si>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</si>
  <si>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</si>
  <si>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</si>
  <si>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</si>
  <si>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</si>
  <si>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</si>
  <si>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</si>
  <si>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</si>
  <si>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</si>
  <si>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</si>
  <si>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</si>
  <si>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</si>
  <si>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</si>
  <si>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</si>
  <si>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</si>
  <si>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</si>
  <si>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</si>
  <si>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</si>
  <si>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</si>
  <si>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</si>
  <si>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</si>
  <si>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</si>
  <si>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</si>
  <si>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</si>
  <si>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</si>
  <si>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</si>
  <si>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</si>
  <si>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</si>
  <si>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</si>
  <si>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</si>
  <si>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</si>
  <si>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</si>
  <si>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</si>
  <si>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</si>
  <si>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</si>
  <si>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09:53:25</t>
  </si>
  <si>
    <t>09:53:25</t>
  </si>
  <si>
    <t>MPF-1870-20181017-15_18_38</t>
  </si>
  <si>
    <t>DARK-1871-20181017-15_18_40</t>
  </si>
  <si>
    <t>-</t>
  </si>
  <si>
    <t>0: Broadleaf</t>
  </si>
  <si>
    <t>09:52:50</t>
  </si>
  <si>
    <t>2/2</t>
  </si>
  <si>
    <t>5</t>
  </si>
  <si>
    <t>11111111</t>
  </si>
  <si>
    <t>oooooooo</t>
  </si>
  <si>
    <t>off</t>
  </si>
  <si>
    <t>20190826 09:54:56</t>
  </si>
  <si>
    <t>09:54:56</t>
  </si>
  <si>
    <t>MPF-1872-20181017-15_20_09</t>
  </si>
  <si>
    <t>DARK-1873-20181017-15_20_11</t>
  </si>
  <si>
    <t>09:54:26</t>
  </si>
  <si>
    <t>20190826 09:56:56</t>
  </si>
  <si>
    <t>09:56:56</t>
  </si>
  <si>
    <t>MPF-1874-20181017-15_22_09</t>
  </si>
  <si>
    <t>DARK-1875-20181017-15_22_11</t>
  </si>
  <si>
    <t>09:55:57</t>
  </si>
  <si>
    <t>1/2</t>
  </si>
  <si>
    <t>20190826 09:58:57</t>
  </si>
  <si>
    <t>09:58:57</t>
  </si>
  <si>
    <t>MPF-1876-20181017-15_24_10</t>
  </si>
  <si>
    <t>DARK-1877-20181017-15_24_12</t>
  </si>
  <si>
    <t>09:58:00</t>
  </si>
  <si>
    <t>20190826 10:00:31</t>
  </si>
  <si>
    <t>10:00:31</t>
  </si>
  <si>
    <t>MPF-1878-20181017-15_25_44</t>
  </si>
  <si>
    <t>DARK-1879-20181017-15_25_46</t>
  </si>
  <si>
    <t>09:59:59</t>
  </si>
  <si>
    <t>20190826 10:02:31</t>
  </si>
  <si>
    <t>10:02:31</t>
  </si>
  <si>
    <t>MPF-1880-20181017-15_27_44</t>
  </si>
  <si>
    <t>DARK-1881-20181017-15_27_46</t>
  </si>
  <si>
    <t>10:03:08</t>
  </si>
  <si>
    <t>20190826 10:04:53</t>
  </si>
  <si>
    <t>10:04:53</t>
  </si>
  <si>
    <t>MPF-1882-20181017-15_30_06</t>
  </si>
  <si>
    <t>DARK-1883-20181017-15_30_08</t>
  </si>
  <si>
    <t>10:04:19</t>
  </si>
  <si>
    <t>20190826 10:06:22</t>
  </si>
  <si>
    <t>10:06:22</t>
  </si>
  <si>
    <t>MPF-1884-20181017-15_31_35</t>
  </si>
  <si>
    <t>DARK-1885-20181017-15_31_37</t>
  </si>
  <si>
    <t>10:06:51</t>
  </si>
  <si>
    <t>20190826 10:08:32</t>
  </si>
  <si>
    <t>10:08:32</t>
  </si>
  <si>
    <t>MPF-1886-20181017-15_33_45</t>
  </si>
  <si>
    <t>DARK-1887-20181017-15_33_47</t>
  </si>
  <si>
    <t>10:07:59</t>
  </si>
  <si>
    <t>20190826 10:09:44</t>
  </si>
  <si>
    <t>10:09:44</t>
  </si>
  <si>
    <t>MPF-1888-20181017-15_34_57</t>
  </si>
  <si>
    <t>DARK-1889-20181017-15_34_59</t>
  </si>
  <si>
    <t>10:10:21</t>
  </si>
  <si>
    <t>20190826 10:11:58</t>
  </si>
  <si>
    <t>10:11:58</t>
  </si>
  <si>
    <t>MPF-1890-20181017-15_37_11</t>
  </si>
  <si>
    <t>DARK-1891-20181017-15_37_13</t>
  </si>
  <si>
    <t>10:11:23</t>
  </si>
  <si>
    <t>20190826 10:13:51</t>
  </si>
  <si>
    <t>10:13:51</t>
  </si>
  <si>
    <t>MPF-1892-20181017-15_39_04</t>
  </si>
  <si>
    <t>DARK-1893-20181017-15_39_06</t>
  </si>
  <si>
    <t>10:13:11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</si>
</sst>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35.612660019014264</c:v>
                </c:pt>
                <c:pt idx="1">
                  <c:v>29.59290719652471</c:v>
                </c:pt>
                <c:pt idx="2">
                  <c:v>24.555551416257178</c:v>
                </c:pt>
                <c:pt idx="3">
                  <c:v>15.248690302100925</c:v>
                </c:pt>
                <c:pt idx="4">
                  <c:v>0.78612684483923989</c:v>
                </c:pt>
                <c:pt idx="5">
                  <c:v>36.389180378049943</c:v>
                </c:pt>
                <c:pt idx="6">
                  <c:v>37.448784069250607</c:v>
                </c:pt>
                <c:pt idx="7">
                  <c:v>37.382088352129323</c:v>
                </c:pt>
                <c:pt idx="8">
                  <c:v>37.613584968179175</c:v>
                </c:pt>
                <c:pt idx="9">
                  <c:v>37.462907776476328</c:v>
                </c:pt>
                <c:pt idx="10">
                  <c:v>37.35466890240901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87.581782821533508</c:v>
                </c:pt>
                <c:pt idx="1">
                  <c:v>44.89136513942826</c:v>
                </c:pt>
                <c:pt idx="2">
                  <c:v>37.555111480133192</c:v>
                </c:pt>
                <c:pt idx="3">
                  <c:v>16.415236993214833</c:v>
                </c:pt>
                <c:pt idx="4">
                  <c:v>-2.03952937355335</c:v>
                </c:pt>
                <c:pt idx="5">
                  <c:v>193.04388068837142</c:v>
                </c:pt>
                <c:pt idx="6">
                  <c:v>251.14465959750328</c:v>
                </c:pt>
                <c:pt idx="7">
                  <c:v>313.09897570965632</c:v>
                </c:pt>
                <c:pt idx="8">
                  <c:v>367.57780852749943</c:v>
                </c:pt>
                <c:pt idx="9">
                  <c:v>410.55996777040741</c:v>
                </c:pt>
                <c:pt idx="10">
                  <c:v>501.52942426679147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A-4797-896A-D1C0AC96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96416"/>
        <c:axId val="423998384"/>
      </c:scatterChart>
      <c:valAx>
        <c:axId val="4239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98384"/>
        <c:crosses val="autoZero"/>
        <c:crossBetween val="midCat"/>
      </c:valAx>
      <c:valAx>
        <c:axId val="4239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</xdr:row>
      <xdr:rowOff>100012</xdr:rowOff>
    </xdr:from>
    <xdr:to>
      <xdr:col>22</xdr:col>
      <xdr:colOff>390525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48293-35DC-4CC5-9D71-0A0BE887D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workbookViewId="0">
      <selection activeCell="N5" sqref="N5"/>
    </sheetView>
  </sheetViews>
  <sheetFormatPr defaultRowHeight="15" x14ac:dyDescent="0.25"/>
  <sheetData>
    <row r="2" spans="1:232" x14ac:dyDescent="0.25">
      <c r="A2" t="s">
        <v>27</v>
      </c>
      <c r="B2" t="s">
        <v>28</v>
      </c>
      <c r="C2" t="s">
        <v>29</v>
      </c>
      <c r="D2" t="s">
        <v>30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2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342</v>
      </c>
      <c r="GJ16" t="s">
        <v>342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1</v>
      </c>
      <c r="B17">
        <v>1566831205.5</v>
      </c>
      <c r="C17">
        <v>0</v>
      </c>
      <c r="D17" t="s">
        <v>343</v>
      </c>
      <c r="E17" t="s">
        <v>344</v>
      </c>
      <c r="G17">
        <v>1566831205.5</v>
      </c>
      <c r="H17">
        <f t="shared" ref="H17:H27" si="0">CN17*AI17*(CL17-CM17)/(100*CF17*(1000-AI17*CL17))</f>
        <v>3.8387873221848632E-3</v>
      </c>
      <c r="I17">
        <f t="shared" ref="I17:I27" si="1">CN17*AI17*(CK17-CJ17*(1000-AI17*CM17)/(1000-AI17*CL17))/(100*CF17)</f>
        <v>35.612660019014264</v>
      </c>
      <c r="J17">
        <f t="shared" ref="J17:J27" si="2">CJ17 - IF(AI17&gt;1, I17*CF17*100/(AK17*CV17), 0)</f>
        <v>355.64600000000002</v>
      </c>
      <c r="K17">
        <f t="shared" ref="K17:K27" si="3">((Q17-H17/2)*J17-I17)/(Q17+H17/2)</f>
        <v>87.581782821533508</v>
      </c>
      <c r="L17">
        <f t="shared" ref="L17:L27" si="4">K17*(CO17+CP17)/1000</f>
        <v>8.7108293720572796</v>
      </c>
      <c r="M17">
        <f t="shared" ref="M17:M27" si="5">(CJ17 - IF(AI17&gt;1, I17*CF17*100/(AK17*CV17), 0))*(CO17+CP17)/1000</f>
        <v>35.372328845685402</v>
      </c>
      <c r="N17">
        <f t="shared" ref="N17:N27" si="6">2/((1/P17-1/O17)+SIGN(P17)*SQRT((1/P17-1/O17)*(1/P17-1/O17) + 4*CG17/((CG17+1)*(CG17+1))*(2*1/P17*1/O17-1/O17*1/O17)))</f>
        <v>0.22811160245215498</v>
      </c>
      <c r="O17">
        <f t="shared" ref="O17:O27" si="7">AF17+AE17*CF17+AD17*CF17*CF17</f>
        <v>2.2468310102137679</v>
      </c>
      <c r="P17">
        <f t="shared" ref="P17:P27" si="8">H17*(1000-(1000*0.61365*EXP(17.502*T17/(240.97+T17))/(CO17+CP17)+CL17)/2)/(1000*0.61365*EXP(17.502*T17/(240.97+T17))/(CO17+CP17)-CL17)</f>
        <v>0.21598209655386624</v>
      </c>
      <c r="Q17">
        <f t="shared" ref="Q17:Q27" si="9">1/((CG17+1)/(N17/1.6)+1/(O17/1.37)) + CG17/((CG17+1)/(N17/1.6) + CG17/(O17/1.37))</f>
        <v>0.13602482643741326</v>
      </c>
      <c r="R17">
        <f t="shared" ref="R17:R27" si="10">(CC17*CE17)</f>
        <v>321.45634525142299</v>
      </c>
      <c r="S17">
        <f t="shared" ref="S17:S27" si="11">(CQ17+(R17+2*0.95*0.0000000567*(((CQ17+$B$7)+273)^4-(CQ17+273)^4)-44100*H17)/(1.84*29.3*O17+8*0.95*0.0000000567*(CQ17+273)^3))</f>
        <v>27.169699817066878</v>
      </c>
      <c r="T17">
        <f t="shared" ref="T17:T27" si="12">($C$7*CR17+$D$7*CS17+$E$7*S17)</f>
        <v>27.0366</v>
      </c>
      <c r="U17">
        <f t="shared" ref="U17:U27" si="13">0.61365*EXP(17.502*T17/(240.97+T17))</f>
        <v>3.5868607075129275</v>
      </c>
      <c r="V17">
        <f t="shared" ref="V17:V27" si="14">(W17/X17*100)</f>
        <v>55.273859164098226</v>
      </c>
      <c r="W17">
        <f t="shared" ref="W17:W27" si="15">CL17*(CO17+CP17)/1000</f>
        <v>1.8675785203097701</v>
      </c>
      <c r="X17">
        <f t="shared" ref="X17:X27" si="16">0.61365*EXP(17.502*CQ17/(240.97+CQ17))</f>
        <v>3.3787735261351348</v>
      </c>
      <c r="Y17">
        <f t="shared" ref="Y17:Y27" si="17">(U17-CL17*(CO17+CP17)/1000)</f>
        <v>1.7192821872031574</v>
      </c>
      <c r="Z17">
        <f t="shared" ref="Z17:Z27" si="18">(-H17*44100)</f>
        <v>-169.29052090835248</v>
      </c>
      <c r="AA17">
        <f t="shared" ref="AA17:AA27" si="19">2*29.3*O17*0.92*(CQ17-T17)</f>
        <v>-122.82698957056162</v>
      </c>
      <c r="AB17">
        <f t="shared" ref="AB17:AB27" si="20">2*0.95*0.0000000567*(((CQ17+$B$7)+273)^4-(T17+273)^4)</f>
        <v>-11.742351864320993</v>
      </c>
      <c r="AC17">
        <f t="shared" ref="AC17:AC27" si="21">R17+AB17+Z17+AA17</f>
        <v>17.596482908187895</v>
      </c>
      <c r="AD17">
        <v>-4.1098487803606497E-2</v>
      </c>
      <c r="AE17">
        <v>4.6136652984825298E-2</v>
      </c>
      <c r="AF17">
        <v>3.4495566532346502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52583.7344401878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345</v>
      </c>
      <c r="AS17">
        <v>851.05958823529397</v>
      </c>
      <c r="AT17">
        <v>1104.46</v>
      </c>
      <c r="AU17">
        <f t="shared" ref="AU17:AU27" si="27">1-AS17/AT17</f>
        <v>0.2294337610820727</v>
      </c>
      <c r="AV17">
        <v>0.5</v>
      </c>
      <c r="AW17">
        <f t="shared" ref="AW17:AW27" si="28">CC17</f>
        <v>1681.2813004250202</v>
      </c>
      <c r="AX17">
        <f t="shared" ref="AX17:AX27" si="29">I17</f>
        <v>35.612660019014264</v>
      </c>
      <c r="AY17">
        <f t="shared" ref="AY17:AY27" si="30">AU17*AV17*AW17</f>
        <v>192.87134609673529</v>
      </c>
      <c r="AZ17">
        <f t="shared" ref="AZ17:AZ27" si="31">BE17/AT17</f>
        <v>0.44200785904423884</v>
      </c>
      <c r="BA17">
        <f t="shared" ref="BA17:BA27" si="32">(AX17-AQ17)/AW17</f>
        <v>2.1831171434267275E-2</v>
      </c>
      <c r="BB17">
        <f t="shared" ref="BB17:BB27" si="33">(AN17-AT17)/AT17</f>
        <v>1.6507161870959564</v>
      </c>
      <c r="BC17" t="s">
        <v>346</v>
      </c>
      <c r="BD17">
        <v>616.28</v>
      </c>
      <c r="BE17">
        <f t="shared" ref="BE17:BE27" si="34">AT17-BD17</f>
        <v>488.18000000000006</v>
      </c>
      <c r="BF17">
        <f t="shared" ref="BF17:BF27" si="35">(AT17-AS17)/(AT17-BD17)</f>
        <v>0.5190716779972675</v>
      </c>
      <c r="BG17">
        <f t="shared" ref="BG17:BG27" si="36">(AN17-AT17)/(AN17-BD17)</f>
        <v>0.78878827341833502</v>
      </c>
      <c r="BH17">
        <f t="shared" ref="BH17:BH27" si="37">(AT17-AS17)/(AT17-AM17)</f>
        <v>0.46599450690315053</v>
      </c>
      <c r="BI17">
        <f t="shared" ref="BI17:BI27" si="38">(AN17-AT17)/(AN17-AM17)</f>
        <v>0.77025802552221934</v>
      </c>
      <c r="BJ17">
        <v>1870</v>
      </c>
      <c r="BK17">
        <v>300</v>
      </c>
      <c r="BL17">
        <v>300</v>
      </c>
      <c r="BM17">
        <v>300</v>
      </c>
      <c r="BN17">
        <v>10196.6</v>
      </c>
      <c r="BO17">
        <v>1030.72</v>
      </c>
      <c r="BP17">
        <v>-6.7946999999999999E-3</v>
      </c>
      <c r="BQ17">
        <v>-0.18457000000000001</v>
      </c>
      <c r="BR17" t="s">
        <v>347</v>
      </c>
      <c r="BS17" t="s">
        <v>347</v>
      </c>
      <c r="BT17" t="s">
        <v>347</v>
      </c>
      <c r="BU17" t="s">
        <v>347</v>
      </c>
      <c r="BV17" t="s">
        <v>347</v>
      </c>
      <c r="BW17" t="s">
        <v>347</v>
      </c>
      <c r="BX17" t="s">
        <v>347</v>
      </c>
      <c r="BY17" t="s">
        <v>347</v>
      </c>
      <c r="BZ17" t="s">
        <v>347</v>
      </c>
      <c r="CA17" t="s">
        <v>347</v>
      </c>
      <c r="CB17">
        <f t="shared" ref="CB17:CB27" si="39">$B$11*CW17+$C$11*CX17+$F$11*DK17</f>
        <v>2000.1</v>
      </c>
      <c r="CC17">
        <f t="shared" ref="CC17:CC27" si="40">CB17*CD17</f>
        <v>1681.2813004250202</v>
      </c>
      <c r="CD17">
        <f t="shared" ref="CD17:CD27" si="41">($B$11*$D$9+$C$11*$D$9+$F$11*((DX17+DP17)/MAX(DX17+DP17+DY17, 0.1)*$I$9+DY17/MAX(DX17+DP17+DY17, 0.1)*$J$9))/($B$11+$C$11+$F$11)</f>
        <v>0.84059862028149601</v>
      </c>
      <c r="CE17">
        <f t="shared" ref="CE17:CE27" si="42">($B$11*$K$9+$C$11*$K$9+$F$11*((DX17+DP17)/MAX(DX17+DP17+DY17, 0.1)*$P$9+DY17/MAX(DX17+DP17+DY17, 0.1)*$Q$9))/($B$11+$C$11+$F$11)</f>
        <v>0.19119724056299223</v>
      </c>
      <c r="CF17">
        <v>6</v>
      </c>
      <c r="CG17">
        <v>0.5</v>
      </c>
      <c r="CH17" t="s">
        <v>348</v>
      </c>
      <c r="CI17">
        <v>1566831205.5</v>
      </c>
      <c r="CJ17">
        <v>355.64600000000002</v>
      </c>
      <c r="CK17">
        <v>400.02100000000002</v>
      </c>
      <c r="CL17">
        <v>18.7773</v>
      </c>
      <c r="CM17">
        <v>14.257099999999999</v>
      </c>
      <c r="CN17">
        <v>499.983</v>
      </c>
      <c r="CO17">
        <v>99.359399999999994</v>
      </c>
      <c r="CP17">
        <v>9.9974900000000005E-2</v>
      </c>
      <c r="CQ17">
        <v>26.022600000000001</v>
      </c>
      <c r="CR17">
        <v>27.0366</v>
      </c>
      <c r="CS17">
        <v>999.9</v>
      </c>
      <c r="CT17">
        <v>0</v>
      </c>
      <c r="CU17">
        <v>0</v>
      </c>
      <c r="CV17">
        <v>9975</v>
      </c>
      <c r="CW17">
        <v>0</v>
      </c>
      <c r="CX17">
        <v>450.75299999999999</v>
      </c>
      <c r="CY17">
        <v>-44.375</v>
      </c>
      <c r="CZ17">
        <v>362.45100000000002</v>
      </c>
      <c r="DA17">
        <v>405.80599999999998</v>
      </c>
      <c r="DB17">
        <v>4.5201900000000004</v>
      </c>
      <c r="DC17">
        <v>359.19200000000001</v>
      </c>
      <c r="DD17">
        <v>400.02100000000002</v>
      </c>
      <c r="DE17">
        <v>18.9863</v>
      </c>
      <c r="DF17">
        <v>14.257099999999999</v>
      </c>
      <c r="DG17">
        <v>1.8656999999999999</v>
      </c>
      <c r="DH17">
        <v>1.41658</v>
      </c>
      <c r="DI17">
        <v>16.348400000000002</v>
      </c>
      <c r="DJ17">
        <v>12.096299999999999</v>
      </c>
      <c r="DK17">
        <v>2000.1</v>
      </c>
      <c r="DL17">
        <v>0.97999499999999995</v>
      </c>
      <c r="DM17">
        <v>2.0005200000000001E-2</v>
      </c>
      <c r="DN17">
        <v>0</v>
      </c>
      <c r="DO17">
        <v>851.28399999999999</v>
      </c>
      <c r="DP17">
        <v>4.9992900000000002</v>
      </c>
      <c r="DQ17">
        <v>19207.5</v>
      </c>
      <c r="DR17">
        <v>17315.2</v>
      </c>
      <c r="DS17">
        <v>43.625</v>
      </c>
      <c r="DT17">
        <v>44.125</v>
      </c>
      <c r="DU17">
        <v>44.061999999999998</v>
      </c>
      <c r="DV17">
        <v>44.061999999999998</v>
      </c>
      <c r="DW17">
        <v>45.311999999999998</v>
      </c>
      <c r="DX17">
        <v>1955.19</v>
      </c>
      <c r="DY17">
        <v>39.909999999999997</v>
      </c>
      <c r="DZ17">
        <v>0</v>
      </c>
      <c r="EA17">
        <v>1539807518.5</v>
      </c>
      <c r="EB17">
        <v>851.05958823529397</v>
      </c>
      <c r="EC17">
        <v>0.602205913067828</v>
      </c>
      <c r="ED17">
        <v>-9.2156865847247893</v>
      </c>
      <c r="EE17">
        <v>19224.7705882353</v>
      </c>
      <c r="EF17">
        <v>10</v>
      </c>
      <c r="EG17">
        <v>1566831170</v>
      </c>
      <c r="EH17" t="s">
        <v>349</v>
      </c>
      <c r="EI17">
        <v>2</v>
      </c>
      <c r="EJ17">
        <v>-3.5459999999999998</v>
      </c>
      <c r="EK17">
        <v>-0.20899999999999999</v>
      </c>
      <c r="EL17">
        <v>400</v>
      </c>
      <c r="EM17">
        <v>14</v>
      </c>
      <c r="EN17">
        <v>0.05</v>
      </c>
      <c r="EO17">
        <v>0.02</v>
      </c>
      <c r="EP17">
        <v>35.544035370894299</v>
      </c>
      <c r="EQ17">
        <v>-0.13882951996491599</v>
      </c>
      <c r="ER17">
        <v>3.8355802819421699E-2</v>
      </c>
      <c r="ES17">
        <v>1</v>
      </c>
      <c r="ET17">
        <v>0.231068139328864</v>
      </c>
      <c r="EU17">
        <v>-1.2086952581316699E-2</v>
      </c>
      <c r="EV17">
        <v>2.0728186176344702E-3</v>
      </c>
      <c r="EW17">
        <v>1</v>
      </c>
      <c r="EX17">
        <v>2</v>
      </c>
      <c r="EY17">
        <v>2</v>
      </c>
      <c r="EZ17" t="s">
        <v>350</v>
      </c>
      <c r="FA17">
        <v>2.9389500000000002</v>
      </c>
      <c r="FB17">
        <v>2.6375199999999999</v>
      </c>
      <c r="FC17">
        <v>8.3265599999999995E-2</v>
      </c>
      <c r="FD17">
        <v>9.1910099999999995E-2</v>
      </c>
      <c r="FE17">
        <v>9.2229699999999998E-2</v>
      </c>
      <c r="FF17">
        <v>7.57573E-2</v>
      </c>
      <c r="FG17">
        <v>32857.699999999997</v>
      </c>
      <c r="FH17">
        <v>28494.6</v>
      </c>
      <c r="FI17">
        <v>31163.5</v>
      </c>
      <c r="FJ17">
        <v>27497.5</v>
      </c>
      <c r="FK17">
        <v>39629.300000000003</v>
      </c>
      <c r="FL17">
        <v>38392.300000000003</v>
      </c>
      <c r="FM17">
        <v>43687.4</v>
      </c>
      <c r="FN17">
        <v>42411.8</v>
      </c>
      <c r="FO17">
        <v>2.0301499999999999</v>
      </c>
      <c r="FP17">
        <v>1.97617</v>
      </c>
      <c r="FQ17">
        <v>0.17810200000000001</v>
      </c>
      <c r="FR17">
        <v>0</v>
      </c>
      <c r="FS17">
        <v>24.117100000000001</v>
      </c>
      <c r="FT17">
        <v>999.9</v>
      </c>
      <c r="FU17">
        <v>53.54</v>
      </c>
      <c r="FV17">
        <v>27.16</v>
      </c>
      <c r="FW17">
        <v>19.468599999999999</v>
      </c>
      <c r="FX17">
        <v>59.555500000000002</v>
      </c>
      <c r="FY17">
        <v>40.027999999999999</v>
      </c>
      <c r="FZ17">
        <v>1</v>
      </c>
      <c r="GA17">
        <v>-8.3437499999999998E-2</v>
      </c>
      <c r="GB17">
        <v>0.91534899999999997</v>
      </c>
      <c r="GC17">
        <v>20.361999999999998</v>
      </c>
      <c r="GD17">
        <v>5.24125</v>
      </c>
      <c r="GE17">
        <v>12.0639</v>
      </c>
      <c r="GF17">
        <v>4.9716500000000003</v>
      </c>
      <c r="GG17">
        <v>3.29</v>
      </c>
      <c r="GH17">
        <v>457.9</v>
      </c>
      <c r="GI17">
        <v>9999</v>
      </c>
      <c r="GJ17">
        <v>9999</v>
      </c>
      <c r="GK17">
        <v>9999</v>
      </c>
      <c r="GL17">
        <v>1.88703</v>
      </c>
      <c r="GM17">
        <v>1.88293</v>
      </c>
      <c r="GN17">
        <v>1.8814299999999999</v>
      </c>
      <c r="GO17">
        <v>1.8822399999999999</v>
      </c>
      <c r="GP17">
        <v>1.87761</v>
      </c>
      <c r="GQ17">
        <v>1.8793800000000001</v>
      </c>
      <c r="GR17">
        <v>1.8788</v>
      </c>
      <c r="GS17">
        <v>1.8859900000000001</v>
      </c>
      <c r="GT17" t="s">
        <v>351</v>
      </c>
      <c r="GU17" t="s">
        <v>19</v>
      </c>
      <c r="GV17" t="s">
        <v>19</v>
      </c>
      <c r="GW17" t="s">
        <v>19</v>
      </c>
      <c r="GX17" t="s">
        <v>352</v>
      </c>
      <c r="GY17" t="s">
        <v>353</v>
      </c>
      <c r="GZ17" t="s">
        <v>354</v>
      </c>
      <c r="HA17" t="s">
        <v>354</v>
      </c>
      <c r="HB17" t="s">
        <v>354</v>
      </c>
      <c r="HC17" t="s">
        <v>354</v>
      </c>
      <c r="HD17">
        <v>0</v>
      </c>
      <c r="HE17">
        <v>100</v>
      </c>
      <c r="HF17">
        <v>100</v>
      </c>
      <c r="HG17">
        <v>-3.5459999999999998</v>
      </c>
      <c r="HH17">
        <v>-0.20899999999999999</v>
      </c>
      <c r="HI17">
        <v>2</v>
      </c>
      <c r="HJ17">
        <v>518.6</v>
      </c>
      <c r="HK17">
        <v>546.92200000000003</v>
      </c>
      <c r="HL17">
        <v>23.385899999999999</v>
      </c>
      <c r="HM17">
        <v>26.210899999999999</v>
      </c>
      <c r="HN17">
        <v>30.0002</v>
      </c>
      <c r="HO17">
        <v>26.186499999999999</v>
      </c>
      <c r="HP17">
        <v>26.233899999999998</v>
      </c>
      <c r="HQ17">
        <v>19.305700000000002</v>
      </c>
      <c r="HR17">
        <v>32.459099999999999</v>
      </c>
      <c r="HS17">
        <v>31.2302</v>
      </c>
      <c r="HT17">
        <v>23.348700000000001</v>
      </c>
      <c r="HU17">
        <v>400</v>
      </c>
      <c r="HV17">
        <v>14.217599999999999</v>
      </c>
      <c r="HW17">
        <v>101.072</v>
      </c>
      <c r="HX17">
        <v>102.191</v>
      </c>
    </row>
    <row r="18" spans="1:232" x14ac:dyDescent="0.25">
      <c r="A18">
        <v>2</v>
      </c>
      <c r="B18">
        <v>1566831296</v>
      </c>
      <c r="C18">
        <v>90.5</v>
      </c>
      <c r="D18" t="s">
        <v>355</v>
      </c>
      <c r="E18" t="s">
        <v>356</v>
      </c>
      <c r="G18">
        <v>1566831296</v>
      </c>
      <c r="H18">
        <f t="shared" si="0"/>
        <v>3.8853813005678027E-3</v>
      </c>
      <c r="I18">
        <f t="shared" si="1"/>
        <v>29.59290719652471</v>
      </c>
      <c r="J18">
        <f t="shared" si="2"/>
        <v>263.26600000000002</v>
      </c>
      <c r="K18">
        <f t="shared" si="3"/>
        <v>44.89136513942826</v>
      </c>
      <c r="L18">
        <f t="shared" si="4"/>
        <v>4.4649674069740444</v>
      </c>
      <c r="M18">
        <f t="shared" si="5"/>
        <v>26.184859954994</v>
      </c>
      <c r="N18">
        <f t="shared" si="6"/>
        <v>0.23200634527415279</v>
      </c>
      <c r="O18">
        <f t="shared" si="7"/>
        <v>2.2526047175493384</v>
      </c>
      <c r="P18">
        <f t="shared" si="8"/>
        <v>0.21950159854026699</v>
      </c>
      <c r="Q18">
        <f t="shared" si="9"/>
        <v>0.13825580817970901</v>
      </c>
      <c r="R18">
        <f t="shared" si="10"/>
        <v>321.43080936616673</v>
      </c>
      <c r="S18">
        <f t="shared" si="11"/>
        <v>27.218802351208566</v>
      </c>
      <c r="T18">
        <f t="shared" si="12"/>
        <v>27.0626</v>
      </c>
      <c r="U18">
        <f t="shared" si="13"/>
        <v>3.5923401569185254</v>
      </c>
      <c r="V18">
        <f t="shared" si="14"/>
        <v>55.426044147099759</v>
      </c>
      <c r="W18">
        <f t="shared" si="15"/>
        <v>1.8802123103750998</v>
      </c>
      <c r="X18">
        <f t="shared" si="16"/>
        <v>3.3922902839413345</v>
      </c>
      <c r="Y18">
        <f t="shared" si="17"/>
        <v>1.7121278465434255</v>
      </c>
      <c r="Z18">
        <f t="shared" si="18"/>
        <v>-171.3453153550401</v>
      </c>
      <c r="AA18">
        <f t="shared" si="19"/>
        <v>-118.10275883037565</v>
      </c>
      <c r="AB18">
        <f t="shared" si="20"/>
        <v>-11.267043747233936</v>
      </c>
      <c r="AC18">
        <f t="shared" si="21"/>
        <v>20.715691433517065</v>
      </c>
      <c r="AD18">
        <v>-4.1253906814058501E-2</v>
      </c>
      <c r="AE18">
        <v>4.6311124439510798E-2</v>
      </c>
      <c r="AF18">
        <v>3.4598786162183801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52762.611263043938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357</v>
      </c>
      <c r="AS18">
        <v>838.05564705882398</v>
      </c>
      <c r="AT18">
        <v>1037.1600000000001</v>
      </c>
      <c r="AU18">
        <f t="shared" si="27"/>
        <v>0.19197072095064993</v>
      </c>
      <c r="AV18">
        <v>0.5</v>
      </c>
      <c r="AW18">
        <f t="shared" si="28"/>
        <v>1681.1469004250544</v>
      </c>
      <c r="AX18">
        <f t="shared" si="29"/>
        <v>29.59290719652471</v>
      </c>
      <c r="AY18">
        <f t="shared" si="30"/>
        <v>161.3654912492741</v>
      </c>
      <c r="AZ18">
        <f t="shared" si="31"/>
        <v>0.39438466581819587</v>
      </c>
      <c r="BA18">
        <f t="shared" si="32"/>
        <v>1.8252175029177233E-2</v>
      </c>
      <c r="BB18">
        <f t="shared" si="33"/>
        <v>1.8227178063172509</v>
      </c>
      <c r="BC18" t="s">
        <v>358</v>
      </c>
      <c r="BD18">
        <v>628.12</v>
      </c>
      <c r="BE18">
        <f t="shared" si="34"/>
        <v>409.04000000000008</v>
      </c>
      <c r="BF18">
        <f t="shared" si="35"/>
        <v>0.48676010400248404</v>
      </c>
      <c r="BG18">
        <f t="shared" si="36"/>
        <v>0.82211707813471679</v>
      </c>
      <c r="BH18">
        <f t="shared" si="37"/>
        <v>0.41786146813115083</v>
      </c>
      <c r="BI18">
        <f t="shared" si="38"/>
        <v>0.7986914320535774</v>
      </c>
      <c r="BJ18">
        <v>1872</v>
      </c>
      <c r="BK18">
        <v>300</v>
      </c>
      <c r="BL18">
        <v>300</v>
      </c>
      <c r="BM18">
        <v>300</v>
      </c>
      <c r="BN18">
        <v>10195.700000000001</v>
      </c>
      <c r="BO18">
        <v>981.471</v>
      </c>
      <c r="BP18">
        <v>-6.7939799999999998E-3</v>
      </c>
      <c r="BQ18">
        <v>2.1774300000000002</v>
      </c>
      <c r="BR18" t="s">
        <v>347</v>
      </c>
      <c r="BS18" t="s">
        <v>347</v>
      </c>
      <c r="BT18" t="s">
        <v>347</v>
      </c>
      <c r="BU18" t="s">
        <v>347</v>
      </c>
      <c r="BV18" t="s">
        <v>347</v>
      </c>
      <c r="BW18" t="s">
        <v>347</v>
      </c>
      <c r="BX18" t="s">
        <v>347</v>
      </c>
      <c r="BY18" t="s">
        <v>347</v>
      </c>
      <c r="BZ18" t="s">
        <v>347</v>
      </c>
      <c r="CA18" t="s">
        <v>347</v>
      </c>
      <c r="CB18">
        <f t="shared" si="39"/>
        <v>1999.94</v>
      </c>
      <c r="CC18">
        <f t="shared" si="40"/>
        <v>1681.1469004250544</v>
      </c>
      <c r="CD18">
        <f t="shared" si="41"/>
        <v>0.84059866817257234</v>
      </c>
      <c r="CE18">
        <f t="shared" si="42"/>
        <v>0.19119733634514477</v>
      </c>
      <c r="CF18">
        <v>6</v>
      </c>
      <c r="CG18">
        <v>0.5</v>
      </c>
      <c r="CH18" t="s">
        <v>348</v>
      </c>
      <c r="CI18">
        <v>1566831296</v>
      </c>
      <c r="CJ18">
        <v>263.26600000000002</v>
      </c>
      <c r="CK18">
        <v>300.00400000000002</v>
      </c>
      <c r="CL18">
        <v>18.9039</v>
      </c>
      <c r="CM18">
        <v>14.329700000000001</v>
      </c>
      <c r="CN18">
        <v>500.01299999999998</v>
      </c>
      <c r="CO18">
        <v>99.361599999999996</v>
      </c>
      <c r="CP18">
        <v>0.100009</v>
      </c>
      <c r="CQ18">
        <v>26.0901</v>
      </c>
      <c r="CR18">
        <v>27.0626</v>
      </c>
      <c r="CS18">
        <v>999.9</v>
      </c>
      <c r="CT18">
        <v>0</v>
      </c>
      <c r="CU18">
        <v>0</v>
      </c>
      <c r="CV18">
        <v>10012.5</v>
      </c>
      <c r="CW18">
        <v>0</v>
      </c>
      <c r="CX18">
        <v>431.125</v>
      </c>
      <c r="CY18">
        <v>-36.738300000000002</v>
      </c>
      <c r="CZ18">
        <v>268.339</v>
      </c>
      <c r="DA18">
        <v>304.36599999999999</v>
      </c>
      <c r="DB18">
        <v>4.5741500000000004</v>
      </c>
      <c r="DC18">
        <v>266.54000000000002</v>
      </c>
      <c r="DD18">
        <v>300.00400000000002</v>
      </c>
      <c r="DE18">
        <v>19.113900000000001</v>
      </c>
      <c r="DF18">
        <v>14.329700000000001</v>
      </c>
      <c r="DG18">
        <v>1.87832</v>
      </c>
      <c r="DH18">
        <v>1.4238299999999999</v>
      </c>
      <c r="DI18">
        <v>16.4543</v>
      </c>
      <c r="DJ18">
        <v>12.1738</v>
      </c>
      <c r="DK18">
        <v>1999.94</v>
      </c>
      <c r="DL18">
        <v>0.97999499999999995</v>
      </c>
      <c r="DM18">
        <v>2.0005200000000001E-2</v>
      </c>
      <c r="DN18">
        <v>0</v>
      </c>
      <c r="DO18">
        <v>837.64499999999998</v>
      </c>
      <c r="DP18">
        <v>4.9992900000000002</v>
      </c>
      <c r="DQ18">
        <v>18838.8</v>
      </c>
      <c r="DR18">
        <v>17313.8</v>
      </c>
      <c r="DS18">
        <v>43.811999999999998</v>
      </c>
      <c r="DT18">
        <v>43.936999999999998</v>
      </c>
      <c r="DU18">
        <v>44.25</v>
      </c>
      <c r="DV18">
        <v>43.5</v>
      </c>
      <c r="DW18">
        <v>45.75</v>
      </c>
      <c r="DX18">
        <v>1955.03</v>
      </c>
      <c r="DY18">
        <v>39.909999999999997</v>
      </c>
      <c r="DZ18">
        <v>0</v>
      </c>
      <c r="EA18">
        <v>90</v>
      </c>
      <c r="EB18">
        <v>838.05564705882398</v>
      </c>
      <c r="EC18">
        <v>-6.81053918243044</v>
      </c>
      <c r="ED18">
        <v>-226.15196045908399</v>
      </c>
      <c r="EE18">
        <v>18862.6117647059</v>
      </c>
      <c r="EF18">
        <v>10</v>
      </c>
      <c r="EG18">
        <v>1566831266</v>
      </c>
      <c r="EH18" t="s">
        <v>359</v>
      </c>
      <c r="EI18">
        <v>3</v>
      </c>
      <c r="EJ18">
        <v>-3.274</v>
      </c>
      <c r="EK18">
        <v>-0.21</v>
      </c>
      <c r="EL18">
        <v>300</v>
      </c>
      <c r="EM18">
        <v>14</v>
      </c>
      <c r="EN18">
        <v>0.04</v>
      </c>
      <c r="EO18">
        <v>0.02</v>
      </c>
      <c r="EP18">
        <v>29.5102396148502</v>
      </c>
      <c r="EQ18">
        <v>-4.0668886390565998E-2</v>
      </c>
      <c r="ER18">
        <v>5.6957497851710101E-2</v>
      </c>
      <c r="ES18">
        <v>1</v>
      </c>
      <c r="ET18">
        <v>0.22698077943614001</v>
      </c>
      <c r="EU18">
        <v>8.16337340498587E-2</v>
      </c>
      <c r="EV18">
        <v>1.10572061674779E-2</v>
      </c>
      <c r="EW18">
        <v>1</v>
      </c>
      <c r="EX18">
        <v>2</v>
      </c>
      <c r="EY18">
        <v>2</v>
      </c>
      <c r="EZ18" t="s">
        <v>350</v>
      </c>
      <c r="FA18">
        <v>2.9389699999999999</v>
      </c>
      <c r="FB18">
        <v>2.6375600000000001</v>
      </c>
      <c r="FC18">
        <v>6.5376199999999995E-2</v>
      </c>
      <c r="FD18">
        <v>7.3231199999999996E-2</v>
      </c>
      <c r="FE18">
        <v>9.2670500000000003E-2</v>
      </c>
      <c r="FF18">
        <v>7.6036099999999995E-2</v>
      </c>
      <c r="FG18">
        <v>33496.300000000003</v>
      </c>
      <c r="FH18">
        <v>29079.5</v>
      </c>
      <c r="FI18">
        <v>31161.1</v>
      </c>
      <c r="FJ18">
        <v>27496.400000000001</v>
      </c>
      <c r="FK18">
        <v>39605.4</v>
      </c>
      <c r="FL18">
        <v>38377.4</v>
      </c>
      <c r="FM18">
        <v>43684.9</v>
      </c>
      <c r="FN18">
        <v>42410.400000000001</v>
      </c>
      <c r="FO18">
        <v>2.0292699999999999</v>
      </c>
      <c r="FP18">
        <v>1.9746699999999999</v>
      </c>
      <c r="FQ18">
        <v>0.179954</v>
      </c>
      <c r="FR18">
        <v>0</v>
      </c>
      <c r="FS18">
        <v>24.1128</v>
      </c>
      <c r="FT18">
        <v>999.9</v>
      </c>
      <c r="FU18">
        <v>53.222999999999999</v>
      </c>
      <c r="FV18">
        <v>27.221</v>
      </c>
      <c r="FW18">
        <v>19.421500000000002</v>
      </c>
      <c r="FX18">
        <v>59.125500000000002</v>
      </c>
      <c r="FY18">
        <v>39.843800000000002</v>
      </c>
      <c r="FZ18">
        <v>1</v>
      </c>
      <c r="GA18">
        <v>-7.9918699999999995E-2</v>
      </c>
      <c r="GB18">
        <v>1.2211799999999999</v>
      </c>
      <c r="GC18">
        <v>20.36</v>
      </c>
      <c r="GD18">
        <v>5.2389999999999999</v>
      </c>
      <c r="GE18">
        <v>12.0639</v>
      </c>
      <c r="GF18">
        <v>4.9713500000000002</v>
      </c>
      <c r="GG18">
        <v>3.29</v>
      </c>
      <c r="GH18">
        <v>457.9</v>
      </c>
      <c r="GI18">
        <v>9999</v>
      </c>
      <c r="GJ18">
        <v>9999</v>
      </c>
      <c r="GK18">
        <v>9999</v>
      </c>
      <c r="GL18">
        <v>1.8870199999999999</v>
      </c>
      <c r="GM18">
        <v>1.88293</v>
      </c>
      <c r="GN18">
        <v>1.88144</v>
      </c>
      <c r="GO18">
        <v>1.88225</v>
      </c>
      <c r="GP18">
        <v>1.8775900000000001</v>
      </c>
      <c r="GQ18">
        <v>1.8793800000000001</v>
      </c>
      <c r="GR18">
        <v>1.8787700000000001</v>
      </c>
      <c r="GS18">
        <v>1.8859600000000001</v>
      </c>
      <c r="GT18" t="s">
        <v>351</v>
      </c>
      <c r="GU18" t="s">
        <v>19</v>
      </c>
      <c r="GV18" t="s">
        <v>19</v>
      </c>
      <c r="GW18" t="s">
        <v>19</v>
      </c>
      <c r="GX18" t="s">
        <v>352</v>
      </c>
      <c r="GY18" t="s">
        <v>353</v>
      </c>
      <c r="GZ18" t="s">
        <v>354</v>
      </c>
      <c r="HA18" t="s">
        <v>354</v>
      </c>
      <c r="HB18" t="s">
        <v>354</v>
      </c>
      <c r="HC18" t="s">
        <v>354</v>
      </c>
      <c r="HD18">
        <v>0</v>
      </c>
      <c r="HE18">
        <v>100</v>
      </c>
      <c r="HF18">
        <v>100</v>
      </c>
      <c r="HG18">
        <v>-3.274</v>
      </c>
      <c r="HH18">
        <v>-0.21</v>
      </c>
      <c r="HI18">
        <v>2</v>
      </c>
      <c r="HJ18">
        <v>518.42600000000004</v>
      </c>
      <c r="HK18">
        <v>546.24</v>
      </c>
      <c r="HL18">
        <v>23.259499999999999</v>
      </c>
      <c r="HM18">
        <v>26.2499</v>
      </c>
      <c r="HN18">
        <v>30.000399999999999</v>
      </c>
      <c r="HO18">
        <v>26.228999999999999</v>
      </c>
      <c r="HP18">
        <v>26.274799999999999</v>
      </c>
      <c r="HQ18">
        <v>15.4086</v>
      </c>
      <c r="HR18">
        <v>32.174799999999998</v>
      </c>
      <c r="HS18">
        <v>30.111599999999999</v>
      </c>
      <c r="HT18">
        <v>23.188700000000001</v>
      </c>
      <c r="HU18">
        <v>300</v>
      </c>
      <c r="HV18">
        <v>14.298500000000001</v>
      </c>
      <c r="HW18">
        <v>101.065</v>
      </c>
      <c r="HX18">
        <v>102.187</v>
      </c>
    </row>
    <row r="19" spans="1:232" x14ac:dyDescent="0.25">
      <c r="A19">
        <v>3</v>
      </c>
      <c r="B19">
        <v>1566831416.5</v>
      </c>
      <c r="C19">
        <v>211</v>
      </c>
      <c r="D19" t="s">
        <v>360</v>
      </c>
      <c r="E19" t="s">
        <v>361</v>
      </c>
      <c r="G19">
        <v>1566831416.5</v>
      </c>
      <c r="H19">
        <f t="shared" si="0"/>
        <v>5.0237499999575231E-3</v>
      </c>
      <c r="I19">
        <f t="shared" si="1"/>
        <v>24.555551416257178</v>
      </c>
      <c r="J19">
        <f t="shared" si="2"/>
        <v>169.48099999999999</v>
      </c>
      <c r="K19">
        <f t="shared" si="3"/>
        <v>37.555111480133192</v>
      </c>
      <c r="L19">
        <f t="shared" si="4"/>
        <v>3.735286819158592</v>
      </c>
      <c r="M19">
        <f t="shared" si="5"/>
        <v>16.856830413955997</v>
      </c>
      <c r="N19">
        <f t="shared" si="6"/>
        <v>0.32495759580460015</v>
      </c>
      <c r="O19">
        <f t="shared" si="7"/>
        <v>2.2439868851719385</v>
      </c>
      <c r="P19">
        <f t="shared" si="8"/>
        <v>0.30089642370305597</v>
      </c>
      <c r="Q19">
        <f t="shared" si="9"/>
        <v>0.19007338536894364</v>
      </c>
      <c r="R19">
        <f t="shared" si="10"/>
        <v>321.45953723708129</v>
      </c>
      <c r="S19">
        <f t="shared" si="11"/>
        <v>26.887884732166011</v>
      </c>
      <c r="T19">
        <f t="shared" si="12"/>
        <v>26.6768</v>
      </c>
      <c r="U19">
        <f t="shared" si="13"/>
        <v>3.5117791584958571</v>
      </c>
      <c r="V19">
        <f t="shared" si="14"/>
        <v>55.756376986977251</v>
      </c>
      <c r="W19">
        <f t="shared" si="15"/>
        <v>1.8963225552684</v>
      </c>
      <c r="X19">
        <f t="shared" si="16"/>
        <v>3.4010864007740582</v>
      </c>
      <c r="Y19">
        <f t="shared" si="17"/>
        <v>1.6154566032274571</v>
      </c>
      <c r="Z19">
        <f t="shared" si="18"/>
        <v>-221.54737499812677</v>
      </c>
      <c r="AA19">
        <f t="shared" si="19"/>
        <v>-65.678858995595135</v>
      </c>
      <c r="AB19">
        <f t="shared" si="20"/>
        <v>-6.2790728088641146</v>
      </c>
      <c r="AC19">
        <f t="shared" si="21"/>
        <v>27.954230434495287</v>
      </c>
      <c r="AD19">
        <v>-4.1022060721208703E-2</v>
      </c>
      <c r="AE19">
        <v>4.6050856889453602E-2</v>
      </c>
      <c r="AF19">
        <v>3.4444759297987302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52470.373601419073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362</v>
      </c>
      <c r="AS19">
        <v>835.94035294117703</v>
      </c>
      <c r="AT19">
        <v>1000.64</v>
      </c>
      <c r="AU19">
        <f t="shared" si="27"/>
        <v>0.16459430670253339</v>
      </c>
      <c r="AV19">
        <v>0.5</v>
      </c>
      <c r="AW19">
        <f t="shared" si="28"/>
        <v>1681.2981004250157</v>
      </c>
      <c r="AX19">
        <f t="shared" si="29"/>
        <v>24.555551416257178</v>
      </c>
      <c r="AY19">
        <f t="shared" si="30"/>
        <v>138.36604759987091</v>
      </c>
      <c r="AZ19">
        <f t="shared" si="31"/>
        <v>0.36752478413815159</v>
      </c>
      <c r="BA19">
        <f t="shared" si="32"/>
        <v>1.5254422573585242E-2</v>
      </c>
      <c r="BB19">
        <f t="shared" si="33"/>
        <v>1.9257375279820916</v>
      </c>
      <c r="BC19" t="s">
        <v>363</v>
      </c>
      <c r="BD19">
        <v>632.88</v>
      </c>
      <c r="BE19">
        <f t="shared" si="34"/>
        <v>367.76</v>
      </c>
      <c r="BF19">
        <f t="shared" si="35"/>
        <v>0.44784546187411073</v>
      </c>
      <c r="BG19">
        <f t="shared" si="36"/>
        <v>0.83973713683091267</v>
      </c>
      <c r="BH19">
        <f t="shared" si="37"/>
        <v>0.37434790805132362</v>
      </c>
      <c r="BI19">
        <f t="shared" si="38"/>
        <v>0.81412067434964275</v>
      </c>
      <c r="BJ19">
        <v>1874</v>
      </c>
      <c r="BK19">
        <v>300</v>
      </c>
      <c r="BL19">
        <v>300</v>
      </c>
      <c r="BM19">
        <v>300</v>
      </c>
      <c r="BN19">
        <v>10196.1</v>
      </c>
      <c r="BO19">
        <v>953.822</v>
      </c>
      <c r="BP19">
        <v>-6.7940300000000004E-3</v>
      </c>
      <c r="BQ19">
        <v>2.0236800000000001</v>
      </c>
      <c r="BR19" t="s">
        <v>347</v>
      </c>
      <c r="BS19" t="s">
        <v>347</v>
      </c>
      <c r="BT19" t="s">
        <v>347</v>
      </c>
      <c r="BU19" t="s">
        <v>347</v>
      </c>
      <c r="BV19" t="s">
        <v>347</v>
      </c>
      <c r="BW19" t="s">
        <v>347</v>
      </c>
      <c r="BX19" t="s">
        <v>347</v>
      </c>
      <c r="BY19" t="s">
        <v>347</v>
      </c>
      <c r="BZ19" t="s">
        <v>347</v>
      </c>
      <c r="CA19" t="s">
        <v>347</v>
      </c>
      <c r="CB19">
        <f t="shared" si="39"/>
        <v>2000.12</v>
      </c>
      <c r="CC19">
        <f t="shared" si="40"/>
        <v>1681.2981004250157</v>
      </c>
      <c r="CD19">
        <f t="shared" si="41"/>
        <v>0.84059861429565019</v>
      </c>
      <c r="CE19">
        <f t="shared" si="42"/>
        <v>0.19119722859130064</v>
      </c>
      <c r="CF19">
        <v>6</v>
      </c>
      <c r="CG19">
        <v>0.5</v>
      </c>
      <c r="CH19" t="s">
        <v>348</v>
      </c>
      <c r="CI19">
        <v>1566831416.5</v>
      </c>
      <c r="CJ19">
        <v>169.48099999999999</v>
      </c>
      <c r="CK19">
        <v>199.96700000000001</v>
      </c>
      <c r="CL19">
        <v>19.065899999999999</v>
      </c>
      <c r="CM19">
        <v>13.152799999999999</v>
      </c>
      <c r="CN19">
        <v>500.03899999999999</v>
      </c>
      <c r="CO19">
        <v>99.361400000000003</v>
      </c>
      <c r="CP19">
        <v>0.100076</v>
      </c>
      <c r="CQ19">
        <v>26.133900000000001</v>
      </c>
      <c r="CR19">
        <v>26.6768</v>
      </c>
      <c r="CS19">
        <v>999.9</v>
      </c>
      <c r="CT19">
        <v>0</v>
      </c>
      <c r="CU19">
        <v>0</v>
      </c>
      <c r="CV19">
        <v>9956.25</v>
      </c>
      <c r="CW19">
        <v>0</v>
      </c>
      <c r="CX19">
        <v>440.19799999999998</v>
      </c>
      <c r="CY19">
        <v>-30.485199999999999</v>
      </c>
      <c r="CZ19">
        <v>172.77600000000001</v>
      </c>
      <c r="DA19">
        <v>202.63200000000001</v>
      </c>
      <c r="DB19">
        <v>5.9130399999999996</v>
      </c>
      <c r="DC19">
        <v>172.755</v>
      </c>
      <c r="DD19">
        <v>199.96700000000001</v>
      </c>
      <c r="DE19">
        <v>19.2759</v>
      </c>
      <c r="DF19">
        <v>13.152799999999999</v>
      </c>
      <c r="DG19">
        <v>1.8944099999999999</v>
      </c>
      <c r="DH19">
        <v>1.30688</v>
      </c>
      <c r="DI19">
        <v>16.5884</v>
      </c>
      <c r="DJ19">
        <v>10.8782</v>
      </c>
      <c r="DK19">
        <v>2000.12</v>
      </c>
      <c r="DL19">
        <v>0.97999499999999995</v>
      </c>
      <c r="DM19">
        <v>2.0005200000000001E-2</v>
      </c>
      <c r="DN19">
        <v>0</v>
      </c>
      <c r="DO19">
        <v>835.41099999999994</v>
      </c>
      <c r="DP19">
        <v>4.9992900000000002</v>
      </c>
      <c r="DQ19">
        <v>18969.2</v>
      </c>
      <c r="DR19">
        <v>17315.400000000001</v>
      </c>
      <c r="DS19">
        <v>43.875</v>
      </c>
      <c r="DT19">
        <v>44.186999999999998</v>
      </c>
      <c r="DU19">
        <v>44.375</v>
      </c>
      <c r="DV19">
        <v>44.125</v>
      </c>
      <c r="DW19">
        <v>46</v>
      </c>
      <c r="DX19">
        <v>1955.21</v>
      </c>
      <c r="DY19">
        <v>39.909999999999997</v>
      </c>
      <c r="DZ19">
        <v>0</v>
      </c>
      <c r="EA19">
        <v>120.10000014305101</v>
      </c>
      <c r="EB19">
        <v>835.94035294117703</v>
      </c>
      <c r="EC19">
        <v>-4.4247549337086296</v>
      </c>
      <c r="ED19">
        <v>-135.41666626289799</v>
      </c>
      <c r="EE19">
        <v>18976.147058823499</v>
      </c>
      <c r="EF19">
        <v>10</v>
      </c>
      <c r="EG19">
        <v>1566831357</v>
      </c>
      <c r="EH19" t="s">
        <v>364</v>
      </c>
      <c r="EI19">
        <v>4</v>
      </c>
      <c r="EJ19">
        <v>-3.274</v>
      </c>
      <c r="EK19">
        <v>-0.21</v>
      </c>
      <c r="EL19">
        <v>200</v>
      </c>
      <c r="EM19">
        <v>14</v>
      </c>
      <c r="EN19">
        <v>0.04</v>
      </c>
      <c r="EO19">
        <v>0.02</v>
      </c>
      <c r="EP19">
        <v>24.059220556204199</v>
      </c>
      <c r="EQ19">
        <v>3.7248791343667902</v>
      </c>
      <c r="ER19">
        <v>0.37992455070153602</v>
      </c>
      <c r="ES19">
        <v>0</v>
      </c>
      <c r="ET19">
        <v>0.310377159129688</v>
      </c>
      <c r="EU19">
        <v>8.4726340792959196E-2</v>
      </c>
      <c r="EV19">
        <v>8.5664301398725093E-3</v>
      </c>
      <c r="EW19">
        <v>1</v>
      </c>
      <c r="EX19">
        <v>1</v>
      </c>
      <c r="EY19">
        <v>2</v>
      </c>
      <c r="EZ19" t="s">
        <v>365</v>
      </c>
      <c r="FA19">
        <v>2.9389500000000002</v>
      </c>
      <c r="FB19">
        <v>2.6376300000000001</v>
      </c>
      <c r="FC19">
        <v>4.4848399999999997E-2</v>
      </c>
      <c r="FD19">
        <v>5.1979900000000002E-2</v>
      </c>
      <c r="FE19">
        <v>9.3224399999999999E-2</v>
      </c>
      <c r="FF19">
        <v>7.1340399999999998E-2</v>
      </c>
      <c r="FG19">
        <v>34229.1</v>
      </c>
      <c r="FH19">
        <v>29743.8</v>
      </c>
      <c r="FI19">
        <v>31158.5</v>
      </c>
      <c r="FJ19">
        <v>27494.2</v>
      </c>
      <c r="FK19">
        <v>39575.699999999997</v>
      </c>
      <c r="FL19">
        <v>38568.699999999997</v>
      </c>
      <c r="FM19">
        <v>43681.9</v>
      </c>
      <c r="FN19">
        <v>42408.5</v>
      </c>
      <c r="FO19">
        <v>2.03077</v>
      </c>
      <c r="FP19">
        <v>1.97123</v>
      </c>
      <c r="FQ19">
        <v>0.159472</v>
      </c>
      <c r="FR19">
        <v>0</v>
      </c>
      <c r="FS19">
        <v>24.061800000000002</v>
      </c>
      <c r="FT19">
        <v>999.9</v>
      </c>
      <c r="FU19">
        <v>52.765000000000001</v>
      </c>
      <c r="FV19">
        <v>27.271000000000001</v>
      </c>
      <c r="FW19">
        <v>19.311599999999999</v>
      </c>
      <c r="FX19">
        <v>58.375500000000002</v>
      </c>
      <c r="FY19">
        <v>40.008000000000003</v>
      </c>
      <c r="FZ19">
        <v>1</v>
      </c>
      <c r="GA19">
        <v>-7.6300800000000002E-2</v>
      </c>
      <c r="GB19">
        <v>-0.87729299999999999</v>
      </c>
      <c r="GC19">
        <v>20.362300000000001</v>
      </c>
      <c r="GD19">
        <v>5.2397499999999999</v>
      </c>
      <c r="GE19">
        <v>12.0639</v>
      </c>
      <c r="GF19">
        <v>4.9717000000000002</v>
      </c>
      <c r="GG19">
        <v>3.29</v>
      </c>
      <c r="GH19">
        <v>457.9</v>
      </c>
      <c r="GI19">
        <v>9999</v>
      </c>
      <c r="GJ19">
        <v>9999</v>
      </c>
      <c r="GK19">
        <v>9999</v>
      </c>
      <c r="GL19">
        <v>1.8870400000000001</v>
      </c>
      <c r="GM19">
        <v>1.88293</v>
      </c>
      <c r="GN19">
        <v>1.8814299999999999</v>
      </c>
      <c r="GO19">
        <v>1.88226</v>
      </c>
      <c r="GP19">
        <v>1.8775900000000001</v>
      </c>
      <c r="GQ19">
        <v>1.87937</v>
      </c>
      <c r="GR19">
        <v>1.8788100000000001</v>
      </c>
      <c r="GS19">
        <v>1.88591</v>
      </c>
      <c r="GT19" t="s">
        <v>351</v>
      </c>
      <c r="GU19" t="s">
        <v>19</v>
      </c>
      <c r="GV19" t="s">
        <v>19</v>
      </c>
      <c r="GW19" t="s">
        <v>19</v>
      </c>
      <c r="GX19" t="s">
        <v>352</v>
      </c>
      <c r="GY19" t="s">
        <v>353</v>
      </c>
      <c r="GZ19" t="s">
        <v>354</v>
      </c>
      <c r="HA19" t="s">
        <v>354</v>
      </c>
      <c r="HB19" t="s">
        <v>354</v>
      </c>
      <c r="HC19" t="s">
        <v>354</v>
      </c>
      <c r="HD19">
        <v>0</v>
      </c>
      <c r="HE19">
        <v>100</v>
      </c>
      <c r="HF19">
        <v>100</v>
      </c>
      <c r="HG19">
        <v>-3.274</v>
      </c>
      <c r="HH19">
        <v>-0.21</v>
      </c>
      <c r="HI19">
        <v>2</v>
      </c>
      <c r="HJ19">
        <v>519.87900000000002</v>
      </c>
      <c r="HK19">
        <v>544.32399999999996</v>
      </c>
      <c r="HL19">
        <v>24.591999999999999</v>
      </c>
      <c r="HM19">
        <v>26.316199999999998</v>
      </c>
      <c r="HN19">
        <v>30.000399999999999</v>
      </c>
      <c r="HO19">
        <v>26.2883</v>
      </c>
      <c r="HP19">
        <v>26.334</v>
      </c>
      <c r="HQ19">
        <v>11.3666</v>
      </c>
      <c r="HR19">
        <v>38.249200000000002</v>
      </c>
      <c r="HS19">
        <v>28.119700000000002</v>
      </c>
      <c r="HT19">
        <v>24.812899999999999</v>
      </c>
      <c r="HU19">
        <v>200</v>
      </c>
      <c r="HV19">
        <v>12.999499999999999</v>
      </c>
      <c r="HW19">
        <v>101.05800000000001</v>
      </c>
      <c r="HX19">
        <v>102.181</v>
      </c>
    </row>
    <row r="20" spans="1:232" x14ac:dyDescent="0.25">
      <c r="A20">
        <v>4</v>
      </c>
      <c r="B20">
        <v>1566831537</v>
      </c>
      <c r="C20">
        <v>331.5</v>
      </c>
      <c r="D20" t="s">
        <v>366</v>
      </c>
      <c r="E20" t="s">
        <v>367</v>
      </c>
      <c r="G20">
        <v>1566831537</v>
      </c>
      <c r="H20">
        <f t="shared" si="0"/>
        <v>6.2095221455771366E-3</v>
      </c>
      <c r="I20">
        <f t="shared" si="1"/>
        <v>15.248690302100925</v>
      </c>
      <c r="J20">
        <f t="shared" si="2"/>
        <v>81.0929</v>
      </c>
      <c r="K20">
        <f t="shared" si="3"/>
        <v>16.415236993214833</v>
      </c>
      <c r="L20">
        <f t="shared" si="4"/>
        <v>1.6326024776423067</v>
      </c>
      <c r="M20">
        <f t="shared" si="5"/>
        <v>8.0652182794511997</v>
      </c>
      <c r="N20">
        <f t="shared" si="6"/>
        <v>0.41844724057632815</v>
      </c>
      <c r="O20">
        <f t="shared" si="7"/>
        <v>2.2550168958180405</v>
      </c>
      <c r="P20">
        <f t="shared" si="8"/>
        <v>0.37961112179950818</v>
      </c>
      <c r="Q20">
        <f t="shared" si="9"/>
        <v>0.24044514051916399</v>
      </c>
      <c r="R20">
        <f t="shared" si="10"/>
        <v>321.44038532313567</v>
      </c>
      <c r="S20">
        <f t="shared" si="11"/>
        <v>27.420421490303795</v>
      </c>
      <c r="T20">
        <f t="shared" si="12"/>
        <v>26.999199999999998</v>
      </c>
      <c r="U20">
        <f t="shared" si="13"/>
        <v>3.5789915258989589</v>
      </c>
      <c r="V20">
        <f t="shared" si="14"/>
        <v>55.60929157213954</v>
      </c>
      <c r="W20">
        <f t="shared" si="15"/>
        <v>1.9977335496719999</v>
      </c>
      <c r="X20">
        <f t="shared" si="16"/>
        <v>3.5924456025130729</v>
      </c>
      <c r="Y20">
        <f t="shared" si="17"/>
        <v>1.581257976226959</v>
      </c>
      <c r="Z20">
        <f t="shared" si="18"/>
        <v>-273.83992661995171</v>
      </c>
      <c r="AA20">
        <f t="shared" si="19"/>
        <v>7.7684808897012019</v>
      </c>
      <c r="AB20">
        <f t="shared" si="20"/>
        <v>0.74369789822670185</v>
      </c>
      <c r="AC20">
        <f t="shared" si="21"/>
        <v>56.112637491111848</v>
      </c>
      <c r="AD20">
        <v>-4.1318945817947303E-2</v>
      </c>
      <c r="AE20">
        <v>4.6384136419105597E-2</v>
      </c>
      <c r="AF20">
        <v>3.46419412674951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52670.88938009218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368</v>
      </c>
      <c r="AS20">
        <v>853.50882352941198</v>
      </c>
      <c r="AT20">
        <v>963.678</v>
      </c>
      <c r="AU20">
        <f t="shared" si="27"/>
        <v>0.11432156433018914</v>
      </c>
      <c r="AV20">
        <v>0.5</v>
      </c>
      <c r="AW20">
        <f t="shared" si="28"/>
        <v>1681.1973004250415</v>
      </c>
      <c r="AX20">
        <f t="shared" si="29"/>
        <v>15.248690302100925</v>
      </c>
      <c r="AY20">
        <f t="shared" si="30"/>
        <v>96.098552666140847</v>
      </c>
      <c r="AZ20">
        <f t="shared" si="31"/>
        <v>0.30860723187620764</v>
      </c>
      <c r="BA20">
        <f t="shared" si="32"/>
        <v>9.7194841900840028E-3</v>
      </c>
      <c r="BB20">
        <f t="shared" si="33"/>
        <v>2.0379545864905086</v>
      </c>
      <c r="BC20" t="s">
        <v>369</v>
      </c>
      <c r="BD20">
        <v>666.28</v>
      </c>
      <c r="BE20">
        <f t="shared" si="34"/>
        <v>297.39800000000002</v>
      </c>
      <c r="BF20">
        <f t="shared" si="35"/>
        <v>0.37044356878858636</v>
      </c>
      <c r="BG20">
        <f t="shared" si="36"/>
        <v>0.86848536038526014</v>
      </c>
      <c r="BH20">
        <f t="shared" si="37"/>
        <v>0.27337120984329893</v>
      </c>
      <c r="BI20">
        <f t="shared" si="38"/>
        <v>0.82973665610613689</v>
      </c>
      <c r="BJ20">
        <v>1876</v>
      </c>
      <c r="BK20">
        <v>300</v>
      </c>
      <c r="BL20">
        <v>300</v>
      </c>
      <c r="BM20">
        <v>300</v>
      </c>
      <c r="BN20">
        <v>10195.6</v>
      </c>
      <c r="BO20">
        <v>937.34400000000005</v>
      </c>
      <c r="BP20">
        <v>-6.7937099999999997E-3</v>
      </c>
      <c r="BQ20">
        <v>2.0295999999999998</v>
      </c>
      <c r="BR20" t="s">
        <v>347</v>
      </c>
      <c r="BS20" t="s">
        <v>347</v>
      </c>
      <c r="BT20" t="s">
        <v>347</v>
      </c>
      <c r="BU20" t="s">
        <v>347</v>
      </c>
      <c r="BV20" t="s">
        <v>347</v>
      </c>
      <c r="BW20" t="s">
        <v>347</v>
      </c>
      <c r="BX20" t="s">
        <v>347</v>
      </c>
      <c r="BY20" t="s">
        <v>347</v>
      </c>
      <c r="BZ20" t="s">
        <v>347</v>
      </c>
      <c r="CA20" t="s">
        <v>347</v>
      </c>
      <c r="CB20">
        <f t="shared" si="39"/>
        <v>2000</v>
      </c>
      <c r="CC20">
        <f t="shared" si="40"/>
        <v>1681.1973004250415</v>
      </c>
      <c r="CD20">
        <f t="shared" si="41"/>
        <v>0.84059865021252078</v>
      </c>
      <c r="CE20">
        <f t="shared" si="42"/>
        <v>0.19119730042504166</v>
      </c>
      <c r="CF20">
        <v>6</v>
      </c>
      <c r="CG20">
        <v>0.5</v>
      </c>
      <c r="CH20" t="s">
        <v>348</v>
      </c>
      <c r="CI20">
        <v>1566831537</v>
      </c>
      <c r="CJ20">
        <v>81.0929</v>
      </c>
      <c r="CK20">
        <v>99.992599999999996</v>
      </c>
      <c r="CL20">
        <v>20.086500000000001</v>
      </c>
      <c r="CM20">
        <v>12.7859</v>
      </c>
      <c r="CN20">
        <v>500.07900000000001</v>
      </c>
      <c r="CO20">
        <v>99.356499999999997</v>
      </c>
      <c r="CP20">
        <v>0.10002800000000001</v>
      </c>
      <c r="CQ20">
        <v>27.063099999999999</v>
      </c>
      <c r="CR20">
        <v>26.999199999999998</v>
      </c>
      <c r="CS20">
        <v>999.9</v>
      </c>
      <c r="CT20">
        <v>0</v>
      </c>
      <c r="CU20">
        <v>0</v>
      </c>
      <c r="CV20">
        <v>10028.799999999999</v>
      </c>
      <c r="CW20">
        <v>0</v>
      </c>
      <c r="CX20">
        <v>429.06200000000001</v>
      </c>
      <c r="CY20">
        <v>-18.899699999999999</v>
      </c>
      <c r="CZ20">
        <v>82.755099999999999</v>
      </c>
      <c r="DA20">
        <v>101.288</v>
      </c>
      <c r="DB20">
        <v>7.3006099999999998</v>
      </c>
      <c r="DC20">
        <v>84.469899999999996</v>
      </c>
      <c r="DD20">
        <v>99.992599999999996</v>
      </c>
      <c r="DE20">
        <v>20.314499999999999</v>
      </c>
      <c r="DF20">
        <v>12.7859</v>
      </c>
      <c r="DG20">
        <v>1.99573</v>
      </c>
      <c r="DH20">
        <v>1.2703599999999999</v>
      </c>
      <c r="DI20">
        <v>17.410499999999999</v>
      </c>
      <c r="DJ20">
        <v>10.4527</v>
      </c>
      <c r="DK20">
        <v>2000</v>
      </c>
      <c r="DL20">
        <v>0.97999499999999995</v>
      </c>
      <c r="DM20">
        <v>2.0005200000000001E-2</v>
      </c>
      <c r="DN20">
        <v>0</v>
      </c>
      <c r="DO20">
        <v>853.34100000000001</v>
      </c>
      <c r="DP20">
        <v>4.9992900000000002</v>
      </c>
      <c r="DQ20">
        <v>19263.099999999999</v>
      </c>
      <c r="DR20">
        <v>17314.3</v>
      </c>
      <c r="DS20">
        <v>43.936999999999998</v>
      </c>
      <c r="DT20">
        <v>44.061999999999998</v>
      </c>
      <c r="DU20">
        <v>44.375</v>
      </c>
      <c r="DV20">
        <v>44.061999999999998</v>
      </c>
      <c r="DW20">
        <v>46</v>
      </c>
      <c r="DX20">
        <v>1955.09</v>
      </c>
      <c r="DY20">
        <v>39.909999999999997</v>
      </c>
      <c r="DZ20">
        <v>0</v>
      </c>
      <c r="EA20">
        <v>120.10000014305101</v>
      </c>
      <c r="EB20">
        <v>853.50882352941198</v>
      </c>
      <c r="EC20">
        <v>-1.0647058860382299</v>
      </c>
      <c r="ED20">
        <v>-177.72058769022601</v>
      </c>
      <c r="EE20">
        <v>19302.905882352901</v>
      </c>
      <c r="EF20">
        <v>10</v>
      </c>
      <c r="EG20">
        <v>1566831480.5</v>
      </c>
      <c r="EH20" t="s">
        <v>370</v>
      </c>
      <c r="EI20">
        <v>5</v>
      </c>
      <c r="EJ20">
        <v>-3.3769999999999998</v>
      </c>
      <c r="EK20">
        <v>-0.22800000000000001</v>
      </c>
      <c r="EL20">
        <v>100</v>
      </c>
      <c r="EM20">
        <v>13</v>
      </c>
      <c r="EN20">
        <v>0.14000000000000001</v>
      </c>
      <c r="EO20">
        <v>0.01</v>
      </c>
      <c r="EP20">
        <v>15.0227100984876</v>
      </c>
      <c r="EQ20">
        <v>1.44629239385484</v>
      </c>
      <c r="ER20">
        <v>0.14815297966757501</v>
      </c>
      <c r="ES20">
        <v>0</v>
      </c>
      <c r="ET20">
        <v>0.40574611214298401</v>
      </c>
      <c r="EU20">
        <v>8.1725992181661294E-2</v>
      </c>
      <c r="EV20">
        <v>8.2989885428793094E-3</v>
      </c>
      <c r="EW20">
        <v>1</v>
      </c>
      <c r="EX20">
        <v>1</v>
      </c>
      <c r="EY20">
        <v>2</v>
      </c>
      <c r="EZ20" t="s">
        <v>365</v>
      </c>
      <c r="FA20">
        <v>2.9390200000000002</v>
      </c>
      <c r="FB20">
        <v>2.6375799999999998</v>
      </c>
      <c r="FC20">
        <v>2.29573E-2</v>
      </c>
      <c r="FD20">
        <v>2.7585800000000001E-2</v>
      </c>
      <c r="FE20">
        <v>9.6805500000000003E-2</v>
      </c>
      <c r="FF20">
        <v>6.9838200000000003E-2</v>
      </c>
      <c r="FG20">
        <v>35013</v>
      </c>
      <c r="FH20">
        <v>30509.200000000001</v>
      </c>
      <c r="FI20">
        <v>31157.8</v>
      </c>
      <c r="FJ20">
        <v>27493.9</v>
      </c>
      <c r="FK20">
        <v>39414.699999999997</v>
      </c>
      <c r="FL20">
        <v>38628</v>
      </c>
      <c r="FM20">
        <v>43681.5</v>
      </c>
      <c r="FN20">
        <v>42407.9</v>
      </c>
      <c r="FO20">
        <v>2.0318299999999998</v>
      </c>
      <c r="FP20">
        <v>1.96895</v>
      </c>
      <c r="FQ20">
        <v>0.16458300000000001</v>
      </c>
      <c r="FR20">
        <v>0</v>
      </c>
      <c r="FS20">
        <v>24.3017</v>
      </c>
      <c r="FT20">
        <v>999.9</v>
      </c>
      <c r="FU20">
        <v>52.252000000000002</v>
      </c>
      <c r="FV20">
        <v>27.372</v>
      </c>
      <c r="FW20">
        <v>19.238199999999999</v>
      </c>
      <c r="FX20">
        <v>57.855499999999999</v>
      </c>
      <c r="FY20">
        <v>39.835700000000003</v>
      </c>
      <c r="FZ20">
        <v>1</v>
      </c>
      <c r="GA20">
        <v>-7.3506100000000005E-2</v>
      </c>
      <c r="GB20">
        <v>0.23976600000000001</v>
      </c>
      <c r="GC20">
        <v>20.365400000000001</v>
      </c>
      <c r="GD20">
        <v>5.2393000000000001</v>
      </c>
      <c r="GE20">
        <v>12.0639</v>
      </c>
      <c r="GF20">
        <v>4.9713500000000002</v>
      </c>
      <c r="GG20">
        <v>3.29</v>
      </c>
      <c r="GH20">
        <v>458</v>
      </c>
      <c r="GI20">
        <v>9999</v>
      </c>
      <c r="GJ20">
        <v>9999</v>
      </c>
      <c r="GK20">
        <v>9999</v>
      </c>
      <c r="GL20">
        <v>1.8870400000000001</v>
      </c>
      <c r="GM20">
        <v>1.88293</v>
      </c>
      <c r="GN20">
        <v>1.8814299999999999</v>
      </c>
      <c r="GO20">
        <v>1.88225</v>
      </c>
      <c r="GP20">
        <v>1.87761</v>
      </c>
      <c r="GQ20">
        <v>1.8794</v>
      </c>
      <c r="GR20">
        <v>1.8788100000000001</v>
      </c>
      <c r="GS20">
        <v>1.88595</v>
      </c>
      <c r="GT20" t="s">
        <v>351</v>
      </c>
      <c r="GU20" t="s">
        <v>19</v>
      </c>
      <c r="GV20" t="s">
        <v>19</v>
      </c>
      <c r="GW20" t="s">
        <v>19</v>
      </c>
      <c r="GX20" t="s">
        <v>352</v>
      </c>
      <c r="GY20" t="s">
        <v>353</v>
      </c>
      <c r="GZ20" t="s">
        <v>354</v>
      </c>
      <c r="HA20" t="s">
        <v>354</v>
      </c>
      <c r="HB20" t="s">
        <v>354</v>
      </c>
      <c r="HC20" t="s">
        <v>354</v>
      </c>
      <c r="HD20">
        <v>0</v>
      </c>
      <c r="HE20">
        <v>100</v>
      </c>
      <c r="HF20">
        <v>100</v>
      </c>
      <c r="HG20">
        <v>-3.3769999999999998</v>
      </c>
      <c r="HH20">
        <v>-0.22800000000000001</v>
      </c>
      <c r="HI20">
        <v>2</v>
      </c>
      <c r="HJ20">
        <v>520.88099999999997</v>
      </c>
      <c r="HK20">
        <v>543.06700000000001</v>
      </c>
      <c r="HL20">
        <v>24.974799999999998</v>
      </c>
      <c r="HM20">
        <v>26.338200000000001</v>
      </c>
      <c r="HN20">
        <v>30.0002</v>
      </c>
      <c r="HO20">
        <v>26.3278</v>
      </c>
      <c r="HP20">
        <v>26.3735</v>
      </c>
      <c r="HQ20">
        <v>7.2071500000000004</v>
      </c>
      <c r="HR20">
        <v>39.3947</v>
      </c>
      <c r="HS20">
        <v>25.837299999999999</v>
      </c>
      <c r="HT20">
        <v>24.996400000000001</v>
      </c>
      <c r="HU20">
        <v>100</v>
      </c>
      <c r="HV20">
        <v>12.6394</v>
      </c>
      <c r="HW20">
        <v>101.056</v>
      </c>
      <c r="HX20">
        <v>102.18</v>
      </c>
    </row>
    <row r="21" spans="1:232" x14ac:dyDescent="0.25">
      <c r="A21">
        <v>5</v>
      </c>
      <c r="B21">
        <v>1566831631</v>
      </c>
      <c r="C21">
        <v>425.5</v>
      </c>
      <c r="D21" t="s">
        <v>371</v>
      </c>
      <c r="E21" t="s">
        <v>372</v>
      </c>
      <c r="G21">
        <v>1566831631</v>
      </c>
      <c r="H21">
        <f t="shared" si="0"/>
        <v>6.9691695576388829E-3</v>
      </c>
      <c r="I21">
        <f t="shared" si="1"/>
        <v>0.78612684483923989</v>
      </c>
      <c r="J21">
        <f t="shared" si="2"/>
        <v>0.79699600000000004</v>
      </c>
      <c r="K21">
        <f t="shared" si="3"/>
        <v>-2.03952937355335</v>
      </c>
      <c r="L21">
        <f t="shared" si="4"/>
        <v>-0.20283577800261834</v>
      </c>
      <c r="M21">
        <f t="shared" si="5"/>
        <v>7.9263042651514001E-2</v>
      </c>
      <c r="N21">
        <f t="shared" si="6"/>
        <v>0.48587289207512424</v>
      </c>
      <c r="O21">
        <f t="shared" si="7"/>
        <v>2.2536077795115088</v>
      </c>
      <c r="P21">
        <f t="shared" si="8"/>
        <v>0.43430786511355052</v>
      </c>
      <c r="Q21">
        <f t="shared" si="9"/>
        <v>0.27561788773255846</v>
      </c>
      <c r="R21">
        <f t="shared" si="10"/>
        <v>321.41963741637278</v>
      </c>
      <c r="S21">
        <f t="shared" si="11"/>
        <v>27.393328060761206</v>
      </c>
      <c r="T21">
        <f t="shared" si="12"/>
        <v>27.0288</v>
      </c>
      <c r="U21">
        <f t="shared" si="13"/>
        <v>3.5852182959918975</v>
      </c>
      <c r="V21">
        <f t="shared" si="14"/>
        <v>55.89007932500364</v>
      </c>
      <c r="W21">
        <f t="shared" si="15"/>
        <v>2.0344349353025999</v>
      </c>
      <c r="X21">
        <f t="shared" si="16"/>
        <v>3.6400644978015828</v>
      </c>
      <c r="Y21">
        <f t="shared" si="17"/>
        <v>1.5507833606892976</v>
      </c>
      <c r="Z21">
        <f t="shared" si="18"/>
        <v>-307.34037749187473</v>
      </c>
      <c r="AA21">
        <f t="shared" si="19"/>
        <v>31.443294875215628</v>
      </c>
      <c r="AB21">
        <f t="shared" si="20"/>
        <v>3.0158632197367568</v>
      </c>
      <c r="AC21">
        <f t="shared" si="21"/>
        <v>48.538418019450404</v>
      </c>
      <c r="AD21">
        <v>-4.1280944460942402E-2</v>
      </c>
      <c r="AE21">
        <v>4.6341476566765898E-2</v>
      </c>
      <c r="AF21">
        <v>3.46167292070484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52585.019953839655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373</v>
      </c>
      <c r="AS21">
        <v>895.22452941176505</v>
      </c>
      <c r="AT21">
        <v>935.31500000000005</v>
      </c>
      <c r="AU21">
        <f t="shared" si="27"/>
        <v>4.2863068151622774E-2</v>
      </c>
      <c r="AV21">
        <v>0.5</v>
      </c>
      <c r="AW21">
        <f t="shared" si="28"/>
        <v>1681.0881004250691</v>
      </c>
      <c r="AX21">
        <f t="shared" si="29"/>
        <v>0.78612684483923989</v>
      </c>
      <c r="AY21">
        <f t="shared" si="30"/>
        <v>36.028296908700902</v>
      </c>
      <c r="AZ21">
        <f t="shared" si="31"/>
        <v>0.23561580857785877</v>
      </c>
      <c r="BA21">
        <f t="shared" si="32"/>
        <v>1.1170188666237062E-3</v>
      </c>
      <c r="BB21">
        <f t="shared" si="33"/>
        <v>2.1300791711883162</v>
      </c>
      <c r="BC21" t="s">
        <v>374</v>
      </c>
      <c r="BD21">
        <v>714.94</v>
      </c>
      <c r="BE21">
        <f t="shared" si="34"/>
        <v>220.375</v>
      </c>
      <c r="BF21">
        <f t="shared" si="35"/>
        <v>0.18191932201127628</v>
      </c>
      <c r="BG21">
        <f t="shared" si="36"/>
        <v>0.90040313286662721</v>
      </c>
      <c r="BH21">
        <f t="shared" si="37"/>
        <v>0.10701090382666216</v>
      </c>
      <c r="BI21">
        <f t="shared" si="38"/>
        <v>0.84171966813360943</v>
      </c>
      <c r="BJ21">
        <v>1878</v>
      </c>
      <c r="BK21">
        <v>300</v>
      </c>
      <c r="BL21">
        <v>300</v>
      </c>
      <c r="BM21">
        <v>300</v>
      </c>
      <c r="BN21">
        <v>10196</v>
      </c>
      <c r="BO21">
        <v>922.01</v>
      </c>
      <c r="BP21">
        <v>-6.7938499999999997E-3</v>
      </c>
      <c r="BQ21">
        <v>0.271729</v>
      </c>
      <c r="BR21" t="s">
        <v>347</v>
      </c>
      <c r="BS21" t="s">
        <v>347</v>
      </c>
      <c r="BT21" t="s">
        <v>347</v>
      </c>
      <c r="BU21" t="s">
        <v>347</v>
      </c>
      <c r="BV21" t="s">
        <v>347</v>
      </c>
      <c r="BW21" t="s">
        <v>347</v>
      </c>
      <c r="BX21" t="s">
        <v>347</v>
      </c>
      <c r="BY21" t="s">
        <v>347</v>
      </c>
      <c r="BZ21" t="s">
        <v>347</v>
      </c>
      <c r="CA21" t="s">
        <v>347</v>
      </c>
      <c r="CB21">
        <f t="shared" si="39"/>
        <v>1999.87</v>
      </c>
      <c r="CC21">
        <f t="shared" si="40"/>
        <v>1681.0881004250691</v>
      </c>
      <c r="CD21">
        <f t="shared" si="41"/>
        <v>0.84059868912732782</v>
      </c>
      <c r="CE21">
        <f t="shared" si="42"/>
        <v>0.19119737825465583</v>
      </c>
      <c r="CF21">
        <v>6</v>
      </c>
      <c r="CG21">
        <v>0.5</v>
      </c>
      <c r="CH21" t="s">
        <v>348</v>
      </c>
      <c r="CI21">
        <v>1566831631</v>
      </c>
      <c r="CJ21">
        <v>0.79699600000000004</v>
      </c>
      <c r="CK21">
        <v>1.74708</v>
      </c>
      <c r="CL21">
        <v>20.456399999999999</v>
      </c>
      <c r="CM21">
        <v>12.2639</v>
      </c>
      <c r="CN21">
        <v>499.96499999999997</v>
      </c>
      <c r="CO21">
        <v>99.3523</v>
      </c>
      <c r="CP21">
        <v>9.9946499999999994E-2</v>
      </c>
      <c r="CQ21">
        <v>27.287600000000001</v>
      </c>
      <c r="CR21">
        <v>27.0288</v>
      </c>
      <c r="CS21">
        <v>999.9</v>
      </c>
      <c r="CT21">
        <v>0</v>
      </c>
      <c r="CU21">
        <v>0</v>
      </c>
      <c r="CV21">
        <v>10020</v>
      </c>
      <c r="CW21">
        <v>0</v>
      </c>
      <c r="CX21">
        <v>415.70100000000002</v>
      </c>
      <c r="CY21">
        <v>-0.95008300000000001</v>
      </c>
      <c r="CZ21">
        <v>0.81364099999999995</v>
      </c>
      <c r="DA21">
        <v>1.76877</v>
      </c>
      <c r="DB21">
        <v>8.1924899999999994</v>
      </c>
      <c r="DC21">
        <v>3.5819999999999999</v>
      </c>
      <c r="DD21">
        <v>1.74708</v>
      </c>
      <c r="DE21">
        <v>20.691400000000002</v>
      </c>
      <c r="DF21">
        <v>12.2639</v>
      </c>
      <c r="DG21">
        <v>2.0323899999999999</v>
      </c>
      <c r="DH21">
        <v>1.21845</v>
      </c>
      <c r="DI21">
        <v>17.699000000000002</v>
      </c>
      <c r="DJ21">
        <v>9.8289000000000009</v>
      </c>
      <c r="DK21">
        <v>1999.87</v>
      </c>
      <c r="DL21">
        <v>0.97999199999999997</v>
      </c>
      <c r="DM21">
        <v>2.0007899999999999E-2</v>
      </c>
      <c r="DN21">
        <v>0</v>
      </c>
      <c r="DO21">
        <v>894.55700000000002</v>
      </c>
      <c r="DP21">
        <v>4.9992900000000002</v>
      </c>
      <c r="DQ21">
        <v>19973.2</v>
      </c>
      <c r="DR21">
        <v>17313.2</v>
      </c>
      <c r="DS21">
        <v>44</v>
      </c>
      <c r="DT21">
        <v>44.25</v>
      </c>
      <c r="DU21">
        <v>44.375</v>
      </c>
      <c r="DV21">
        <v>44.436999999999998</v>
      </c>
      <c r="DW21">
        <v>45.625</v>
      </c>
      <c r="DX21">
        <v>1954.96</v>
      </c>
      <c r="DY21">
        <v>39.909999999999997</v>
      </c>
      <c r="DZ21">
        <v>0</v>
      </c>
      <c r="EA21">
        <v>93.700000047683702</v>
      </c>
      <c r="EB21">
        <v>895.22452941176505</v>
      </c>
      <c r="EC21">
        <v>-5.5585784435521397</v>
      </c>
      <c r="ED21">
        <v>-64.509804958083393</v>
      </c>
      <c r="EE21">
        <v>19949.911764705899</v>
      </c>
      <c r="EF21">
        <v>10</v>
      </c>
      <c r="EG21">
        <v>1566831599</v>
      </c>
      <c r="EH21" t="s">
        <v>375</v>
      </c>
      <c r="EI21">
        <v>6</v>
      </c>
      <c r="EJ21">
        <v>-2.7850000000000001</v>
      </c>
      <c r="EK21">
        <v>-0.23499999999999999</v>
      </c>
      <c r="EL21">
        <v>2</v>
      </c>
      <c r="EM21">
        <v>12</v>
      </c>
      <c r="EN21">
        <v>0.33</v>
      </c>
      <c r="EO21">
        <v>0.01</v>
      </c>
      <c r="EP21">
        <v>0.75446851599717102</v>
      </c>
      <c r="EQ21">
        <v>4.5530842323458103E-2</v>
      </c>
      <c r="ER21">
        <v>2.8354166036343699E-2</v>
      </c>
      <c r="ES21">
        <v>1</v>
      </c>
      <c r="ET21">
        <v>0.47766343352132401</v>
      </c>
      <c r="EU21">
        <v>9.065823629915E-2</v>
      </c>
      <c r="EV21">
        <v>1.2841741480508999E-2</v>
      </c>
      <c r="EW21">
        <v>1</v>
      </c>
      <c r="EX21">
        <v>2</v>
      </c>
      <c r="EY21">
        <v>2</v>
      </c>
      <c r="EZ21" t="s">
        <v>350</v>
      </c>
      <c r="FA21">
        <v>2.93866</v>
      </c>
      <c r="FB21">
        <v>2.6375000000000002</v>
      </c>
      <c r="FC21">
        <v>9.96907E-4</v>
      </c>
      <c r="FD21">
        <v>5.02175E-4</v>
      </c>
      <c r="FE21">
        <v>9.8078600000000002E-2</v>
      </c>
      <c r="FF21">
        <v>6.7679600000000006E-2</v>
      </c>
      <c r="FG21">
        <v>35798.6</v>
      </c>
      <c r="FH21">
        <v>31358.5</v>
      </c>
      <c r="FI21">
        <v>31156.400000000001</v>
      </c>
      <c r="FJ21">
        <v>27493.3</v>
      </c>
      <c r="FK21">
        <v>39354.400000000001</v>
      </c>
      <c r="FL21">
        <v>38714.300000000003</v>
      </c>
      <c r="FM21">
        <v>43679.9</v>
      </c>
      <c r="FN21">
        <v>42407.1</v>
      </c>
      <c r="FO21">
        <v>2.0306500000000001</v>
      </c>
      <c r="FP21">
        <v>1.9661999999999999</v>
      </c>
      <c r="FQ21">
        <v>0.155143</v>
      </c>
      <c r="FR21">
        <v>0</v>
      </c>
      <c r="FS21">
        <v>24.4864</v>
      </c>
      <c r="FT21">
        <v>999.9</v>
      </c>
      <c r="FU21">
        <v>51.813000000000002</v>
      </c>
      <c r="FV21">
        <v>27.411999999999999</v>
      </c>
      <c r="FW21">
        <v>19.121600000000001</v>
      </c>
      <c r="FX21">
        <v>59.195500000000003</v>
      </c>
      <c r="FY21">
        <v>39.984000000000002</v>
      </c>
      <c r="FZ21">
        <v>1</v>
      </c>
      <c r="GA21">
        <v>-7.1021299999999996E-2</v>
      </c>
      <c r="GB21">
        <v>0.218666</v>
      </c>
      <c r="GC21">
        <v>20.365100000000002</v>
      </c>
      <c r="GD21">
        <v>5.2397499999999999</v>
      </c>
      <c r="GE21">
        <v>12.0639</v>
      </c>
      <c r="GF21">
        <v>4.9714</v>
      </c>
      <c r="GG21">
        <v>3.29</v>
      </c>
      <c r="GH21">
        <v>458</v>
      </c>
      <c r="GI21">
        <v>9999</v>
      </c>
      <c r="GJ21">
        <v>9999</v>
      </c>
      <c r="GK21">
        <v>9999</v>
      </c>
      <c r="GL21">
        <v>1.8870499999999999</v>
      </c>
      <c r="GM21">
        <v>1.8829499999999999</v>
      </c>
      <c r="GN21">
        <v>1.88154</v>
      </c>
      <c r="GO21">
        <v>1.88232</v>
      </c>
      <c r="GP21">
        <v>1.87765</v>
      </c>
      <c r="GQ21">
        <v>1.8794299999999999</v>
      </c>
      <c r="GR21">
        <v>1.8788199999999999</v>
      </c>
      <c r="GS21">
        <v>1.8859999999999999</v>
      </c>
      <c r="GT21" t="s">
        <v>351</v>
      </c>
      <c r="GU21" t="s">
        <v>19</v>
      </c>
      <c r="GV21" t="s">
        <v>19</v>
      </c>
      <c r="GW21" t="s">
        <v>19</v>
      </c>
      <c r="GX21" t="s">
        <v>352</v>
      </c>
      <c r="GY21" t="s">
        <v>353</v>
      </c>
      <c r="GZ21" t="s">
        <v>354</v>
      </c>
      <c r="HA21" t="s">
        <v>354</v>
      </c>
      <c r="HB21" t="s">
        <v>354</v>
      </c>
      <c r="HC21" t="s">
        <v>354</v>
      </c>
      <c r="HD21">
        <v>0</v>
      </c>
      <c r="HE21">
        <v>100</v>
      </c>
      <c r="HF21">
        <v>100</v>
      </c>
      <c r="HG21">
        <v>-2.7850000000000001</v>
      </c>
      <c r="HH21">
        <v>-0.23499999999999999</v>
      </c>
      <c r="HI21">
        <v>2</v>
      </c>
      <c r="HJ21">
        <v>520.495</v>
      </c>
      <c r="HK21">
        <v>541.42600000000004</v>
      </c>
      <c r="HL21">
        <v>25.386199999999999</v>
      </c>
      <c r="HM21">
        <v>26.377500000000001</v>
      </c>
      <c r="HN21">
        <v>30.0002</v>
      </c>
      <c r="HO21">
        <v>26.367599999999999</v>
      </c>
      <c r="HP21">
        <v>26.408799999999999</v>
      </c>
      <c r="HQ21">
        <v>0</v>
      </c>
      <c r="HR21">
        <v>41.160899999999998</v>
      </c>
      <c r="HS21">
        <v>24.3093</v>
      </c>
      <c r="HT21">
        <v>25.347100000000001</v>
      </c>
      <c r="HU21">
        <v>0</v>
      </c>
      <c r="HV21">
        <v>12.150499999999999</v>
      </c>
      <c r="HW21">
        <v>101.05200000000001</v>
      </c>
      <c r="HX21">
        <v>102.178</v>
      </c>
    </row>
    <row r="22" spans="1:232" x14ac:dyDescent="0.25">
      <c r="A22">
        <v>7</v>
      </c>
      <c r="B22">
        <v>1566831893.5</v>
      </c>
      <c r="C22">
        <v>688</v>
      </c>
      <c r="D22" t="s">
        <v>381</v>
      </c>
      <c r="E22" t="s">
        <v>382</v>
      </c>
      <c r="G22">
        <v>1566831893.5</v>
      </c>
      <c r="H22">
        <f t="shared" si="0"/>
        <v>6.183785481065668E-3</v>
      </c>
      <c r="I22">
        <f t="shared" si="1"/>
        <v>36.389180378049943</v>
      </c>
      <c r="J22">
        <f t="shared" si="2"/>
        <v>353.75299999999999</v>
      </c>
      <c r="K22">
        <f t="shared" si="3"/>
        <v>193.04388068837142</v>
      </c>
      <c r="L22">
        <f t="shared" si="4"/>
        <v>19.197691094412082</v>
      </c>
      <c r="M22">
        <f t="shared" si="5"/>
        <v>35.1797777453748</v>
      </c>
      <c r="N22">
        <f t="shared" si="6"/>
        <v>0.4119361228303966</v>
      </c>
      <c r="O22">
        <f t="shared" si="7"/>
        <v>2.248942261819078</v>
      </c>
      <c r="P22">
        <f t="shared" si="8"/>
        <v>0.37414915054604209</v>
      </c>
      <c r="Q22">
        <f t="shared" si="9"/>
        <v>0.23694870488435898</v>
      </c>
      <c r="R22">
        <f t="shared" si="10"/>
        <v>321.45155727293599</v>
      </c>
      <c r="S22">
        <f t="shared" si="11"/>
        <v>27.309165952410034</v>
      </c>
      <c r="T22">
        <f t="shared" si="12"/>
        <v>26.936800000000002</v>
      </c>
      <c r="U22">
        <f t="shared" si="13"/>
        <v>3.5658957411240255</v>
      </c>
      <c r="V22">
        <f t="shared" si="14"/>
        <v>55.17172878923099</v>
      </c>
      <c r="W22">
        <f t="shared" si="15"/>
        <v>1.96800223238904</v>
      </c>
      <c r="X22">
        <f t="shared" si="16"/>
        <v>3.567048333589967</v>
      </c>
      <c r="Y22">
        <f t="shared" si="17"/>
        <v>1.5978935087349855</v>
      </c>
      <c r="Z22">
        <f t="shared" si="18"/>
        <v>-272.70493971499599</v>
      </c>
      <c r="AA22">
        <f t="shared" si="19"/>
        <v>0.66684736370528386</v>
      </c>
      <c r="AB22">
        <f t="shared" si="20"/>
        <v>6.3952944864965999E-2</v>
      </c>
      <c r="AC22">
        <f t="shared" si="21"/>
        <v>49.477417866510265</v>
      </c>
      <c r="AD22">
        <v>-4.1155277535701897E-2</v>
      </c>
      <c r="AE22">
        <v>4.62004044341561E-2</v>
      </c>
      <c r="AF22">
        <v>3.4533298264994099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52491.745751477618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383</v>
      </c>
      <c r="AS22">
        <v>827.11782352941202</v>
      </c>
      <c r="AT22">
        <v>1082.72</v>
      </c>
      <c r="AU22">
        <f t="shared" si="27"/>
        <v>0.23607412486200308</v>
      </c>
      <c r="AV22">
        <v>0.5</v>
      </c>
      <c r="AW22">
        <f t="shared" si="28"/>
        <v>1681.2561004250265</v>
      </c>
      <c r="AX22">
        <f t="shared" si="29"/>
        <v>36.389180378049943</v>
      </c>
      <c r="AY22">
        <f t="shared" si="30"/>
        <v>198.45053128837105</v>
      </c>
      <c r="AZ22">
        <f t="shared" si="31"/>
        <v>0.43399955667208506</v>
      </c>
      <c r="BA22">
        <f t="shared" si="32"/>
        <v>2.2293367826809279E-2</v>
      </c>
      <c r="BB22">
        <f t="shared" si="33"/>
        <v>1.7039400768435053</v>
      </c>
      <c r="BC22" t="s">
        <v>384</v>
      </c>
      <c r="BD22">
        <v>612.82000000000005</v>
      </c>
      <c r="BE22">
        <f t="shared" si="34"/>
        <v>469.9</v>
      </c>
      <c r="BF22">
        <f t="shared" si="35"/>
        <v>0.54395015209744202</v>
      </c>
      <c r="BG22">
        <f t="shared" si="36"/>
        <v>0.79700102385097571</v>
      </c>
      <c r="BH22">
        <f t="shared" si="37"/>
        <v>0.48961796106932526</v>
      </c>
      <c r="BI22">
        <f t="shared" si="38"/>
        <v>0.77944290305552877</v>
      </c>
      <c r="BJ22">
        <v>1882</v>
      </c>
      <c r="BK22">
        <v>300</v>
      </c>
      <c r="BL22">
        <v>300</v>
      </c>
      <c r="BM22">
        <v>300</v>
      </c>
      <c r="BN22">
        <v>10196.200000000001</v>
      </c>
      <c r="BO22">
        <v>999.69</v>
      </c>
      <c r="BP22">
        <v>-6.7943700000000001E-3</v>
      </c>
      <c r="BQ22">
        <v>-4.2810699999999997</v>
      </c>
      <c r="BR22" t="s">
        <v>347</v>
      </c>
      <c r="BS22" t="s">
        <v>347</v>
      </c>
      <c r="BT22" t="s">
        <v>347</v>
      </c>
      <c r="BU22" t="s">
        <v>347</v>
      </c>
      <c r="BV22" t="s">
        <v>347</v>
      </c>
      <c r="BW22" t="s">
        <v>347</v>
      </c>
      <c r="BX22" t="s">
        <v>347</v>
      </c>
      <c r="BY22" t="s">
        <v>347</v>
      </c>
      <c r="BZ22" t="s">
        <v>347</v>
      </c>
      <c r="CA22" t="s">
        <v>347</v>
      </c>
      <c r="CB22">
        <f t="shared" si="39"/>
        <v>2000.07</v>
      </c>
      <c r="CC22">
        <f t="shared" si="40"/>
        <v>1681.2561004250265</v>
      </c>
      <c r="CD22">
        <f t="shared" si="41"/>
        <v>0.84059862926048912</v>
      </c>
      <c r="CE22">
        <f t="shared" si="42"/>
        <v>0.19119725852097852</v>
      </c>
      <c r="CF22">
        <v>6</v>
      </c>
      <c r="CG22">
        <v>0.5</v>
      </c>
      <c r="CH22" t="s">
        <v>348</v>
      </c>
      <c r="CI22">
        <v>1566831893.5</v>
      </c>
      <c r="CJ22">
        <v>353.75299999999999</v>
      </c>
      <c r="CK22">
        <v>400.04700000000003</v>
      </c>
      <c r="CL22">
        <v>19.789400000000001</v>
      </c>
      <c r="CM22">
        <v>12.5154</v>
      </c>
      <c r="CN22">
        <v>499.97899999999998</v>
      </c>
      <c r="CO22">
        <v>99.347300000000004</v>
      </c>
      <c r="CP22">
        <v>9.99916E-2</v>
      </c>
      <c r="CQ22">
        <v>26.942299999999999</v>
      </c>
      <c r="CR22">
        <v>26.936800000000002</v>
      </c>
      <c r="CS22">
        <v>999.9</v>
      </c>
      <c r="CT22">
        <v>0</v>
      </c>
      <c r="CU22">
        <v>0</v>
      </c>
      <c r="CV22">
        <v>9990</v>
      </c>
      <c r="CW22">
        <v>0</v>
      </c>
      <c r="CX22">
        <v>468.23200000000003</v>
      </c>
      <c r="CY22">
        <v>-46.293500000000002</v>
      </c>
      <c r="CZ22">
        <v>360.89499999999998</v>
      </c>
      <c r="DA22">
        <v>405.11700000000002</v>
      </c>
      <c r="DB22">
        <v>7.2740099999999996</v>
      </c>
      <c r="DC22">
        <v>357.19099999999997</v>
      </c>
      <c r="DD22">
        <v>400.04700000000003</v>
      </c>
      <c r="DE22">
        <v>20.0184</v>
      </c>
      <c r="DF22">
        <v>12.5154</v>
      </c>
      <c r="DG22">
        <v>1.9660299999999999</v>
      </c>
      <c r="DH22">
        <v>1.2433700000000001</v>
      </c>
      <c r="DI22">
        <v>17.173300000000001</v>
      </c>
      <c r="DJ22">
        <v>10.1313</v>
      </c>
      <c r="DK22">
        <v>2000.07</v>
      </c>
      <c r="DL22">
        <v>0.97999499999999995</v>
      </c>
      <c r="DM22">
        <v>2.0005200000000001E-2</v>
      </c>
      <c r="DN22">
        <v>0</v>
      </c>
      <c r="DO22">
        <v>827.04600000000005</v>
      </c>
      <c r="DP22">
        <v>4.9992900000000002</v>
      </c>
      <c r="DQ22">
        <v>18875.2</v>
      </c>
      <c r="DR22">
        <v>17315</v>
      </c>
      <c r="DS22">
        <v>44</v>
      </c>
      <c r="DT22">
        <v>44</v>
      </c>
      <c r="DU22">
        <v>44.436999999999998</v>
      </c>
      <c r="DV22">
        <v>43.75</v>
      </c>
      <c r="DW22">
        <v>46.125</v>
      </c>
      <c r="DX22">
        <v>1955.16</v>
      </c>
      <c r="DY22">
        <v>39.909999999999997</v>
      </c>
      <c r="DZ22">
        <v>0</v>
      </c>
      <c r="EA22">
        <v>141.60000014305101</v>
      </c>
      <c r="EB22">
        <v>827.11782352941202</v>
      </c>
      <c r="EC22">
        <v>-1.09607842548118</v>
      </c>
      <c r="ED22">
        <v>73.725489697332094</v>
      </c>
      <c r="EE22">
        <v>18873.135294117601</v>
      </c>
      <c r="EF22">
        <v>10</v>
      </c>
      <c r="EG22">
        <v>1566831859</v>
      </c>
      <c r="EH22" t="s">
        <v>385</v>
      </c>
      <c r="EI22">
        <v>8</v>
      </c>
      <c r="EJ22">
        <v>-3.4380000000000002</v>
      </c>
      <c r="EK22">
        <v>-0.22900000000000001</v>
      </c>
      <c r="EL22">
        <v>400</v>
      </c>
      <c r="EM22">
        <v>13</v>
      </c>
      <c r="EN22">
        <v>0.03</v>
      </c>
      <c r="EO22">
        <v>0.01</v>
      </c>
      <c r="EP22">
        <v>36.293250784318502</v>
      </c>
      <c r="EQ22">
        <v>-0.18119307560810999</v>
      </c>
      <c r="ER22">
        <v>7.0783565500078305E-2</v>
      </c>
      <c r="ES22">
        <v>1</v>
      </c>
      <c r="ET22">
        <v>0.4269106726136</v>
      </c>
      <c r="EU22">
        <v>-3.4468622223987E-2</v>
      </c>
      <c r="EV22">
        <v>6.4351471235336404E-3</v>
      </c>
      <c r="EW22">
        <v>1</v>
      </c>
      <c r="EX22">
        <v>2</v>
      </c>
      <c r="EY22">
        <v>2</v>
      </c>
      <c r="EZ22" t="s">
        <v>350</v>
      </c>
      <c r="FA22">
        <v>2.9386399999999999</v>
      </c>
      <c r="FB22">
        <v>2.63754</v>
      </c>
      <c r="FC22">
        <v>8.2849300000000001E-2</v>
      </c>
      <c r="FD22">
        <v>9.1835700000000006E-2</v>
      </c>
      <c r="FE22">
        <v>9.5759999999999998E-2</v>
      </c>
      <c r="FF22">
        <v>6.8707500000000005E-2</v>
      </c>
      <c r="FG22">
        <v>32866.1</v>
      </c>
      <c r="FH22">
        <v>28491.3</v>
      </c>
      <c r="FI22">
        <v>31157.8</v>
      </c>
      <c r="FJ22">
        <v>27492.9</v>
      </c>
      <c r="FK22">
        <v>39469</v>
      </c>
      <c r="FL22">
        <v>38681.9</v>
      </c>
      <c r="FM22">
        <v>43682.6</v>
      </c>
      <c r="FN22">
        <v>42407.9</v>
      </c>
      <c r="FO22">
        <v>2.0297800000000001</v>
      </c>
      <c r="FP22">
        <v>1.9659500000000001</v>
      </c>
      <c r="FQ22">
        <v>0.13792499999999999</v>
      </c>
      <c r="FR22">
        <v>0</v>
      </c>
      <c r="FS22">
        <v>24.6767</v>
      </c>
      <c r="FT22">
        <v>999.9</v>
      </c>
      <c r="FU22">
        <v>50.69</v>
      </c>
      <c r="FV22">
        <v>27.582999999999998</v>
      </c>
      <c r="FW22">
        <v>18.897099999999998</v>
      </c>
      <c r="FX22">
        <v>59.365600000000001</v>
      </c>
      <c r="FY22">
        <v>40.1402</v>
      </c>
      <c r="FZ22">
        <v>1</v>
      </c>
      <c r="GA22">
        <v>-6.9095500000000004E-2</v>
      </c>
      <c r="GB22">
        <v>5.5171600000000001E-2</v>
      </c>
      <c r="GC22">
        <v>20.365600000000001</v>
      </c>
      <c r="GD22">
        <v>5.2378099999999996</v>
      </c>
      <c r="GE22">
        <v>12.0639</v>
      </c>
      <c r="GF22">
        <v>4.9714</v>
      </c>
      <c r="GG22">
        <v>3.2900299999999998</v>
      </c>
      <c r="GH22">
        <v>458.1</v>
      </c>
      <c r="GI22">
        <v>9999</v>
      </c>
      <c r="GJ22">
        <v>9999</v>
      </c>
      <c r="GK22">
        <v>9999</v>
      </c>
      <c r="GL22">
        <v>1.8870100000000001</v>
      </c>
      <c r="GM22">
        <v>1.88293</v>
      </c>
      <c r="GN22">
        <v>1.8814500000000001</v>
      </c>
      <c r="GO22">
        <v>1.88226</v>
      </c>
      <c r="GP22">
        <v>1.8775999999999999</v>
      </c>
      <c r="GQ22">
        <v>1.8794200000000001</v>
      </c>
      <c r="GR22">
        <v>1.8788</v>
      </c>
      <c r="GS22">
        <v>1.88595</v>
      </c>
      <c r="GT22" t="s">
        <v>351</v>
      </c>
      <c r="GU22" t="s">
        <v>19</v>
      </c>
      <c r="GV22" t="s">
        <v>19</v>
      </c>
      <c r="GW22" t="s">
        <v>19</v>
      </c>
      <c r="GX22" t="s">
        <v>352</v>
      </c>
      <c r="GY22" t="s">
        <v>353</v>
      </c>
      <c r="GZ22" t="s">
        <v>354</v>
      </c>
      <c r="HA22" t="s">
        <v>354</v>
      </c>
      <c r="HB22" t="s">
        <v>354</v>
      </c>
      <c r="HC22" t="s">
        <v>354</v>
      </c>
      <c r="HD22">
        <v>0</v>
      </c>
      <c r="HE22">
        <v>100</v>
      </c>
      <c r="HF22">
        <v>100</v>
      </c>
      <c r="HG22">
        <v>-3.4380000000000002</v>
      </c>
      <c r="HH22">
        <v>-0.22900000000000001</v>
      </c>
      <c r="HI22">
        <v>2</v>
      </c>
      <c r="HJ22">
        <v>520.33600000000001</v>
      </c>
      <c r="HK22">
        <v>541.73099999999999</v>
      </c>
      <c r="HL22">
        <v>24.953399999999998</v>
      </c>
      <c r="HM22">
        <v>26.422999999999998</v>
      </c>
      <c r="HN22">
        <v>29.999600000000001</v>
      </c>
      <c r="HO22">
        <v>26.411999999999999</v>
      </c>
      <c r="HP22">
        <v>26.457699999999999</v>
      </c>
      <c r="HQ22">
        <v>19.341100000000001</v>
      </c>
      <c r="HR22">
        <v>39.1021</v>
      </c>
      <c r="HS22">
        <v>19.099499999999999</v>
      </c>
      <c r="HT22">
        <v>24.9115</v>
      </c>
      <c r="HU22">
        <v>400</v>
      </c>
      <c r="HV22">
        <v>12.4825</v>
      </c>
      <c r="HW22">
        <v>101.05800000000001</v>
      </c>
      <c r="HX22">
        <v>102.179</v>
      </c>
    </row>
    <row r="23" spans="1:232" x14ac:dyDescent="0.25">
      <c r="A23">
        <v>8</v>
      </c>
      <c r="B23">
        <v>1566831982.5</v>
      </c>
      <c r="C23">
        <v>777</v>
      </c>
      <c r="D23" t="s">
        <v>386</v>
      </c>
      <c r="E23" t="s">
        <v>387</v>
      </c>
      <c r="G23">
        <v>1566831982.5</v>
      </c>
      <c r="H23">
        <f t="shared" si="0"/>
        <v>5.2892688515857236E-3</v>
      </c>
      <c r="I23">
        <f t="shared" si="1"/>
        <v>37.448784069250607</v>
      </c>
      <c r="J23">
        <f t="shared" si="2"/>
        <v>452.137</v>
      </c>
      <c r="K23">
        <f t="shared" si="3"/>
        <v>251.14465959750328</v>
      </c>
      <c r="L23">
        <f t="shared" si="4"/>
        <v>24.976173404087621</v>
      </c>
      <c r="M23">
        <f t="shared" si="5"/>
        <v>44.964731213086999</v>
      </c>
      <c r="N23">
        <f t="shared" si="6"/>
        <v>0.33497471867101264</v>
      </c>
      <c r="O23">
        <f t="shared" si="7"/>
        <v>2.2483988925458736</v>
      </c>
      <c r="P23">
        <f t="shared" si="8"/>
        <v>0.30951560869313632</v>
      </c>
      <c r="Q23">
        <f t="shared" si="9"/>
        <v>0.19557315904941125</v>
      </c>
      <c r="R23">
        <f t="shared" si="10"/>
        <v>321.44676929444978</v>
      </c>
      <c r="S23">
        <f t="shared" si="11"/>
        <v>27.710201903674772</v>
      </c>
      <c r="T23">
        <f t="shared" si="12"/>
        <v>27.1629</v>
      </c>
      <c r="U23">
        <f t="shared" si="13"/>
        <v>3.6135467086121689</v>
      </c>
      <c r="V23">
        <f t="shared" si="14"/>
        <v>54.660043439528259</v>
      </c>
      <c r="W23">
        <f t="shared" si="15"/>
        <v>1.9617080630207</v>
      </c>
      <c r="X23">
        <f t="shared" si="16"/>
        <v>3.5889251811352572</v>
      </c>
      <c r="Y23">
        <f t="shared" si="17"/>
        <v>1.6518386455914689</v>
      </c>
      <c r="Z23">
        <f t="shared" si="18"/>
        <v>-233.25675635493042</v>
      </c>
      <c r="AA23">
        <f t="shared" si="19"/>
        <v>-14.121626847559957</v>
      </c>
      <c r="AB23">
        <f t="shared" si="20"/>
        <v>-1.3568778936895349</v>
      </c>
      <c r="AC23">
        <f t="shared" si="21"/>
        <v>72.711508198269854</v>
      </c>
      <c r="AD23">
        <v>-4.1140657060201501E-2</v>
      </c>
      <c r="AE23">
        <v>4.6183991669582897E-2</v>
      </c>
      <c r="AF23">
        <v>3.4523585966956301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52455.691946096958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388</v>
      </c>
      <c r="AS23">
        <v>826.71564705882395</v>
      </c>
      <c r="AT23">
        <v>1091.3900000000001</v>
      </c>
      <c r="AU23">
        <f t="shared" si="27"/>
        <v>0.24251124982011574</v>
      </c>
      <c r="AV23">
        <v>0.5</v>
      </c>
      <c r="AW23">
        <f t="shared" si="28"/>
        <v>1681.230900425033</v>
      </c>
      <c r="AX23">
        <f t="shared" si="29"/>
        <v>37.448784069250607</v>
      </c>
      <c r="AY23">
        <f t="shared" si="30"/>
        <v>203.85870344913667</v>
      </c>
      <c r="AZ23">
        <f t="shared" si="31"/>
        <v>0.43807438220984257</v>
      </c>
      <c r="BA23">
        <f t="shared" si="32"/>
        <v>2.2923956691076365E-2</v>
      </c>
      <c r="BB23">
        <f t="shared" si="33"/>
        <v>1.6824599822245025</v>
      </c>
      <c r="BC23" t="s">
        <v>389</v>
      </c>
      <c r="BD23">
        <v>613.28</v>
      </c>
      <c r="BE23">
        <f t="shared" si="34"/>
        <v>478.11000000000013</v>
      </c>
      <c r="BF23">
        <f t="shared" si="35"/>
        <v>0.55358464148663711</v>
      </c>
      <c r="BG23">
        <f t="shared" si="36"/>
        <v>0.79341321246321839</v>
      </c>
      <c r="BH23">
        <f t="shared" si="37"/>
        <v>0.49871360896638628</v>
      </c>
      <c r="BI23">
        <f t="shared" si="38"/>
        <v>0.77577993671634782</v>
      </c>
      <c r="BJ23">
        <v>1884</v>
      </c>
      <c r="BK23">
        <v>300</v>
      </c>
      <c r="BL23">
        <v>300</v>
      </c>
      <c r="BM23">
        <v>300</v>
      </c>
      <c r="BN23">
        <v>10196.1</v>
      </c>
      <c r="BO23">
        <v>1005.69</v>
      </c>
      <c r="BP23">
        <v>-6.7944499999999996E-3</v>
      </c>
      <c r="BQ23">
        <v>-4.8607199999999997</v>
      </c>
      <c r="BR23" t="s">
        <v>347</v>
      </c>
      <c r="BS23" t="s">
        <v>347</v>
      </c>
      <c r="BT23" t="s">
        <v>347</v>
      </c>
      <c r="BU23" t="s">
        <v>347</v>
      </c>
      <c r="BV23" t="s">
        <v>347</v>
      </c>
      <c r="BW23" t="s">
        <v>347</v>
      </c>
      <c r="BX23" t="s">
        <v>347</v>
      </c>
      <c r="BY23" t="s">
        <v>347</v>
      </c>
      <c r="BZ23" t="s">
        <v>347</v>
      </c>
      <c r="CA23" t="s">
        <v>347</v>
      </c>
      <c r="CB23">
        <f t="shared" si="39"/>
        <v>2000.04</v>
      </c>
      <c r="CC23">
        <f t="shared" si="40"/>
        <v>1681.230900425033</v>
      </c>
      <c r="CD23">
        <f t="shared" si="41"/>
        <v>0.84059863823975178</v>
      </c>
      <c r="CE23">
        <f t="shared" si="42"/>
        <v>0.19119727647950358</v>
      </c>
      <c r="CF23">
        <v>6</v>
      </c>
      <c r="CG23">
        <v>0.5</v>
      </c>
      <c r="CH23" t="s">
        <v>348</v>
      </c>
      <c r="CI23">
        <v>1566831982.5</v>
      </c>
      <c r="CJ23">
        <v>452.137</v>
      </c>
      <c r="CK23">
        <v>499.93900000000002</v>
      </c>
      <c r="CL23">
        <v>19.7257</v>
      </c>
      <c r="CM23">
        <v>13.5046</v>
      </c>
      <c r="CN23">
        <v>500.06599999999997</v>
      </c>
      <c r="CO23">
        <v>99.349299999999999</v>
      </c>
      <c r="CP23">
        <v>0.100051</v>
      </c>
      <c r="CQ23">
        <v>27.046399999999998</v>
      </c>
      <c r="CR23">
        <v>27.1629</v>
      </c>
      <c r="CS23">
        <v>999.9</v>
      </c>
      <c r="CT23">
        <v>0</v>
      </c>
      <c r="CU23">
        <v>0</v>
      </c>
      <c r="CV23">
        <v>9986.25</v>
      </c>
      <c r="CW23">
        <v>0</v>
      </c>
      <c r="CX23">
        <v>465.63900000000001</v>
      </c>
      <c r="CY23">
        <v>-47.446800000000003</v>
      </c>
      <c r="CZ23">
        <v>461.59300000000002</v>
      </c>
      <c r="DA23">
        <v>506.78300000000002</v>
      </c>
      <c r="DB23">
        <v>6.2111599999999996</v>
      </c>
      <c r="DC23">
        <v>455.93</v>
      </c>
      <c r="DD23">
        <v>499.93900000000002</v>
      </c>
      <c r="DE23">
        <v>19.944700000000001</v>
      </c>
      <c r="DF23">
        <v>13.5046</v>
      </c>
      <c r="DG23">
        <v>1.9587399999999999</v>
      </c>
      <c r="DH23">
        <v>1.3416699999999999</v>
      </c>
      <c r="DI23">
        <v>17.114699999999999</v>
      </c>
      <c r="DJ23">
        <v>11.273899999999999</v>
      </c>
      <c r="DK23">
        <v>2000.04</v>
      </c>
      <c r="DL23">
        <v>0.97999499999999995</v>
      </c>
      <c r="DM23">
        <v>2.0005200000000001E-2</v>
      </c>
      <c r="DN23">
        <v>0</v>
      </c>
      <c r="DO23">
        <v>826.77</v>
      </c>
      <c r="DP23">
        <v>4.9992900000000002</v>
      </c>
      <c r="DQ23">
        <v>18854</v>
      </c>
      <c r="DR23">
        <v>17314.7</v>
      </c>
      <c r="DS23">
        <v>44.061999999999998</v>
      </c>
      <c r="DT23">
        <v>44.061999999999998</v>
      </c>
      <c r="DU23">
        <v>44.5</v>
      </c>
      <c r="DV23">
        <v>43.875</v>
      </c>
      <c r="DW23">
        <v>46.125</v>
      </c>
      <c r="DX23">
        <v>1955.13</v>
      </c>
      <c r="DY23">
        <v>39.909999999999997</v>
      </c>
      <c r="DZ23">
        <v>0</v>
      </c>
      <c r="EA23">
        <v>88.199999809265094</v>
      </c>
      <c r="EB23">
        <v>826.71564705882395</v>
      </c>
      <c r="EC23">
        <v>-0.73774511400114495</v>
      </c>
      <c r="ED23">
        <v>-119.8774508754</v>
      </c>
      <c r="EE23">
        <v>18863.294117647099</v>
      </c>
      <c r="EF23">
        <v>10</v>
      </c>
      <c r="EG23">
        <v>1566832011.5</v>
      </c>
      <c r="EH23" t="s">
        <v>390</v>
      </c>
      <c r="EI23">
        <v>9</v>
      </c>
      <c r="EJ23">
        <v>-3.7930000000000001</v>
      </c>
      <c r="EK23">
        <v>-0.219</v>
      </c>
      <c r="EL23">
        <v>500</v>
      </c>
      <c r="EM23">
        <v>14</v>
      </c>
      <c r="EN23">
        <v>0.06</v>
      </c>
      <c r="EO23">
        <v>0.01</v>
      </c>
      <c r="EP23">
        <v>37.1470049757731</v>
      </c>
      <c r="EQ23">
        <v>0.24761601653082299</v>
      </c>
      <c r="ER23">
        <v>3.6566526623880602E-2</v>
      </c>
      <c r="ES23">
        <v>1</v>
      </c>
      <c r="ET23">
        <v>0.342314321634199</v>
      </c>
      <c r="EU23">
        <v>-4.1787262098067497E-2</v>
      </c>
      <c r="EV23">
        <v>4.28743600732276E-3</v>
      </c>
      <c r="EW23">
        <v>1</v>
      </c>
      <c r="EX23">
        <v>2</v>
      </c>
      <c r="EY23">
        <v>2</v>
      </c>
      <c r="EZ23" t="s">
        <v>350</v>
      </c>
      <c r="FA23">
        <v>2.93885</v>
      </c>
      <c r="FB23">
        <v>2.6375999999999999</v>
      </c>
      <c r="FC23">
        <v>9.9871699999999994E-2</v>
      </c>
      <c r="FD23">
        <v>0.10849499999999999</v>
      </c>
      <c r="FE23">
        <v>9.5504699999999998E-2</v>
      </c>
      <c r="FF23">
        <v>7.2721800000000003E-2</v>
      </c>
      <c r="FG23">
        <v>32254.7</v>
      </c>
      <c r="FH23">
        <v>27967.7</v>
      </c>
      <c r="FI23">
        <v>31156.400000000001</v>
      </c>
      <c r="FJ23">
        <v>27492.1</v>
      </c>
      <c r="FK23">
        <v>39480.699999999997</v>
      </c>
      <c r="FL23">
        <v>38515.5</v>
      </c>
      <c r="FM23">
        <v>43680.800000000003</v>
      </c>
      <c r="FN23">
        <v>42406.8</v>
      </c>
      <c r="FO23">
        <v>2.0297299999999998</v>
      </c>
      <c r="FP23">
        <v>1.9678800000000001</v>
      </c>
      <c r="FQ23">
        <v>0.15628300000000001</v>
      </c>
      <c r="FR23">
        <v>0</v>
      </c>
      <c r="FS23">
        <v>24.6023</v>
      </c>
      <c r="FT23">
        <v>999.9</v>
      </c>
      <c r="FU23">
        <v>50.396999999999998</v>
      </c>
      <c r="FV23">
        <v>27.634</v>
      </c>
      <c r="FW23">
        <v>18.842500000000001</v>
      </c>
      <c r="FX23">
        <v>59.4056</v>
      </c>
      <c r="FY23">
        <v>39.879800000000003</v>
      </c>
      <c r="FZ23">
        <v>1</v>
      </c>
      <c r="GA23">
        <v>-6.5912100000000001E-2</v>
      </c>
      <c r="GB23">
        <v>1.22986</v>
      </c>
      <c r="GC23">
        <v>20.3599</v>
      </c>
      <c r="GD23">
        <v>5.2398999999999996</v>
      </c>
      <c r="GE23">
        <v>12.0639</v>
      </c>
      <c r="GF23">
        <v>4.9711999999999996</v>
      </c>
      <c r="GG23">
        <v>3.29</v>
      </c>
      <c r="GH23">
        <v>458.1</v>
      </c>
      <c r="GI23">
        <v>9999</v>
      </c>
      <c r="GJ23">
        <v>9999</v>
      </c>
      <c r="GK23">
        <v>9999</v>
      </c>
      <c r="GL23">
        <v>1.8870400000000001</v>
      </c>
      <c r="GM23">
        <v>1.88293</v>
      </c>
      <c r="GN23">
        <v>1.8814200000000001</v>
      </c>
      <c r="GO23">
        <v>1.8822099999999999</v>
      </c>
      <c r="GP23">
        <v>1.8775900000000001</v>
      </c>
      <c r="GQ23">
        <v>1.8793800000000001</v>
      </c>
      <c r="GR23">
        <v>1.8788</v>
      </c>
      <c r="GS23">
        <v>1.88595</v>
      </c>
      <c r="GT23" t="s">
        <v>351</v>
      </c>
      <c r="GU23" t="s">
        <v>19</v>
      </c>
      <c r="GV23" t="s">
        <v>19</v>
      </c>
      <c r="GW23" t="s">
        <v>19</v>
      </c>
      <c r="GX23" t="s">
        <v>352</v>
      </c>
      <c r="GY23" t="s">
        <v>353</v>
      </c>
      <c r="GZ23" t="s">
        <v>354</v>
      </c>
      <c r="HA23" t="s">
        <v>354</v>
      </c>
      <c r="HB23" t="s">
        <v>354</v>
      </c>
      <c r="HC23" t="s">
        <v>354</v>
      </c>
      <c r="HD23">
        <v>0</v>
      </c>
      <c r="HE23">
        <v>100</v>
      </c>
      <c r="HF23">
        <v>100</v>
      </c>
      <c r="HG23">
        <v>-3.7930000000000001</v>
      </c>
      <c r="HH23">
        <v>-0.219</v>
      </c>
      <c r="HI23">
        <v>2</v>
      </c>
      <c r="HJ23">
        <v>520.42100000000005</v>
      </c>
      <c r="HK23">
        <v>543.30600000000004</v>
      </c>
      <c r="HL23">
        <v>24.593499999999999</v>
      </c>
      <c r="HM23">
        <v>26.4377</v>
      </c>
      <c r="HN23">
        <v>30.000499999999999</v>
      </c>
      <c r="HO23">
        <v>26.4253</v>
      </c>
      <c r="HP23">
        <v>26.4758</v>
      </c>
      <c r="HQ23">
        <v>23.129000000000001</v>
      </c>
      <c r="HR23">
        <v>32.999600000000001</v>
      </c>
      <c r="HS23">
        <v>17.2195</v>
      </c>
      <c r="HT23">
        <v>24.558599999999998</v>
      </c>
      <c r="HU23">
        <v>500</v>
      </c>
      <c r="HV23">
        <v>13.6579</v>
      </c>
      <c r="HW23">
        <v>101.054</v>
      </c>
      <c r="HX23">
        <v>102.176</v>
      </c>
    </row>
    <row r="24" spans="1:232" x14ac:dyDescent="0.25">
      <c r="A24">
        <v>9</v>
      </c>
      <c r="B24">
        <v>1566832112.5</v>
      </c>
      <c r="C24">
        <v>907</v>
      </c>
      <c r="D24" t="s">
        <v>391</v>
      </c>
      <c r="E24" t="s">
        <v>392</v>
      </c>
      <c r="G24">
        <v>1566832112.5</v>
      </c>
      <c r="H24">
        <f t="shared" si="0"/>
        <v>4.5213034606165518E-3</v>
      </c>
      <c r="I24">
        <f t="shared" si="1"/>
        <v>37.382088352129323</v>
      </c>
      <c r="J24">
        <f t="shared" si="2"/>
        <v>552.08000000000004</v>
      </c>
      <c r="K24">
        <f t="shared" si="3"/>
        <v>313.09897570965632</v>
      </c>
      <c r="L24">
        <f t="shared" si="4"/>
        <v>31.138366985940845</v>
      </c>
      <c r="M24">
        <f t="shared" si="5"/>
        <v>54.905544186576009</v>
      </c>
      <c r="N24">
        <f t="shared" si="6"/>
        <v>0.27883821254622992</v>
      </c>
      <c r="O24">
        <f t="shared" si="7"/>
        <v>2.2484435281545898</v>
      </c>
      <c r="P24">
        <f t="shared" si="8"/>
        <v>0.2609533325030593</v>
      </c>
      <c r="Q24">
        <f t="shared" si="9"/>
        <v>0.16460703027534559</v>
      </c>
      <c r="R24">
        <f t="shared" si="10"/>
        <v>321.43080936616673</v>
      </c>
      <c r="S24">
        <f t="shared" si="11"/>
        <v>27.24466151218315</v>
      </c>
      <c r="T24">
        <f t="shared" si="12"/>
        <v>26.952400000000001</v>
      </c>
      <c r="U24">
        <f t="shared" si="13"/>
        <v>3.5691657594641284</v>
      </c>
      <c r="V24">
        <f t="shared" si="14"/>
        <v>55.043044418699658</v>
      </c>
      <c r="W24">
        <f t="shared" si="15"/>
        <v>1.8933700735836001</v>
      </c>
      <c r="X24">
        <f t="shared" si="16"/>
        <v>3.4397989674792937</v>
      </c>
      <c r="Y24">
        <f t="shared" si="17"/>
        <v>1.6757956858805283</v>
      </c>
      <c r="Z24">
        <f t="shared" si="18"/>
        <v>-199.38948261318993</v>
      </c>
      <c r="AA24">
        <f t="shared" si="19"/>
        <v>-75.991619047399553</v>
      </c>
      <c r="AB24">
        <f t="shared" si="20"/>
        <v>-7.2675862718455368</v>
      </c>
      <c r="AC24">
        <f t="shared" si="21"/>
        <v>38.782121433731731</v>
      </c>
      <c r="AD24">
        <v>-4.1141857953468801E-2</v>
      </c>
      <c r="AE24">
        <v>4.6185339777479399E-2</v>
      </c>
      <c r="AF24">
        <v>3.45243837581459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52583.561883352537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393</v>
      </c>
      <c r="AS24">
        <v>827.46835294117705</v>
      </c>
      <c r="AT24">
        <v>1092.22</v>
      </c>
      <c r="AU24">
        <f t="shared" si="27"/>
        <v>0.24239772853346664</v>
      </c>
      <c r="AV24">
        <v>0.5</v>
      </c>
      <c r="AW24">
        <f t="shared" si="28"/>
        <v>1681.1469004250544</v>
      </c>
      <c r="AX24">
        <f t="shared" si="29"/>
        <v>37.382088352129323</v>
      </c>
      <c r="AY24">
        <f t="shared" si="30"/>
        <v>203.7530949970556</v>
      </c>
      <c r="AZ24">
        <f t="shared" si="31"/>
        <v>0.44009448645877208</v>
      </c>
      <c r="BA24">
        <f t="shared" si="32"/>
        <v>2.2885429359084528E-2</v>
      </c>
      <c r="BB24">
        <f t="shared" si="33"/>
        <v>1.6804215267986304</v>
      </c>
      <c r="BC24" t="s">
        <v>394</v>
      </c>
      <c r="BD24">
        <v>611.54</v>
      </c>
      <c r="BE24">
        <f t="shared" si="34"/>
        <v>480.68000000000006</v>
      </c>
      <c r="BF24">
        <f t="shared" si="35"/>
        <v>0.55078565169930715</v>
      </c>
      <c r="BG24">
        <f t="shared" si="36"/>
        <v>0.79245877715267676</v>
      </c>
      <c r="BH24">
        <f t="shared" si="37"/>
        <v>0.49808028772997526</v>
      </c>
      <c r="BI24">
        <f t="shared" si="38"/>
        <v>0.77542927211871004</v>
      </c>
      <c r="BJ24">
        <v>1886</v>
      </c>
      <c r="BK24">
        <v>300</v>
      </c>
      <c r="BL24">
        <v>300</v>
      </c>
      <c r="BM24">
        <v>300</v>
      </c>
      <c r="BN24">
        <v>10195.6</v>
      </c>
      <c r="BO24">
        <v>1007.6</v>
      </c>
      <c r="BP24">
        <v>-6.7940600000000002E-3</v>
      </c>
      <c r="BQ24">
        <v>-4.7353500000000004</v>
      </c>
      <c r="BR24" t="s">
        <v>347</v>
      </c>
      <c r="BS24" t="s">
        <v>347</v>
      </c>
      <c r="BT24" t="s">
        <v>347</v>
      </c>
      <c r="BU24" t="s">
        <v>347</v>
      </c>
      <c r="BV24" t="s">
        <v>347</v>
      </c>
      <c r="BW24" t="s">
        <v>347</v>
      </c>
      <c r="BX24" t="s">
        <v>347</v>
      </c>
      <c r="BY24" t="s">
        <v>347</v>
      </c>
      <c r="BZ24" t="s">
        <v>347</v>
      </c>
      <c r="CA24" t="s">
        <v>347</v>
      </c>
      <c r="CB24">
        <f t="shared" si="39"/>
        <v>1999.94</v>
      </c>
      <c r="CC24">
        <f t="shared" si="40"/>
        <v>1681.1469004250544</v>
      </c>
      <c r="CD24">
        <f t="shared" si="41"/>
        <v>0.84059866817257234</v>
      </c>
      <c r="CE24">
        <f t="shared" si="42"/>
        <v>0.19119733634514477</v>
      </c>
      <c r="CF24">
        <v>6</v>
      </c>
      <c r="CG24">
        <v>0.5</v>
      </c>
      <c r="CH24" t="s">
        <v>348</v>
      </c>
      <c r="CI24">
        <v>1566832112.5</v>
      </c>
      <c r="CJ24">
        <v>552.08000000000004</v>
      </c>
      <c r="CK24">
        <v>599.93499999999995</v>
      </c>
      <c r="CL24">
        <v>19.038</v>
      </c>
      <c r="CM24">
        <v>13.7156</v>
      </c>
      <c r="CN24">
        <v>499.988</v>
      </c>
      <c r="CO24">
        <v>99.352199999999996</v>
      </c>
      <c r="CP24">
        <v>9.9952200000000005E-2</v>
      </c>
      <c r="CQ24">
        <v>26.325500000000002</v>
      </c>
      <c r="CR24">
        <v>26.952400000000001</v>
      </c>
      <c r="CS24">
        <v>999.9</v>
      </c>
      <c r="CT24">
        <v>0</v>
      </c>
      <c r="CU24">
        <v>0</v>
      </c>
      <c r="CV24">
        <v>9986.25</v>
      </c>
      <c r="CW24">
        <v>0</v>
      </c>
      <c r="CX24">
        <v>461.10399999999998</v>
      </c>
      <c r="CY24">
        <v>-47.854999999999997</v>
      </c>
      <c r="CZ24">
        <v>562.79499999999996</v>
      </c>
      <c r="DA24">
        <v>608.27800000000002</v>
      </c>
      <c r="DB24">
        <v>5.3224099999999996</v>
      </c>
      <c r="DC24">
        <v>556.40599999999995</v>
      </c>
      <c r="DD24">
        <v>599.93499999999995</v>
      </c>
      <c r="DE24">
        <v>19.248999999999999</v>
      </c>
      <c r="DF24">
        <v>13.7156</v>
      </c>
      <c r="DG24">
        <v>1.89147</v>
      </c>
      <c r="DH24">
        <v>1.3626799999999999</v>
      </c>
      <c r="DI24">
        <v>16.5639</v>
      </c>
      <c r="DJ24">
        <v>11.508599999999999</v>
      </c>
      <c r="DK24">
        <v>1999.94</v>
      </c>
      <c r="DL24">
        <v>0.97999499999999995</v>
      </c>
      <c r="DM24">
        <v>2.0005200000000001E-2</v>
      </c>
      <c r="DN24">
        <v>0</v>
      </c>
      <c r="DO24">
        <v>827.35199999999998</v>
      </c>
      <c r="DP24">
        <v>4.9992900000000002</v>
      </c>
      <c r="DQ24">
        <v>18871.099999999999</v>
      </c>
      <c r="DR24">
        <v>17313.900000000001</v>
      </c>
      <c r="DS24">
        <v>44.186999999999998</v>
      </c>
      <c r="DT24">
        <v>44.186999999999998</v>
      </c>
      <c r="DU24">
        <v>44.625</v>
      </c>
      <c r="DV24">
        <v>44</v>
      </c>
      <c r="DW24">
        <v>46.25</v>
      </c>
      <c r="DX24">
        <v>1955.03</v>
      </c>
      <c r="DY24">
        <v>39.909999999999997</v>
      </c>
      <c r="DZ24">
        <v>0</v>
      </c>
      <c r="EA24">
        <v>129.69999980926499</v>
      </c>
      <c r="EB24">
        <v>827.46835294117705</v>
      </c>
      <c r="EC24">
        <v>1.58063723870061</v>
      </c>
      <c r="ED24">
        <v>-86.960784003087795</v>
      </c>
      <c r="EE24">
        <v>18879.9941176471</v>
      </c>
      <c r="EF24">
        <v>10</v>
      </c>
      <c r="EG24">
        <v>1566832079</v>
      </c>
      <c r="EH24" t="s">
        <v>395</v>
      </c>
      <c r="EI24">
        <v>10</v>
      </c>
      <c r="EJ24">
        <v>-4.3259999999999996</v>
      </c>
      <c r="EK24">
        <v>-0.21099999999999999</v>
      </c>
      <c r="EL24">
        <v>600</v>
      </c>
      <c r="EM24">
        <v>14</v>
      </c>
      <c r="EN24">
        <v>0.04</v>
      </c>
      <c r="EO24">
        <v>0.02</v>
      </c>
      <c r="EP24">
        <v>37.389248522852</v>
      </c>
      <c r="EQ24">
        <v>-0.28041193359356298</v>
      </c>
      <c r="ER24">
        <v>8.1338890105771694E-2</v>
      </c>
      <c r="ES24">
        <v>1</v>
      </c>
      <c r="ET24">
        <v>0.29145396055357498</v>
      </c>
      <c r="EU24">
        <v>-4.5180793762261202E-2</v>
      </c>
      <c r="EV24">
        <v>6.0968780198709799E-3</v>
      </c>
      <c r="EW24">
        <v>1</v>
      </c>
      <c r="EX24">
        <v>2</v>
      </c>
      <c r="EY24">
        <v>2</v>
      </c>
      <c r="EZ24" t="s">
        <v>350</v>
      </c>
      <c r="FA24">
        <v>2.9385599999999998</v>
      </c>
      <c r="FB24">
        <v>2.6375000000000002</v>
      </c>
      <c r="FC24">
        <v>0.115465</v>
      </c>
      <c r="FD24">
        <v>0.123608</v>
      </c>
      <c r="FE24">
        <v>9.30811E-2</v>
      </c>
      <c r="FF24">
        <v>7.3559399999999997E-2</v>
      </c>
      <c r="FG24">
        <v>31695.1</v>
      </c>
      <c r="FH24">
        <v>27491.8</v>
      </c>
      <c r="FI24">
        <v>31155.7</v>
      </c>
      <c r="FJ24">
        <v>27490.5</v>
      </c>
      <c r="FK24">
        <v>39589.800000000003</v>
      </c>
      <c r="FL24">
        <v>38480.199999999997</v>
      </c>
      <c r="FM24">
        <v>43681.1</v>
      </c>
      <c r="FN24">
        <v>42404.800000000003</v>
      </c>
      <c r="FO24">
        <v>2.0273699999999999</v>
      </c>
      <c r="FP24">
        <v>1.96665</v>
      </c>
      <c r="FQ24">
        <v>0.14934700000000001</v>
      </c>
      <c r="FR24">
        <v>0</v>
      </c>
      <c r="FS24">
        <v>24.504899999999999</v>
      </c>
      <c r="FT24">
        <v>999.9</v>
      </c>
      <c r="FU24">
        <v>50.201000000000001</v>
      </c>
      <c r="FV24">
        <v>27.704000000000001</v>
      </c>
      <c r="FW24">
        <v>18.846299999999999</v>
      </c>
      <c r="FX24">
        <v>59.575600000000001</v>
      </c>
      <c r="FY24">
        <v>40.052100000000003</v>
      </c>
      <c r="FZ24">
        <v>1</v>
      </c>
      <c r="GA24">
        <v>-6.2327199999999999E-2</v>
      </c>
      <c r="GB24">
        <v>0.81737199999999999</v>
      </c>
      <c r="GC24">
        <v>20.363</v>
      </c>
      <c r="GD24">
        <v>5.2378099999999996</v>
      </c>
      <c r="GE24">
        <v>12.0639</v>
      </c>
      <c r="GF24">
        <v>4.9716500000000003</v>
      </c>
      <c r="GG24">
        <v>3.29</v>
      </c>
      <c r="GH24">
        <v>458.1</v>
      </c>
      <c r="GI24">
        <v>9999</v>
      </c>
      <c r="GJ24">
        <v>9999</v>
      </c>
      <c r="GK24">
        <v>9999</v>
      </c>
      <c r="GL24">
        <v>1.8870199999999999</v>
      </c>
      <c r="GM24">
        <v>1.88293</v>
      </c>
      <c r="GN24">
        <v>1.8814500000000001</v>
      </c>
      <c r="GO24">
        <v>1.88225</v>
      </c>
      <c r="GP24">
        <v>1.8775900000000001</v>
      </c>
      <c r="GQ24">
        <v>1.8794</v>
      </c>
      <c r="GR24">
        <v>1.8788100000000001</v>
      </c>
      <c r="GS24">
        <v>1.88595</v>
      </c>
      <c r="GT24" t="s">
        <v>351</v>
      </c>
      <c r="GU24" t="s">
        <v>19</v>
      </c>
      <c r="GV24" t="s">
        <v>19</v>
      </c>
      <c r="GW24" t="s">
        <v>19</v>
      </c>
      <c r="GX24" t="s">
        <v>352</v>
      </c>
      <c r="GY24" t="s">
        <v>353</v>
      </c>
      <c r="GZ24" t="s">
        <v>354</v>
      </c>
      <c r="HA24" t="s">
        <v>354</v>
      </c>
      <c r="HB24" t="s">
        <v>354</v>
      </c>
      <c r="HC24" t="s">
        <v>354</v>
      </c>
      <c r="HD24">
        <v>0</v>
      </c>
      <c r="HE24">
        <v>100</v>
      </c>
      <c r="HF24">
        <v>100</v>
      </c>
      <c r="HG24">
        <v>-4.3259999999999996</v>
      </c>
      <c r="HH24">
        <v>-0.21099999999999999</v>
      </c>
      <c r="HI24">
        <v>2</v>
      </c>
      <c r="HJ24">
        <v>519.34</v>
      </c>
      <c r="HK24">
        <v>542.81399999999996</v>
      </c>
      <c r="HL24">
        <v>23.641999999999999</v>
      </c>
      <c r="HM24">
        <v>26.495000000000001</v>
      </c>
      <c r="HN24">
        <v>30.000399999999999</v>
      </c>
      <c r="HO24">
        <v>26.469799999999999</v>
      </c>
      <c r="HP24">
        <v>26.515699999999999</v>
      </c>
      <c r="HQ24">
        <v>26.7987</v>
      </c>
      <c r="HR24">
        <v>33.618600000000001</v>
      </c>
      <c r="HS24">
        <v>16.686299999999999</v>
      </c>
      <c r="HT24">
        <v>23.630600000000001</v>
      </c>
      <c r="HU24">
        <v>600</v>
      </c>
      <c r="HV24">
        <v>13.7209</v>
      </c>
      <c r="HW24">
        <v>101.053</v>
      </c>
      <c r="HX24">
        <v>102.17100000000001</v>
      </c>
    </row>
    <row r="25" spans="1:232" x14ac:dyDescent="0.25">
      <c r="A25">
        <v>10</v>
      </c>
      <c r="B25">
        <v>1566832184.5</v>
      </c>
      <c r="C25">
        <v>979</v>
      </c>
      <c r="D25" t="s">
        <v>396</v>
      </c>
      <c r="E25" t="s">
        <v>397</v>
      </c>
      <c r="G25">
        <v>1566832184.5</v>
      </c>
      <c r="H25">
        <f t="shared" si="0"/>
        <v>3.943647056652887E-3</v>
      </c>
      <c r="I25">
        <f t="shared" si="1"/>
        <v>37.613584968179175</v>
      </c>
      <c r="J25">
        <f t="shared" si="2"/>
        <v>651.61500000000001</v>
      </c>
      <c r="K25">
        <f t="shared" si="3"/>
        <v>367.57780852749943</v>
      </c>
      <c r="L25">
        <f t="shared" si="4"/>
        <v>36.555867348387757</v>
      </c>
      <c r="M25">
        <f t="shared" si="5"/>
        <v>64.803562537256994</v>
      </c>
      <c r="N25">
        <f t="shared" si="6"/>
        <v>0.2342485108526263</v>
      </c>
      <c r="O25">
        <f t="shared" si="7"/>
        <v>2.2425748627602808</v>
      </c>
      <c r="P25">
        <f t="shared" si="8"/>
        <v>0.22145438444636231</v>
      </c>
      <c r="Q25">
        <f t="shared" si="9"/>
        <v>0.13950022925702313</v>
      </c>
      <c r="R25">
        <f t="shared" si="10"/>
        <v>321.43719333747907</v>
      </c>
      <c r="S25">
        <f t="shared" si="11"/>
        <v>27.506461787479086</v>
      </c>
      <c r="T25">
        <f t="shared" si="12"/>
        <v>27.1511</v>
      </c>
      <c r="U25">
        <f t="shared" si="13"/>
        <v>3.6110461621306125</v>
      </c>
      <c r="V25">
        <f t="shared" si="14"/>
        <v>54.69850444481181</v>
      </c>
      <c r="W25">
        <f t="shared" si="15"/>
        <v>1.8890062203259199</v>
      </c>
      <c r="X25">
        <f t="shared" si="16"/>
        <v>3.4534878777752271</v>
      </c>
      <c r="Y25">
        <f t="shared" si="17"/>
        <v>1.7220399418046926</v>
      </c>
      <c r="Z25">
        <f t="shared" si="18"/>
        <v>-173.91483519839232</v>
      </c>
      <c r="AA25">
        <f t="shared" si="19"/>
        <v>-91.679756077658411</v>
      </c>
      <c r="AB25">
        <f t="shared" si="20"/>
        <v>-8.8026083789032565</v>
      </c>
      <c r="AC25">
        <f t="shared" si="21"/>
        <v>47.039993682525093</v>
      </c>
      <c r="AD25">
        <v>-4.0984149270498101E-2</v>
      </c>
      <c r="AE25">
        <v>4.6008297964805503E-2</v>
      </c>
      <c r="AF25">
        <v>3.4419544487093798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52378.249534362454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398</v>
      </c>
      <c r="AS25">
        <v>825.66082352941203</v>
      </c>
      <c r="AT25">
        <v>1093.03</v>
      </c>
      <c r="AU25">
        <f t="shared" si="27"/>
        <v>0.24461284362788571</v>
      </c>
      <c r="AV25">
        <v>0.5</v>
      </c>
      <c r="AW25">
        <f t="shared" si="28"/>
        <v>1681.1805004250459</v>
      </c>
      <c r="AX25">
        <f t="shared" si="29"/>
        <v>37.613584968179175</v>
      </c>
      <c r="AY25">
        <f t="shared" si="30"/>
        <v>205.61917143036121</v>
      </c>
      <c r="AZ25">
        <f t="shared" si="31"/>
        <v>0.43897239782988567</v>
      </c>
      <c r="BA25">
        <f t="shared" si="32"/>
        <v>2.3022670818621589E-2</v>
      </c>
      <c r="BB25">
        <f t="shared" si="33"/>
        <v>1.6784351756127465</v>
      </c>
      <c r="BC25" t="s">
        <v>399</v>
      </c>
      <c r="BD25">
        <v>613.22</v>
      </c>
      <c r="BE25">
        <f t="shared" si="34"/>
        <v>479.80999999999995</v>
      </c>
      <c r="BF25">
        <f t="shared" si="35"/>
        <v>0.55723969169168619</v>
      </c>
      <c r="BG25">
        <f t="shared" si="36"/>
        <v>0.79268403337380466</v>
      </c>
      <c r="BH25">
        <f t="shared" si="37"/>
        <v>0.50223933206777371</v>
      </c>
      <c r="BI25">
        <f t="shared" si="38"/>
        <v>0.77508705727041294</v>
      </c>
      <c r="BJ25">
        <v>1888</v>
      </c>
      <c r="BK25">
        <v>300</v>
      </c>
      <c r="BL25">
        <v>300</v>
      </c>
      <c r="BM25">
        <v>300</v>
      </c>
      <c r="BN25">
        <v>10195.799999999999</v>
      </c>
      <c r="BO25">
        <v>1007.6</v>
      </c>
      <c r="BP25">
        <v>-6.7943600000000002E-3</v>
      </c>
      <c r="BQ25">
        <v>-4.2498800000000001</v>
      </c>
      <c r="BR25" t="s">
        <v>347</v>
      </c>
      <c r="BS25" t="s">
        <v>347</v>
      </c>
      <c r="BT25" t="s">
        <v>347</v>
      </c>
      <c r="BU25" t="s">
        <v>347</v>
      </c>
      <c r="BV25" t="s">
        <v>347</v>
      </c>
      <c r="BW25" t="s">
        <v>347</v>
      </c>
      <c r="BX25" t="s">
        <v>347</v>
      </c>
      <c r="BY25" t="s">
        <v>347</v>
      </c>
      <c r="BZ25" t="s">
        <v>347</v>
      </c>
      <c r="CA25" t="s">
        <v>347</v>
      </c>
      <c r="CB25">
        <f t="shared" si="39"/>
        <v>1999.98</v>
      </c>
      <c r="CC25">
        <f t="shared" si="40"/>
        <v>1681.1805004250459</v>
      </c>
      <c r="CD25">
        <f t="shared" si="41"/>
        <v>0.84059865619908491</v>
      </c>
      <c r="CE25">
        <f t="shared" si="42"/>
        <v>0.19119731239816987</v>
      </c>
      <c r="CF25">
        <v>6</v>
      </c>
      <c r="CG25">
        <v>0.5</v>
      </c>
      <c r="CH25" t="s">
        <v>348</v>
      </c>
      <c r="CI25">
        <v>1566832184.5</v>
      </c>
      <c r="CJ25">
        <v>651.61500000000001</v>
      </c>
      <c r="CK25">
        <v>699.83199999999999</v>
      </c>
      <c r="CL25">
        <v>18.994399999999999</v>
      </c>
      <c r="CM25">
        <v>14.3522</v>
      </c>
      <c r="CN25">
        <v>500.03100000000001</v>
      </c>
      <c r="CO25">
        <v>99.350700000000003</v>
      </c>
      <c r="CP25">
        <v>9.9991800000000006E-2</v>
      </c>
      <c r="CQ25">
        <v>26.392800000000001</v>
      </c>
      <c r="CR25">
        <v>27.1511</v>
      </c>
      <c r="CS25">
        <v>999.9</v>
      </c>
      <c r="CT25">
        <v>0</v>
      </c>
      <c r="CU25">
        <v>0</v>
      </c>
      <c r="CV25">
        <v>9948.1200000000008</v>
      </c>
      <c r="CW25">
        <v>0</v>
      </c>
      <c r="CX25">
        <v>456.839</v>
      </c>
      <c r="CY25">
        <v>-47.859900000000003</v>
      </c>
      <c r="CZ25">
        <v>664.59400000000005</v>
      </c>
      <c r="DA25">
        <v>710.02300000000002</v>
      </c>
      <c r="DB25">
        <v>4.6391400000000003</v>
      </c>
      <c r="DC25">
        <v>656.298</v>
      </c>
      <c r="DD25">
        <v>699.83199999999999</v>
      </c>
      <c r="DE25">
        <v>19.202400000000001</v>
      </c>
      <c r="DF25">
        <v>14.3522</v>
      </c>
      <c r="DG25">
        <v>1.8868100000000001</v>
      </c>
      <c r="DH25">
        <v>1.4258999999999999</v>
      </c>
      <c r="DI25">
        <v>16.525099999999998</v>
      </c>
      <c r="DJ25">
        <v>12.196</v>
      </c>
      <c r="DK25">
        <v>1999.98</v>
      </c>
      <c r="DL25">
        <v>0.97999499999999995</v>
      </c>
      <c r="DM25">
        <v>2.0005200000000001E-2</v>
      </c>
      <c r="DN25">
        <v>0</v>
      </c>
      <c r="DO25">
        <v>825.53200000000004</v>
      </c>
      <c r="DP25">
        <v>4.9992900000000002</v>
      </c>
      <c r="DQ25">
        <v>18874.7</v>
      </c>
      <c r="DR25">
        <v>17314.2</v>
      </c>
      <c r="DS25">
        <v>44.25</v>
      </c>
      <c r="DT25">
        <v>44.375</v>
      </c>
      <c r="DU25">
        <v>44.686999999999998</v>
      </c>
      <c r="DV25">
        <v>44.561999999999998</v>
      </c>
      <c r="DW25">
        <v>46.125</v>
      </c>
      <c r="DX25">
        <v>1955.07</v>
      </c>
      <c r="DY25">
        <v>39.909999999999997</v>
      </c>
      <c r="DZ25">
        <v>0</v>
      </c>
      <c r="EA25">
        <v>71.299999952316298</v>
      </c>
      <c r="EB25">
        <v>825.66082352941203</v>
      </c>
      <c r="EC25">
        <v>-0.97450977547812001</v>
      </c>
      <c r="ED25">
        <v>-71.617648222425004</v>
      </c>
      <c r="EE25">
        <v>18876.8470588235</v>
      </c>
      <c r="EF25">
        <v>10</v>
      </c>
      <c r="EG25">
        <v>1566832221</v>
      </c>
      <c r="EH25" t="s">
        <v>400</v>
      </c>
      <c r="EI25">
        <v>11</v>
      </c>
      <c r="EJ25">
        <v>-4.6829999999999998</v>
      </c>
      <c r="EK25">
        <v>-0.20799999999999999</v>
      </c>
      <c r="EL25">
        <v>700</v>
      </c>
      <c r="EM25">
        <v>14</v>
      </c>
      <c r="EN25">
        <v>0.09</v>
      </c>
      <c r="EO25">
        <v>0.03</v>
      </c>
      <c r="EP25">
        <v>37.389314174570998</v>
      </c>
      <c r="EQ25">
        <v>0.19117041870465001</v>
      </c>
      <c r="ER25">
        <v>5.7720813144761601E-2</v>
      </c>
      <c r="ES25">
        <v>1</v>
      </c>
      <c r="ET25">
        <v>0.23837610711631499</v>
      </c>
      <c r="EU25">
        <v>-2.81869502271168E-2</v>
      </c>
      <c r="EV25">
        <v>2.8883548883140001E-3</v>
      </c>
      <c r="EW25">
        <v>1</v>
      </c>
      <c r="EX25">
        <v>2</v>
      </c>
      <c r="EY25">
        <v>2</v>
      </c>
      <c r="EZ25" t="s">
        <v>350</v>
      </c>
      <c r="FA25">
        <v>2.9386199999999998</v>
      </c>
      <c r="FB25">
        <v>2.63754</v>
      </c>
      <c r="FC25">
        <v>0.12962599999999999</v>
      </c>
      <c r="FD25">
        <v>0.13747400000000001</v>
      </c>
      <c r="FE25">
        <v>9.2910400000000004E-2</v>
      </c>
      <c r="FF25">
        <v>7.6064900000000005E-2</v>
      </c>
      <c r="FG25">
        <v>31185.1</v>
      </c>
      <c r="FH25">
        <v>27054.9</v>
      </c>
      <c r="FI25">
        <v>31153.1</v>
      </c>
      <c r="FJ25">
        <v>27488.6</v>
      </c>
      <c r="FK25">
        <v>39595.800000000003</v>
      </c>
      <c r="FL25">
        <v>38375.300000000003</v>
      </c>
      <c r="FM25">
        <v>43677.599999999999</v>
      </c>
      <c r="FN25">
        <v>42402.400000000001</v>
      </c>
      <c r="FO25">
        <v>2.02712</v>
      </c>
      <c r="FP25">
        <v>1.9673499999999999</v>
      </c>
      <c r="FQ25">
        <v>0.16491900000000001</v>
      </c>
      <c r="FR25">
        <v>0</v>
      </c>
      <c r="FS25">
        <v>24.448699999999999</v>
      </c>
      <c r="FT25">
        <v>999.9</v>
      </c>
      <c r="FU25">
        <v>50.079000000000001</v>
      </c>
      <c r="FV25">
        <v>27.744</v>
      </c>
      <c r="FW25">
        <v>18.843900000000001</v>
      </c>
      <c r="FX25">
        <v>59.935600000000001</v>
      </c>
      <c r="FY25">
        <v>39.639400000000002</v>
      </c>
      <c r="FZ25">
        <v>1</v>
      </c>
      <c r="GA25">
        <v>-5.8645799999999998E-2</v>
      </c>
      <c r="GB25">
        <v>1.5522199999999999</v>
      </c>
      <c r="GC25">
        <v>20.356300000000001</v>
      </c>
      <c r="GD25">
        <v>5.2401999999999997</v>
      </c>
      <c r="GE25">
        <v>12.0639</v>
      </c>
      <c r="GF25">
        <v>4.9715499999999997</v>
      </c>
      <c r="GG25">
        <v>3.29</v>
      </c>
      <c r="GH25">
        <v>458.1</v>
      </c>
      <c r="GI25">
        <v>9999</v>
      </c>
      <c r="GJ25">
        <v>9999</v>
      </c>
      <c r="GK25">
        <v>9999</v>
      </c>
      <c r="GL25">
        <v>1.88703</v>
      </c>
      <c r="GM25">
        <v>1.88293</v>
      </c>
      <c r="GN25">
        <v>1.8814599999999999</v>
      </c>
      <c r="GO25">
        <v>1.88225</v>
      </c>
      <c r="GP25">
        <v>1.8775999999999999</v>
      </c>
      <c r="GQ25">
        <v>1.87941</v>
      </c>
      <c r="GR25">
        <v>1.8788100000000001</v>
      </c>
      <c r="GS25">
        <v>1.88598</v>
      </c>
      <c r="GT25" t="s">
        <v>351</v>
      </c>
      <c r="GU25" t="s">
        <v>19</v>
      </c>
      <c r="GV25" t="s">
        <v>19</v>
      </c>
      <c r="GW25" t="s">
        <v>19</v>
      </c>
      <c r="GX25" t="s">
        <v>352</v>
      </c>
      <c r="GY25" t="s">
        <v>353</v>
      </c>
      <c r="GZ25" t="s">
        <v>354</v>
      </c>
      <c r="HA25" t="s">
        <v>354</v>
      </c>
      <c r="HB25" t="s">
        <v>354</v>
      </c>
      <c r="HC25" t="s">
        <v>354</v>
      </c>
      <c r="HD25">
        <v>0</v>
      </c>
      <c r="HE25">
        <v>100</v>
      </c>
      <c r="HF25">
        <v>100</v>
      </c>
      <c r="HG25">
        <v>-4.6829999999999998</v>
      </c>
      <c r="HH25">
        <v>-0.20799999999999999</v>
      </c>
      <c r="HI25">
        <v>2</v>
      </c>
      <c r="HJ25">
        <v>519.41899999999998</v>
      </c>
      <c r="HK25">
        <v>543.63099999999997</v>
      </c>
      <c r="HL25">
        <v>23.609000000000002</v>
      </c>
      <c r="HM25">
        <v>26.529399999999999</v>
      </c>
      <c r="HN25">
        <v>30.000399999999999</v>
      </c>
      <c r="HO25">
        <v>26.496700000000001</v>
      </c>
      <c r="HP25">
        <v>26.546800000000001</v>
      </c>
      <c r="HQ25">
        <v>30.3872</v>
      </c>
      <c r="HR25">
        <v>29.357900000000001</v>
      </c>
      <c r="HS25">
        <v>15.935</v>
      </c>
      <c r="HT25">
        <v>23.493500000000001</v>
      </c>
      <c r="HU25">
        <v>700</v>
      </c>
      <c r="HV25">
        <v>14.465400000000001</v>
      </c>
      <c r="HW25">
        <v>101.045</v>
      </c>
      <c r="HX25">
        <v>102.164</v>
      </c>
    </row>
    <row r="26" spans="1:232" x14ac:dyDescent="0.25">
      <c r="A26">
        <v>11</v>
      </c>
      <c r="B26">
        <v>1566832318.5</v>
      </c>
      <c r="C26">
        <v>1113</v>
      </c>
      <c r="D26" t="s">
        <v>401</v>
      </c>
      <c r="E26" t="s">
        <v>402</v>
      </c>
      <c r="G26">
        <v>1566832318.5</v>
      </c>
      <c r="H26">
        <f t="shared" si="0"/>
        <v>3.3050100742680528E-3</v>
      </c>
      <c r="I26">
        <f t="shared" si="1"/>
        <v>37.462907776476328</v>
      </c>
      <c r="J26">
        <f t="shared" si="2"/>
        <v>752.1</v>
      </c>
      <c r="K26">
        <f t="shared" si="3"/>
        <v>410.55996777040741</v>
      </c>
      <c r="L26">
        <f t="shared" si="4"/>
        <v>40.831890976393396</v>
      </c>
      <c r="M26">
        <f t="shared" si="5"/>
        <v>74.799463206600009</v>
      </c>
      <c r="N26">
        <f t="shared" si="6"/>
        <v>0.19198179399650017</v>
      </c>
      <c r="O26">
        <f t="shared" si="7"/>
        <v>2.2455048947491671</v>
      </c>
      <c r="P26">
        <f t="shared" si="8"/>
        <v>0.18330698731606307</v>
      </c>
      <c r="Q26">
        <f t="shared" si="9"/>
        <v>0.11531359581068337</v>
      </c>
      <c r="R26">
        <f t="shared" si="10"/>
        <v>321.42442539485546</v>
      </c>
      <c r="S26">
        <f t="shared" si="11"/>
        <v>27.152551574381373</v>
      </c>
      <c r="T26">
        <f t="shared" si="12"/>
        <v>27.003499999999999</v>
      </c>
      <c r="U26">
        <f t="shared" si="13"/>
        <v>3.5798955039704614</v>
      </c>
      <c r="V26">
        <f t="shared" si="14"/>
        <v>54.958208930094145</v>
      </c>
      <c r="W26">
        <f t="shared" si="15"/>
        <v>1.8355655002344</v>
      </c>
      <c r="X26">
        <f t="shared" si="16"/>
        <v>3.3399296228325173</v>
      </c>
      <c r="Y26">
        <f t="shared" si="17"/>
        <v>1.7443300037360614</v>
      </c>
      <c r="Z26">
        <f t="shared" si="18"/>
        <v>-145.75094427522112</v>
      </c>
      <c r="AA26">
        <f t="shared" si="19"/>
        <v>-142.39037195758021</v>
      </c>
      <c r="AB26">
        <f t="shared" si="20"/>
        <v>-13.605105172686537</v>
      </c>
      <c r="AC26">
        <f t="shared" si="21"/>
        <v>19.678003989367596</v>
      </c>
      <c r="AD26">
        <v>-4.1062841713568103E-2</v>
      </c>
      <c r="AE26">
        <v>4.6096637125988098E-2</v>
      </c>
      <c r="AF26">
        <v>3.44718737368169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52574.183266300686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403</v>
      </c>
      <c r="AS26">
        <v>825.05835294117605</v>
      </c>
      <c r="AT26">
        <v>1086.3900000000001</v>
      </c>
      <c r="AU26">
        <f t="shared" si="27"/>
        <v>0.24055049020961539</v>
      </c>
      <c r="AV26">
        <v>0.5</v>
      </c>
      <c r="AW26">
        <f t="shared" si="28"/>
        <v>1681.1133004250628</v>
      </c>
      <c r="AX26">
        <f t="shared" si="29"/>
        <v>37.462907776476328</v>
      </c>
      <c r="AY26">
        <f t="shared" si="30"/>
        <v>202.19631425757663</v>
      </c>
      <c r="AZ26">
        <f t="shared" si="31"/>
        <v>0.43720026878008827</v>
      </c>
      <c r="BA26">
        <f t="shared" si="32"/>
        <v>2.29339617065192E-2</v>
      </c>
      <c r="BB26">
        <f t="shared" si="33"/>
        <v>1.694805732747908</v>
      </c>
      <c r="BC26" t="s">
        <v>404</v>
      </c>
      <c r="BD26">
        <v>611.41999999999996</v>
      </c>
      <c r="BE26">
        <f t="shared" si="34"/>
        <v>474.97000000000014</v>
      </c>
      <c r="BF26">
        <f t="shared" si="35"/>
        <v>0.55020663843784656</v>
      </c>
      <c r="BG26">
        <f t="shared" si="36"/>
        <v>0.79493478514284233</v>
      </c>
      <c r="BH26">
        <f t="shared" si="37"/>
        <v>0.4970984006069063</v>
      </c>
      <c r="BI26">
        <f t="shared" si="38"/>
        <v>0.77789237405151568</v>
      </c>
      <c r="BJ26">
        <v>1890</v>
      </c>
      <c r="BK26">
        <v>300</v>
      </c>
      <c r="BL26">
        <v>300</v>
      </c>
      <c r="BM26">
        <v>300</v>
      </c>
      <c r="BN26">
        <v>10196.299999999999</v>
      </c>
      <c r="BO26">
        <v>1005.39</v>
      </c>
      <c r="BP26">
        <v>-6.7945999999999996E-3</v>
      </c>
      <c r="BQ26">
        <v>-4.0463300000000002</v>
      </c>
      <c r="BR26" t="s">
        <v>347</v>
      </c>
      <c r="BS26" t="s">
        <v>347</v>
      </c>
      <c r="BT26" t="s">
        <v>347</v>
      </c>
      <c r="BU26" t="s">
        <v>347</v>
      </c>
      <c r="BV26" t="s">
        <v>347</v>
      </c>
      <c r="BW26" t="s">
        <v>347</v>
      </c>
      <c r="BX26" t="s">
        <v>347</v>
      </c>
      <c r="BY26" t="s">
        <v>347</v>
      </c>
      <c r="BZ26" t="s">
        <v>347</v>
      </c>
      <c r="CA26" t="s">
        <v>347</v>
      </c>
      <c r="CB26">
        <f t="shared" si="39"/>
        <v>1999.9</v>
      </c>
      <c r="CC26">
        <f t="shared" si="40"/>
        <v>1681.1133004250628</v>
      </c>
      <c r="CD26">
        <f t="shared" si="41"/>
        <v>0.84059868014653871</v>
      </c>
      <c r="CE26">
        <f t="shared" si="42"/>
        <v>0.19119736029307757</v>
      </c>
      <c r="CF26">
        <v>6</v>
      </c>
      <c r="CG26">
        <v>0.5</v>
      </c>
      <c r="CH26" t="s">
        <v>348</v>
      </c>
      <c r="CI26">
        <v>1566832318.5</v>
      </c>
      <c r="CJ26">
        <v>752.1</v>
      </c>
      <c r="CK26">
        <v>800.03200000000004</v>
      </c>
      <c r="CL26">
        <v>18.456399999999999</v>
      </c>
      <c r="CM26">
        <v>14.5641</v>
      </c>
      <c r="CN26">
        <v>500.06599999999997</v>
      </c>
      <c r="CO26">
        <v>99.354100000000003</v>
      </c>
      <c r="CP26">
        <v>0.100046</v>
      </c>
      <c r="CQ26">
        <v>25.827300000000001</v>
      </c>
      <c r="CR26">
        <v>27.003499999999999</v>
      </c>
      <c r="CS26">
        <v>999.9</v>
      </c>
      <c r="CT26">
        <v>0</v>
      </c>
      <c r="CU26">
        <v>0</v>
      </c>
      <c r="CV26">
        <v>9966.8799999999992</v>
      </c>
      <c r="CW26">
        <v>0</v>
      </c>
      <c r="CX26">
        <v>467.654</v>
      </c>
      <c r="CY26">
        <v>-47.931899999999999</v>
      </c>
      <c r="CZ26">
        <v>766.24199999999996</v>
      </c>
      <c r="DA26">
        <v>811.85599999999999</v>
      </c>
      <c r="DB26">
        <v>3.8923299999999998</v>
      </c>
      <c r="DC26">
        <v>757.32100000000003</v>
      </c>
      <c r="DD26">
        <v>800.03200000000004</v>
      </c>
      <c r="DE26">
        <v>18.660399999999999</v>
      </c>
      <c r="DF26">
        <v>14.5641</v>
      </c>
      <c r="DG26">
        <v>1.83372</v>
      </c>
      <c r="DH26">
        <v>1.4470000000000001</v>
      </c>
      <c r="DI26">
        <v>16.077200000000001</v>
      </c>
      <c r="DJ26">
        <v>12.4193</v>
      </c>
      <c r="DK26">
        <v>1999.9</v>
      </c>
      <c r="DL26">
        <v>0.97999199999999997</v>
      </c>
      <c r="DM26">
        <v>2.0007899999999999E-2</v>
      </c>
      <c r="DN26">
        <v>0</v>
      </c>
      <c r="DO26">
        <v>825.14499999999998</v>
      </c>
      <c r="DP26">
        <v>4.9992900000000002</v>
      </c>
      <c r="DQ26">
        <v>18920.7</v>
      </c>
      <c r="DR26">
        <v>17313.5</v>
      </c>
      <c r="DS26">
        <v>44.186999999999998</v>
      </c>
      <c r="DT26">
        <v>44.436999999999998</v>
      </c>
      <c r="DU26">
        <v>44.625</v>
      </c>
      <c r="DV26">
        <v>44.311999999999998</v>
      </c>
      <c r="DW26">
        <v>45.875</v>
      </c>
      <c r="DX26">
        <v>1954.99</v>
      </c>
      <c r="DY26">
        <v>39.909999999999997</v>
      </c>
      <c r="DZ26">
        <v>0</v>
      </c>
      <c r="EA26">
        <v>133.299999952316</v>
      </c>
      <c r="EB26">
        <v>825.05835294117605</v>
      </c>
      <c r="EC26">
        <v>-1.6151960732096899</v>
      </c>
      <c r="ED26">
        <v>114.142156737764</v>
      </c>
      <c r="EE26">
        <v>18919.9294117647</v>
      </c>
      <c r="EF26">
        <v>10</v>
      </c>
      <c r="EG26">
        <v>1566832283.5</v>
      </c>
      <c r="EH26" t="s">
        <v>405</v>
      </c>
      <c r="EI26">
        <v>12</v>
      </c>
      <c r="EJ26">
        <v>-5.2210000000000001</v>
      </c>
      <c r="EK26">
        <v>-0.20399999999999999</v>
      </c>
      <c r="EL26">
        <v>800</v>
      </c>
      <c r="EM26">
        <v>15</v>
      </c>
      <c r="EN26">
        <v>0.03</v>
      </c>
      <c r="EO26">
        <v>0.02</v>
      </c>
      <c r="EP26">
        <v>37.428014901824397</v>
      </c>
      <c r="EQ26">
        <v>-0.20612727977834699</v>
      </c>
      <c r="ER26">
        <v>7.1021286041574996E-2</v>
      </c>
      <c r="ES26">
        <v>1</v>
      </c>
      <c r="ET26">
        <v>0.19973178683586301</v>
      </c>
      <c r="EU26">
        <v>-2.1506072189165601E-2</v>
      </c>
      <c r="EV26">
        <v>3.1869578942719701E-3</v>
      </c>
      <c r="EW26">
        <v>1</v>
      </c>
      <c r="EX26">
        <v>2</v>
      </c>
      <c r="EY26">
        <v>2</v>
      </c>
      <c r="EZ26" t="s">
        <v>350</v>
      </c>
      <c r="FA26">
        <v>2.9386700000000001</v>
      </c>
      <c r="FB26">
        <v>2.6375999999999999</v>
      </c>
      <c r="FC26">
        <v>0.142846</v>
      </c>
      <c r="FD26">
        <v>0.150369</v>
      </c>
      <c r="FE26">
        <v>9.0998200000000001E-2</v>
      </c>
      <c r="FF26">
        <v>7.6887800000000006E-2</v>
      </c>
      <c r="FG26">
        <v>30712.400000000001</v>
      </c>
      <c r="FH26">
        <v>26649.7</v>
      </c>
      <c r="FI26">
        <v>31154.1</v>
      </c>
      <c r="FJ26">
        <v>27487.9</v>
      </c>
      <c r="FK26">
        <v>39683.699999999997</v>
      </c>
      <c r="FL26">
        <v>38342.1</v>
      </c>
      <c r="FM26">
        <v>43679.8</v>
      </c>
      <c r="FN26">
        <v>42402.2</v>
      </c>
      <c r="FO26">
        <v>2.0253999999999999</v>
      </c>
      <c r="FP26">
        <v>1.9670700000000001</v>
      </c>
      <c r="FQ26">
        <v>0.16747000000000001</v>
      </c>
      <c r="FR26">
        <v>0</v>
      </c>
      <c r="FS26">
        <v>24.258500000000002</v>
      </c>
      <c r="FT26">
        <v>999.9</v>
      </c>
      <c r="FU26">
        <v>50.006</v>
      </c>
      <c r="FV26">
        <v>27.815000000000001</v>
      </c>
      <c r="FW26">
        <v>18.895199999999999</v>
      </c>
      <c r="FX26">
        <v>59.7956</v>
      </c>
      <c r="FY26">
        <v>39.723599999999998</v>
      </c>
      <c r="FZ26">
        <v>1</v>
      </c>
      <c r="GA26">
        <v>-5.6999500000000002E-2</v>
      </c>
      <c r="GB26">
        <v>1.20322</v>
      </c>
      <c r="GC26">
        <v>20.360399999999998</v>
      </c>
      <c r="GD26">
        <v>5.2404999999999999</v>
      </c>
      <c r="GE26">
        <v>12.0639</v>
      </c>
      <c r="GF26">
        <v>4.9716500000000003</v>
      </c>
      <c r="GG26">
        <v>3.29</v>
      </c>
      <c r="GH26">
        <v>458.2</v>
      </c>
      <c r="GI26">
        <v>9999</v>
      </c>
      <c r="GJ26">
        <v>9999</v>
      </c>
      <c r="GK26">
        <v>9999</v>
      </c>
      <c r="GL26">
        <v>1.8870499999999999</v>
      </c>
      <c r="GM26">
        <v>1.88293</v>
      </c>
      <c r="GN26">
        <v>1.88144</v>
      </c>
      <c r="GO26">
        <v>1.8822700000000001</v>
      </c>
      <c r="GP26">
        <v>1.8775900000000001</v>
      </c>
      <c r="GQ26">
        <v>1.8794299999999999</v>
      </c>
      <c r="GR26">
        <v>1.8788100000000001</v>
      </c>
      <c r="GS26">
        <v>1.8859600000000001</v>
      </c>
      <c r="GT26" t="s">
        <v>351</v>
      </c>
      <c r="GU26" t="s">
        <v>19</v>
      </c>
      <c r="GV26" t="s">
        <v>19</v>
      </c>
      <c r="GW26" t="s">
        <v>19</v>
      </c>
      <c r="GX26" t="s">
        <v>352</v>
      </c>
      <c r="GY26" t="s">
        <v>353</v>
      </c>
      <c r="GZ26" t="s">
        <v>354</v>
      </c>
      <c r="HA26" t="s">
        <v>354</v>
      </c>
      <c r="HB26" t="s">
        <v>354</v>
      </c>
      <c r="HC26" t="s">
        <v>354</v>
      </c>
      <c r="HD26">
        <v>0</v>
      </c>
      <c r="HE26">
        <v>100</v>
      </c>
      <c r="HF26">
        <v>100</v>
      </c>
      <c r="HG26">
        <v>-5.2210000000000001</v>
      </c>
      <c r="HH26">
        <v>-0.20399999999999999</v>
      </c>
      <c r="HI26">
        <v>2</v>
      </c>
      <c r="HJ26">
        <v>518.65</v>
      </c>
      <c r="HK26">
        <v>543.76300000000003</v>
      </c>
      <c r="HL26">
        <v>22.925899999999999</v>
      </c>
      <c r="HM26">
        <v>26.5563</v>
      </c>
      <c r="HN26">
        <v>30.000499999999999</v>
      </c>
      <c r="HO26">
        <v>26.5322</v>
      </c>
      <c r="HP26">
        <v>26.580200000000001</v>
      </c>
      <c r="HQ26">
        <v>33.875500000000002</v>
      </c>
      <c r="HR26">
        <v>29.3765</v>
      </c>
      <c r="HS26">
        <v>15.3544</v>
      </c>
      <c r="HT26">
        <v>22.902200000000001</v>
      </c>
      <c r="HU26">
        <v>800</v>
      </c>
      <c r="HV26">
        <v>14.629300000000001</v>
      </c>
      <c r="HW26">
        <v>101.04900000000001</v>
      </c>
      <c r="HX26">
        <v>102.163</v>
      </c>
    </row>
    <row r="27" spans="1:232" x14ac:dyDescent="0.25">
      <c r="A27">
        <v>12</v>
      </c>
      <c r="B27">
        <v>1566832431.0999999</v>
      </c>
      <c r="C27">
        <v>1225.5999999046301</v>
      </c>
      <c r="D27" t="s">
        <v>406</v>
      </c>
      <c r="E27" t="s">
        <v>407</v>
      </c>
      <c r="G27">
        <v>1566832431.0999999</v>
      </c>
      <c r="H27">
        <f t="shared" si="0"/>
        <v>2.5499347586883849E-3</v>
      </c>
      <c r="I27">
        <f t="shared" si="1"/>
        <v>37.35466890240901</v>
      </c>
      <c r="J27">
        <f t="shared" si="2"/>
        <v>952.27099999999996</v>
      </c>
      <c r="K27">
        <f t="shared" si="3"/>
        <v>501.52942426679147</v>
      </c>
      <c r="L27">
        <f t="shared" si="4"/>
        <v>49.880769429541502</v>
      </c>
      <c r="M27">
        <f t="shared" si="5"/>
        <v>94.710315860093999</v>
      </c>
      <c r="N27">
        <f t="shared" si="6"/>
        <v>0.14337752130096509</v>
      </c>
      <c r="O27">
        <f t="shared" si="7"/>
        <v>2.254830671073913</v>
      </c>
      <c r="P27">
        <f t="shared" si="8"/>
        <v>0.13849837278050658</v>
      </c>
      <c r="Q27">
        <f t="shared" si="9"/>
        <v>8.6986022879400521E-2</v>
      </c>
      <c r="R27">
        <f t="shared" si="10"/>
        <v>321.44836528727842</v>
      </c>
      <c r="S27">
        <f t="shared" si="11"/>
        <v>27.117158576254027</v>
      </c>
      <c r="T27">
        <f t="shared" si="12"/>
        <v>27.104299999999999</v>
      </c>
      <c r="U27">
        <f t="shared" si="13"/>
        <v>3.6011436082500228</v>
      </c>
      <c r="V27">
        <f t="shared" si="14"/>
        <v>55.405895236277544</v>
      </c>
      <c r="W27">
        <f t="shared" si="15"/>
        <v>1.8199097144976002</v>
      </c>
      <c r="X27">
        <f t="shared" si="16"/>
        <v>3.2846860550427435</v>
      </c>
      <c r="Y27">
        <f t="shared" si="17"/>
        <v>1.7812338937524226</v>
      </c>
      <c r="Z27">
        <f t="shared" si="18"/>
        <v>-112.45212285815778</v>
      </c>
      <c r="AA27">
        <f t="shared" si="19"/>
        <v>-189.41858020069122</v>
      </c>
      <c r="AB27">
        <f t="shared" si="20"/>
        <v>-18.007467412947999</v>
      </c>
      <c r="AC27">
        <f t="shared" si="21"/>
        <v>1.5701948154813863</v>
      </c>
      <c r="AD27">
        <v>-4.1313922429695803E-2</v>
      </c>
      <c r="AE27">
        <v>4.6378497225720301E-2</v>
      </c>
      <c r="AF27">
        <v>3.46386089518864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52932.374622129224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408</v>
      </c>
      <c r="AS27">
        <v>823.59976470588197</v>
      </c>
      <c r="AT27">
        <v>1085.96</v>
      </c>
      <c r="AU27">
        <f t="shared" si="27"/>
        <v>0.24159290884942175</v>
      </c>
      <c r="AV27">
        <v>0.5</v>
      </c>
      <c r="AW27">
        <f t="shared" si="28"/>
        <v>1681.2393004250307</v>
      </c>
      <c r="AX27">
        <f t="shared" si="29"/>
        <v>37.35466890240901</v>
      </c>
      <c r="AY27">
        <f t="shared" si="30"/>
        <v>203.08774653082503</v>
      </c>
      <c r="AZ27">
        <f t="shared" si="31"/>
        <v>0.43653541566908544</v>
      </c>
      <c r="BA27">
        <f t="shared" si="32"/>
        <v>2.2867862518132689E-2</v>
      </c>
      <c r="BB27">
        <f t="shared" si="33"/>
        <v>1.6958727761611847</v>
      </c>
      <c r="BC27" t="s">
        <v>409</v>
      </c>
      <c r="BD27">
        <v>611.9</v>
      </c>
      <c r="BE27">
        <f t="shared" si="34"/>
        <v>474.06000000000006</v>
      </c>
      <c r="BF27">
        <f t="shared" si="35"/>
        <v>0.55343255135239855</v>
      </c>
      <c r="BG27">
        <f t="shared" si="36"/>
        <v>0.79528524728916838</v>
      </c>
      <c r="BH27">
        <f t="shared" si="37"/>
        <v>0.49946348362734849</v>
      </c>
      <c r="BI27">
        <f t="shared" si="38"/>
        <v>0.77807404366234012</v>
      </c>
      <c r="BJ27">
        <v>1892</v>
      </c>
      <c r="BK27">
        <v>300</v>
      </c>
      <c r="BL27">
        <v>300</v>
      </c>
      <c r="BM27">
        <v>300</v>
      </c>
      <c r="BN27">
        <v>10196.1</v>
      </c>
      <c r="BO27">
        <v>1003.11</v>
      </c>
      <c r="BP27">
        <v>-6.79453E-3</v>
      </c>
      <c r="BQ27">
        <v>-3.6246299999999998</v>
      </c>
      <c r="BR27" t="s">
        <v>347</v>
      </c>
      <c r="BS27" t="s">
        <v>347</v>
      </c>
      <c r="BT27" t="s">
        <v>347</v>
      </c>
      <c r="BU27" t="s">
        <v>347</v>
      </c>
      <c r="BV27" t="s">
        <v>347</v>
      </c>
      <c r="BW27" t="s">
        <v>347</v>
      </c>
      <c r="BX27" t="s">
        <v>347</v>
      </c>
      <c r="BY27" t="s">
        <v>347</v>
      </c>
      <c r="BZ27" t="s">
        <v>347</v>
      </c>
      <c r="CA27" t="s">
        <v>347</v>
      </c>
      <c r="CB27">
        <f t="shared" si="39"/>
        <v>2000.05</v>
      </c>
      <c r="CC27">
        <f t="shared" si="40"/>
        <v>1681.2393004250307</v>
      </c>
      <c r="CD27">
        <f t="shared" si="41"/>
        <v>0.84059863524663425</v>
      </c>
      <c r="CE27">
        <f t="shared" si="42"/>
        <v>0.19119727049326868</v>
      </c>
      <c r="CF27">
        <v>6</v>
      </c>
      <c r="CG27">
        <v>0.5</v>
      </c>
      <c r="CH27" t="s">
        <v>348</v>
      </c>
      <c r="CI27">
        <v>1566832431.0999999</v>
      </c>
      <c r="CJ27">
        <v>952.27099999999996</v>
      </c>
      <c r="CK27">
        <v>1000.01</v>
      </c>
      <c r="CL27">
        <v>18.298400000000001</v>
      </c>
      <c r="CM27">
        <v>15.294499999999999</v>
      </c>
      <c r="CN27">
        <v>500.005</v>
      </c>
      <c r="CO27">
        <v>99.357299999999995</v>
      </c>
      <c r="CP27">
        <v>0.10001400000000001</v>
      </c>
      <c r="CQ27">
        <v>25.546099999999999</v>
      </c>
      <c r="CR27">
        <v>27.104299999999999</v>
      </c>
      <c r="CS27">
        <v>999.9</v>
      </c>
      <c r="CT27">
        <v>0</v>
      </c>
      <c r="CU27">
        <v>0</v>
      </c>
      <c r="CV27">
        <v>10027.5</v>
      </c>
      <c r="CW27">
        <v>0</v>
      </c>
      <c r="CX27">
        <v>458.69</v>
      </c>
      <c r="CY27">
        <v>-47.7425</v>
      </c>
      <c r="CZ27">
        <v>970.02099999999996</v>
      </c>
      <c r="DA27">
        <v>1015.55</v>
      </c>
      <c r="DB27">
        <v>3.0039400000000001</v>
      </c>
      <c r="DC27">
        <v>958.25</v>
      </c>
      <c r="DD27">
        <v>1000.01</v>
      </c>
      <c r="DE27">
        <v>18.502400000000002</v>
      </c>
      <c r="DF27">
        <v>15.294499999999999</v>
      </c>
      <c r="DG27">
        <v>1.8180799999999999</v>
      </c>
      <c r="DH27">
        <v>1.51962</v>
      </c>
      <c r="DI27">
        <v>15.943099999999999</v>
      </c>
      <c r="DJ27">
        <v>13.167</v>
      </c>
      <c r="DK27">
        <v>2000.05</v>
      </c>
      <c r="DL27">
        <v>0.97999499999999995</v>
      </c>
      <c r="DM27">
        <v>2.0005200000000001E-2</v>
      </c>
      <c r="DN27">
        <v>0</v>
      </c>
      <c r="DO27">
        <v>823.44600000000003</v>
      </c>
      <c r="DP27">
        <v>4.9992900000000002</v>
      </c>
      <c r="DQ27">
        <v>18927.599999999999</v>
      </c>
      <c r="DR27">
        <v>17314.8</v>
      </c>
      <c r="DS27">
        <v>44.25</v>
      </c>
      <c r="DT27">
        <v>44.375</v>
      </c>
      <c r="DU27">
        <v>44.75</v>
      </c>
      <c r="DV27">
        <v>44.436999999999998</v>
      </c>
      <c r="DW27">
        <v>46.25</v>
      </c>
      <c r="DX27">
        <v>1955.14</v>
      </c>
      <c r="DY27">
        <v>39.909999999999997</v>
      </c>
      <c r="DZ27">
        <v>0</v>
      </c>
      <c r="EA27">
        <v>112.299999952316</v>
      </c>
      <c r="EB27">
        <v>823.59976470588197</v>
      </c>
      <c r="EC27">
        <v>4.3534313545141803</v>
      </c>
      <c r="ED27">
        <v>-208.84803825328299</v>
      </c>
      <c r="EE27">
        <v>18934.917647058799</v>
      </c>
      <c r="EF27">
        <v>10</v>
      </c>
      <c r="EG27">
        <v>1566832391.5999999</v>
      </c>
      <c r="EH27" t="s">
        <v>410</v>
      </c>
      <c r="EI27">
        <v>13</v>
      </c>
      <c r="EJ27">
        <v>-5.9790000000000001</v>
      </c>
      <c r="EK27">
        <v>-0.20399999999999999</v>
      </c>
      <c r="EL27">
        <v>1000</v>
      </c>
      <c r="EM27">
        <v>15</v>
      </c>
      <c r="EN27">
        <v>0.1</v>
      </c>
      <c r="EO27">
        <v>0.02</v>
      </c>
      <c r="EP27">
        <v>37.501595451217398</v>
      </c>
      <c r="EQ27">
        <v>-0.184362417292118</v>
      </c>
      <c r="ER27">
        <v>9.3561631265547396E-2</v>
      </c>
      <c r="ES27">
        <v>1</v>
      </c>
      <c r="ET27">
        <v>0.148329372844378</v>
      </c>
      <c r="EU27">
        <v>-2.5565394560303399E-2</v>
      </c>
      <c r="EV27">
        <v>2.6735593043669299E-3</v>
      </c>
      <c r="EW27">
        <v>1</v>
      </c>
      <c r="EX27">
        <v>2</v>
      </c>
      <c r="EY27">
        <v>2</v>
      </c>
      <c r="EZ27" t="s">
        <v>350</v>
      </c>
      <c r="FA27">
        <v>2.9384899999999998</v>
      </c>
      <c r="FB27">
        <v>2.6375600000000001</v>
      </c>
      <c r="FC27">
        <v>0.16661999999999999</v>
      </c>
      <c r="FD27">
        <v>0.17372599999999999</v>
      </c>
      <c r="FE27">
        <v>9.0435000000000001E-2</v>
      </c>
      <c r="FF27">
        <v>7.9700400000000005E-2</v>
      </c>
      <c r="FG27">
        <v>29859.200000000001</v>
      </c>
      <c r="FH27">
        <v>25915.599999999999</v>
      </c>
      <c r="FI27">
        <v>31152.3</v>
      </c>
      <c r="FJ27">
        <v>27486.2</v>
      </c>
      <c r="FK27">
        <v>39708.699999999997</v>
      </c>
      <c r="FL27">
        <v>38225.9</v>
      </c>
      <c r="FM27">
        <v>43676.9</v>
      </c>
      <c r="FN27">
        <v>42400.4</v>
      </c>
      <c r="FO27">
        <v>2.0241500000000001</v>
      </c>
      <c r="FP27">
        <v>1.9680500000000001</v>
      </c>
      <c r="FQ27">
        <v>0.178173</v>
      </c>
      <c r="FR27">
        <v>0</v>
      </c>
      <c r="FS27">
        <v>24.184000000000001</v>
      </c>
      <c r="FT27">
        <v>999.9</v>
      </c>
      <c r="FU27">
        <v>49.981999999999999</v>
      </c>
      <c r="FV27">
        <v>27.885000000000002</v>
      </c>
      <c r="FW27">
        <v>18.962299999999999</v>
      </c>
      <c r="FX27">
        <v>59.1892</v>
      </c>
      <c r="FY27">
        <v>39.883800000000001</v>
      </c>
      <c r="FZ27">
        <v>1</v>
      </c>
      <c r="GA27">
        <v>-5.07774E-2</v>
      </c>
      <c r="GB27">
        <v>3.1797300000000002</v>
      </c>
      <c r="GC27">
        <v>20.333100000000002</v>
      </c>
      <c r="GD27">
        <v>5.2401999999999997</v>
      </c>
      <c r="GE27">
        <v>12.0639</v>
      </c>
      <c r="GF27">
        <v>4.9717000000000002</v>
      </c>
      <c r="GG27">
        <v>3.2900499999999999</v>
      </c>
      <c r="GH27">
        <v>458.2</v>
      </c>
      <c r="GI27">
        <v>9999</v>
      </c>
      <c r="GJ27">
        <v>9999</v>
      </c>
      <c r="GK27">
        <v>9999</v>
      </c>
      <c r="GL27">
        <v>1.88703</v>
      </c>
      <c r="GM27">
        <v>1.88293</v>
      </c>
      <c r="GN27">
        <v>1.8814299999999999</v>
      </c>
      <c r="GO27">
        <v>1.8822000000000001</v>
      </c>
      <c r="GP27">
        <v>1.8775900000000001</v>
      </c>
      <c r="GQ27">
        <v>1.8793599999999999</v>
      </c>
      <c r="GR27">
        <v>1.8788</v>
      </c>
      <c r="GS27">
        <v>1.8859399999999999</v>
      </c>
      <c r="GT27" t="s">
        <v>351</v>
      </c>
      <c r="GU27" t="s">
        <v>19</v>
      </c>
      <c r="GV27" t="s">
        <v>19</v>
      </c>
      <c r="GW27" t="s">
        <v>19</v>
      </c>
      <c r="GX27" t="s">
        <v>352</v>
      </c>
      <c r="GY27" t="s">
        <v>353</v>
      </c>
      <c r="GZ27" t="s">
        <v>354</v>
      </c>
      <c r="HA27" t="s">
        <v>354</v>
      </c>
      <c r="HB27" t="s">
        <v>354</v>
      </c>
      <c r="HC27" t="s">
        <v>354</v>
      </c>
      <c r="HD27">
        <v>0</v>
      </c>
      <c r="HE27">
        <v>100</v>
      </c>
      <c r="HF27">
        <v>100</v>
      </c>
      <c r="HG27">
        <v>-5.9790000000000001</v>
      </c>
      <c r="HH27">
        <v>-0.20399999999999999</v>
      </c>
      <c r="HI27">
        <v>2</v>
      </c>
      <c r="HJ27">
        <v>518.10299999999995</v>
      </c>
      <c r="HK27">
        <v>544.75199999999995</v>
      </c>
      <c r="HL27">
        <v>21.186599999999999</v>
      </c>
      <c r="HM27">
        <v>26.5747</v>
      </c>
      <c r="HN27">
        <v>30.000299999999999</v>
      </c>
      <c r="HO27">
        <v>26.559000000000001</v>
      </c>
      <c r="HP27">
        <v>26.6084</v>
      </c>
      <c r="HQ27">
        <v>40.664200000000001</v>
      </c>
      <c r="HR27">
        <v>25.989699999999999</v>
      </c>
      <c r="HS27">
        <v>15.344799999999999</v>
      </c>
      <c r="HT27">
        <v>21.1218</v>
      </c>
      <c r="HU27">
        <v>1000</v>
      </c>
      <c r="HV27">
        <v>15.1905</v>
      </c>
      <c r="HW27">
        <v>101.04300000000001</v>
      </c>
      <c r="HX27">
        <v>102.158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2019-08-25T10:16:07Z</dcterms:created>
  <dcterms:modified xsi:type="dcterms:W3CDTF">2019-08-27T22:49:37Z</dcterms:modified>
</cp:coreProperties>
</file>