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21001B00-ACBA-4A96-9AFF-35FD6F3D4E2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P27" i="1"/>
  <c r="AO27" i="1"/>
  <c r="AK27" i="1"/>
  <c r="AI27" i="1" s="1"/>
  <c r="X27" i="1"/>
  <c r="V27" i="1" s="1"/>
  <c r="W27" i="1"/>
  <c r="O27" i="1"/>
  <c r="CE26" i="1"/>
  <c r="CD26" i="1"/>
  <c r="CC26" i="1" s="1"/>
  <c r="AW26" i="1" s="1"/>
  <c r="AY26" i="1" s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W26" i="1"/>
  <c r="V26" i="1" s="1"/>
  <c r="O26" i="1"/>
  <c r="CE25" i="1"/>
  <c r="CD25" i="1"/>
  <c r="CB25" i="1"/>
  <c r="CC25" i="1" s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/>
  <c r="H25" i="1" s="1"/>
  <c r="X25" i="1"/>
  <c r="W25" i="1"/>
  <c r="V25" i="1" s="1"/>
  <c r="O25" i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V24" i="1"/>
  <c r="O24" i="1"/>
  <c r="CE23" i="1"/>
  <c r="CD23" i="1"/>
  <c r="CB23" i="1"/>
  <c r="BI23" i="1"/>
  <c r="BH23" i="1"/>
  <c r="BG23" i="1"/>
  <c r="BF23" i="1"/>
  <c r="BE23" i="1"/>
  <c r="BB23" i="1"/>
  <c r="AZ23" i="1"/>
  <c r="AU23" i="1"/>
  <c r="AO23" i="1"/>
  <c r="AP23" i="1" s="1"/>
  <c r="AK23" i="1"/>
  <c r="AI23" i="1"/>
  <c r="M23" i="1" s="1"/>
  <c r="X23" i="1"/>
  <c r="W23" i="1"/>
  <c r="V23" i="1" s="1"/>
  <c r="O23" i="1"/>
  <c r="I23" i="1"/>
  <c r="AX23" i="1" s="1"/>
  <c r="CE22" i="1"/>
  <c r="CD22" i="1"/>
  <c r="CB22" i="1"/>
  <c r="CC22" i="1" s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V22" i="1" s="1"/>
  <c r="O22" i="1"/>
  <c r="CE21" i="1"/>
  <c r="CD21" i="1"/>
  <c r="CB21" i="1"/>
  <c r="CC21" i="1" s="1"/>
  <c r="AW21" i="1" s="1"/>
  <c r="AY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W20" i="1"/>
  <c r="V20" i="1" s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P19" i="1"/>
  <c r="AO19" i="1"/>
  <c r="AK19" i="1"/>
  <c r="AI19" i="1" s="1"/>
  <c r="M19" i="1" s="1"/>
  <c r="X19" i="1"/>
  <c r="W19" i="1"/>
  <c r="V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J17" i="1" s="1"/>
  <c r="X17" i="1"/>
  <c r="W17" i="1"/>
  <c r="V17" i="1" s="1"/>
  <c r="O17" i="1"/>
  <c r="AW20" i="1" l="1"/>
  <c r="AY20" i="1" s="1"/>
  <c r="R20" i="1"/>
  <c r="I25" i="1"/>
  <c r="AX25" i="1" s="1"/>
  <c r="BA25" i="1" s="1"/>
  <c r="V18" i="1"/>
  <c r="AJ23" i="1"/>
  <c r="CC27" i="1"/>
  <c r="CC17" i="1"/>
  <c r="CC18" i="1"/>
  <c r="R18" i="1" s="1"/>
  <c r="V21" i="1"/>
  <c r="CC23" i="1"/>
  <c r="AW23" i="1" s="1"/>
  <c r="AY23" i="1" s="1"/>
  <c r="Z25" i="1"/>
  <c r="I22" i="1"/>
  <c r="AX22" i="1" s="1"/>
  <c r="H22" i="1"/>
  <c r="AJ22" i="1"/>
  <c r="M22" i="1"/>
  <c r="J22" i="1"/>
  <c r="AW25" i="1"/>
  <c r="AY25" i="1" s="1"/>
  <c r="R25" i="1"/>
  <c r="J27" i="1"/>
  <c r="I27" i="1"/>
  <c r="AX27" i="1" s="1"/>
  <c r="H27" i="1"/>
  <c r="AJ27" i="1"/>
  <c r="M27" i="1"/>
  <c r="H18" i="1"/>
  <c r="AJ18" i="1"/>
  <c r="I18" i="1"/>
  <c r="AX18" i="1" s="1"/>
  <c r="M18" i="1"/>
  <c r="J18" i="1"/>
  <c r="AW22" i="1"/>
  <c r="R22" i="1"/>
  <c r="AJ21" i="1"/>
  <c r="H21" i="1"/>
  <c r="M21" i="1"/>
  <c r="J21" i="1"/>
  <c r="I21" i="1"/>
  <c r="AX21" i="1" s="1"/>
  <c r="BA21" i="1" s="1"/>
  <c r="AY22" i="1"/>
  <c r="R27" i="1"/>
  <c r="AW27" i="1"/>
  <c r="AY27" i="1" s="1"/>
  <c r="R24" i="1"/>
  <c r="AW24" i="1"/>
  <c r="AY24" i="1" s="1"/>
  <c r="AW18" i="1"/>
  <c r="AY18" i="1" s="1"/>
  <c r="R17" i="1"/>
  <c r="AW17" i="1"/>
  <c r="AY17" i="1" s="1"/>
  <c r="J20" i="1"/>
  <c r="I20" i="1"/>
  <c r="AX20" i="1" s="1"/>
  <c r="BA20" i="1" s="1"/>
  <c r="H20" i="1"/>
  <c r="AJ20" i="1"/>
  <c r="M20" i="1"/>
  <c r="M17" i="1"/>
  <c r="AJ19" i="1"/>
  <c r="H23" i="1"/>
  <c r="M24" i="1"/>
  <c r="J25" i="1"/>
  <c r="AJ26" i="1"/>
  <c r="R21" i="1"/>
  <c r="AJ17" i="1"/>
  <c r="I19" i="1"/>
  <c r="AX19" i="1" s="1"/>
  <c r="BA19" i="1" s="1"/>
  <c r="J23" i="1"/>
  <c r="AJ24" i="1"/>
  <c r="I26" i="1"/>
  <c r="AX26" i="1" s="1"/>
  <c r="BA26" i="1" s="1"/>
  <c r="H26" i="1"/>
  <c r="H17" i="1"/>
  <c r="J19" i="1"/>
  <c r="R19" i="1"/>
  <c r="H24" i="1"/>
  <c r="M25" i="1"/>
  <c r="J26" i="1"/>
  <c r="R26" i="1"/>
  <c r="I17" i="1"/>
  <c r="AX17" i="1" s="1"/>
  <c r="I24" i="1"/>
  <c r="AX24" i="1" s="1"/>
  <c r="H19" i="1"/>
  <c r="AJ25" i="1"/>
  <c r="R23" i="1" l="1"/>
  <c r="S23" i="1" s="1"/>
  <c r="T23" i="1" s="1"/>
  <c r="BA22" i="1"/>
  <c r="BA18" i="1"/>
  <c r="BA17" i="1"/>
  <c r="Z27" i="1"/>
  <c r="S24" i="1"/>
  <c r="T24" i="1" s="1"/>
  <c r="Z26" i="1"/>
  <c r="S27" i="1"/>
  <c r="T27" i="1" s="1"/>
  <c r="P27" i="1" s="1"/>
  <c r="N27" i="1" s="1"/>
  <c r="Q27" i="1" s="1"/>
  <c r="K27" i="1" s="1"/>
  <c r="L27" i="1" s="1"/>
  <c r="Z21" i="1"/>
  <c r="BA27" i="1"/>
  <c r="BA23" i="1"/>
  <c r="S26" i="1"/>
  <c r="T26" i="1" s="1"/>
  <c r="P26" i="1" s="1"/>
  <c r="N26" i="1" s="1"/>
  <c r="Q26" i="1" s="1"/>
  <c r="K26" i="1" s="1"/>
  <c r="L26" i="1" s="1"/>
  <c r="Z23" i="1"/>
  <c r="Z22" i="1"/>
  <c r="Z17" i="1"/>
  <c r="Z20" i="1"/>
  <c r="S20" i="1"/>
  <c r="T20" i="1" s="1"/>
  <c r="P20" i="1" s="1"/>
  <c r="N20" i="1" s="1"/>
  <c r="Q20" i="1" s="1"/>
  <c r="K20" i="1" s="1"/>
  <c r="L20" i="1" s="1"/>
  <c r="S18" i="1"/>
  <c r="T18" i="1" s="1"/>
  <c r="S22" i="1"/>
  <c r="T22" i="1" s="1"/>
  <c r="S25" i="1"/>
  <c r="T25" i="1" s="1"/>
  <c r="P19" i="1"/>
  <c r="N19" i="1" s="1"/>
  <c r="Q19" i="1" s="1"/>
  <c r="K19" i="1" s="1"/>
  <c r="L19" i="1" s="1"/>
  <c r="Z19" i="1"/>
  <c r="S17" i="1"/>
  <c r="T17" i="1" s="1"/>
  <c r="P17" i="1" s="1"/>
  <c r="N17" i="1" s="1"/>
  <c r="Q17" i="1" s="1"/>
  <c r="K17" i="1" s="1"/>
  <c r="L17" i="1" s="1"/>
  <c r="Z24" i="1"/>
  <c r="P24" i="1"/>
  <c r="N24" i="1" s="1"/>
  <c r="Q24" i="1" s="1"/>
  <c r="K24" i="1" s="1"/>
  <c r="L24" i="1" s="1"/>
  <c r="P18" i="1"/>
  <c r="N18" i="1" s="1"/>
  <c r="Q18" i="1" s="1"/>
  <c r="K18" i="1" s="1"/>
  <c r="L18" i="1" s="1"/>
  <c r="Z18" i="1"/>
  <c r="S21" i="1"/>
  <c r="T21" i="1" s="1"/>
  <c r="P21" i="1" s="1"/>
  <c r="N21" i="1" s="1"/>
  <c r="Q21" i="1" s="1"/>
  <c r="K21" i="1" s="1"/>
  <c r="L21" i="1" s="1"/>
  <c r="BA24" i="1"/>
  <c r="S19" i="1"/>
  <c r="T19" i="1" s="1"/>
  <c r="U25" i="1" l="1"/>
  <c r="Y25" i="1" s="1"/>
  <c r="AA25" i="1"/>
  <c r="AB25" i="1"/>
  <c r="P25" i="1"/>
  <c r="N25" i="1" s="1"/>
  <c r="Q25" i="1" s="1"/>
  <c r="K25" i="1" s="1"/>
  <c r="L25" i="1" s="1"/>
  <c r="U22" i="1"/>
  <c r="Y22" i="1" s="1"/>
  <c r="AB22" i="1"/>
  <c r="AC22" i="1" s="1"/>
  <c r="AA22" i="1"/>
  <c r="U23" i="1"/>
  <c r="Y23" i="1" s="1"/>
  <c r="AB23" i="1"/>
  <c r="AA23" i="1"/>
  <c r="AA24" i="1"/>
  <c r="AB24" i="1"/>
  <c r="AC24" i="1" s="1"/>
  <c r="U24" i="1"/>
  <c r="Y24" i="1" s="1"/>
  <c r="U19" i="1"/>
  <c r="Y19" i="1" s="1"/>
  <c r="AB19" i="1"/>
  <c r="AA19" i="1"/>
  <c r="P22" i="1"/>
  <c r="N22" i="1" s="1"/>
  <c r="Q22" i="1" s="1"/>
  <c r="K22" i="1" s="1"/>
  <c r="L22" i="1" s="1"/>
  <c r="U26" i="1"/>
  <c r="Y26" i="1" s="1"/>
  <c r="AB26" i="1"/>
  <c r="AA26" i="1"/>
  <c r="AA17" i="1"/>
  <c r="AB17" i="1"/>
  <c r="AC17" i="1" s="1"/>
  <c r="U17" i="1"/>
  <c r="Y17" i="1" s="1"/>
  <c r="U18" i="1"/>
  <c r="Y18" i="1" s="1"/>
  <c r="AA18" i="1"/>
  <c r="AB18" i="1"/>
  <c r="P23" i="1"/>
  <c r="N23" i="1" s="1"/>
  <c r="Q23" i="1" s="1"/>
  <c r="K23" i="1" s="1"/>
  <c r="L23" i="1" s="1"/>
  <c r="U21" i="1"/>
  <c r="Y21" i="1" s="1"/>
  <c r="AB21" i="1"/>
  <c r="AA21" i="1"/>
  <c r="AA20" i="1"/>
  <c r="U20" i="1"/>
  <c r="Y20" i="1" s="1"/>
  <c r="AB20" i="1"/>
  <c r="AC20" i="1" s="1"/>
  <c r="U27" i="1"/>
  <c r="Y27" i="1" s="1"/>
  <c r="AB27" i="1"/>
  <c r="AA27" i="1"/>
  <c r="AC18" i="1" l="1"/>
  <c r="AC26" i="1"/>
  <c r="AC25" i="1"/>
  <c r="AC23" i="1"/>
  <c r="AC19" i="1"/>
  <c r="AC27" i="1"/>
  <c r="AC21" i="1"/>
</calcChain>
</file>

<file path=xl/sharedStrings.xml><?xml version="1.0" encoding="utf-8"?>
<sst xmlns="http://schemas.openxmlformats.org/spreadsheetml/2006/main" count="1989" uniqueCount="410">
  <si>
    <t>File opened</t>
  </si>
  <si>
    <t>2019-08-25 10:16:15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</si>
  <si>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</si>
  <si>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</si>
  <si>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</si>
  <si>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</si>
  <si>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</si>
  <si>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</si>
  <si>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</si>
  <si>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</si>
  <si>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</si>
  <si>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</si>
  <si>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</si>
  <si>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{"co2aspan1": "0.992053", "co2bspanconc1": "1002", "flowmeterzero": "0.981454", "co2aspan2a": "0.166843", "h2obspanconc1": "12.16", "tazero": "0.0966816", "co2aspan2b": "0.165517", "tbzero": "0.198231", "co2aspanconc1": "1002", "co2aspan2": "0", "h2obspan2b": "0.0655711", "h2oaspan1": "1.00598", "h2obspan1": "1.00213", "co2bspan2a": "0.16939", "flowazero": "0.33817", "co2bspan2b": "0.168036", "co2bspanconc2": "0", "oxygen": "21", "h2obspan2": "0", "co2aspanconc2": "0", "ssb_ref": "34205.2", "co2azero": "0.867142", "h2oaspanconc2": "0", "flowbzero": "0.29166", "h2oaspan2b": "0.0647945", "h2oaspan2a": "0.0644093", "co2bspan1": "0.992007", "h2obspanconc2": "0", "chamberpressurezero": "2.53755", "h2oaspanconc1": "12.16", "co2bzero": "0.872422", "h2obzero": "1.0183", "ssa_ref": "37028.5", "h2oazero": "0.998443", "h2oaspan2": "0", "h2obspan2a": "0.065432", "co2bspan2": "0"}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</si>
  <si>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</si>
  <si>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</si>
  <si>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</si>
  <si>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</si>
  <si>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</si>
  <si>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</si>
  <si>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</si>
  <si>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</si>
  <si>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</si>
  <si>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10:16:15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</si>
  <si>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</si>
  <si>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</si>
  <si>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</si>
  <si>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</si>
  <si>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</si>
  <si>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</si>
  <si>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</si>
  <si>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</si>
  <si>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</si>
  <si>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</si>
  <si>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</si>
  <si>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</si>
  <si>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</si>
  <si>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</si>
  <si>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</si>
  <si>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</si>
  <si>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</si>
  <si>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</si>
  <si>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</si>
  <si>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</si>
  <si>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</si>
  <si>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</si>
  <si>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</si>
  <si>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</si>
  <si>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</si>
  <si>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</si>
  <si>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</si>
  <si>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</si>
  <si>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</si>
  <si>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</si>
  <si>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</si>
  <si>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</si>
  <si>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</si>
  <si>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</si>
  <si>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</si>
  <si>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</si>
  <si>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</si>
  <si>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</si>
  <si>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</si>
  <si>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</si>
  <si>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</si>
  <si>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</si>
  <si>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</si>
  <si>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5.11361 82.4112 390.533 631.202 877.084 1085.5 1260.74 1427.61</t>
  </si>
  <si>
    <t>Fs_true</t>
  </si>
  <si>
    <t>-0.368477 99.4248 402.062 601.1 801.122 1000.59 1200.27 1400.96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</si>
  <si>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</si>
  <si>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</si>
  <si>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</si>
  <si>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</si>
  <si>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</si>
  <si>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</si>
  <si>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</si>
  <si>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</si>
  <si>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</si>
  <si>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</si>
  <si>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</si>
  <si>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</si>
  <si>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</si>
  <si>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</si>
  <si>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</si>
  <si>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</si>
  <si>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</si>
  <si>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</si>
  <si>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</si>
  <si>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</si>
  <si>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</si>
  <si>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</si>
  <si>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</si>
  <si>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</si>
  <si>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</si>
  <si>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</si>
  <si>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</si>
  <si>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</si>
  <si>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</si>
  <si>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</si>
  <si>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</si>
  <si>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</si>
  <si>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</si>
  <si>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</si>
  <si>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</si>
  <si>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</si>
  <si>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</si>
  <si>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</si>
  <si>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</si>
  <si>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</si>
  <si>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</si>
  <si>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</si>
  <si>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</si>
  <si>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</si>
  <si>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</si>
  <si>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</si>
  <si>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</si>
  <si>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</si>
  <si>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</si>
  <si>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</si>
  <si>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</si>
  <si>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</si>
  <si>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</si>
  <si>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</si>
  <si>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</si>
  <si>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</si>
  <si>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</si>
  <si>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</si>
  <si>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</si>
  <si>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</si>
  <si>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</si>
  <si>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</si>
  <si>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</si>
  <si>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</si>
  <si>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</si>
  <si>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</si>
  <si>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</si>
  <si>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</si>
  <si>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</si>
  <si>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</si>
  <si>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</si>
  <si>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</si>
  <si>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</si>
  <si>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</si>
  <si>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</si>
  <si>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</si>
  <si>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</si>
  <si>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</si>
  <si>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</si>
  <si>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</si>
  <si>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</si>
  <si>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</si>
  <si>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</si>
  <si>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</si>
  <si>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</si>
  <si>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</si>
  <si>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</si>
  <si>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</si>
  <si>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</si>
  <si>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</si>
  <si>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</si>
  <si>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</si>
  <si>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</si>
  <si>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</si>
  <si>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</si>
  <si>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</si>
  <si>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</si>
  <si>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</si>
  <si>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</si>
  <si>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</si>
  <si>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</si>
  <si>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</si>
  <si>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</si>
  <si>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</si>
  <si>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</si>
  <si>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</si>
  <si>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</si>
  <si>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</si>
  <si>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</si>
  <si>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</si>
  <si>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</si>
  <si>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</si>
  <si>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</si>
  <si>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</si>
  <si>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</si>
  <si>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</si>
  <si>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</si>
  <si>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</si>
  <si>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</si>
  <si>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</si>
  <si>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</si>
  <si>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</si>
  <si>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</si>
  <si>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</si>
  <si>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</si>
  <si>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</si>
  <si>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</si>
  <si>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</si>
  <si>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</si>
  <si>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</si>
  <si>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</si>
  <si>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</si>
  <si>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</si>
  <si>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</si>
  <si>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</si>
  <si>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</si>
  <si>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</si>
  <si>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</si>
  <si>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</si>
  <si>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</si>
  <si>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</si>
  <si>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</si>
  <si>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</si>
  <si>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</si>
  <si>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</si>
  <si>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</si>
  <si>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</si>
  <si>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</si>
  <si>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</si>
  <si>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</si>
  <si>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</si>
  <si>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</si>
  <si>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</si>
  <si>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</si>
  <si>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</si>
  <si>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</si>
  <si>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</si>
  <si>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</si>
  <si>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</si>
  <si>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</si>
  <si>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</si>
  <si>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</si>
  <si>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</si>
  <si>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</si>
  <si>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</si>
  <si>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</si>
  <si>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</si>
  <si>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</si>
  <si>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</si>
  <si>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</si>
  <si>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</si>
  <si>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</si>
  <si>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</si>
  <si>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</si>
  <si>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</si>
  <si>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</si>
  <si>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</si>
  <si>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</si>
  <si>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</si>
  <si>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</si>
  <si>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</si>
  <si>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</si>
  <si>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</si>
  <si>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</si>
  <si>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</si>
  <si>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</si>
  <si>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</si>
  <si>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</si>
  <si>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</si>
  <si>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</si>
  <si>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</si>
  <si>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</si>
  <si>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</si>
  <si>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</si>
  <si>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</si>
  <si>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</si>
  <si>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</si>
  <si>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</si>
  <si>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</si>
  <si>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</si>
  <si>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</si>
  <si>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</si>
  <si>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</si>
  <si>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</si>
  <si>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</si>
  <si>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</si>
  <si>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</si>
  <si>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</si>
  <si>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</si>
  <si>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</si>
  <si>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</si>
  <si>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</si>
  <si>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</si>
  <si>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</si>
  <si>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</si>
  <si>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</si>
  <si>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</si>
  <si>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</si>
  <si>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</si>
  <si>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</si>
  <si>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</si>
  <si>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</si>
  <si>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</si>
  <si>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</si>
  <si>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</si>
  <si>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</si>
  <si>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</si>
  <si>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</si>
  <si>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</si>
  <si>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</si>
  <si>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</si>
  <si>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</si>
  <si>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</si>
  <si>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</si>
  <si>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</si>
  <si>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</si>
  <si>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</si>
  <si>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</si>
  <si>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</si>
  <si>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</si>
  <si>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</si>
  <si>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</si>
  <si>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</si>
  <si>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</si>
  <si>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</si>
  <si>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</si>
  <si>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</si>
  <si>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</si>
  <si>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</si>
  <si>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</si>
  <si>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</si>
  <si>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</si>
  <si>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</si>
  <si>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</si>
  <si>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</si>
  <si>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</si>
  <si>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</si>
  <si>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</si>
  <si>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</si>
  <si>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</si>
  <si>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</si>
  <si>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</si>
  <si>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</si>
  <si>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</si>
  <si>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</si>
  <si>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</si>
  <si>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</si>
  <si>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</si>
  <si>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</si>
  <si>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</si>
  <si>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</si>
  <si>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20190826 10:44:14</t>
  </si>
  <si>
    <t>10:44:14</t>
  </si>
  <si>
    <t>MPF-1894-20181017-16_09_28</t>
  </si>
  <si>
    <t>DARK-1895-20181017-16_09_29</t>
  </si>
  <si>
    <t>-</t>
  </si>
  <si>
    <t>0: Broadleaf</t>
  </si>
  <si>
    <t>10:43:40</t>
  </si>
  <si>
    <t>2/2</t>
  </si>
  <si>
    <t>5</t>
  </si>
  <si>
    <t>11111111</t>
  </si>
  <si>
    <t>oooooooo</t>
  </si>
  <si>
    <t>off</t>
  </si>
  <si>
    <t>20190826 10:45:48</t>
  </si>
  <si>
    <t>10:45:48</t>
  </si>
  <si>
    <t>MPF-1896-20181017-16_11_01</t>
  </si>
  <si>
    <t>DARK-1897-20181017-16_11_03</t>
  </si>
  <si>
    <t>10:45:15</t>
  </si>
  <si>
    <t>20190826 10:47:48</t>
  </si>
  <si>
    <t>10:47:48</t>
  </si>
  <si>
    <t>MPF-1898-20181017-16_13_01</t>
  </si>
  <si>
    <t>DARK-1899-20181017-16_13_03</t>
  </si>
  <si>
    <t>10:47:17</t>
  </si>
  <si>
    <t>0/2</t>
  </si>
  <si>
    <t>20190826 10:49:49</t>
  </si>
  <si>
    <t>10:49:49</t>
  </si>
  <si>
    <t>MPF-1900-20181017-16_15_02</t>
  </si>
  <si>
    <t>DARK-1901-20181017-16_15_04</t>
  </si>
  <si>
    <t>10:49:00</t>
  </si>
  <si>
    <t>1/2</t>
  </si>
  <si>
    <t>20190826 10:51:32</t>
  </si>
  <si>
    <t>10:51:32</t>
  </si>
  <si>
    <t>MPF-1902-20181017-16_16_46</t>
  </si>
  <si>
    <t>DARK-1903-20181017-16_16_47</t>
  </si>
  <si>
    <t>10:51:00</t>
  </si>
  <si>
    <t>20190826 10:53:33</t>
  </si>
  <si>
    <t>10:53:33</t>
  </si>
  <si>
    <t>MPF-1904-20181017-16_18_46</t>
  </si>
  <si>
    <t>DARK-1905-20181017-16_18_48</t>
  </si>
  <si>
    <t>10:54:09</t>
  </si>
  <si>
    <t>20190826 10:55:52</t>
  </si>
  <si>
    <t>10:55:52</t>
  </si>
  <si>
    <t>MPF-1906-20181017-16_21_06</t>
  </si>
  <si>
    <t>DARK-1907-20181017-16_21_07</t>
  </si>
  <si>
    <t>10:55:15</t>
  </si>
  <si>
    <t>20190826 10:56:53</t>
  </si>
  <si>
    <t>10:56:53</t>
  </si>
  <si>
    <t>MPF-1908-20181017-16_22_06</t>
  </si>
  <si>
    <t>DARK-1909-20181017-16_22_08</t>
  </si>
  <si>
    <t>10:57:24</t>
  </si>
  <si>
    <t>20190826 10:59:09</t>
  </si>
  <si>
    <t>10:59:09</t>
  </si>
  <si>
    <t>MPF-1910-20181017-16_24_22</t>
  </si>
  <si>
    <t>DARK-1911-20181017-16_24_24</t>
  </si>
  <si>
    <t>10:58:35</t>
  </si>
  <si>
    <t>20190826 11:00:24</t>
  </si>
  <si>
    <t>11:00:24</t>
  </si>
  <si>
    <t>MPF-1912-20181017-16_25_37</t>
  </si>
  <si>
    <t>DARK-1913-20181017-16_25_39</t>
  </si>
  <si>
    <t>11:00:53</t>
  </si>
  <si>
    <t>20190826 11:02:39</t>
  </si>
  <si>
    <t>11:02:39</t>
  </si>
  <si>
    <t>MPF-1914-20181017-16_27_52</t>
  </si>
  <si>
    <t>DARK-1915-20181017-16_27_54</t>
  </si>
  <si>
    <t>11:01:56</t>
  </si>
  <si>
    <t>20190826 11:04:27</t>
  </si>
  <si>
    <t>11:04:27</t>
  </si>
  <si>
    <t>MPF-1916-20181017-16_29_40</t>
  </si>
  <si>
    <t>DARK-1917-20181017-16_29_42</t>
  </si>
  <si>
    <t>11:03:54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</si>
</sst>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34.907418919333175</c:v>
                </c:pt>
                <c:pt idx="1">
                  <c:v>28.253027486130236</c:v>
                </c:pt>
                <c:pt idx="2">
                  <c:v>23.409348416847944</c:v>
                </c:pt>
                <c:pt idx="3">
                  <c:v>14.297704084769569</c:v>
                </c:pt>
                <c:pt idx="4">
                  <c:v>0.40266285815889497</c:v>
                </c:pt>
                <c:pt idx="5">
                  <c:v>36.436201360746601</c:v>
                </c:pt>
                <c:pt idx="6">
                  <c:v>37.412015832232463</c:v>
                </c:pt>
                <c:pt idx="7">
                  <c:v>37.355394166527411</c:v>
                </c:pt>
                <c:pt idx="8">
                  <c:v>37.891796273979359</c:v>
                </c:pt>
                <c:pt idx="9">
                  <c:v>37.356993989828048</c:v>
                </c:pt>
                <c:pt idx="10">
                  <c:v>37.613008278962013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88.383664019667847</c:v>
                </c:pt>
                <c:pt idx="1">
                  <c:v>42.343270739367455</c:v>
                </c:pt>
                <c:pt idx="2">
                  <c:v>38.156270034951511</c:v>
                </c:pt>
                <c:pt idx="3">
                  <c:v>18.425031040575153</c:v>
                </c:pt>
                <c:pt idx="4">
                  <c:v>-2.1636849575951862</c:v>
                </c:pt>
                <c:pt idx="5">
                  <c:v>188.52668223701613</c:v>
                </c:pt>
                <c:pt idx="6">
                  <c:v>261.83234351758932</c:v>
                </c:pt>
                <c:pt idx="7">
                  <c:v>341.26103575386287</c:v>
                </c:pt>
                <c:pt idx="8">
                  <c:v>400.16381896391107</c:v>
                </c:pt>
                <c:pt idx="9">
                  <c:v>468.79698240061026</c:v>
                </c:pt>
                <c:pt idx="10">
                  <c:v>588.65494057959722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8-45BE-A1AD-714F5E21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09888"/>
        <c:axId val="419117104"/>
      </c:scatterChart>
      <c:valAx>
        <c:axId val="4191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17104"/>
        <c:crosses val="autoZero"/>
        <c:crossBetween val="midCat"/>
      </c:valAx>
      <c:valAx>
        <c:axId val="4191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</xdr:row>
      <xdr:rowOff>14287</xdr:rowOff>
    </xdr:from>
    <xdr:to>
      <xdr:col>20</xdr:col>
      <xdr:colOff>257175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B360D-450A-4522-9223-608CB0B55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workbookViewId="0">
      <selection activeCell="J4" sqref="J4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340</v>
      </c>
      <c r="GJ16" t="s">
        <v>340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1566834254.5</v>
      </c>
      <c r="C17">
        <v>0</v>
      </c>
      <c r="D17" t="s">
        <v>341</v>
      </c>
      <c r="E17" t="s">
        <v>342</v>
      </c>
      <c r="G17">
        <v>1566834254.5</v>
      </c>
      <c r="H17">
        <f t="shared" ref="H17:H27" si="0">CN17*AI17*(CL17-CM17)/(100*CF17*(1000-AI17*CL17))</f>
        <v>3.8213737287886946E-3</v>
      </c>
      <c r="I17">
        <f t="shared" ref="I17:I27" si="1">CN17*AI17*(CK17-CJ17*(1000-AI17*CM17)/(1000-AI17*CL17))/(100*CF17)</f>
        <v>34.907418919333175</v>
      </c>
      <c r="J17">
        <f t="shared" ref="J17:J27" si="2">CJ17 - IF(AI17&gt;1, I17*CF17*100/(AK17*CV17), 0)</f>
        <v>356.48399999999998</v>
      </c>
      <c r="K17">
        <f t="shared" ref="K17:K27" si="3">((Q17-H17/2)*J17-I17)/(Q17+H17/2)</f>
        <v>88.383664019667847</v>
      </c>
      <c r="L17">
        <f t="shared" ref="L17:L27" si="4">K17*(CO17+CP17)/1000</f>
        <v>8.7905169887888235</v>
      </c>
      <c r="M17">
        <f t="shared" ref="M17:M27" si="5">(CJ17 - IF(AI17&gt;1, I17*CF17*100/(AK17*CV17), 0))*(CO17+CP17)/1000</f>
        <v>35.455405622627993</v>
      </c>
      <c r="N17">
        <f t="shared" ref="N17:N27" si="6">2/((1/P17-1/O17)+SIGN(P17)*SQRT((1/P17-1/O17)*(1/P17-1/O17) + 4*CG17/((CG17+1)*(CG17+1))*(2*1/P17*1/O17-1/O17*1/O17)))</f>
        <v>0.22342149405462258</v>
      </c>
      <c r="O17">
        <f t="shared" ref="O17:O27" si="7">AF17+AE17*CF17+AD17*CF17*CF17</f>
        <v>2.2542854953870175</v>
      </c>
      <c r="P17">
        <f t="shared" ref="P17:P27" si="8">H17*(1000-(1000*0.61365*EXP(17.502*T17/(240.97+T17))/(CO17+CP17)+CL17)/2)/(1000*0.61365*EXP(17.502*T17/(240.97+T17))/(CO17+CP17)-CL17)</f>
        <v>0.21180833439630101</v>
      </c>
      <c r="Q17">
        <f t="shared" ref="Q17:Q27" si="9">1/((CG17+1)/(N17/1.6)+1/(O17/1.37)) + CG17/((CG17+1)/(N17/1.6) + CG17/(O17/1.37))</f>
        <v>0.13337328202375892</v>
      </c>
      <c r="R17">
        <f t="shared" ref="R17:R27" si="10">(CC17*CE17)</f>
        <v>321.43868896760097</v>
      </c>
      <c r="S17">
        <f t="shared" ref="S17:S27" si="11">(CQ17+(R17+2*0.95*0.0000000567*(((CQ17+$B$7)+273)^4-(CQ17+273)^4)-44100*H17)/(1.84*29.3*O17+8*0.95*0.0000000567*(CQ17+273)^3))</f>
        <v>26.768576625538508</v>
      </c>
      <c r="T17">
        <f t="shared" ref="T17:T27" si="12">($C$7*CR17+$D$7*CS17+$E$7*S17)</f>
        <v>26.972799999999999</v>
      </c>
      <c r="U17">
        <f t="shared" ref="U17:U27" si="13">0.61365*EXP(17.502*T17/(240.97+T17))</f>
        <v>3.5734458868840271</v>
      </c>
      <c r="V17">
        <f t="shared" ref="V17:V27" si="14">(W17/X17*100)</f>
        <v>55.405281427815403</v>
      </c>
      <c r="W17">
        <f t="shared" ref="W17:W27" si="15">CL17*(CO17+CP17)/1000</f>
        <v>1.8277708963323995</v>
      </c>
      <c r="X17">
        <f t="shared" ref="X17:X27" si="16">0.61365*EXP(17.502*CQ17/(240.97+CQ17))</f>
        <v>3.298910950779494</v>
      </c>
      <c r="Y17">
        <f t="shared" ref="Y17:Y27" si="17">(U17-CL17*(CO17+CP17)/1000)</f>
        <v>1.7456749905516276</v>
      </c>
      <c r="Z17">
        <f t="shared" ref="Z17:Z27" si="18">(-H17*44100)</f>
        <v>-168.52258143958144</v>
      </c>
      <c r="AA17">
        <f t="shared" ref="AA17:AA27" si="19">2*29.3*O17*0.92*(CQ17-T17)</f>
        <v>-164.54358235140805</v>
      </c>
      <c r="AB17">
        <f t="shared" ref="AB17:AB27" si="20">2*0.95*0.0000000567*(((CQ17+$B$7)+273)^4-(T17+273)^4)</f>
        <v>-15.64182944702209</v>
      </c>
      <c r="AC17">
        <f t="shared" ref="AC17:AC27" si="21">R17+AB17+Z17+AA17</f>
        <v>-27.269304270410601</v>
      </c>
      <c r="AD17">
        <v>-4.1299218555710997E-2</v>
      </c>
      <c r="AE17">
        <v>4.6361990839042203E-2</v>
      </c>
      <c r="AF17">
        <v>3.4628854183583599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52901.445942940496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343</v>
      </c>
      <c r="AS17">
        <v>851.27688235294102</v>
      </c>
      <c r="AT17">
        <v>1095.08</v>
      </c>
      <c r="AU17">
        <f t="shared" ref="AU17:AU27" si="27">1-AS17/AT17</f>
        <v>0.22263498342318266</v>
      </c>
      <c r="AV17">
        <v>0.5</v>
      </c>
      <c r="AW17">
        <f t="shared" ref="AW17:AW27" si="28">CC17</f>
        <v>1681.1963944427475</v>
      </c>
      <c r="AX17">
        <f t="shared" ref="AX17:AX27" si="29">I17</f>
        <v>34.907418919333175</v>
      </c>
      <c r="AY17">
        <f t="shared" ref="AY17:AY27" si="30">AU17*AV17*AW17</f>
        <v>187.14656570393777</v>
      </c>
      <c r="AZ17">
        <f t="shared" ref="AZ17:AZ27" si="31">BE17/AT17</f>
        <v>0.43145706249771698</v>
      </c>
      <c r="BA17">
        <f t="shared" ref="BA17:BA27" si="32">(AX17-AQ17)/AW17</f>
        <v>2.1412786345558203E-2</v>
      </c>
      <c r="BB17">
        <f t="shared" ref="BB17:BB27" si="33">(AN17-AT17)/AT17</f>
        <v>1.6734211199181799</v>
      </c>
      <c r="BC17" t="s">
        <v>344</v>
      </c>
      <c r="BD17">
        <v>622.6</v>
      </c>
      <c r="BE17">
        <f t="shared" ref="BE17:BE27" si="34">AT17-BD17</f>
        <v>472.4799999999999</v>
      </c>
      <c r="BF17">
        <f t="shared" ref="BF17:BF27" si="35">(AT17-AS17)/(AT17-BD17)</f>
        <v>0.51600727575147931</v>
      </c>
      <c r="BG17">
        <f t="shared" ref="BG17:BG27" si="36">(AN17-AT17)/(AN17-BD17)</f>
        <v>0.79502041205894991</v>
      </c>
      <c r="BH17">
        <f t="shared" ref="BH17:BH27" si="37">(AT17-AS17)/(AT17-AM17)</f>
        <v>0.45621489355378786</v>
      </c>
      <c r="BI17">
        <f t="shared" ref="BI17:BI27" si="38">(AN17-AT17)/(AN17-AM17)</f>
        <v>0.77422095796299417</v>
      </c>
      <c r="BJ17">
        <v>1894</v>
      </c>
      <c r="BK17">
        <v>300</v>
      </c>
      <c r="BL17">
        <v>300</v>
      </c>
      <c r="BM17">
        <v>300</v>
      </c>
      <c r="BN17">
        <v>10198.5</v>
      </c>
      <c r="BO17">
        <v>1027.67</v>
      </c>
      <c r="BP17">
        <v>-6.7959500000000003E-3</v>
      </c>
      <c r="BQ17">
        <v>-4.18701E-2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2000</v>
      </c>
      <c r="CC17">
        <f t="shared" ref="CC17:CC27" si="40">CB17*CD17</f>
        <v>1681.1963944427475</v>
      </c>
      <c r="CD17">
        <f t="shared" ref="CD17:CD27" si="41">($B$11*$D$9+$C$11*$D$9+$F$11*((DX17+DP17)/MAX(DX17+DP17+DY17, 0.1)*$I$9+DY17/MAX(DX17+DP17+DY17, 0.1)*$J$9))/($B$11+$C$11+$F$11)</f>
        <v>0.84059819722137374</v>
      </c>
      <c r="CE17">
        <f t="shared" ref="CE17:CE27" si="42">($B$11*$K$9+$C$11*$K$9+$F$11*((DX17+DP17)/MAX(DX17+DP17+DY17, 0.1)*$P$9+DY17/MAX(DX17+DP17+DY17, 0.1)*$Q$9))/($B$11+$C$11+$F$11)</f>
        <v>0.1911963944427478</v>
      </c>
      <c r="CF17">
        <v>6</v>
      </c>
      <c r="CG17">
        <v>0.5</v>
      </c>
      <c r="CH17" t="s">
        <v>346</v>
      </c>
      <c r="CI17">
        <v>1566834254.5</v>
      </c>
      <c r="CJ17">
        <v>356.48399999999998</v>
      </c>
      <c r="CK17">
        <v>400.00299999999999</v>
      </c>
      <c r="CL17">
        <v>18.377199999999998</v>
      </c>
      <c r="CM17">
        <v>13.876300000000001</v>
      </c>
      <c r="CN17">
        <v>500.053</v>
      </c>
      <c r="CO17">
        <v>99.358599999999996</v>
      </c>
      <c r="CP17">
        <v>0.10001699999999999</v>
      </c>
      <c r="CQ17">
        <v>25.6189</v>
      </c>
      <c r="CR17">
        <v>26.972799999999999</v>
      </c>
      <c r="CS17">
        <v>999.9</v>
      </c>
      <c r="CT17">
        <v>0</v>
      </c>
      <c r="CU17">
        <v>0</v>
      </c>
      <c r="CV17">
        <v>10023.799999999999</v>
      </c>
      <c r="CW17">
        <v>0</v>
      </c>
      <c r="CX17">
        <v>706.76099999999997</v>
      </c>
      <c r="CY17">
        <v>-43.518900000000002</v>
      </c>
      <c r="CZ17">
        <v>363.15699999999998</v>
      </c>
      <c r="DA17">
        <v>405.63099999999997</v>
      </c>
      <c r="DB17">
        <v>4.5009600000000001</v>
      </c>
      <c r="DC17">
        <v>359.995</v>
      </c>
      <c r="DD17">
        <v>400.00299999999999</v>
      </c>
      <c r="DE17">
        <v>18.594200000000001</v>
      </c>
      <c r="DF17">
        <v>13.876300000000001</v>
      </c>
      <c r="DG17">
        <v>1.8259399999999999</v>
      </c>
      <c r="DH17">
        <v>1.37873</v>
      </c>
      <c r="DI17">
        <v>16.0106</v>
      </c>
      <c r="DJ17">
        <v>11.685700000000001</v>
      </c>
      <c r="DK17">
        <v>2000</v>
      </c>
      <c r="DL17">
        <v>0.98001300000000002</v>
      </c>
      <c r="DM17">
        <v>1.9987499999999998E-2</v>
      </c>
      <c r="DN17">
        <v>0</v>
      </c>
      <c r="DO17">
        <v>851.38099999999997</v>
      </c>
      <c r="DP17">
        <v>4.9992900000000002</v>
      </c>
      <c r="DQ17">
        <v>19748.3</v>
      </c>
      <c r="DR17">
        <v>17314.5</v>
      </c>
      <c r="DS17">
        <v>44.75</v>
      </c>
      <c r="DT17">
        <v>45.436999999999998</v>
      </c>
      <c r="DU17">
        <v>45.311999999999998</v>
      </c>
      <c r="DV17">
        <v>44.75</v>
      </c>
      <c r="DW17">
        <v>46.625</v>
      </c>
      <c r="DX17">
        <v>1955.13</v>
      </c>
      <c r="DY17">
        <v>39.880000000000003</v>
      </c>
      <c r="DZ17">
        <v>0</v>
      </c>
      <c r="EA17">
        <v>1823.1999998092699</v>
      </c>
      <c r="EB17">
        <v>851.27688235294102</v>
      </c>
      <c r="EC17">
        <v>-1.1274509693047801</v>
      </c>
      <c r="ED17">
        <v>30.563724963801199</v>
      </c>
      <c r="EE17">
        <v>19741.182352941199</v>
      </c>
      <c r="EF17">
        <v>10</v>
      </c>
      <c r="EG17">
        <v>1566834220.5</v>
      </c>
      <c r="EH17" t="s">
        <v>347</v>
      </c>
      <c r="EI17">
        <v>14</v>
      </c>
      <c r="EJ17">
        <v>-3.5110000000000001</v>
      </c>
      <c r="EK17">
        <v>-0.217</v>
      </c>
      <c r="EL17">
        <v>400</v>
      </c>
      <c r="EM17">
        <v>14</v>
      </c>
      <c r="EN17">
        <v>0.03</v>
      </c>
      <c r="EO17">
        <v>0.02</v>
      </c>
      <c r="EP17">
        <v>34.937005208043999</v>
      </c>
      <c r="EQ17">
        <v>-0.229908507824296</v>
      </c>
      <c r="ER17">
        <v>6.1132900193993402E-2</v>
      </c>
      <c r="ES17">
        <v>1</v>
      </c>
      <c r="ET17">
        <v>0.22501036993548501</v>
      </c>
      <c r="EU17">
        <v>1.39216675224497E-2</v>
      </c>
      <c r="EV17">
        <v>3.6393067160827202E-3</v>
      </c>
      <c r="EW17">
        <v>1</v>
      </c>
      <c r="EX17">
        <v>2</v>
      </c>
      <c r="EY17">
        <v>2</v>
      </c>
      <c r="EZ17" t="s">
        <v>348</v>
      </c>
      <c r="FA17">
        <v>2.9374400000000001</v>
      </c>
      <c r="FB17">
        <v>2.6375700000000002</v>
      </c>
      <c r="FC17">
        <v>8.31456E-2</v>
      </c>
      <c r="FD17">
        <v>9.1619900000000004E-2</v>
      </c>
      <c r="FE17">
        <v>9.0579599999999996E-2</v>
      </c>
      <c r="FF17">
        <v>7.4032799999999996E-2</v>
      </c>
      <c r="FG17">
        <v>32802.5</v>
      </c>
      <c r="FH17">
        <v>28456.799999999999</v>
      </c>
      <c r="FI17">
        <v>31110.3</v>
      </c>
      <c r="FJ17">
        <v>27456.9</v>
      </c>
      <c r="FK17">
        <v>39644.1</v>
      </c>
      <c r="FL17">
        <v>38415.9</v>
      </c>
      <c r="FM17">
        <v>43624.4</v>
      </c>
      <c r="FN17">
        <v>42361.3</v>
      </c>
      <c r="FO17">
        <v>2.01572</v>
      </c>
      <c r="FP17">
        <v>1.9439500000000001</v>
      </c>
      <c r="FQ17">
        <v>0.12891</v>
      </c>
      <c r="FR17">
        <v>0</v>
      </c>
      <c r="FS17">
        <v>24.860900000000001</v>
      </c>
      <c r="FT17">
        <v>999.9</v>
      </c>
      <c r="FU17">
        <v>49.738</v>
      </c>
      <c r="FV17">
        <v>28.943000000000001</v>
      </c>
      <c r="FW17">
        <v>20.0655</v>
      </c>
      <c r="FX17">
        <v>59.709200000000003</v>
      </c>
      <c r="FY17">
        <v>39.6875</v>
      </c>
      <c r="FZ17">
        <v>1</v>
      </c>
      <c r="GA17">
        <v>1.1331300000000001E-2</v>
      </c>
      <c r="GB17">
        <v>1.7645999999999999</v>
      </c>
      <c r="GC17">
        <v>20.355399999999999</v>
      </c>
      <c r="GD17">
        <v>5.2375100000000003</v>
      </c>
      <c r="GE17">
        <v>12.0639</v>
      </c>
      <c r="GF17">
        <v>4.9710999999999999</v>
      </c>
      <c r="GG17">
        <v>3.29</v>
      </c>
      <c r="GH17">
        <v>458.7</v>
      </c>
      <c r="GI17">
        <v>9999</v>
      </c>
      <c r="GJ17">
        <v>9999</v>
      </c>
      <c r="GK17">
        <v>9999</v>
      </c>
      <c r="GL17">
        <v>1.8870199999999999</v>
      </c>
      <c r="GM17">
        <v>1.88293</v>
      </c>
      <c r="GN17">
        <v>1.88151</v>
      </c>
      <c r="GO17">
        <v>1.8822300000000001</v>
      </c>
      <c r="GP17">
        <v>1.8775900000000001</v>
      </c>
      <c r="GQ17">
        <v>1.8794299999999999</v>
      </c>
      <c r="GR17">
        <v>1.8788100000000001</v>
      </c>
      <c r="GS17">
        <v>1.8859600000000001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-3.5110000000000001</v>
      </c>
      <c r="HH17">
        <v>-0.217</v>
      </c>
      <c r="HI17">
        <v>2</v>
      </c>
      <c r="HJ17">
        <v>519.99699999999996</v>
      </c>
      <c r="HK17">
        <v>535.44299999999998</v>
      </c>
      <c r="HL17">
        <v>22.181799999999999</v>
      </c>
      <c r="HM17">
        <v>27.4087</v>
      </c>
      <c r="HN17">
        <v>30.000399999999999</v>
      </c>
      <c r="HO17">
        <v>27.391100000000002</v>
      </c>
      <c r="HP17">
        <v>27.441700000000001</v>
      </c>
      <c r="HQ17">
        <v>19.382999999999999</v>
      </c>
      <c r="HR17">
        <v>37.453499999999998</v>
      </c>
      <c r="HS17">
        <v>0</v>
      </c>
      <c r="HT17">
        <v>22.172799999999999</v>
      </c>
      <c r="HU17">
        <v>400</v>
      </c>
      <c r="HV17">
        <v>13.8531</v>
      </c>
      <c r="HW17">
        <v>100.91500000000001</v>
      </c>
      <c r="HX17">
        <v>102.05800000000001</v>
      </c>
    </row>
    <row r="18" spans="1:232" x14ac:dyDescent="0.25">
      <c r="A18">
        <v>2</v>
      </c>
      <c r="B18">
        <v>1566834348</v>
      </c>
      <c r="C18">
        <v>93.5</v>
      </c>
      <c r="D18" t="s">
        <v>353</v>
      </c>
      <c r="E18" t="s">
        <v>354</v>
      </c>
      <c r="G18">
        <v>1566834348</v>
      </c>
      <c r="H18">
        <f t="shared" si="0"/>
        <v>3.7397484790725947E-3</v>
      </c>
      <c r="I18">
        <f t="shared" si="1"/>
        <v>28.253027486130236</v>
      </c>
      <c r="J18">
        <f t="shared" si="2"/>
        <v>264.94600000000003</v>
      </c>
      <c r="K18">
        <f t="shared" si="3"/>
        <v>42.343270739367455</v>
      </c>
      <c r="L18">
        <f t="shared" si="4"/>
        <v>4.2115180666308412</v>
      </c>
      <c r="M18">
        <f t="shared" si="5"/>
        <v>26.351881803126002</v>
      </c>
      <c r="N18">
        <f t="shared" si="6"/>
        <v>0.21664292474262697</v>
      </c>
      <c r="O18">
        <f t="shared" si="7"/>
        <v>2.2543255690151209</v>
      </c>
      <c r="P18">
        <f t="shared" si="8"/>
        <v>0.20570541430904979</v>
      </c>
      <c r="Q18">
        <f t="shared" si="9"/>
        <v>0.1295025441661099</v>
      </c>
      <c r="R18">
        <f t="shared" si="10"/>
        <v>321.43296707768229</v>
      </c>
      <c r="S18">
        <f t="shared" si="11"/>
        <v>26.917853229946456</v>
      </c>
      <c r="T18">
        <f t="shared" si="12"/>
        <v>27.113099999999999</v>
      </c>
      <c r="U18">
        <f t="shared" si="13"/>
        <v>3.6030038153516641</v>
      </c>
      <c r="V18">
        <f t="shared" si="14"/>
        <v>55.501953017894365</v>
      </c>
      <c r="W18">
        <f t="shared" si="15"/>
        <v>1.8443015145999</v>
      </c>
      <c r="X18">
        <f t="shared" si="16"/>
        <v>3.3229488591244336</v>
      </c>
      <c r="Y18">
        <f t="shared" si="17"/>
        <v>1.7587023007517641</v>
      </c>
      <c r="Z18">
        <f t="shared" si="18"/>
        <v>-164.92290792710142</v>
      </c>
      <c r="AA18">
        <f t="shared" si="19"/>
        <v>-166.72198746527638</v>
      </c>
      <c r="AB18">
        <f t="shared" si="20"/>
        <v>-15.869508491759238</v>
      </c>
      <c r="AC18">
        <f t="shared" si="21"/>
        <v>-26.081436806454747</v>
      </c>
      <c r="AD18">
        <v>-4.1300299267076103E-2</v>
      </c>
      <c r="AE18">
        <v>4.6363204032225103E-2</v>
      </c>
      <c r="AF18">
        <v>3.4629571184365102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52881.154962474408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843.62082352941195</v>
      </c>
      <c r="AT18">
        <v>1037.3399999999999</v>
      </c>
      <c r="AU18">
        <f t="shared" si="27"/>
        <v>0.18674607792101716</v>
      </c>
      <c r="AV18">
        <v>0.5</v>
      </c>
      <c r="AW18">
        <f t="shared" si="28"/>
        <v>1681.1556004251586</v>
      </c>
      <c r="AX18">
        <f t="shared" si="29"/>
        <v>28.253027486130236</v>
      </c>
      <c r="AY18">
        <f t="shared" si="30"/>
        <v>156.97460737717552</v>
      </c>
      <c r="AZ18">
        <f t="shared" si="31"/>
        <v>0.38851292729481163</v>
      </c>
      <c r="BA18">
        <f t="shared" si="32"/>
        <v>1.7455081349103695E-2</v>
      </c>
      <c r="BB18">
        <f t="shared" si="33"/>
        <v>1.8222280062467469</v>
      </c>
      <c r="BC18" t="s">
        <v>356</v>
      </c>
      <c r="BD18">
        <v>634.32000000000005</v>
      </c>
      <c r="BE18">
        <f t="shared" si="34"/>
        <v>403.01999999999987</v>
      </c>
      <c r="BF18">
        <f t="shared" si="35"/>
        <v>0.48066889104904975</v>
      </c>
      <c r="BG18">
        <f t="shared" si="36"/>
        <v>0.82426121423805987</v>
      </c>
      <c r="BH18">
        <f t="shared" si="37"/>
        <v>0.40640604001584479</v>
      </c>
      <c r="BI18">
        <f t="shared" si="38"/>
        <v>0.7986153843095114</v>
      </c>
      <c r="BJ18">
        <v>1896</v>
      </c>
      <c r="BK18">
        <v>300</v>
      </c>
      <c r="BL18">
        <v>300</v>
      </c>
      <c r="BM18">
        <v>300</v>
      </c>
      <c r="BN18">
        <v>10197.9</v>
      </c>
      <c r="BO18">
        <v>985.71799999999996</v>
      </c>
      <c r="BP18">
        <v>-6.7956900000000001E-3</v>
      </c>
      <c r="BQ18">
        <v>1.37134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1999.95</v>
      </c>
      <c r="CC18">
        <f t="shared" si="40"/>
        <v>1681.1556004251586</v>
      </c>
      <c r="CD18">
        <f t="shared" si="41"/>
        <v>0.84059881518295887</v>
      </c>
      <c r="CE18">
        <f t="shared" si="42"/>
        <v>0.19119763036591791</v>
      </c>
      <c r="CF18">
        <v>6</v>
      </c>
      <c r="CG18">
        <v>0.5</v>
      </c>
      <c r="CH18" t="s">
        <v>346</v>
      </c>
      <c r="CI18">
        <v>1566834348</v>
      </c>
      <c r="CJ18">
        <v>264.94600000000003</v>
      </c>
      <c r="CK18">
        <v>300.02999999999997</v>
      </c>
      <c r="CL18">
        <v>18.542899999999999</v>
      </c>
      <c r="CM18">
        <v>14.1395</v>
      </c>
      <c r="CN18">
        <v>500.12299999999999</v>
      </c>
      <c r="CO18">
        <v>99.361199999999997</v>
      </c>
      <c r="CP18">
        <v>0.100131</v>
      </c>
      <c r="CQ18">
        <v>25.741299999999999</v>
      </c>
      <c r="CR18">
        <v>27.113099999999999</v>
      </c>
      <c r="CS18">
        <v>999.9</v>
      </c>
      <c r="CT18">
        <v>0</v>
      </c>
      <c r="CU18">
        <v>0</v>
      </c>
      <c r="CV18">
        <v>10023.799999999999</v>
      </c>
      <c r="CW18">
        <v>0</v>
      </c>
      <c r="CX18">
        <v>725.54600000000005</v>
      </c>
      <c r="CY18">
        <v>-35.084899999999998</v>
      </c>
      <c r="CZ18">
        <v>269.95100000000002</v>
      </c>
      <c r="DA18">
        <v>304.334</v>
      </c>
      <c r="DB18">
        <v>4.4034700000000004</v>
      </c>
      <c r="DC18">
        <v>268.22500000000002</v>
      </c>
      <c r="DD18">
        <v>300.02999999999997</v>
      </c>
      <c r="DE18">
        <v>18.761900000000001</v>
      </c>
      <c r="DF18">
        <v>14.1395</v>
      </c>
      <c r="DG18">
        <v>1.8424499999999999</v>
      </c>
      <c r="DH18">
        <v>1.4049100000000001</v>
      </c>
      <c r="DI18">
        <v>16.151700000000002</v>
      </c>
      <c r="DJ18">
        <v>11.970800000000001</v>
      </c>
      <c r="DK18">
        <v>1999.95</v>
      </c>
      <c r="DL18">
        <v>0.979989</v>
      </c>
      <c r="DM18">
        <v>2.0010699999999999E-2</v>
      </c>
      <c r="DN18">
        <v>0</v>
      </c>
      <c r="DO18">
        <v>842.93200000000002</v>
      </c>
      <c r="DP18">
        <v>4.9992900000000002</v>
      </c>
      <c r="DQ18">
        <v>19587.599999999999</v>
      </c>
      <c r="DR18">
        <v>17313.8</v>
      </c>
      <c r="DS18">
        <v>44.875</v>
      </c>
      <c r="DT18">
        <v>45.625</v>
      </c>
      <c r="DU18">
        <v>45.436999999999998</v>
      </c>
      <c r="DV18">
        <v>45.5</v>
      </c>
      <c r="DW18">
        <v>46.75</v>
      </c>
      <c r="DX18">
        <v>1955.03</v>
      </c>
      <c r="DY18">
        <v>39.92</v>
      </c>
      <c r="DZ18">
        <v>0</v>
      </c>
      <c r="EA18">
        <v>93</v>
      </c>
      <c r="EB18">
        <v>843.62082352941195</v>
      </c>
      <c r="EC18">
        <v>-9.7664215650022506</v>
      </c>
      <c r="ED18">
        <v>-2606.8872562532101</v>
      </c>
      <c r="EE18">
        <v>19727.970588235301</v>
      </c>
      <c r="EF18">
        <v>10</v>
      </c>
      <c r="EG18">
        <v>1566834315</v>
      </c>
      <c r="EH18" t="s">
        <v>357</v>
      </c>
      <c r="EI18">
        <v>15</v>
      </c>
      <c r="EJ18">
        <v>-3.2789999999999999</v>
      </c>
      <c r="EK18">
        <v>-0.219</v>
      </c>
      <c r="EL18">
        <v>300</v>
      </c>
      <c r="EM18">
        <v>14</v>
      </c>
      <c r="EN18">
        <v>7.0000000000000007E-2</v>
      </c>
      <c r="EO18">
        <v>0.02</v>
      </c>
      <c r="EP18">
        <v>28.139596140931399</v>
      </c>
      <c r="EQ18">
        <v>-0.170312124285876</v>
      </c>
      <c r="ER18">
        <v>4.5249596564548002E-2</v>
      </c>
      <c r="ES18">
        <v>1</v>
      </c>
      <c r="ET18">
        <v>0.21412196055032701</v>
      </c>
      <c r="EU18">
        <v>3.8286014377481602E-2</v>
      </c>
      <c r="EV18">
        <v>4.4897612557205004E-3</v>
      </c>
      <c r="EW18">
        <v>1</v>
      </c>
      <c r="EX18">
        <v>2</v>
      </c>
      <c r="EY18">
        <v>2</v>
      </c>
      <c r="EZ18" t="s">
        <v>348</v>
      </c>
      <c r="FA18">
        <v>2.9375399999999998</v>
      </c>
      <c r="FB18">
        <v>2.63768</v>
      </c>
      <c r="FC18">
        <v>6.5496899999999997E-2</v>
      </c>
      <c r="FD18">
        <v>7.2993100000000005E-2</v>
      </c>
      <c r="FE18">
        <v>9.1162000000000007E-2</v>
      </c>
      <c r="FF18">
        <v>7.5062199999999996E-2</v>
      </c>
      <c r="FG18">
        <v>33428.6</v>
      </c>
      <c r="FH18">
        <v>29036.799999999999</v>
      </c>
      <c r="FI18">
        <v>31105.599999999999</v>
      </c>
      <c r="FJ18">
        <v>27453.9</v>
      </c>
      <c r="FK18">
        <v>39610.800000000003</v>
      </c>
      <c r="FL18">
        <v>38367.300000000003</v>
      </c>
      <c r="FM18">
        <v>43618.400000000001</v>
      </c>
      <c r="FN18">
        <v>42357.3</v>
      </c>
      <c r="FO18">
        <v>2.0147499999999998</v>
      </c>
      <c r="FP18">
        <v>1.94225</v>
      </c>
      <c r="FQ18">
        <v>0.13273199999999999</v>
      </c>
      <c r="FR18">
        <v>0</v>
      </c>
      <c r="FS18">
        <v>24.939</v>
      </c>
      <c r="FT18">
        <v>999.9</v>
      </c>
      <c r="FU18">
        <v>49.762</v>
      </c>
      <c r="FV18">
        <v>28.983000000000001</v>
      </c>
      <c r="FW18">
        <v>20.1233</v>
      </c>
      <c r="FX18">
        <v>59.489199999999997</v>
      </c>
      <c r="FY18">
        <v>39.6434</v>
      </c>
      <c r="FZ18">
        <v>1</v>
      </c>
      <c r="GA18">
        <v>1.8597599999999999E-2</v>
      </c>
      <c r="GB18">
        <v>3.0210300000000001</v>
      </c>
      <c r="GC18">
        <v>20.335599999999999</v>
      </c>
      <c r="GD18">
        <v>5.2393000000000001</v>
      </c>
      <c r="GE18">
        <v>12.0639</v>
      </c>
      <c r="GF18">
        <v>4.9714999999999998</v>
      </c>
      <c r="GG18">
        <v>3.29</v>
      </c>
      <c r="GH18">
        <v>458.7</v>
      </c>
      <c r="GI18">
        <v>9999</v>
      </c>
      <c r="GJ18">
        <v>9999</v>
      </c>
      <c r="GK18">
        <v>9999</v>
      </c>
      <c r="GL18">
        <v>1.8869899999999999</v>
      </c>
      <c r="GM18">
        <v>1.88293</v>
      </c>
      <c r="GN18">
        <v>1.8814599999999999</v>
      </c>
      <c r="GO18">
        <v>1.8822399999999999</v>
      </c>
      <c r="GP18">
        <v>1.8775900000000001</v>
      </c>
      <c r="GQ18">
        <v>1.8794299999999999</v>
      </c>
      <c r="GR18">
        <v>1.8788100000000001</v>
      </c>
      <c r="GS18">
        <v>1.88591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-3.2789999999999999</v>
      </c>
      <c r="HH18">
        <v>-0.219</v>
      </c>
      <c r="HI18">
        <v>2</v>
      </c>
      <c r="HJ18">
        <v>519.85699999999997</v>
      </c>
      <c r="HK18">
        <v>534.73699999999997</v>
      </c>
      <c r="HL18">
        <v>21.756499999999999</v>
      </c>
      <c r="HM18">
        <v>27.471599999999999</v>
      </c>
      <c r="HN18">
        <v>30.000699999999998</v>
      </c>
      <c r="HO18">
        <v>27.4465</v>
      </c>
      <c r="HP18">
        <v>27.495799999999999</v>
      </c>
      <c r="HQ18">
        <v>15.490600000000001</v>
      </c>
      <c r="HR18">
        <v>36.758099999999999</v>
      </c>
      <c r="HS18">
        <v>0</v>
      </c>
      <c r="HT18">
        <v>21.7209</v>
      </c>
      <c r="HU18">
        <v>300</v>
      </c>
      <c r="HV18">
        <v>14.0693</v>
      </c>
      <c r="HW18">
        <v>100.901</v>
      </c>
      <c r="HX18">
        <v>102.048</v>
      </c>
    </row>
    <row r="19" spans="1:232" x14ac:dyDescent="0.25">
      <c r="A19">
        <v>3</v>
      </c>
      <c r="B19">
        <v>1566834468.5</v>
      </c>
      <c r="C19">
        <v>214</v>
      </c>
      <c r="D19" t="s">
        <v>358</v>
      </c>
      <c r="E19" t="s">
        <v>359</v>
      </c>
      <c r="G19">
        <v>1566834468.5</v>
      </c>
      <c r="H19">
        <f t="shared" si="0"/>
        <v>4.9425338237736342E-3</v>
      </c>
      <c r="I19">
        <f t="shared" si="1"/>
        <v>23.409348416847944</v>
      </c>
      <c r="J19">
        <f t="shared" si="2"/>
        <v>170.905</v>
      </c>
      <c r="K19">
        <f t="shared" si="3"/>
        <v>38.156270034951511</v>
      </c>
      <c r="L19">
        <f t="shared" si="4"/>
        <v>3.7951364149360298</v>
      </c>
      <c r="M19">
        <f t="shared" si="5"/>
        <v>16.998721007072</v>
      </c>
      <c r="N19">
        <f t="shared" si="6"/>
        <v>0.30695910523187508</v>
      </c>
      <c r="O19">
        <f t="shared" si="7"/>
        <v>2.2548268876787771</v>
      </c>
      <c r="P19">
        <f t="shared" si="8"/>
        <v>0.28549060113078117</v>
      </c>
      <c r="Q19">
        <f t="shared" si="9"/>
        <v>0.18023520543165911</v>
      </c>
      <c r="R19">
        <f t="shared" si="10"/>
        <v>321.41221917097073</v>
      </c>
      <c r="S19">
        <f t="shared" si="11"/>
        <v>26.748438546790481</v>
      </c>
      <c r="T19">
        <f t="shared" si="12"/>
        <v>26.8813</v>
      </c>
      <c r="U19">
        <f t="shared" si="13"/>
        <v>3.5542832158223083</v>
      </c>
      <c r="V19">
        <f t="shared" si="14"/>
        <v>55.792702556150132</v>
      </c>
      <c r="W19">
        <f t="shared" si="15"/>
        <v>1.87937294504448</v>
      </c>
      <c r="X19">
        <f t="shared" si="16"/>
        <v>3.3684923994371254</v>
      </c>
      <c r="Y19">
        <f t="shared" si="17"/>
        <v>1.6749102707778283</v>
      </c>
      <c r="Z19">
        <f t="shared" si="18"/>
        <v>-217.96574162841728</v>
      </c>
      <c r="AA19">
        <f t="shared" si="19"/>
        <v>-110.64593916880345</v>
      </c>
      <c r="AB19">
        <f t="shared" si="20"/>
        <v>-10.529406242358752</v>
      </c>
      <c r="AC19">
        <f t="shared" si="21"/>
        <v>-17.728867868608731</v>
      </c>
      <c r="AD19">
        <v>-4.13138203770156E-2</v>
      </c>
      <c r="AE19">
        <v>4.6378382662646399E-2</v>
      </c>
      <c r="AF19">
        <v>3.4638541252754602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52857.129798718786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360</v>
      </c>
      <c r="AS19">
        <v>843.50852941176504</v>
      </c>
      <c r="AT19">
        <v>1002.46</v>
      </c>
      <c r="AU19">
        <f t="shared" si="27"/>
        <v>0.15856140952081377</v>
      </c>
      <c r="AV19">
        <v>0.5</v>
      </c>
      <c r="AW19">
        <f t="shared" si="28"/>
        <v>1681.0464004251862</v>
      </c>
      <c r="AX19">
        <f t="shared" si="29"/>
        <v>23.409348416847944</v>
      </c>
      <c r="AY19">
        <f t="shared" si="30"/>
        <v>133.27454336065392</v>
      </c>
      <c r="AZ19">
        <f t="shared" si="31"/>
        <v>0.35783971430281508</v>
      </c>
      <c r="BA19">
        <f t="shared" si="32"/>
        <v>1.457486758868945E-2</v>
      </c>
      <c r="BB19">
        <f t="shared" si="33"/>
        <v>1.9204257526484847</v>
      </c>
      <c r="BC19" t="s">
        <v>361</v>
      </c>
      <c r="BD19">
        <v>643.74</v>
      </c>
      <c r="BE19">
        <f t="shared" si="34"/>
        <v>358.72</v>
      </c>
      <c r="BF19">
        <f t="shared" si="35"/>
        <v>0.44310735556488345</v>
      </c>
      <c r="BG19">
        <f t="shared" si="36"/>
        <v>0.84293326677963287</v>
      </c>
      <c r="BH19">
        <f t="shared" si="37"/>
        <v>0.35979444312034142</v>
      </c>
      <c r="BI19">
        <f t="shared" si="38"/>
        <v>0.81335174715964165</v>
      </c>
      <c r="BJ19">
        <v>1898</v>
      </c>
      <c r="BK19">
        <v>300</v>
      </c>
      <c r="BL19">
        <v>300</v>
      </c>
      <c r="BM19">
        <v>300</v>
      </c>
      <c r="BN19">
        <v>10197.200000000001</v>
      </c>
      <c r="BO19">
        <v>959.23599999999999</v>
      </c>
      <c r="BP19">
        <v>-6.7947800000000003E-3</v>
      </c>
      <c r="BQ19">
        <v>1.8680399999999999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1999.82</v>
      </c>
      <c r="CC19">
        <f t="shared" si="40"/>
        <v>1681.0464004251862</v>
      </c>
      <c r="CD19">
        <f t="shared" si="41"/>
        <v>0.840598854109463</v>
      </c>
      <c r="CE19">
        <f t="shared" si="42"/>
        <v>0.19119770821892609</v>
      </c>
      <c r="CF19">
        <v>6</v>
      </c>
      <c r="CG19">
        <v>0.5</v>
      </c>
      <c r="CH19" t="s">
        <v>346</v>
      </c>
      <c r="CI19">
        <v>1566834468.5</v>
      </c>
      <c r="CJ19">
        <v>170.905</v>
      </c>
      <c r="CK19">
        <v>200.00800000000001</v>
      </c>
      <c r="CL19">
        <v>18.895199999999999</v>
      </c>
      <c r="CM19">
        <v>13.076599999999999</v>
      </c>
      <c r="CN19">
        <v>500.03199999999998</v>
      </c>
      <c r="CO19">
        <v>99.363</v>
      </c>
      <c r="CP19">
        <v>9.9982399999999999E-2</v>
      </c>
      <c r="CQ19">
        <v>25.9711</v>
      </c>
      <c r="CR19">
        <v>26.8813</v>
      </c>
      <c r="CS19">
        <v>999.9</v>
      </c>
      <c r="CT19">
        <v>0</v>
      </c>
      <c r="CU19">
        <v>0</v>
      </c>
      <c r="CV19">
        <v>10026.9</v>
      </c>
      <c r="CW19">
        <v>0</v>
      </c>
      <c r="CX19">
        <v>670.42499999999995</v>
      </c>
      <c r="CY19">
        <v>-29.103300000000001</v>
      </c>
      <c r="CZ19">
        <v>174.197</v>
      </c>
      <c r="DA19">
        <v>202.65899999999999</v>
      </c>
      <c r="DB19">
        <v>5.8186600000000004</v>
      </c>
      <c r="DC19">
        <v>174.214</v>
      </c>
      <c r="DD19">
        <v>200.00800000000001</v>
      </c>
      <c r="DE19">
        <v>19.1172</v>
      </c>
      <c r="DF19">
        <v>13.076599999999999</v>
      </c>
      <c r="DG19">
        <v>1.8774900000000001</v>
      </c>
      <c r="DH19">
        <v>1.2993300000000001</v>
      </c>
      <c r="DI19">
        <v>16.447299999999998</v>
      </c>
      <c r="DJ19">
        <v>10.7911</v>
      </c>
      <c r="DK19">
        <v>1999.82</v>
      </c>
      <c r="DL19">
        <v>0.979989</v>
      </c>
      <c r="DM19">
        <v>2.0010699999999999E-2</v>
      </c>
      <c r="DN19">
        <v>0</v>
      </c>
      <c r="DO19">
        <v>843.50099999999998</v>
      </c>
      <c r="DP19">
        <v>4.9992900000000002</v>
      </c>
      <c r="DQ19">
        <v>19550.400000000001</v>
      </c>
      <c r="DR19">
        <v>17312.8</v>
      </c>
      <c r="DS19">
        <v>45.061999999999998</v>
      </c>
      <c r="DT19">
        <v>45.561999999999998</v>
      </c>
      <c r="DU19">
        <v>45.561999999999998</v>
      </c>
      <c r="DV19">
        <v>45.311999999999998</v>
      </c>
      <c r="DW19">
        <v>47</v>
      </c>
      <c r="DX19">
        <v>1954.9</v>
      </c>
      <c r="DY19">
        <v>39.92</v>
      </c>
      <c r="DZ19">
        <v>0</v>
      </c>
      <c r="EA19">
        <v>120.200000047684</v>
      </c>
      <c r="EB19">
        <v>843.50852941176504</v>
      </c>
      <c r="EC19">
        <v>-3.3975489899197502</v>
      </c>
      <c r="ED19">
        <v>-67.230392638720701</v>
      </c>
      <c r="EE19">
        <v>19549.558823529402</v>
      </c>
      <c r="EF19">
        <v>10</v>
      </c>
      <c r="EG19">
        <v>1566834437</v>
      </c>
      <c r="EH19" t="s">
        <v>362</v>
      </c>
      <c r="EI19">
        <v>16</v>
      </c>
      <c r="EJ19">
        <v>-3.3090000000000002</v>
      </c>
      <c r="EK19">
        <v>-0.222</v>
      </c>
      <c r="EL19">
        <v>200</v>
      </c>
      <c r="EM19">
        <v>14</v>
      </c>
      <c r="EN19">
        <v>0.14000000000000001</v>
      </c>
      <c r="EO19">
        <v>0.02</v>
      </c>
      <c r="EP19">
        <v>22.9083242802256</v>
      </c>
      <c r="EQ19">
        <v>2.4967939223418898</v>
      </c>
      <c r="ER19">
        <v>0.256163765775967</v>
      </c>
      <c r="ES19">
        <v>0</v>
      </c>
      <c r="ET19">
        <v>0.29407386456325502</v>
      </c>
      <c r="EU19">
        <v>0.11293663268326801</v>
      </c>
      <c r="EV19">
        <v>1.3082413294562599E-2</v>
      </c>
      <c r="EW19">
        <v>0</v>
      </c>
      <c r="EX19">
        <v>0</v>
      </c>
      <c r="EY19">
        <v>2</v>
      </c>
      <c r="EZ19" t="s">
        <v>363</v>
      </c>
      <c r="FA19">
        <v>2.9371700000000001</v>
      </c>
      <c r="FB19">
        <v>2.6375299999999999</v>
      </c>
      <c r="FC19">
        <v>4.5021699999999998E-2</v>
      </c>
      <c r="FD19">
        <v>5.18027E-2</v>
      </c>
      <c r="FE19">
        <v>9.2393600000000006E-2</v>
      </c>
      <c r="FF19">
        <v>7.0814299999999997E-2</v>
      </c>
      <c r="FG19">
        <v>34155.300000000003</v>
      </c>
      <c r="FH19">
        <v>29696.799999999999</v>
      </c>
      <c r="FI19">
        <v>31100.5</v>
      </c>
      <c r="FJ19">
        <v>27450.7</v>
      </c>
      <c r="FK19">
        <v>39548.300000000003</v>
      </c>
      <c r="FL19">
        <v>38537.4</v>
      </c>
      <c r="FM19">
        <v>43611.9</v>
      </c>
      <c r="FN19">
        <v>42352.9</v>
      </c>
      <c r="FO19">
        <v>2.0146999999999999</v>
      </c>
      <c r="FP19">
        <v>1.93858</v>
      </c>
      <c r="FQ19">
        <v>0.111897</v>
      </c>
      <c r="FR19">
        <v>0</v>
      </c>
      <c r="FS19">
        <v>25.048200000000001</v>
      </c>
      <c r="FT19">
        <v>999.9</v>
      </c>
      <c r="FU19">
        <v>49.811</v>
      </c>
      <c r="FV19">
        <v>29.053999999999998</v>
      </c>
      <c r="FW19">
        <v>20.223400000000002</v>
      </c>
      <c r="FX19">
        <v>59.5792</v>
      </c>
      <c r="FY19">
        <v>39.715499999999999</v>
      </c>
      <c r="FZ19">
        <v>1</v>
      </c>
      <c r="GA19">
        <v>2.1549800000000001E-2</v>
      </c>
      <c r="GB19">
        <v>1.02094</v>
      </c>
      <c r="GC19">
        <v>20.3612</v>
      </c>
      <c r="GD19">
        <v>5.2360100000000003</v>
      </c>
      <c r="GE19">
        <v>12.0639</v>
      </c>
      <c r="GF19">
        <v>4.9711499999999997</v>
      </c>
      <c r="GG19">
        <v>3.29</v>
      </c>
      <c r="GH19">
        <v>458.8</v>
      </c>
      <c r="GI19">
        <v>9999</v>
      </c>
      <c r="GJ19">
        <v>9999</v>
      </c>
      <c r="GK19">
        <v>9999</v>
      </c>
      <c r="GL19">
        <v>1.88703</v>
      </c>
      <c r="GM19">
        <v>1.88293</v>
      </c>
      <c r="GN19">
        <v>1.8815</v>
      </c>
      <c r="GO19">
        <v>1.8822300000000001</v>
      </c>
      <c r="GP19">
        <v>1.8776299999999999</v>
      </c>
      <c r="GQ19">
        <v>1.8794299999999999</v>
      </c>
      <c r="GR19">
        <v>1.8788100000000001</v>
      </c>
      <c r="GS19">
        <v>1.88598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-3.3090000000000002</v>
      </c>
      <c r="HH19">
        <v>-0.222</v>
      </c>
      <c r="HI19">
        <v>2</v>
      </c>
      <c r="HJ19">
        <v>520.51900000000001</v>
      </c>
      <c r="HK19">
        <v>532.827</v>
      </c>
      <c r="HL19">
        <v>23.117699999999999</v>
      </c>
      <c r="HM19">
        <v>27.5626</v>
      </c>
      <c r="HN19">
        <v>30.0002</v>
      </c>
      <c r="HO19">
        <v>27.5275</v>
      </c>
      <c r="HP19">
        <v>27.572500000000002</v>
      </c>
      <c r="HQ19">
        <v>11.442500000000001</v>
      </c>
      <c r="HR19">
        <v>41.683399999999999</v>
      </c>
      <c r="HS19">
        <v>0</v>
      </c>
      <c r="HT19">
        <v>23.192499999999999</v>
      </c>
      <c r="HU19">
        <v>200</v>
      </c>
      <c r="HV19">
        <v>12.9338</v>
      </c>
      <c r="HW19">
        <v>100.88500000000001</v>
      </c>
      <c r="HX19">
        <v>102.03700000000001</v>
      </c>
    </row>
    <row r="20" spans="1:232" x14ac:dyDescent="0.25">
      <c r="A20">
        <v>4</v>
      </c>
      <c r="B20">
        <v>1566834589</v>
      </c>
      <c r="C20">
        <v>334.5</v>
      </c>
      <c r="D20" t="s">
        <v>364</v>
      </c>
      <c r="E20" t="s">
        <v>365</v>
      </c>
      <c r="G20">
        <v>1566834589</v>
      </c>
      <c r="H20">
        <f t="shared" si="0"/>
        <v>6.0347489567253287E-3</v>
      </c>
      <c r="I20">
        <f t="shared" si="1"/>
        <v>14.297704084769569</v>
      </c>
      <c r="J20">
        <f t="shared" si="2"/>
        <v>82.259799999999998</v>
      </c>
      <c r="K20">
        <f t="shared" si="3"/>
        <v>18.425031040575153</v>
      </c>
      <c r="L20">
        <f t="shared" si="4"/>
        <v>1.8325912480590514</v>
      </c>
      <c r="M20">
        <f t="shared" si="5"/>
        <v>8.1817278470311994</v>
      </c>
      <c r="N20">
        <f t="shared" si="6"/>
        <v>0.39648728886850615</v>
      </c>
      <c r="O20">
        <f t="shared" si="7"/>
        <v>2.2485943598119573</v>
      </c>
      <c r="P20">
        <f t="shared" si="8"/>
        <v>0.36134721155431782</v>
      </c>
      <c r="Q20">
        <f t="shared" si="9"/>
        <v>0.22873910507282921</v>
      </c>
      <c r="R20">
        <f t="shared" si="10"/>
        <v>321.42019913508915</v>
      </c>
      <c r="S20">
        <f t="shared" si="11"/>
        <v>27.004282226176475</v>
      </c>
      <c r="T20">
        <f t="shared" si="12"/>
        <v>26.9084</v>
      </c>
      <c r="U20">
        <f t="shared" si="13"/>
        <v>3.5599493448985768</v>
      </c>
      <c r="V20">
        <f t="shared" si="14"/>
        <v>55.670606699089376</v>
      </c>
      <c r="W20">
        <f t="shared" si="15"/>
        <v>1.9448310773539996</v>
      </c>
      <c r="X20">
        <f t="shared" si="16"/>
        <v>3.4934612584091198</v>
      </c>
      <c r="Y20">
        <f t="shared" si="17"/>
        <v>1.6151182675445772</v>
      </c>
      <c r="Z20">
        <f t="shared" si="18"/>
        <v>-266.13242899158701</v>
      </c>
      <c r="AA20">
        <f t="shared" si="19"/>
        <v>-38.840880608028719</v>
      </c>
      <c r="AB20">
        <f t="shared" si="20"/>
        <v>-3.7184250671120078</v>
      </c>
      <c r="AC20">
        <f t="shared" si="21"/>
        <v>12.728464468361445</v>
      </c>
      <c r="AD20">
        <v>-4.1145916144509798E-2</v>
      </c>
      <c r="AE20">
        <v>4.6189895452439997E-2</v>
      </c>
      <c r="AF20">
        <v>3.45270796829967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52542.670236296115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863.06211764705904</v>
      </c>
      <c r="AT20">
        <v>971.05</v>
      </c>
      <c r="AU20">
        <f t="shared" si="27"/>
        <v>0.1112073346922825</v>
      </c>
      <c r="AV20">
        <v>0.5</v>
      </c>
      <c r="AW20">
        <f t="shared" si="28"/>
        <v>1681.0884004251755</v>
      </c>
      <c r="AX20">
        <f t="shared" si="29"/>
        <v>14.297704084769569</v>
      </c>
      <c r="AY20">
        <f t="shared" si="30"/>
        <v>93.474680196698159</v>
      </c>
      <c r="AZ20">
        <f t="shared" si="31"/>
        <v>0.31152875753050824</v>
      </c>
      <c r="BA20">
        <f t="shared" si="32"/>
        <v>9.1544170792383708E-3</v>
      </c>
      <c r="BB20">
        <f t="shared" si="33"/>
        <v>2.0148910972658465</v>
      </c>
      <c r="BC20" t="s">
        <v>367</v>
      </c>
      <c r="BD20">
        <v>668.54</v>
      </c>
      <c r="BE20">
        <f t="shared" si="34"/>
        <v>302.51</v>
      </c>
      <c r="BF20">
        <f t="shared" si="35"/>
        <v>0.3569729342928859</v>
      </c>
      <c r="BG20">
        <f t="shared" si="36"/>
        <v>0.86609091351750944</v>
      </c>
      <c r="BH20">
        <f t="shared" si="37"/>
        <v>0.26314496384934194</v>
      </c>
      <c r="BI20">
        <f t="shared" si="38"/>
        <v>0.82662207849916547</v>
      </c>
      <c r="BJ20">
        <v>1900</v>
      </c>
      <c r="BK20">
        <v>300</v>
      </c>
      <c r="BL20">
        <v>300</v>
      </c>
      <c r="BM20">
        <v>300</v>
      </c>
      <c r="BN20">
        <v>10197.1</v>
      </c>
      <c r="BO20">
        <v>944.17700000000002</v>
      </c>
      <c r="BP20">
        <v>-6.79467E-3</v>
      </c>
      <c r="BQ20">
        <v>1.78467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1999.87</v>
      </c>
      <c r="CC20">
        <f t="shared" si="40"/>
        <v>1681.0884004251755</v>
      </c>
      <c r="CD20">
        <f t="shared" si="41"/>
        <v>0.84059883913713174</v>
      </c>
      <c r="CE20">
        <f t="shared" si="42"/>
        <v>0.19119767827426362</v>
      </c>
      <c r="CF20">
        <v>6</v>
      </c>
      <c r="CG20">
        <v>0.5</v>
      </c>
      <c r="CH20" t="s">
        <v>346</v>
      </c>
      <c r="CI20">
        <v>1566834589</v>
      </c>
      <c r="CJ20">
        <v>82.259799999999998</v>
      </c>
      <c r="CK20">
        <v>100.012</v>
      </c>
      <c r="CL20">
        <v>19.5535</v>
      </c>
      <c r="CM20">
        <v>12.4537</v>
      </c>
      <c r="CN20">
        <v>500.02100000000002</v>
      </c>
      <c r="CO20">
        <v>99.361999999999995</v>
      </c>
      <c r="CP20">
        <v>0.10004399999999999</v>
      </c>
      <c r="CQ20">
        <v>26.588000000000001</v>
      </c>
      <c r="CR20">
        <v>26.9084</v>
      </c>
      <c r="CS20">
        <v>999.9</v>
      </c>
      <c r="CT20">
        <v>0</v>
      </c>
      <c r="CU20">
        <v>0</v>
      </c>
      <c r="CV20">
        <v>9986.25</v>
      </c>
      <c r="CW20">
        <v>0</v>
      </c>
      <c r="CX20">
        <v>736.42399999999998</v>
      </c>
      <c r="CY20">
        <v>-17.751999999999999</v>
      </c>
      <c r="CZ20">
        <v>83.900300000000001</v>
      </c>
      <c r="DA20">
        <v>101.273</v>
      </c>
      <c r="DB20">
        <v>7.0998200000000002</v>
      </c>
      <c r="DC20">
        <v>85.584800000000001</v>
      </c>
      <c r="DD20">
        <v>100.012</v>
      </c>
      <c r="DE20">
        <v>19.7805</v>
      </c>
      <c r="DF20">
        <v>12.4537</v>
      </c>
      <c r="DG20">
        <v>1.9428799999999999</v>
      </c>
      <c r="DH20">
        <v>1.23743</v>
      </c>
      <c r="DI20">
        <v>16.9863</v>
      </c>
      <c r="DJ20">
        <v>10.0596</v>
      </c>
      <c r="DK20">
        <v>1999.87</v>
      </c>
      <c r="DL20">
        <v>0.979989</v>
      </c>
      <c r="DM20">
        <v>2.0010699999999999E-2</v>
      </c>
      <c r="DN20">
        <v>0</v>
      </c>
      <c r="DO20">
        <v>862.69399999999996</v>
      </c>
      <c r="DP20">
        <v>4.9992900000000002</v>
      </c>
      <c r="DQ20">
        <v>20008.900000000001</v>
      </c>
      <c r="DR20">
        <v>17313.2</v>
      </c>
      <c r="DS20">
        <v>45.125</v>
      </c>
      <c r="DT20">
        <v>45.625</v>
      </c>
      <c r="DU20">
        <v>45.686999999999998</v>
      </c>
      <c r="DV20">
        <v>45.375</v>
      </c>
      <c r="DW20">
        <v>47.061999999999998</v>
      </c>
      <c r="DX20">
        <v>1954.95</v>
      </c>
      <c r="DY20">
        <v>39.92</v>
      </c>
      <c r="DZ20">
        <v>0</v>
      </c>
      <c r="EA20">
        <v>119.89999985694899</v>
      </c>
      <c r="EB20">
        <v>863.06211764705904</v>
      </c>
      <c r="EC20">
        <v>-2.8838235533852599</v>
      </c>
      <c r="ED20">
        <v>-267.45098112620201</v>
      </c>
      <c r="EE20">
        <v>20025.894117647102</v>
      </c>
      <c r="EF20">
        <v>10</v>
      </c>
      <c r="EG20">
        <v>1566834540</v>
      </c>
      <c r="EH20" t="s">
        <v>368</v>
      </c>
      <c r="EI20">
        <v>17</v>
      </c>
      <c r="EJ20">
        <v>-3.3250000000000002</v>
      </c>
      <c r="EK20">
        <v>-0.22700000000000001</v>
      </c>
      <c r="EL20">
        <v>100</v>
      </c>
      <c r="EM20">
        <v>13</v>
      </c>
      <c r="EN20">
        <v>0.18</v>
      </c>
      <c r="EO20">
        <v>0.02</v>
      </c>
      <c r="EP20">
        <v>14.050926281964401</v>
      </c>
      <c r="EQ20">
        <v>1.41438684693725</v>
      </c>
      <c r="ER20">
        <v>0.143700195974271</v>
      </c>
      <c r="ES20">
        <v>0</v>
      </c>
      <c r="ET20">
        <v>0.38419962753000397</v>
      </c>
      <c r="EU20">
        <v>6.9824192705762997E-2</v>
      </c>
      <c r="EV20">
        <v>7.0588891063704702E-3</v>
      </c>
      <c r="EW20">
        <v>1</v>
      </c>
      <c r="EX20">
        <v>1</v>
      </c>
      <c r="EY20">
        <v>2</v>
      </c>
      <c r="EZ20" t="s">
        <v>369</v>
      </c>
      <c r="FA20">
        <v>2.9370500000000002</v>
      </c>
      <c r="FB20">
        <v>2.6375899999999999</v>
      </c>
      <c r="FC20">
        <v>2.3155800000000001E-2</v>
      </c>
      <c r="FD20">
        <v>2.7482300000000001E-2</v>
      </c>
      <c r="FE20">
        <v>9.4683000000000003E-2</v>
      </c>
      <c r="FF20">
        <v>6.8261199999999994E-2</v>
      </c>
      <c r="FG20">
        <v>34932.5</v>
      </c>
      <c r="FH20">
        <v>30456.400000000001</v>
      </c>
      <c r="FI20">
        <v>31096.3</v>
      </c>
      <c r="FJ20">
        <v>27449</v>
      </c>
      <c r="FK20">
        <v>39439.800000000003</v>
      </c>
      <c r="FL20">
        <v>38639</v>
      </c>
      <c r="FM20">
        <v>43606.2</v>
      </c>
      <c r="FN20">
        <v>42350.9</v>
      </c>
      <c r="FO20">
        <v>2.0156999999999998</v>
      </c>
      <c r="FP20">
        <v>1.9359500000000001</v>
      </c>
      <c r="FQ20">
        <v>0.107475</v>
      </c>
      <c r="FR20">
        <v>0</v>
      </c>
      <c r="FS20">
        <v>25.148</v>
      </c>
      <c r="FT20">
        <v>999.9</v>
      </c>
      <c r="FU20">
        <v>49.835000000000001</v>
      </c>
      <c r="FV20">
        <v>29.103999999999999</v>
      </c>
      <c r="FW20">
        <v>20.2911</v>
      </c>
      <c r="FX20">
        <v>59.479199999999999</v>
      </c>
      <c r="FY20">
        <v>39.9679</v>
      </c>
      <c r="FZ20">
        <v>1</v>
      </c>
      <c r="GA20">
        <v>2.5812999999999999E-2</v>
      </c>
      <c r="GB20">
        <v>0.60533199999999998</v>
      </c>
      <c r="GC20">
        <v>20.363399999999999</v>
      </c>
      <c r="GD20">
        <v>5.2394499999999997</v>
      </c>
      <c r="GE20">
        <v>12.0639</v>
      </c>
      <c r="GF20">
        <v>4.9713500000000002</v>
      </c>
      <c r="GG20">
        <v>3.29</v>
      </c>
      <c r="GH20">
        <v>458.8</v>
      </c>
      <c r="GI20">
        <v>9999</v>
      </c>
      <c r="GJ20">
        <v>9999</v>
      </c>
      <c r="GK20">
        <v>9999</v>
      </c>
      <c r="GL20">
        <v>1.8870400000000001</v>
      </c>
      <c r="GM20">
        <v>1.8829499999999999</v>
      </c>
      <c r="GN20">
        <v>1.88151</v>
      </c>
      <c r="GO20">
        <v>1.88228</v>
      </c>
      <c r="GP20">
        <v>1.8776299999999999</v>
      </c>
      <c r="GQ20">
        <v>1.8794299999999999</v>
      </c>
      <c r="GR20">
        <v>1.8788100000000001</v>
      </c>
      <c r="GS20">
        <v>1.8859600000000001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-3.3250000000000002</v>
      </c>
      <c r="HH20">
        <v>-0.22700000000000001</v>
      </c>
      <c r="HI20">
        <v>2</v>
      </c>
      <c r="HJ20">
        <v>521.73199999999997</v>
      </c>
      <c r="HK20">
        <v>531.58000000000004</v>
      </c>
      <c r="HL20">
        <v>24.064900000000002</v>
      </c>
      <c r="HM20">
        <v>27.6267</v>
      </c>
      <c r="HN20">
        <v>30.0001</v>
      </c>
      <c r="HO20">
        <v>27.595600000000001</v>
      </c>
      <c r="HP20">
        <v>27.639600000000002</v>
      </c>
      <c r="HQ20">
        <v>7.2780500000000004</v>
      </c>
      <c r="HR20">
        <v>44.204599999999999</v>
      </c>
      <c r="HS20">
        <v>0</v>
      </c>
      <c r="HT20">
        <v>24.135300000000001</v>
      </c>
      <c r="HU20">
        <v>100</v>
      </c>
      <c r="HV20">
        <v>12.3093</v>
      </c>
      <c r="HW20">
        <v>100.872</v>
      </c>
      <c r="HX20">
        <v>102.03100000000001</v>
      </c>
    </row>
    <row r="21" spans="1:232" x14ac:dyDescent="0.25">
      <c r="A21">
        <v>5</v>
      </c>
      <c r="B21">
        <v>1566834692.5</v>
      </c>
      <c r="C21">
        <v>438</v>
      </c>
      <c r="D21" t="s">
        <v>370</v>
      </c>
      <c r="E21" t="s">
        <v>371</v>
      </c>
      <c r="G21">
        <v>1566834692.5</v>
      </c>
      <c r="H21">
        <f t="shared" si="0"/>
        <v>6.874245542821544E-3</v>
      </c>
      <c r="I21">
        <f t="shared" si="1"/>
        <v>0.40266285815889497</v>
      </c>
      <c r="J21">
        <f t="shared" si="2"/>
        <v>-0.67574999999999996</v>
      </c>
      <c r="K21">
        <f t="shared" si="3"/>
        <v>-2.1636849575951862</v>
      </c>
      <c r="L21">
        <f t="shared" si="4"/>
        <v>-0.21520242600179726</v>
      </c>
      <c r="M21">
        <f t="shared" si="5"/>
        <v>-6.7210819606724995E-2</v>
      </c>
      <c r="N21">
        <f t="shared" si="6"/>
        <v>0.463542254167917</v>
      </c>
      <c r="O21">
        <f t="shared" si="7"/>
        <v>2.2531626290417255</v>
      </c>
      <c r="P21">
        <f t="shared" si="8"/>
        <v>0.41635405149256693</v>
      </c>
      <c r="Q21">
        <f t="shared" si="9"/>
        <v>0.26405950717309495</v>
      </c>
      <c r="R21">
        <f t="shared" si="10"/>
        <v>321.46169494853365</v>
      </c>
      <c r="S21">
        <f t="shared" si="11"/>
        <v>27.148637782477131</v>
      </c>
      <c r="T21">
        <f t="shared" si="12"/>
        <v>27.073899999999998</v>
      </c>
      <c r="U21">
        <f t="shared" si="13"/>
        <v>3.594723886887063</v>
      </c>
      <c r="V21">
        <f t="shared" si="14"/>
        <v>55.807437533634953</v>
      </c>
      <c r="W21">
        <f t="shared" si="15"/>
        <v>1.99873987061911</v>
      </c>
      <c r="X21">
        <f t="shared" si="16"/>
        <v>3.5814937201058124</v>
      </c>
      <c r="Y21">
        <f t="shared" si="17"/>
        <v>1.5959840162679531</v>
      </c>
      <c r="Z21">
        <f t="shared" si="18"/>
        <v>-303.1542284384301</v>
      </c>
      <c r="AA21">
        <f t="shared" si="19"/>
        <v>-7.6284732296530793</v>
      </c>
      <c r="AB21">
        <f t="shared" si="20"/>
        <v>-0.73097853787962208</v>
      </c>
      <c r="AC21">
        <f t="shared" si="21"/>
        <v>9.94801474257088</v>
      </c>
      <c r="AD21">
        <v>-4.1268944031934401E-2</v>
      </c>
      <c r="AE21">
        <v>4.6328005033908999E-2</v>
      </c>
      <c r="AF21">
        <v>3.4608765839879099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52619.007857210876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372</v>
      </c>
      <c r="AS21">
        <v>905.280176470588</v>
      </c>
      <c r="AT21">
        <v>942.40200000000004</v>
      </c>
      <c r="AU21">
        <f t="shared" si="27"/>
        <v>3.9390645955135972E-2</v>
      </c>
      <c r="AV21">
        <v>0.5</v>
      </c>
      <c r="AW21">
        <f t="shared" si="28"/>
        <v>1681.3068004251206</v>
      </c>
      <c r="AX21">
        <f t="shared" si="29"/>
        <v>0.40266285815889497</v>
      </c>
      <c r="AY21">
        <f t="shared" si="30"/>
        <v>33.113880458754188</v>
      </c>
      <c r="AZ21">
        <f t="shared" si="31"/>
        <v>0.23953896532477653</v>
      </c>
      <c r="BA21">
        <f t="shared" si="32"/>
        <v>8.8879860449813113E-4</v>
      </c>
      <c r="BB21">
        <f t="shared" si="33"/>
        <v>2.1065405209241916</v>
      </c>
      <c r="BC21" t="s">
        <v>373</v>
      </c>
      <c r="BD21">
        <v>716.66</v>
      </c>
      <c r="BE21">
        <f t="shared" si="34"/>
        <v>225.74200000000008</v>
      </c>
      <c r="BF21">
        <f t="shared" si="35"/>
        <v>0.16444358395607386</v>
      </c>
      <c r="BG21">
        <f t="shared" si="36"/>
        <v>0.89789818856147807</v>
      </c>
      <c r="BH21">
        <f t="shared" si="37"/>
        <v>9.7247271835181545E-2</v>
      </c>
      <c r="BI21">
        <f t="shared" si="38"/>
        <v>0.83872549945474262</v>
      </c>
      <c r="BJ21">
        <v>1902</v>
      </c>
      <c r="BK21">
        <v>300</v>
      </c>
      <c r="BL21">
        <v>300</v>
      </c>
      <c r="BM21">
        <v>300</v>
      </c>
      <c r="BN21">
        <v>10196.9</v>
      </c>
      <c r="BO21">
        <v>930.83</v>
      </c>
      <c r="BP21">
        <v>-6.7942999999999996E-3</v>
      </c>
      <c r="BQ21">
        <v>-0.78668199999999999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2000.13</v>
      </c>
      <c r="CC21">
        <f t="shared" si="40"/>
        <v>1681.3068004251206</v>
      </c>
      <c r="CD21">
        <f t="shared" si="41"/>
        <v>0.8405987612930762</v>
      </c>
      <c r="CE21">
        <f t="shared" si="42"/>
        <v>0.19119752258615241</v>
      </c>
      <c r="CF21">
        <v>6</v>
      </c>
      <c r="CG21">
        <v>0.5</v>
      </c>
      <c r="CH21" t="s">
        <v>346</v>
      </c>
      <c r="CI21">
        <v>1566834692.5</v>
      </c>
      <c r="CJ21">
        <v>-0.67574999999999996</v>
      </c>
      <c r="CK21">
        <v>-0.19814799999999999</v>
      </c>
      <c r="CL21">
        <v>20.095700000000001</v>
      </c>
      <c r="CM21">
        <v>12.012700000000001</v>
      </c>
      <c r="CN21">
        <v>500.02</v>
      </c>
      <c r="CO21">
        <v>99.361099999999993</v>
      </c>
      <c r="CP21">
        <v>9.99723E-2</v>
      </c>
      <c r="CQ21">
        <v>27.011099999999999</v>
      </c>
      <c r="CR21">
        <v>27.073899999999998</v>
      </c>
      <c r="CS21">
        <v>999.9</v>
      </c>
      <c r="CT21">
        <v>0</v>
      </c>
      <c r="CU21">
        <v>0</v>
      </c>
      <c r="CV21">
        <v>10016.200000000001</v>
      </c>
      <c r="CW21">
        <v>0</v>
      </c>
      <c r="CX21">
        <v>645.71100000000001</v>
      </c>
      <c r="CY21">
        <v>-0.47760200000000003</v>
      </c>
      <c r="CZ21">
        <v>-0.689608</v>
      </c>
      <c r="DA21">
        <v>-0.20055700000000001</v>
      </c>
      <c r="DB21">
        <v>8.0829699999999995</v>
      </c>
      <c r="DC21">
        <v>2.0912500000000001</v>
      </c>
      <c r="DD21">
        <v>-0.19814799999999999</v>
      </c>
      <c r="DE21">
        <v>20.332699999999999</v>
      </c>
      <c r="DF21">
        <v>12.012700000000001</v>
      </c>
      <c r="DG21">
        <v>1.9967299999999999</v>
      </c>
      <c r="DH21">
        <v>1.1936</v>
      </c>
      <c r="DI21">
        <v>17.418399999999998</v>
      </c>
      <c r="DJ21">
        <v>9.5219100000000001</v>
      </c>
      <c r="DK21">
        <v>2000.13</v>
      </c>
      <c r="DL21">
        <v>0.979989</v>
      </c>
      <c r="DM21">
        <v>2.0010699999999999E-2</v>
      </c>
      <c r="DN21">
        <v>0</v>
      </c>
      <c r="DO21">
        <v>905.20899999999995</v>
      </c>
      <c r="DP21">
        <v>4.9992900000000002</v>
      </c>
      <c r="DQ21">
        <v>20670.8</v>
      </c>
      <c r="DR21">
        <v>17315.400000000001</v>
      </c>
      <c r="DS21">
        <v>45.25</v>
      </c>
      <c r="DT21">
        <v>45.75</v>
      </c>
      <c r="DU21">
        <v>45.75</v>
      </c>
      <c r="DV21">
        <v>45.375</v>
      </c>
      <c r="DW21">
        <v>47.25</v>
      </c>
      <c r="DX21">
        <v>1955.21</v>
      </c>
      <c r="DY21">
        <v>39.92</v>
      </c>
      <c r="DZ21">
        <v>0</v>
      </c>
      <c r="EA21">
        <v>103.09999990463299</v>
      </c>
      <c r="EB21">
        <v>905.280176470588</v>
      </c>
      <c r="EC21">
        <v>-2.3664215358053098</v>
      </c>
      <c r="ED21">
        <v>-72.990195938123406</v>
      </c>
      <c r="EE21">
        <v>20676.2294117647</v>
      </c>
      <c r="EF21">
        <v>10</v>
      </c>
      <c r="EG21">
        <v>1566834660</v>
      </c>
      <c r="EH21" t="s">
        <v>374</v>
      </c>
      <c r="EI21">
        <v>18</v>
      </c>
      <c r="EJ21">
        <v>-2.7669999999999999</v>
      </c>
      <c r="EK21">
        <v>-0.23699999999999999</v>
      </c>
      <c r="EL21">
        <v>0</v>
      </c>
      <c r="EM21">
        <v>12</v>
      </c>
      <c r="EN21">
        <v>0.35</v>
      </c>
      <c r="EO21">
        <v>0.01</v>
      </c>
      <c r="EP21">
        <v>0.422605710143865</v>
      </c>
      <c r="EQ21">
        <v>-0.103085374066041</v>
      </c>
      <c r="ER21">
        <v>2.7662834064670402E-2</v>
      </c>
      <c r="ES21">
        <v>1</v>
      </c>
      <c r="ET21">
        <v>0.45971075354187202</v>
      </c>
      <c r="EU21">
        <v>6.2098526219807097E-2</v>
      </c>
      <c r="EV21">
        <v>9.9351971038054692E-3</v>
      </c>
      <c r="EW21">
        <v>1</v>
      </c>
      <c r="EX21">
        <v>2</v>
      </c>
      <c r="EY21">
        <v>2</v>
      </c>
      <c r="EZ21" t="s">
        <v>348</v>
      </c>
      <c r="FA21">
        <v>2.9369700000000001</v>
      </c>
      <c r="FB21">
        <v>2.6375199999999999</v>
      </c>
      <c r="FC21">
        <v>5.7969E-4</v>
      </c>
      <c r="FD21">
        <v>-5.6744899999999999E-5</v>
      </c>
      <c r="FE21">
        <v>9.6564899999999995E-2</v>
      </c>
      <c r="FF21">
        <v>6.6423999999999997E-2</v>
      </c>
      <c r="FG21">
        <v>35735.699999999997</v>
      </c>
      <c r="FH21">
        <v>31316.2</v>
      </c>
      <c r="FI21">
        <v>31092.799999999999</v>
      </c>
      <c r="FJ21">
        <v>27446.799999999999</v>
      </c>
      <c r="FK21">
        <v>39350.1</v>
      </c>
      <c r="FL21">
        <v>38709</v>
      </c>
      <c r="FM21">
        <v>43601.5</v>
      </c>
      <c r="FN21">
        <v>42347.199999999997</v>
      </c>
      <c r="FO21">
        <v>2.0152000000000001</v>
      </c>
      <c r="FP21">
        <v>1.9334499999999999</v>
      </c>
      <c r="FQ21">
        <v>9.9942100000000006E-2</v>
      </c>
      <c r="FR21">
        <v>0</v>
      </c>
      <c r="FS21">
        <v>25.4375</v>
      </c>
      <c r="FT21">
        <v>999.9</v>
      </c>
      <c r="FU21">
        <v>49.835000000000001</v>
      </c>
      <c r="FV21">
        <v>29.175000000000001</v>
      </c>
      <c r="FW21">
        <v>20.3765</v>
      </c>
      <c r="FX21">
        <v>59.2592</v>
      </c>
      <c r="FY21">
        <v>39.803699999999999</v>
      </c>
      <c r="FZ21">
        <v>1</v>
      </c>
      <c r="GA21">
        <v>3.0851099999999999E-2</v>
      </c>
      <c r="GB21">
        <v>1.6954499999999999</v>
      </c>
      <c r="GC21">
        <v>20.355</v>
      </c>
      <c r="GD21">
        <v>5.2404999999999999</v>
      </c>
      <c r="GE21">
        <v>12.0639</v>
      </c>
      <c r="GF21">
        <v>4.9715999999999996</v>
      </c>
      <c r="GG21">
        <v>3.29</v>
      </c>
      <c r="GH21">
        <v>458.8</v>
      </c>
      <c r="GI21">
        <v>9999</v>
      </c>
      <c r="GJ21">
        <v>9999</v>
      </c>
      <c r="GK21">
        <v>9999</v>
      </c>
      <c r="GL21">
        <v>1.8870499999999999</v>
      </c>
      <c r="GM21">
        <v>1.88303</v>
      </c>
      <c r="GN21">
        <v>1.8815599999999999</v>
      </c>
      <c r="GO21">
        <v>1.88232</v>
      </c>
      <c r="GP21">
        <v>1.87774</v>
      </c>
      <c r="GQ21">
        <v>1.8794599999999999</v>
      </c>
      <c r="GR21">
        <v>1.8788800000000001</v>
      </c>
      <c r="GS21">
        <v>1.8859900000000001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-2.7669999999999999</v>
      </c>
      <c r="HH21">
        <v>-0.23699999999999999</v>
      </c>
      <c r="HI21">
        <v>2</v>
      </c>
      <c r="HJ21">
        <v>521.91700000000003</v>
      </c>
      <c r="HK21">
        <v>530.31899999999996</v>
      </c>
      <c r="HL21">
        <v>24.0215</v>
      </c>
      <c r="HM21">
        <v>27.680299999999999</v>
      </c>
      <c r="HN21">
        <v>30.000399999999999</v>
      </c>
      <c r="HO21">
        <v>27.654</v>
      </c>
      <c r="HP21">
        <v>27.695699999999999</v>
      </c>
      <c r="HQ21">
        <v>0</v>
      </c>
      <c r="HR21">
        <v>46.173699999999997</v>
      </c>
      <c r="HS21">
        <v>0</v>
      </c>
      <c r="HT21">
        <v>23.9833</v>
      </c>
      <c r="HU21">
        <v>0</v>
      </c>
      <c r="HV21">
        <v>11.9047</v>
      </c>
      <c r="HW21">
        <v>100.861</v>
      </c>
      <c r="HX21">
        <v>102.023</v>
      </c>
    </row>
    <row r="22" spans="1:232" x14ac:dyDescent="0.25">
      <c r="A22">
        <v>7</v>
      </c>
      <c r="B22">
        <v>1566834952.5</v>
      </c>
      <c r="C22">
        <v>698</v>
      </c>
      <c r="D22" t="s">
        <v>380</v>
      </c>
      <c r="E22" t="s">
        <v>381</v>
      </c>
      <c r="G22">
        <v>1566834952.5</v>
      </c>
      <c r="H22">
        <f t="shared" si="0"/>
        <v>6.1183908156467286E-3</v>
      </c>
      <c r="I22">
        <f t="shared" si="1"/>
        <v>36.436201360746601</v>
      </c>
      <c r="J22">
        <f t="shared" si="2"/>
        <v>353.74799999999999</v>
      </c>
      <c r="K22">
        <f t="shared" si="3"/>
        <v>188.52668223701613</v>
      </c>
      <c r="L22">
        <f t="shared" si="4"/>
        <v>18.749592617580639</v>
      </c>
      <c r="M22">
        <f t="shared" si="5"/>
        <v>35.181390827985602</v>
      </c>
      <c r="N22">
        <f t="shared" si="6"/>
        <v>0.39989453360725152</v>
      </c>
      <c r="O22">
        <f t="shared" si="7"/>
        <v>2.2507486804350885</v>
      </c>
      <c r="P22">
        <f t="shared" si="8"/>
        <v>0.36420792851212713</v>
      </c>
      <c r="Q22">
        <f t="shared" si="9"/>
        <v>0.23057028048325967</v>
      </c>
      <c r="R22">
        <f t="shared" si="10"/>
        <v>321.44996128010717</v>
      </c>
      <c r="S22">
        <f t="shared" si="11"/>
        <v>26.952901747480784</v>
      </c>
      <c r="T22">
        <f t="shared" si="12"/>
        <v>26.937100000000001</v>
      </c>
      <c r="U22">
        <f t="shared" si="13"/>
        <v>3.5659586014198741</v>
      </c>
      <c r="V22">
        <f t="shared" si="14"/>
        <v>55.651876015333478</v>
      </c>
      <c r="W22">
        <f t="shared" si="15"/>
        <v>1.9414867057555203</v>
      </c>
      <c r="X22">
        <f t="shared" si="16"/>
        <v>3.4886275985028652</v>
      </c>
      <c r="Y22">
        <f t="shared" si="17"/>
        <v>1.6244718956643538</v>
      </c>
      <c r="Z22">
        <f t="shared" si="18"/>
        <v>-269.82103497002072</v>
      </c>
      <c r="AA22">
        <f t="shared" si="19"/>
        <v>-45.212164401493354</v>
      </c>
      <c r="AB22">
        <f t="shared" si="20"/>
        <v>-4.3243488534408039</v>
      </c>
      <c r="AC22">
        <f t="shared" si="21"/>
        <v>2.0924130551522779</v>
      </c>
      <c r="AD22">
        <v>-4.1203905912954197E-2</v>
      </c>
      <c r="AE22">
        <v>4.62549940477016E-2</v>
      </c>
      <c r="AF22">
        <v>3.4565593290152301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52617.644468698541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382</v>
      </c>
      <c r="AS22">
        <v>829.27129411764702</v>
      </c>
      <c r="AT22">
        <v>1075.9000000000001</v>
      </c>
      <c r="AU22">
        <f t="shared" si="27"/>
        <v>0.22923013837935968</v>
      </c>
      <c r="AV22">
        <v>0.5</v>
      </c>
      <c r="AW22">
        <f t="shared" si="28"/>
        <v>1681.2477004250286</v>
      </c>
      <c r="AX22">
        <f t="shared" si="29"/>
        <v>36.436201360746601</v>
      </c>
      <c r="AY22">
        <f t="shared" si="30"/>
        <v>192.69632150920478</v>
      </c>
      <c r="AZ22">
        <f t="shared" si="31"/>
        <v>0.4271400687796264</v>
      </c>
      <c r="BA22">
        <f t="shared" si="32"/>
        <v>2.2321447119928561E-2</v>
      </c>
      <c r="BB22">
        <f t="shared" si="33"/>
        <v>1.7210800260247234</v>
      </c>
      <c r="BC22" t="s">
        <v>383</v>
      </c>
      <c r="BD22">
        <v>616.34</v>
      </c>
      <c r="BE22">
        <f t="shared" si="34"/>
        <v>459.56000000000006</v>
      </c>
      <c r="BF22">
        <f t="shared" si="35"/>
        <v>0.53666269014351342</v>
      </c>
      <c r="BG22">
        <f t="shared" si="36"/>
        <v>0.8011655929424083</v>
      </c>
      <c r="BH22">
        <f t="shared" si="37"/>
        <v>0.47868237808560754</v>
      </c>
      <c r="BI22">
        <f t="shared" si="38"/>
        <v>0.78232426758069762</v>
      </c>
      <c r="BJ22">
        <v>1906</v>
      </c>
      <c r="BK22">
        <v>300</v>
      </c>
      <c r="BL22">
        <v>300</v>
      </c>
      <c r="BM22">
        <v>300</v>
      </c>
      <c r="BN22">
        <v>10195.799999999999</v>
      </c>
      <c r="BO22">
        <v>998.59299999999996</v>
      </c>
      <c r="BP22">
        <v>-6.7942599999999999E-3</v>
      </c>
      <c r="BQ22">
        <v>-4.2982199999999997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2000.06</v>
      </c>
      <c r="CC22">
        <f t="shared" si="40"/>
        <v>1681.2477004250286</v>
      </c>
      <c r="CD22">
        <f t="shared" si="41"/>
        <v>0.8405986322535467</v>
      </c>
      <c r="CE22">
        <f t="shared" si="42"/>
        <v>0.19119726450709368</v>
      </c>
      <c r="CF22">
        <v>6</v>
      </c>
      <c r="CG22">
        <v>0.5</v>
      </c>
      <c r="CH22" t="s">
        <v>346</v>
      </c>
      <c r="CI22">
        <v>1566834952.5</v>
      </c>
      <c r="CJ22">
        <v>353.74799999999999</v>
      </c>
      <c r="CK22">
        <v>400.07100000000003</v>
      </c>
      <c r="CL22">
        <v>19.521599999999999</v>
      </c>
      <c r="CM22">
        <v>12.3225</v>
      </c>
      <c r="CN22">
        <v>499.97500000000002</v>
      </c>
      <c r="CO22">
        <v>99.353300000000004</v>
      </c>
      <c r="CP22">
        <v>9.9957199999999996E-2</v>
      </c>
      <c r="CQ22">
        <v>26.564499999999999</v>
      </c>
      <c r="CR22">
        <v>26.937100000000001</v>
      </c>
      <c r="CS22">
        <v>999.9</v>
      </c>
      <c r="CT22">
        <v>0</v>
      </c>
      <c r="CU22">
        <v>0</v>
      </c>
      <c r="CV22">
        <v>10001.200000000001</v>
      </c>
      <c r="CW22">
        <v>0</v>
      </c>
      <c r="CX22">
        <v>634.46600000000001</v>
      </c>
      <c r="CY22">
        <v>-46.323599999999999</v>
      </c>
      <c r="CZ22">
        <v>360.791</v>
      </c>
      <c r="DA22">
        <v>405.06299999999999</v>
      </c>
      <c r="DB22">
        <v>7.19909</v>
      </c>
      <c r="DC22">
        <v>357.29</v>
      </c>
      <c r="DD22">
        <v>400.07100000000003</v>
      </c>
      <c r="DE22">
        <v>19.7576</v>
      </c>
      <c r="DF22">
        <v>12.3225</v>
      </c>
      <c r="DG22">
        <v>1.93953</v>
      </c>
      <c r="DH22">
        <v>1.22428</v>
      </c>
      <c r="DI22">
        <v>16.959199999999999</v>
      </c>
      <c r="DJ22">
        <v>9.9001099999999997</v>
      </c>
      <c r="DK22">
        <v>2000.06</v>
      </c>
      <c r="DL22">
        <v>0.97999499999999995</v>
      </c>
      <c r="DM22">
        <v>2.0005200000000001E-2</v>
      </c>
      <c r="DN22">
        <v>0</v>
      </c>
      <c r="DO22">
        <v>829.19600000000003</v>
      </c>
      <c r="DP22">
        <v>4.9992900000000002</v>
      </c>
      <c r="DQ22">
        <v>19208.8</v>
      </c>
      <c r="DR22">
        <v>17314.8</v>
      </c>
      <c r="DS22">
        <v>45.436999999999998</v>
      </c>
      <c r="DT22">
        <v>46</v>
      </c>
      <c r="DU22">
        <v>45.936999999999998</v>
      </c>
      <c r="DV22">
        <v>46.186999999999998</v>
      </c>
      <c r="DW22">
        <v>47.375</v>
      </c>
      <c r="DX22">
        <v>1955.15</v>
      </c>
      <c r="DY22">
        <v>39.909999999999997</v>
      </c>
      <c r="DZ22">
        <v>0</v>
      </c>
      <c r="EA22">
        <v>138.799999952316</v>
      </c>
      <c r="EB22">
        <v>829.27129411764702</v>
      </c>
      <c r="EC22">
        <v>-1.4480392167051499</v>
      </c>
      <c r="ED22">
        <v>19.191176461648901</v>
      </c>
      <c r="EE22">
        <v>19207.599999999999</v>
      </c>
      <c r="EF22">
        <v>10</v>
      </c>
      <c r="EG22">
        <v>1566834915</v>
      </c>
      <c r="EH22" t="s">
        <v>384</v>
      </c>
      <c r="EI22">
        <v>20</v>
      </c>
      <c r="EJ22">
        <v>-3.5419999999999998</v>
      </c>
      <c r="EK22">
        <v>-0.23599999999999999</v>
      </c>
      <c r="EL22">
        <v>400</v>
      </c>
      <c r="EM22">
        <v>12</v>
      </c>
      <c r="EN22">
        <v>0.08</v>
      </c>
      <c r="EO22">
        <v>0.01</v>
      </c>
      <c r="EP22">
        <v>36.366447859748902</v>
      </c>
      <c r="EQ22">
        <v>-0.27738732940089</v>
      </c>
      <c r="ER22">
        <v>6.6574835798971693E-2</v>
      </c>
      <c r="ES22">
        <v>1</v>
      </c>
      <c r="ET22">
        <v>0.39987973844630897</v>
      </c>
      <c r="EU22">
        <v>-3.3489300915736799E-2</v>
      </c>
      <c r="EV22">
        <v>4.0716480620161498E-3</v>
      </c>
      <c r="EW22">
        <v>1</v>
      </c>
      <c r="EX22">
        <v>2</v>
      </c>
      <c r="EY22">
        <v>2</v>
      </c>
      <c r="EZ22" t="s">
        <v>348</v>
      </c>
      <c r="FA22">
        <v>2.9367299999999998</v>
      </c>
      <c r="FB22">
        <v>2.6375099999999998</v>
      </c>
      <c r="FC22">
        <v>8.2581399999999999E-2</v>
      </c>
      <c r="FD22">
        <v>9.1532100000000005E-2</v>
      </c>
      <c r="FE22">
        <v>9.4561400000000004E-2</v>
      </c>
      <c r="FF22">
        <v>6.7688499999999999E-2</v>
      </c>
      <c r="FG22">
        <v>32800.800000000003</v>
      </c>
      <c r="FH22">
        <v>28445.9</v>
      </c>
      <c r="FI22">
        <v>31090.5</v>
      </c>
      <c r="FJ22">
        <v>27445.200000000001</v>
      </c>
      <c r="FK22">
        <v>39445.9</v>
      </c>
      <c r="FL22">
        <v>38664.9</v>
      </c>
      <c r="FM22">
        <v>43599.199999999997</v>
      </c>
      <c r="FN22">
        <v>42346</v>
      </c>
      <c r="FO22">
        <v>2.01362</v>
      </c>
      <c r="FP22">
        <v>1.93285</v>
      </c>
      <c r="FQ22">
        <v>8.9749700000000002E-2</v>
      </c>
      <c r="FR22">
        <v>0</v>
      </c>
      <c r="FS22">
        <v>25.467400000000001</v>
      </c>
      <c r="FT22">
        <v>999.9</v>
      </c>
      <c r="FU22">
        <v>49.786000000000001</v>
      </c>
      <c r="FV22">
        <v>29.356000000000002</v>
      </c>
      <c r="FW22">
        <v>20.570799999999998</v>
      </c>
      <c r="FX22">
        <v>59.1492</v>
      </c>
      <c r="FY22">
        <v>39.991999999999997</v>
      </c>
      <c r="FZ22">
        <v>1</v>
      </c>
      <c r="GA22">
        <v>3.4207300000000003E-2</v>
      </c>
      <c r="GB22">
        <v>9.8695500000000005E-2</v>
      </c>
      <c r="GC22">
        <v>20.364100000000001</v>
      </c>
      <c r="GD22">
        <v>5.23855</v>
      </c>
      <c r="GE22">
        <v>12.0639</v>
      </c>
      <c r="GF22">
        <v>4.9715499999999997</v>
      </c>
      <c r="GG22">
        <v>3.2900299999999998</v>
      </c>
      <c r="GH22">
        <v>458.9</v>
      </c>
      <c r="GI22">
        <v>9999</v>
      </c>
      <c r="GJ22">
        <v>9999</v>
      </c>
      <c r="GK22">
        <v>9999</v>
      </c>
      <c r="GL22">
        <v>1.8870499999999999</v>
      </c>
      <c r="GM22">
        <v>1.8829400000000001</v>
      </c>
      <c r="GN22">
        <v>1.8815299999999999</v>
      </c>
      <c r="GO22">
        <v>1.8822700000000001</v>
      </c>
      <c r="GP22">
        <v>1.87767</v>
      </c>
      <c r="GQ22">
        <v>1.8794299999999999</v>
      </c>
      <c r="GR22">
        <v>1.8788100000000001</v>
      </c>
      <c r="GS22">
        <v>1.8859399999999999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-3.5419999999999998</v>
      </c>
      <c r="HH22">
        <v>-0.23599999999999999</v>
      </c>
      <c r="HI22">
        <v>2</v>
      </c>
      <c r="HJ22">
        <v>521.70399999999995</v>
      </c>
      <c r="HK22">
        <v>530.78700000000003</v>
      </c>
      <c r="HL22">
        <v>23.6614</v>
      </c>
      <c r="HM22">
        <v>27.771599999999999</v>
      </c>
      <c r="HN22">
        <v>29.998200000000001</v>
      </c>
      <c r="HO22">
        <v>27.7454</v>
      </c>
      <c r="HP22">
        <v>27.790600000000001</v>
      </c>
      <c r="HQ22">
        <v>19.390699999999999</v>
      </c>
      <c r="HR22">
        <v>45.349699999999999</v>
      </c>
      <c r="HS22">
        <v>0</v>
      </c>
      <c r="HT22">
        <v>23.6159</v>
      </c>
      <c r="HU22">
        <v>400</v>
      </c>
      <c r="HV22">
        <v>12.2357</v>
      </c>
      <c r="HW22">
        <v>100.854</v>
      </c>
      <c r="HX22">
        <v>102.018</v>
      </c>
    </row>
    <row r="23" spans="1:232" x14ac:dyDescent="0.25">
      <c r="A23">
        <v>8</v>
      </c>
      <c r="B23">
        <v>1566835013</v>
      </c>
      <c r="C23">
        <v>758.5</v>
      </c>
      <c r="D23" t="s">
        <v>385</v>
      </c>
      <c r="E23" t="s">
        <v>386</v>
      </c>
      <c r="G23">
        <v>1566835013</v>
      </c>
      <c r="H23">
        <f t="shared" si="0"/>
        <v>5.71152731067027E-3</v>
      </c>
      <c r="I23">
        <f t="shared" si="1"/>
        <v>37.412015832232463</v>
      </c>
      <c r="J23">
        <f t="shared" si="2"/>
        <v>451.976</v>
      </c>
      <c r="K23">
        <f t="shared" si="3"/>
        <v>261.83234351758932</v>
      </c>
      <c r="L23">
        <f t="shared" si="4"/>
        <v>26.038999292350088</v>
      </c>
      <c r="M23">
        <f t="shared" si="5"/>
        <v>44.948620884832003</v>
      </c>
      <c r="N23">
        <f t="shared" si="6"/>
        <v>0.35689991588463221</v>
      </c>
      <c r="O23">
        <f t="shared" si="7"/>
        <v>2.2472455645905818</v>
      </c>
      <c r="P23">
        <f t="shared" si="8"/>
        <v>0.32813865279269855</v>
      </c>
      <c r="Q23">
        <f t="shared" si="9"/>
        <v>0.20747725423158864</v>
      </c>
      <c r="R23">
        <f t="shared" si="10"/>
        <v>321.44517330162108</v>
      </c>
      <c r="S23">
        <f t="shared" si="11"/>
        <v>27.361966848437472</v>
      </c>
      <c r="T23">
        <f t="shared" si="12"/>
        <v>27.1736</v>
      </c>
      <c r="U23">
        <f t="shared" si="13"/>
        <v>3.6158154597798782</v>
      </c>
      <c r="V23">
        <f t="shared" si="14"/>
        <v>54.52687791020481</v>
      </c>
      <c r="W23">
        <f t="shared" si="15"/>
        <v>1.9331121176424</v>
      </c>
      <c r="X23">
        <f t="shared" si="16"/>
        <v>3.5452462927106532</v>
      </c>
      <c r="Y23">
        <f t="shared" si="17"/>
        <v>1.6827033421374782</v>
      </c>
      <c r="Z23">
        <f t="shared" si="18"/>
        <v>-251.87835440055892</v>
      </c>
      <c r="AA23">
        <f t="shared" si="19"/>
        <v>-40.659115565926356</v>
      </c>
      <c r="AB23">
        <f t="shared" si="20"/>
        <v>-3.9048799998208232</v>
      </c>
      <c r="AC23">
        <f t="shared" si="21"/>
        <v>25.002823335314986</v>
      </c>
      <c r="AD23">
        <v>-4.1109634945650397E-2</v>
      </c>
      <c r="AE23">
        <v>4.6149166628312699E-2</v>
      </c>
      <c r="AF23">
        <v>3.4502974228641201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52454.163274282342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387</v>
      </c>
      <c r="AS23">
        <v>828.994352941177</v>
      </c>
      <c r="AT23">
        <v>1084.98</v>
      </c>
      <c r="AU23">
        <f t="shared" si="27"/>
        <v>0.23593582099100718</v>
      </c>
      <c r="AV23">
        <v>0.5</v>
      </c>
      <c r="AW23">
        <f t="shared" si="28"/>
        <v>1681.2225004250352</v>
      </c>
      <c r="AX23">
        <f t="shared" si="29"/>
        <v>37.412015832232463</v>
      </c>
      <c r="AY23">
        <f t="shared" si="30"/>
        <v>198.33030545316728</v>
      </c>
      <c r="AZ23">
        <f t="shared" si="31"/>
        <v>0.4349204593633062</v>
      </c>
      <c r="BA23">
        <f t="shared" si="32"/>
        <v>2.2902201286439119E-2</v>
      </c>
      <c r="BB23">
        <f t="shared" si="33"/>
        <v>1.6983078029088094</v>
      </c>
      <c r="BC23" t="s">
        <v>388</v>
      </c>
      <c r="BD23">
        <v>613.1</v>
      </c>
      <c r="BE23">
        <f t="shared" si="34"/>
        <v>471.88</v>
      </c>
      <c r="BF23">
        <f t="shared" si="35"/>
        <v>0.54248039132580961</v>
      </c>
      <c r="BG23">
        <f t="shared" si="36"/>
        <v>0.79612099321238616</v>
      </c>
      <c r="BH23">
        <f t="shared" si="37"/>
        <v>0.48823886451172699</v>
      </c>
      <c r="BI23">
        <f t="shared" si="38"/>
        <v>0.778488081380033</v>
      </c>
      <c r="BJ23">
        <v>1908</v>
      </c>
      <c r="BK23">
        <v>300</v>
      </c>
      <c r="BL23">
        <v>300</v>
      </c>
      <c r="BM23">
        <v>300</v>
      </c>
      <c r="BN23">
        <v>10195.6</v>
      </c>
      <c r="BO23">
        <v>1007.1</v>
      </c>
      <c r="BP23">
        <v>-6.7941900000000003E-3</v>
      </c>
      <c r="BQ23">
        <v>-3.5983900000000002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2000.03</v>
      </c>
      <c r="CC23">
        <f t="shared" si="40"/>
        <v>1681.2225004250352</v>
      </c>
      <c r="CD23">
        <f t="shared" si="41"/>
        <v>0.84059864123289907</v>
      </c>
      <c r="CE23">
        <f t="shared" si="42"/>
        <v>0.19119728246579826</v>
      </c>
      <c r="CF23">
        <v>6</v>
      </c>
      <c r="CG23">
        <v>0.5</v>
      </c>
      <c r="CH23" t="s">
        <v>346</v>
      </c>
      <c r="CI23">
        <v>1566835013</v>
      </c>
      <c r="CJ23">
        <v>451.976</v>
      </c>
      <c r="CK23">
        <v>499.95600000000002</v>
      </c>
      <c r="CL23">
        <v>19.438199999999998</v>
      </c>
      <c r="CM23">
        <v>12.7193</v>
      </c>
      <c r="CN23">
        <v>500.12700000000001</v>
      </c>
      <c r="CO23">
        <v>99.349000000000004</v>
      </c>
      <c r="CP23">
        <v>0.100132</v>
      </c>
      <c r="CQ23">
        <v>26.838000000000001</v>
      </c>
      <c r="CR23">
        <v>27.1736</v>
      </c>
      <c r="CS23">
        <v>999.9</v>
      </c>
      <c r="CT23">
        <v>0</v>
      </c>
      <c r="CU23">
        <v>0</v>
      </c>
      <c r="CV23">
        <v>9978.75</v>
      </c>
      <c r="CW23">
        <v>0</v>
      </c>
      <c r="CX23">
        <v>691.04899999999998</v>
      </c>
      <c r="CY23">
        <v>-47.729700000000001</v>
      </c>
      <c r="CZ23">
        <v>461.18799999999999</v>
      </c>
      <c r="DA23">
        <v>506.39699999999999</v>
      </c>
      <c r="DB23">
        <v>6.7139100000000003</v>
      </c>
      <c r="DC23">
        <v>455.76799999999997</v>
      </c>
      <c r="DD23">
        <v>499.95600000000002</v>
      </c>
      <c r="DE23">
        <v>19.6692</v>
      </c>
      <c r="DF23">
        <v>12.7193</v>
      </c>
      <c r="DG23">
        <v>1.9306700000000001</v>
      </c>
      <c r="DH23">
        <v>1.2636499999999999</v>
      </c>
      <c r="DI23">
        <v>16.886900000000001</v>
      </c>
      <c r="DJ23">
        <v>10.3733</v>
      </c>
      <c r="DK23">
        <v>2000.03</v>
      </c>
      <c r="DL23">
        <v>0.97999499999999995</v>
      </c>
      <c r="DM23">
        <v>2.0005200000000001E-2</v>
      </c>
      <c r="DN23">
        <v>0</v>
      </c>
      <c r="DO23">
        <v>828.904</v>
      </c>
      <c r="DP23">
        <v>4.9992900000000002</v>
      </c>
      <c r="DQ23">
        <v>19248.7</v>
      </c>
      <c r="DR23">
        <v>17314.599999999999</v>
      </c>
      <c r="DS23">
        <v>45.561999999999998</v>
      </c>
      <c r="DT23">
        <v>46</v>
      </c>
      <c r="DU23">
        <v>46.061999999999998</v>
      </c>
      <c r="DV23">
        <v>45.936999999999998</v>
      </c>
      <c r="DW23">
        <v>47.375</v>
      </c>
      <c r="DX23">
        <v>1955.12</v>
      </c>
      <c r="DY23">
        <v>39.909999999999997</v>
      </c>
      <c r="DZ23">
        <v>0</v>
      </c>
      <c r="EA23">
        <v>59.900000095367403</v>
      </c>
      <c r="EB23">
        <v>828.994352941177</v>
      </c>
      <c r="EC23">
        <v>-3.1200980071867099</v>
      </c>
      <c r="ED23">
        <v>-742.72058682418697</v>
      </c>
      <c r="EE23">
        <v>19295.552941176498</v>
      </c>
      <c r="EF23">
        <v>10</v>
      </c>
      <c r="EG23">
        <v>1566835044</v>
      </c>
      <c r="EH23" t="s">
        <v>389</v>
      </c>
      <c r="EI23">
        <v>21</v>
      </c>
      <c r="EJ23">
        <v>-3.7919999999999998</v>
      </c>
      <c r="EK23">
        <v>-0.23100000000000001</v>
      </c>
      <c r="EL23">
        <v>500</v>
      </c>
      <c r="EM23">
        <v>13</v>
      </c>
      <c r="EN23">
        <v>7.0000000000000007E-2</v>
      </c>
      <c r="EO23">
        <v>0.02</v>
      </c>
      <c r="EP23">
        <v>37.1767912008428</v>
      </c>
      <c r="EQ23">
        <v>0.203228902877371</v>
      </c>
      <c r="ER23">
        <v>6.0758731077272803E-2</v>
      </c>
      <c r="ES23">
        <v>1</v>
      </c>
      <c r="ET23">
        <v>0.36391788120010099</v>
      </c>
      <c r="EU23">
        <v>-5.5319804379442998E-2</v>
      </c>
      <c r="EV23">
        <v>5.8289348755366597E-3</v>
      </c>
      <c r="EW23">
        <v>1</v>
      </c>
      <c r="EX23">
        <v>2</v>
      </c>
      <c r="EY23">
        <v>2</v>
      </c>
      <c r="EZ23" t="s">
        <v>348</v>
      </c>
      <c r="FA23">
        <v>2.9370699999999998</v>
      </c>
      <c r="FB23">
        <v>2.63768</v>
      </c>
      <c r="FC23">
        <v>9.9508899999999997E-2</v>
      </c>
      <c r="FD23">
        <v>0.10813300000000001</v>
      </c>
      <c r="FE23">
        <v>9.4245999999999996E-2</v>
      </c>
      <c r="FF23">
        <v>6.9309499999999996E-2</v>
      </c>
      <c r="FG23">
        <v>32192.6</v>
      </c>
      <c r="FH23">
        <v>27924.1</v>
      </c>
      <c r="FI23">
        <v>31087.7</v>
      </c>
      <c r="FJ23">
        <v>27443.4</v>
      </c>
      <c r="FK23">
        <v>39458.5</v>
      </c>
      <c r="FL23">
        <v>38596.800000000003</v>
      </c>
      <c r="FM23">
        <v>43595.5</v>
      </c>
      <c r="FN23">
        <v>42343.4</v>
      </c>
      <c r="FO23">
        <v>2.0137999999999998</v>
      </c>
      <c r="FP23">
        <v>1.93275</v>
      </c>
      <c r="FQ23">
        <v>0.102594</v>
      </c>
      <c r="FR23">
        <v>0</v>
      </c>
      <c r="FS23">
        <v>25.4939</v>
      </c>
      <c r="FT23">
        <v>999.9</v>
      </c>
      <c r="FU23">
        <v>49.738</v>
      </c>
      <c r="FV23">
        <v>29.416</v>
      </c>
      <c r="FW23">
        <v>20.624500000000001</v>
      </c>
      <c r="FX23">
        <v>59.2592</v>
      </c>
      <c r="FY23">
        <v>39.663499999999999</v>
      </c>
      <c r="FZ23">
        <v>1</v>
      </c>
      <c r="GA23">
        <v>3.94131E-2</v>
      </c>
      <c r="GB23">
        <v>1.96139</v>
      </c>
      <c r="GC23">
        <v>20.351199999999999</v>
      </c>
      <c r="GD23">
        <v>5.2403500000000003</v>
      </c>
      <c r="GE23">
        <v>12.0639</v>
      </c>
      <c r="GF23">
        <v>4.9714999999999998</v>
      </c>
      <c r="GG23">
        <v>3.29</v>
      </c>
      <c r="GH23">
        <v>458.9</v>
      </c>
      <c r="GI23">
        <v>9999</v>
      </c>
      <c r="GJ23">
        <v>9999</v>
      </c>
      <c r="GK23">
        <v>9999</v>
      </c>
      <c r="GL23">
        <v>1.8870400000000001</v>
      </c>
      <c r="GM23">
        <v>1.8829499999999999</v>
      </c>
      <c r="GN23">
        <v>1.88151</v>
      </c>
      <c r="GO23">
        <v>1.88225</v>
      </c>
      <c r="GP23">
        <v>1.8776600000000001</v>
      </c>
      <c r="GQ23">
        <v>1.8794299999999999</v>
      </c>
      <c r="GR23">
        <v>1.8788100000000001</v>
      </c>
      <c r="GS23">
        <v>1.8859699999999999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-3.7919999999999998</v>
      </c>
      <c r="HH23">
        <v>-0.23100000000000001</v>
      </c>
      <c r="HI23">
        <v>2</v>
      </c>
      <c r="HJ23">
        <v>522.03599999999994</v>
      </c>
      <c r="HK23">
        <v>531.00900000000001</v>
      </c>
      <c r="HL23">
        <v>23.894400000000001</v>
      </c>
      <c r="HM23">
        <v>27.8079</v>
      </c>
      <c r="HN23">
        <v>30.000399999999999</v>
      </c>
      <c r="HO23">
        <v>27.7714</v>
      </c>
      <c r="HP23">
        <v>27.8218</v>
      </c>
      <c r="HQ23">
        <v>23.158999999999999</v>
      </c>
      <c r="HR23">
        <v>43.494500000000002</v>
      </c>
      <c r="HS23">
        <v>0</v>
      </c>
      <c r="HT23">
        <v>23.758700000000001</v>
      </c>
      <c r="HU23">
        <v>500</v>
      </c>
      <c r="HV23">
        <v>12.8026</v>
      </c>
      <c r="HW23">
        <v>100.846</v>
      </c>
      <c r="HX23">
        <v>102.012</v>
      </c>
    </row>
    <row r="24" spans="1:232" x14ac:dyDescent="0.25">
      <c r="A24">
        <v>9</v>
      </c>
      <c r="B24">
        <v>1566835149</v>
      </c>
      <c r="C24">
        <v>894.5</v>
      </c>
      <c r="D24" t="s">
        <v>390</v>
      </c>
      <c r="E24" t="s">
        <v>391</v>
      </c>
      <c r="G24">
        <v>1566835149</v>
      </c>
      <c r="H24">
        <f t="shared" si="0"/>
        <v>5.2010517625001402E-3</v>
      </c>
      <c r="I24">
        <f t="shared" si="1"/>
        <v>37.355394166527411</v>
      </c>
      <c r="J24">
        <f t="shared" si="2"/>
        <v>551.64400000000001</v>
      </c>
      <c r="K24">
        <f t="shared" si="3"/>
        <v>341.26103575386287</v>
      </c>
      <c r="L24">
        <f t="shared" si="4"/>
        <v>33.935048721023904</v>
      </c>
      <c r="M24">
        <f t="shared" si="5"/>
        <v>54.855562327257594</v>
      </c>
      <c r="N24">
        <f t="shared" si="6"/>
        <v>0.32218662251963909</v>
      </c>
      <c r="O24">
        <f t="shared" si="7"/>
        <v>2.2517093070703265</v>
      </c>
      <c r="P24">
        <f t="shared" si="8"/>
        <v>0.29859283987308644</v>
      </c>
      <c r="Q24">
        <f t="shared" si="9"/>
        <v>0.18859614875985559</v>
      </c>
      <c r="R24">
        <f t="shared" si="10"/>
        <v>321.42442539485546</v>
      </c>
      <c r="S24">
        <f t="shared" si="11"/>
        <v>26.867513196566019</v>
      </c>
      <c r="T24">
        <f t="shared" si="12"/>
        <v>26.939900000000002</v>
      </c>
      <c r="U24">
        <f t="shared" si="13"/>
        <v>3.5665453441629089</v>
      </c>
      <c r="V24">
        <f t="shared" si="14"/>
        <v>55.197919423433774</v>
      </c>
      <c r="W24">
        <f t="shared" si="15"/>
        <v>1.88189490230496</v>
      </c>
      <c r="X24">
        <f t="shared" si="16"/>
        <v>3.4093583996682648</v>
      </c>
      <c r="Y24">
        <f t="shared" si="17"/>
        <v>1.6846504418579489</v>
      </c>
      <c r="Z24">
        <f t="shared" si="18"/>
        <v>-229.36638272625618</v>
      </c>
      <c r="AA24">
        <f t="shared" si="19"/>
        <v>-92.854386989307045</v>
      </c>
      <c r="AB24">
        <f t="shared" si="20"/>
        <v>-8.8601769394431855</v>
      </c>
      <c r="AC24">
        <f t="shared" si="21"/>
        <v>-9.6565212601509529</v>
      </c>
      <c r="AD24">
        <v>-4.1229780149746202E-2</v>
      </c>
      <c r="AE24">
        <v>4.6284040145208302E-2</v>
      </c>
      <c r="AF24">
        <v>3.45827715158994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52717.59106755229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392</v>
      </c>
      <c r="AS24">
        <v>831.12952941176502</v>
      </c>
      <c r="AT24">
        <v>1092.55</v>
      </c>
      <c r="AU24">
        <f t="shared" si="27"/>
        <v>0.23927552110954642</v>
      </c>
      <c r="AV24">
        <v>0.5</v>
      </c>
      <c r="AW24">
        <f t="shared" si="28"/>
        <v>1681.1133004250628</v>
      </c>
      <c r="AX24">
        <f t="shared" si="29"/>
        <v>37.355394166527411</v>
      </c>
      <c r="AY24">
        <f t="shared" si="30"/>
        <v>201.12463050169819</v>
      </c>
      <c r="AZ24">
        <f t="shared" si="31"/>
        <v>0.43458880600430183</v>
      </c>
      <c r="BA24">
        <f t="shared" si="32"/>
        <v>2.2870007890960348E-2</v>
      </c>
      <c r="BB24">
        <f t="shared" si="33"/>
        <v>1.6796119170747337</v>
      </c>
      <c r="BC24" t="s">
        <v>393</v>
      </c>
      <c r="BD24">
        <v>617.74</v>
      </c>
      <c r="BE24">
        <f t="shared" si="34"/>
        <v>474.80999999999995</v>
      </c>
      <c r="BF24">
        <f t="shared" si="35"/>
        <v>0.55057911709575402</v>
      </c>
      <c r="BG24">
        <f t="shared" si="36"/>
        <v>0.79444297731041147</v>
      </c>
      <c r="BH24">
        <f t="shared" si="37"/>
        <v>0.49150816314342327</v>
      </c>
      <c r="BI24">
        <f t="shared" si="38"/>
        <v>0.77528985125458905</v>
      </c>
      <c r="BJ24">
        <v>1910</v>
      </c>
      <c r="BK24">
        <v>300</v>
      </c>
      <c r="BL24">
        <v>300</v>
      </c>
      <c r="BM24">
        <v>300</v>
      </c>
      <c r="BN24">
        <v>10194.700000000001</v>
      </c>
      <c r="BO24">
        <v>1011.47</v>
      </c>
      <c r="BP24">
        <v>-6.7936100000000003E-3</v>
      </c>
      <c r="BQ24">
        <v>-4.40686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1999.9</v>
      </c>
      <c r="CC24">
        <f t="shared" si="40"/>
        <v>1681.1133004250628</v>
      </c>
      <c r="CD24">
        <f t="shared" si="41"/>
        <v>0.84059868014653871</v>
      </c>
      <c r="CE24">
        <f t="shared" si="42"/>
        <v>0.19119736029307757</v>
      </c>
      <c r="CF24">
        <v>6</v>
      </c>
      <c r="CG24">
        <v>0.5</v>
      </c>
      <c r="CH24" t="s">
        <v>346</v>
      </c>
      <c r="CI24">
        <v>1566835149</v>
      </c>
      <c r="CJ24">
        <v>551.64400000000001</v>
      </c>
      <c r="CK24">
        <v>599.91700000000003</v>
      </c>
      <c r="CL24">
        <v>18.924900000000001</v>
      </c>
      <c r="CM24">
        <v>12.801299999999999</v>
      </c>
      <c r="CN24">
        <v>499.96300000000002</v>
      </c>
      <c r="CO24">
        <v>99.340199999999996</v>
      </c>
      <c r="CP24">
        <v>9.9950399999999995E-2</v>
      </c>
      <c r="CQ24">
        <v>26.175000000000001</v>
      </c>
      <c r="CR24">
        <v>26.939900000000002</v>
      </c>
      <c r="CS24">
        <v>999.9</v>
      </c>
      <c r="CT24">
        <v>0</v>
      </c>
      <c r="CU24">
        <v>0</v>
      </c>
      <c r="CV24">
        <v>10008.799999999999</v>
      </c>
      <c r="CW24">
        <v>0</v>
      </c>
      <c r="CX24">
        <v>651.02200000000005</v>
      </c>
      <c r="CY24">
        <v>-48.2727</v>
      </c>
      <c r="CZ24">
        <v>562.28499999999997</v>
      </c>
      <c r="DA24">
        <v>607.69600000000003</v>
      </c>
      <c r="DB24">
        <v>6.1236100000000002</v>
      </c>
      <c r="DC24">
        <v>555.99699999999996</v>
      </c>
      <c r="DD24">
        <v>599.91700000000003</v>
      </c>
      <c r="DE24">
        <v>19.151900000000001</v>
      </c>
      <c r="DF24">
        <v>12.801299999999999</v>
      </c>
      <c r="DG24">
        <v>1.88</v>
      </c>
      <c r="DH24">
        <v>1.2716799999999999</v>
      </c>
      <c r="DI24">
        <v>16.468299999999999</v>
      </c>
      <c r="DJ24">
        <v>10.4682</v>
      </c>
      <c r="DK24">
        <v>1999.9</v>
      </c>
      <c r="DL24">
        <v>0.97999499999999995</v>
      </c>
      <c r="DM24">
        <v>2.0005200000000001E-2</v>
      </c>
      <c r="DN24">
        <v>0</v>
      </c>
      <c r="DO24">
        <v>830.99800000000005</v>
      </c>
      <c r="DP24">
        <v>4.9992900000000002</v>
      </c>
      <c r="DQ24">
        <v>19292</v>
      </c>
      <c r="DR24">
        <v>17313.5</v>
      </c>
      <c r="DS24">
        <v>45.561999999999998</v>
      </c>
      <c r="DT24">
        <v>46.125</v>
      </c>
      <c r="DU24">
        <v>46.125</v>
      </c>
      <c r="DV24">
        <v>46</v>
      </c>
      <c r="DW24">
        <v>47.436999999999998</v>
      </c>
      <c r="DX24">
        <v>1954.99</v>
      </c>
      <c r="DY24">
        <v>39.909999999999997</v>
      </c>
      <c r="DZ24">
        <v>0</v>
      </c>
      <c r="EA24">
        <v>135.799999952316</v>
      </c>
      <c r="EB24">
        <v>831.12952941176502</v>
      </c>
      <c r="EC24">
        <v>1.02328432832356</v>
      </c>
      <c r="ED24">
        <v>-55.686273576889597</v>
      </c>
      <c r="EE24">
        <v>19296.970588235301</v>
      </c>
      <c r="EF24">
        <v>10</v>
      </c>
      <c r="EG24">
        <v>1566835115</v>
      </c>
      <c r="EH24" t="s">
        <v>394</v>
      </c>
      <c r="EI24">
        <v>22</v>
      </c>
      <c r="EJ24">
        <v>-4.3529999999999998</v>
      </c>
      <c r="EK24">
        <v>-0.22700000000000001</v>
      </c>
      <c r="EL24">
        <v>600</v>
      </c>
      <c r="EM24">
        <v>13</v>
      </c>
      <c r="EN24">
        <v>0.09</v>
      </c>
      <c r="EO24">
        <v>0.02</v>
      </c>
      <c r="EP24">
        <v>37.436874250867703</v>
      </c>
      <c r="EQ24">
        <v>-0.20958022557301501</v>
      </c>
      <c r="ER24">
        <v>0.15278557146086999</v>
      </c>
      <c r="ES24">
        <v>1</v>
      </c>
      <c r="ET24">
        <v>0.33502963841066202</v>
      </c>
      <c r="EU24">
        <v>-3.6972380724402398E-2</v>
      </c>
      <c r="EV24">
        <v>6.3036087463783702E-3</v>
      </c>
      <c r="EW24">
        <v>1</v>
      </c>
      <c r="EX24">
        <v>2</v>
      </c>
      <c r="EY24">
        <v>2</v>
      </c>
      <c r="EZ24" t="s">
        <v>348</v>
      </c>
      <c r="FA24">
        <v>2.9365600000000001</v>
      </c>
      <c r="FB24">
        <v>2.6375000000000002</v>
      </c>
      <c r="FC24">
        <v>0.11501599999999999</v>
      </c>
      <c r="FD24">
        <v>0.123185</v>
      </c>
      <c r="FE24">
        <v>9.24262E-2</v>
      </c>
      <c r="FF24">
        <v>6.9628399999999993E-2</v>
      </c>
      <c r="FG24">
        <v>31636.799999999999</v>
      </c>
      <c r="FH24">
        <v>27450.7</v>
      </c>
      <c r="FI24">
        <v>31086.400000000001</v>
      </c>
      <c r="FJ24">
        <v>27441.5</v>
      </c>
      <c r="FK24">
        <v>39539.4</v>
      </c>
      <c r="FL24">
        <v>38583.199999999997</v>
      </c>
      <c r="FM24">
        <v>43594.5</v>
      </c>
      <c r="FN24">
        <v>42341.4</v>
      </c>
      <c r="FO24">
        <v>2.0115699999999999</v>
      </c>
      <c r="FP24">
        <v>1.9319</v>
      </c>
      <c r="FQ24">
        <v>9.7684599999999996E-2</v>
      </c>
      <c r="FR24">
        <v>0</v>
      </c>
      <c r="FS24">
        <v>25.3401</v>
      </c>
      <c r="FT24">
        <v>999.9</v>
      </c>
      <c r="FU24">
        <v>49.738</v>
      </c>
      <c r="FV24">
        <v>29.497</v>
      </c>
      <c r="FW24">
        <v>20.7239</v>
      </c>
      <c r="FX24">
        <v>59.609200000000001</v>
      </c>
      <c r="FY24">
        <v>39.9679</v>
      </c>
      <c r="FZ24">
        <v>1</v>
      </c>
      <c r="GA24">
        <v>4.2177300000000001E-2</v>
      </c>
      <c r="GB24">
        <v>1.6865000000000001</v>
      </c>
      <c r="GC24">
        <v>20.356300000000001</v>
      </c>
      <c r="GD24">
        <v>5.2386999999999997</v>
      </c>
      <c r="GE24">
        <v>12.0639</v>
      </c>
      <c r="GF24">
        <v>4.9715999999999996</v>
      </c>
      <c r="GG24">
        <v>3.2900499999999999</v>
      </c>
      <c r="GH24">
        <v>459</v>
      </c>
      <c r="GI24">
        <v>9999</v>
      </c>
      <c r="GJ24">
        <v>9999</v>
      </c>
      <c r="GK24">
        <v>9999</v>
      </c>
      <c r="GL24">
        <v>1.8870100000000001</v>
      </c>
      <c r="GM24">
        <v>1.88293</v>
      </c>
      <c r="GN24">
        <v>1.88151</v>
      </c>
      <c r="GO24">
        <v>1.8823000000000001</v>
      </c>
      <c r="GP24">
        <v>1.8776200000000001</v>
      </c>
      <c r="GQ24">
        <v>1.8794299999999999</v>
      </c>
      <c r="GR24">
        <v>1.8788100000000001</v>
      </c>
      <c r="GS24">
        <v>1.8859300000000001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-4.3529999999999998</v>
      </c>
      <c r="HH24">
        <v>-0.22700000000000001</v>
      </c>
      <c r="HI24">
        <v>2</v>
      </c>
      <c r="HJ24">
        <v>521.13099999999997</v>
      </c>
      <c r="HK24">
        <v>530.89800000000002</v>
      </c>
      <c r="HL24">
        <v>22.8368</v>
      </c>
      <c r="HM24">
        <v>27.866499999999998</v>
      </c>
      <c r="HN24">
        <v>30.000499999999999</v>
      </c>
      <c r="HO24">
        <v>27.830100000000002</v>
      </c>
      <c r="HP24">
        <v>27.874600000000001</v>
      </c>
      <c r="HQ24">
        <v>26.811800000000002</v>
      </c>
      <c r="HR24">
        <v>43.877000000000002</v>
      </c>
      <c r="HS24">
        <v>0</v>
      </c>
      <c r="HT24">
        <v>22.8338</v>
      </c>
      <c r="HU24">
        <v>600</v>
      </c>
      <c r="HV24">
        <v>12.8241</v>
      </c>
      <c r="HW24">
        <v>100.843</v>
      </c>
      <c r="HX24">
        <v>102.006</v>
      </c>
    </row>
    <row r="25" spans="1:232" x14ac:dyDescent="0.25">
      <c r="A25">
        <v>10</v>
      </c>
      <c r="B25">
        <v>1566835224</v>
      </c>
      <c r="C25">
        <v>969.5</v>
      </c>
      <c r="D25" t="s">
        <v>395</v>
      </c>
      <c r="E25" t="s">
        <v>396</v>
      </c>
      <c r="G25">
        <v>1566835224</v>
      </c>
      <c r="H25">
        <f t="shared" si="0"/>
        <v>4.5808627980816752E-3</v>
      </c>
      <c r="I25">
        <f t="shared" si="1"/>
        <v>37.891796273979359</v>
      </c>
      <c r="J25">
        <f t="shared" si="2"/>
        <v>650.98199999999997</v>
      </c>
      <c r="K25">
        <f t="shared" si="3"/>
        <v>400.16381896391107</v>
      </c>
      <c r="L25">
        <f t="shared" si="4"/>
        <v>39.791556577458394</v>
      </c>
      <c r="M25">
        <f t="shared" si="5"/>
        <v>64.732456699797595</v>
      </c>
      <c r="N25">
        <f t="shared" si="6"/>
        <v>0.27174621908981567</v>
      </c>
      <c r="O25">
        <f t="shared" si="7"/>
        <v>2.2551012626479383</v>
      </c>
      <c r="P25">
        <f t="shared" si="8"/>
        <v>0.25477663428851194</v>
      </c>
      <c r="Q25">
        <f t="shared" si="9"/>
        <v>0.16067166062776894</v>
      </c>
      <c r="R25">
        <f t="shared" si="10"/>
        <v>321.4531420571717</v>
      </c>
      <c r="S25">
        <f t="shared" si="11"/>
        <v>27.257195355516064</v>
      </c>
      <c r="T25">
        <f t="shared" si="12"/>
        <v>27.199300000000001</v>
      </c>
      <c r="U25">
        <f t="shared" si="13"/>
        <v>3.6212697833280059</v>
      </c>
      <c r="V25">
        <f t="shared" si="14"/>
        <v>54.625882123638128</v>
      </c>
      <c r="W25">
        <f t="shared" si="15"/>
        <v>1.8828616883580001</v>
      </c>
      <c r="X25">
        <f t="shared" si="16"/>
        <v>3.4468307241179246</v>
      </c>
      <c r="Y25">
        <f t="shared" si="17"/>
        <v>1.7384080949700058</v>
      </c>
      <c r="Z25">
        <f t="shared" si="18"/>
        <v>-202.01604939540186</v>
      </c>
      <c r="AA25">
        <f t="shared" si="19"/>
        <v>-102.02743457295827</v>
      </c>
      <c r="AB25">
        <f t="shared" si="20"/>
        <v>-9.7424826076639963</v>
      </c>
      <c r="AC25">
        <f t="shared" si="21"/>
        <v>7.6671754811475807</v>
      </c>
      <c r="AD25">
        <v>-4.13212217264474E-2</v>
      </c>
      <c r="AE25">
        <v>4.6386691325777503E-2</v>
      </c>
      <c r="AF25">
        <v>3.4643450968453799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52796.961191668095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397</v>
      </c>
      <c r="AS25">
        <v>829.714235294118</v>
      </c>
      <c r="AT25">
        <v>1089.48</v>
      </c>
      <c r="AU25">
        <f t="shared" si="27"/>
        <v>0.23843096220755045</v>
      </c>
      <c r="AV25">
        <v>0.5</v>
      </c>
      <c r="AW25">
        <f t="shared" si="28"/>
        <v>1681.2644944387896</v>
      </c>
      <c r="AX25">
        <f t="shared" si="29"/>
        <v>37.891796273979359</v>
      </c>
      <c r="AY25">
        <f t="shared" si="30"/>
        <v>200.43275556721574</v>
      </c>
      <c r="AZ25">
        <f t="shared" si="31"/>
        <v>0.43596945331717885</v>
      </c>
      <c r="BA25">
        <f t="shared" si="32"/>
        <v>2.3186998049812689E-2</v>
      </c>
      <c r="BB25">
        <f t="shared" si="33"/>
        <v>1.6871626831148805</v>
      </c>
      <c r="BC25" t="s">
        <v>398</v>
      </c>
      <c r="BD25">
        <v>614.5</v>
      </c>
      <c r="BE25">
        <f t="shared" si="34"/>
        <v>474.98</v>
      </c>
      <c r="BF25">
        <f t="shared" si="35"/>
        <v>0.54689832141539019</v>
      </c>
      <c r="BG25">
        <f t="shared" si="36"/>
        <v>0.79465740928879303</v>
      </c>
      <c r="BH25">
        <f t="shared" si="37"/>
        <v>0.49123249240517092</v>
      </c>
      <c r="BI25">
        <f t="shared" si="38"/>
        <v>0.77658688777838203</v>
      </c>
      <c r="BJ25">
        <v>1912</v>
      </c>
      <c r="BK25">
        <v>300</v>
      </c>
      <c r="BL25">
        <v>300</v>
      </c>
      <c r="BM25">
        <v>300</v>
      </c>
      <c r="BN25">
        <v>10194.4</v>
      </c>
      <c r="BO25">
        <v>1011.49</v>
      </c>
      <c r="BP25">
        <v>-6.7933200000000003E-3</v>
      </c>
      <c r="BQ25">
        <v>-3.0686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2000.08</v>
      </c>
      <c r="CC25">
        <f t="shared" si="40"/>
        <v>1681.2644944387896</v>
      </c>
      <c r="CD25">
        <f t="shared" si="41"/>
        <v>0.84059862327446389</v>
      </c>
      <c r="CE25">
        <f t="shared" si="42"/>
        <v>0.19119724654892781</v>
      </c>
      <c r="CF25">
        <v>6</v>
      </c>
      <c r="CG25">
        <v>0.5</v>
      </c>
      <c r="CH25" t="s">
        <v>346</v>
      </c>
      <c r="CI25">
        <v>1566835224</v>
      </c>
      <c r="CJ25">
        <v>650.98199999999997</v>
      </c>
      <c r="CK25">
        <v>700.03200000000004</v>
      </c>
      <c r="CL25">
        <v>18.934999999999999</v>
      </c>
      <c r="CM25">
        <v>13.5419</v>
      </c>
      <c r="CN25">
        <v>499.98599999999999</v>
      </c>
      <c r="CO25">
        <v>99.338200000000001</v>
      </c>
      <c r="CP25">
        <v>9.9966799999999995E-2</v>
      </c>
      <c r="CQ25">
        <v>26.360099999999999</v>
      </c>
      <c r="CR25">
        <v>27.199300000000001</v>
      </c>
      <c r="CS25">
        <v>999.9</v>
      </c>
      <c r="CT25">
        <v>0</v>
      </c>
      <c r="CU25">
        <v>0</v>
      </c>
      <c r="CV25">
        <v>10031.200000000001</v>
      </c>
      <c r="CW25">
        <v>0</v>
      </c>
      <c r="CX25">
        <v>651.63300000000004</v>
      </c>
      <c r="CY25">
        <v>-48.586199999999998</v>
      </c>
      <c r="CZ25">
        <v>664.01700000000005</v>
      </c>
      <c r="DA25">
        <v>709.64099999999996</v>
      </c>
      <c r="DB25">
        <v>5.3901500000000002</v>
      </c>
      <c r="DC25">
        <v>655.798</v>
      </c>
      <c r="DD25">
        <v>700.03200000000004</v>
      </c>
      <c r="DE25">
        <v>19.158999999999999</v>
      </c>
      <c r="DF25">
        <v>13.5419</v>
      </c>
      <c r="DG25">
        <v>1.8806799999999999</v>
      </c>
      <c r="DH25">
        <v>1.3452299999999999</v>
      </c>
      <c r="DI25">
        <v>16.474</v>
      </c>
      <c r="DJ25">
        <v>11.3139</v>
      </c>
      <c r="DK25">
        <v>2000.08</v>
      </c>
      <c r="DL25">
        <v>0.97999800000000004</v>
      </c>
      <c r="DM25">
        <v>2.00024E-2</v>
      </c>
      <c r="DN25">
        <v>0</v>
      </c>
      <c r="DO25">
        <v>830.06899999999996</v>
      </c>
      <c r="DP25">
        <v>4.9992900000000002</v>
      </c>
      <c r="DQ25">
        <v>19271.900000000001</v>
      </c>
      <c r="DR25">
        <v>17315</v>
      </c>
      <c r="DS25">
        <v>45.686999999999998</v>
      </c>
      <c r="DT25">
        <v>46.061999999999998</v>
      </c>
      <c r="DU25">
        <v>46.186999999999998</v>
      </c>
      <c r="DV25">
        <v>45.811999999999998</v>
      </c>
      <c r="DW25">
        <v>47.5</v>
      </c>
      <c r="DX25">
        <v>1955.18</v>
      </c>
      <c r="DY25">
        <v>39.909999999999997</v>
      </c>
      <c r="DZ25">
        <v>0</v>
      </c>
      <c r="EA25">
        <v>74.299999952316298</v>
      </c>
      <c r="EB25">
        <v>829.714235294118</v>
      </c>
      <c r="EC25">
        <v>6.2499994389224899E-2</v>
      </c>
      <c r="ED25">
        <v>14.044117629680599</v>
      </c>
      <c r="EE25">
        <v>19257.335294117602</v>
      </c>
      <c r="EF25">
        <v>10</v>
      </c>
      <c r="EG25">
        <v>1566835253</v>
      </c>
      <c r="EH25" t="s">
        <v>399</v>
      </c>
      <c r="EI25">
        <v>23</v>
      </c>
      <c r="EJ25">
        <v>-4.8159999999999998</v>
      </c>
      <c r="EK25">
        <v>-0.224</v>
      </c>
      <c r="EL25">
        <v>700</v>
      </c>
      <c r="EM25">
        <v>14</v>
      </c>
      <c r="EN25">
        <v>0.04</v>
      </c>
      <c r="EO25">
        <v>0.01</v>
      </c>
      <c r="EP25">
        <v>37.405580537204102</v>
      </c>
      <c r="EQ25">
        <v>0.213526629141392</v>
      </c>
      <c r="ER25">
        <v>8.9954774197956597E-2</v>
      </c>
      <c r="ES25">
        <v>1</v>
      </c>
      <c r="ET25">
        <v>0.27656709159848403</v>
      </c>
      <c r="EU25">
        <v>-3.1634558879429203E-2</v>
      </c>
      <c r="EV25">
        <v>3.3065279383878098E-3</v>
      </c>
      <c r="EW25">
        <v>1</v>
      </c>
      <c r="EX25">
        <v>2</v>
      </c>
      <c r="EY25">
        <v>2</v>
      </c>
      <c r="EZ25" t="s">
        <v>348</v>
      </c>
      <c r="FA25">
        <v>2.9365999999999999</v>
      </c>
      <c r="FB25">
        <v>2.6375199999999999</v>
      </c>
      <c r="FC25">
        <v>0.12914</v>
      </c>
      <c r="FD25">
        <v>0.137049</v>
      </c>
      <c r="FE25">
        <v>9.2445700000000006E-2</v>
      </c>
      <c r="FF25">
        <v>7.2607199999999997E-2</v>
      </c>
      <c r="FG25">
        <v>31130.5</v>
      </c>
      <c r="FH25">
        <v>27015.8</v>
      </c>
      <c r="FI25">
        <v>31085</v>
      </c>
      <c r="FJ25">
        <v>27440.7</v>
      </c>
      <c r="FK25">
        <v>39539</v>
      </c>
      <c r="FL25">
        <v>38459.699999999997</v>
      </c>
      <c r="FM25">
        <v>43593.2</v>
      </c>
      <c r="FN25">
        <v>42340.1</v>
      </c>
      <c r="FO25">
        <v>2.01152</v>
      </c>
      <c r="FP25">
        <v>1.9326300000000001</v>
      </c>
      <c r="FQ25">
        <v>0.11722</v>
      </c>
      <c r="FR25">
        <v>0</v>
      </c>
      <c r="FS25">
        <v>25.279900000000001</v>
      </c>
      <c r="FT25">
        <v>999.9</v>
      </c>
      <c r="FU25">
        <v>49.738</v>
      </c>
      <c r="FV25">
        <v>29.536999999999999</v>
      </c>
      <c r="FW25">
        <v>20.7715</v>
      </c>
      <c r="FX25">
        <v>59.459200000000003</v>
      </c>
      <c r="FY25">
        <v>39.863799999999998</v>
      </c>
      <c r="FZ25">
        <v>1</v>
      </c>
      <c r="GA25">
        <v>4.5525900000000001E-2</v>
      </c>
      <c r="GB25">
        <v>2.69055</v>
      </c>
      <c r="GC25">
        <v>20.341100000000001</v>
      </c>
      <c r="GD25">
        <v>5.2409499999999998</v>
      </c>
      <c r="GE25">
        <v>12.0639</v>
      </c>
      <c r="GF25">
        <v>4.9717500000000001</v>
      </c>
      <c r="GG25">
        <v>3.29</v>
      </c>
      <c r="GH25">
        <v>459</v>
      </c>
      <c r="GI25">
        <v>9999</v>
      </c>
      <c r="GJ25">
        <v>9999</v>
      </c>
      <c r="GK25">
        <v>9999</v>
      </c>
      <c r="GL25">
        <v>1.887</v>
      </c>
      <c r="GM25">
        <v>1.8829400000000001</v>
      </c>
      <c r="GN25">
        <v>1.8815299999999999</v>
      </c>
      <c r="GO25">
        <v>1.8822700000000001</v>
      </c>
      <c r="GP25">
        <v>1.87765</v>
      </c>
      <c r="GQ25">
        <v>1.8794299999999999</v>
      </c>
      <c r="GR25">
        <v>1.8788100000000001</v>
      </c>
      <c r="GS25">
        <v>1.8859399999999999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-4.8159999999999998</v>
      </c>
      <c r="HH25">
        <v>-0.224</v>
      </c>
      <c r="HI25">
        <v>2</v>
      </c>
      <c r="HJ25">
        <v>521.23500000000001</v>
      </c>
      <c r="HK25">
        <v>531.62400000000002</v>
      </c>
      <c r="HL25">
        <v>22.788</v>
      </c>
      <c r="HM25">
        <v>27.880600000000001</v>
      </c>
      <c r="HN25">
        <v>30.000399999999999</v>
      </c>
      <c r="HO25">
        <v>27.8461</v>
      </c>
      <c r="HP25">
        <v>27.8963</v>
      </c>
      <c r="HQ25">
        <v>30.402000000000001</v>
      </c>
      <c r="HR25">
        <v>39.955399999999997</v>
      </c>
      <c r="HS25">
        <v>0</v>
      </c>
      <c r="HT25">
        <v>22.613900000000001</v>
      </c>
      <c r="HU25">
        <v>700</v>
      </c>
      <c r="HV25">
        <v>13.620699999999999</v>
      </c>
      <c r="HW25">
        <v>100.839</v>
      </c>
      <c r="HX25">
        <v>102.003</v>
      </c>
    </row>
    <row r="26" spans="1:232" x14ac:dyDescent="0.25">
      <c r="A26">
        <v>11</v>
      </c>
      <c r="B26">
        <v>1566835359</v>
      </c>
      <c r="C26">
        <v>1104.5</v>
      </c>
      <c r="D26" t="s">
        <v>400</v>
      </c>
      <c r="E26" t="s">
        <v>401</v>
      </c>
      <c r="G26">
        <v>1566835359</v>
      </c>
      <c r="H26">
        <f t="shared" si="0"/>
        <v>4.0435709399971737E-3</v>
      </c>
      <c r="I26">
        <f t="shared" si="1"/>
        <v>37.356993989828048</v>
      </c>
      <c r="J26">
        <f t="shared" si="2"/>
        <v>751.59299999999996</v>
      </c>
      <c r="K26">
        <f t="shared" si="3"/>
        <v>468.79698240061026</v>
      </c>
      <c r="L26">
        <f t="shared" si="4"/>
        <v>46.615234391988423</v>
      </c>
      <c r="M26">
        <f t="shared" si="5"/>
        <v>74.735301586131001</v>
      </c>
      <c r="N26">
        <f t="shared" si="6"/>
        <v>0.23653104300693586</v>
      </c>
      <c r="O26">
        <f t="shared" si="7"/>
        <v>2.2522072079864346</v>
      </c>
      <c r="P26">
        <f t="shared" si="8"/>
        <v>0.22354628972635107</v>
      </c>
      <c r="Q26">
        <f t="shared" si="9"/>
        <v>0.14082362637932486</v>
      </c>
      <c r="R26">
        <f t="shared" si="10"/>
        <v>321.41804142354539</v>
      </c>
      <c r="S26">
        <f t="shared" si="11"/>
        <v>26.674276901994755</v>
      </c>
      <c r="T26">
        <f t="shared" si="12"/>
        <v>26.922499999999999</v>
      </c>
      <c r="U26">
        <f t="shared" si="13"/>
        <v>3.5629005221081762</v>
      </c>
      <c r="V26">
        <f t="shared" si="14"/>
        <v>55.024181219098132</v>
      </c>
      <c r="W26">
        <f t="shared" si="15"/>
        <v>1.8128948399706</v>
      </c>
      <c r="X26">
        <f t="shared" si="16"/>
        <v>3.2947238828541972</v>
      </c>
      <c r="Y26">
        <f t="shared" si="17"/>
        <v>1.7500056821375762</v>
      </c>
      <c r="Z26">
        <f t="shared" si="18"/>
        <v>-178.32147845387536</v>
      </c>
      <c r="AA26">
        <f t="shared" si="19"/>
        <v>-160.88281837097813</v>
      </c>
      <c r="AB26">
        <f t="shared" si="20"/>
        <v>-15.302439553905083</v>
      </c>
      <c r="AC26">
        <f t="shared" si="21"/>
        <v>-33.088694955213157</v>
      </c>
      <c r="AD26">
        <v>-4.1243194921377603E-2</v>
      </c>
      <c r="AE26">
        <v>4.6299099401563099E-2</v>
      </c>
      <c r="AF26">
        <v>3.4591676287466502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52835.931580090764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402</v>
      </c>
      <c r="AS26">
        <v>830.41317647058804</v>
      </c>
      <c r="AT26">
        <v>1088.47</v>
      </c>
      <c r="AU26">
        <f t="shared" si="27"/>
        <v>0.23708216444129093</v>
      </c>
      <c r="AV26">
        <v>0.5</v>
      </c>
      <c r="AW26">
        <f t="shared" si="28"/>
        <v>1681.0797004250712</v>
      </c>
      <c r="AX26">
        <f t="shared" si="29"/>
        <v>37.356993989828048</v>
      </c>
      <c r="AY26">
        <f t="shared" si="30"/>
        <v>199.27700698754643</v>
      </c>
      <c r="AZ26">
        <f t="shared" si="31"/>
        <v>0.43160583203946828</v>
      </c>
      <c r="BA26">
        <f t="shared" si="32"/>
        <v>2.2871416661505245E-2</v>
      </c>
      <c r="BB26">
        <f t="shared" si="33"/>
        <v>1.689656122814593</v>
      </c>
      <c r="BC26" t="s">
        <v>403</v>
      </c>
      <c r="BD26">
        <v>618.67999999999995</v>
      </c>
      <c r="BE26">
        <f t="shared" si="34"/>
        <v>469.79000000000008</v>
      </c>
      <c r="BF26">
        <f t="shared" si="35"/>
        <v>0.54930250437304318</v>
      </c>
      <c r="BG26">
        <f t="shared" si="36"/>
        <v>0.79653345922137087</v>
      </c>
      <c r="BH26">
        <f t="shared" si="37"/>
        <v>0.48893463360267508</v>
      </c>
      <c r="BI26">
        <f t="shared" si="38"/>
        <v>0.77701360012008591</v>
      </c>
      <c r="BJ26">
        <v>1914</v>
      </c>
      <c r="BK26">
        <v>300</v>
      </c>
      <c r="BL26">
        <v>300</v>
      </c>
      <c r="BM26">
        <v>300</v>
      </c>
      <c r="BN26">
        <v>10194.5</v>
      </c>
      <c r="BO26">
        <v>1011.02</v>
      </c>
      <c r="BP26">
        <v>-6.79351E-3</v>
      </c>
      <c r="BQ26">
        <v>-3.2741699999999998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1999.86</v>
      </c>
      <c r="CC26">
        <f t="shared" si="40"/>
        <v>1681.0797004250712</v>
      </c>
      <c r="CD26">
        <f t="shared" si="41"/>
        <v>0.84059869212098415</v>
      </c>
      <c r="CE26">
        <f t="shared" si="42"/>
        <v>0.19119738424196836</v>
      </c>
      <c r="CF26">
        <v>6</v>
      </c>
      <c r="CG26">
        <v>0.5</v>
      </c>
      <c r="CH26" t="s">
        <v>346</v>
      </c>
      <c r="CI26">
        <v>1566835359</v>
      </c>
      <c r="CJ26">
        <v>751.59299999999996</v>
      </c>
      <c r="CK26">
        <v>800.06</v>
      </c>
      <c r="CL26">
        <v>18.2318</v>
      </c>
      <c r="CM26">
        <v>13.4688</v>
      </c>
      <c r="CN26">
        <v>500.08600000000001</v>
      </c>
      <c r="CO26">
        <v>99.335800000000006</v>
      </c>
      <c r="CP26">
        <v>0.100067</v>
      </c>
      <c r="CQ26">
        <v>25.5975</v>
      </c>
      <c r="CR26">
        <v>26.922499999999999</v>
      </c>
      <c r="CS26">
        <v>999.9</v>
      </c>
      <c r="CT26">
        <v>0</v>
      </c>
      <c r="CU26">
        <v>0</v>
      </c>
      <c r="CV26">
        <v>10012.5</v>
      </c>
      <c r="CW26">
        <v>0</v>
      </c>
      <c r="CX26">
        <v>654.46100000000001</v>
      </c>
      <c r="CY26">
        <v>-48.466500000000003</v>
      </c>
      <c r="CZ26">
        <v>765.55100000000004</v>
      </c>
      <c r="DA26">
        <v>810.98299999999995</v>
      </c>
      <c r="DB26">
        <v>4.7629900000000003</v>
      </c>
      <c r="DC26">
        <v>756.77800000000002</v>
      </c>
      <c r="DD26">
        <v>800.06</v>
      </c>
      <c r="DE26">
        <v>18.4528</v>
      </c>
      <c r="DF26">
        <v>13.4688</v>
      </c>
      <c r="DG26">
        <v>1.81107</v>
      </c>
      <c r="DH26">
        <v>1.3379300000000001</v>
      </c>
      <c r="DI26">
        <v>15.8827</v>
      </c>
      <c r="DJ26">
        <v>11.2319</v>
      </c>
      <c r="DK26">
        <v>1999.86</v>
      </c>
      <c r="DL26">
        <v>0.97999499999999995</v>
      </c>
      <c r="DM26">
        <v>2.0005200000000001E-2</v>
      </c>
      <c r="DN26">
        <v>0</v>
      </c>
      <c r="DO26">
        <v>830.44600000000003</v>
      </c>
      <c r="DP26">
        <v>4.9992900000000002</v>
      </c>
      <c r="DQ26">
        <v>19309.900000000001</v>
      </c>
      <c r="DR26">
        <v>17313.099999999999</v>
      </c>
      <c r="DS26">
        <v>45.686999999999998</v>
      </c>
      <c r="DT26">
        <v>46.375</v>
      </c>
      <c r="DU26">
        <v>46.25</v>
      </c>
      <c r="DV26">
        <v>46.375</v>
      </c>
      <c r="DW26">
        <v>47.375</v>
      </c>
      <c r="DX26">
        <v>1954.95</v>
      </c>
      <c r="DY26">
        <v>39.909999999999997</v>
      </c>
      <c r="DZ26">
        <v>0</v>
      </c>
      <c r="EA26">
        <v>134.39999985694899</v>
      </c>
      <c r="EB26">
        <v>830.41317647058804</v>
      </c>
      <c r="EC26">
        <v>-0.98676467888016495</v>
      </c>
      <c r="ED26">
        <v>118.799019123154</v>
      </c>
      <c r="EE26">
        <v>19299.188235294099</v>
      </c>
      <c r="EF26">
        <v>10</v>
      </c>
      <c r="EG26">
        <v>1566835316</v>
      </c>
      <c r="EH26" t="s">
        <v>404</v>
      </c>
      <c r="EI26">
        <v>24</v>
      </c>
      <c r="EJ26">
        <v>-5.1849999999999996</v>
      </c>
      <c r="EK26">
        <v>-0.221</v>
      </c>
      <c r="EL26">
        <v>800</v>
      </c>
      <c r="EM26">
        <v>14</v>
      </c>
      <c r="EN26">
        <v>0.06</v>
      </c>
      <c r="EO26">
        <v>0.02</v>
      </c>
      <c r="EP26">
        <v>37.252406506057099</v>
      </c>
      <c r="EQ26">
        <v>-0.22502731436532999</v>
      </c>
      <c r="ER26">
        <v>7.6843699718848094E-2</v>
      </c>
      <c r="ES26">
        <v>1</v>
      </c>
      <c r="ET26">
        <v>0.245412413925401</v>
      </c>
      <c r="EU26">
        <v>-2.8263992731278401E-2</v>
      </c>
      <c r="EV26">
        <v>3.4374722047554999E-3</v>
      </c>
      <c r="EW26">
        <v>1</v>
      </c>
      <c r="EX26">
        <v>2</v>
      </c>
      <c r="EY26">
        <v>2</v>
      </c>
      <c r="EZ26" t="s">
        <v>348</v>
      </c>
      <c r="FA26">
        <v>2.9367899999999998</v>
      </c>
      <c r="FB26">
        <v>2.6376200000000001</v>
      </c>
      <c r="FC26">
        <v>0.142315</v>
      </c>
      <c r="FD26">
        <v>0.14987300000000001</v>
      </c>
      <c r="FE26">
        <v>8.9949200000000007E-2</v>
      </c>
      <c r="FF26">
        <v>7.2306400000000007E-2</v>
      </c>
      <c r="FG26">
        <v>30657</v>
      </c>
      <c r="FH26">
        <v>26613</v>
      </c>
      <c r="FI26">
        <v>31082.7</v>
      </c>
      <c r="FJ26">
        <v>27439.5</v>
      </c>
      <c r="FK26">
        <v>39647.599999999999</v>
      </c>
      <c r="FL26">
        <v>38472.300000000003</v>
      </c>
      <c r="FM26">
        <v>43590.2</v>
      </c>
      <c r="FN26">
        <v>42338.8</v>
      </c>
      <c r="FO26">
        <v>2.0106299999999999</v>
      </c>
      <c r="FP26">
        <v>1.9314499999999999</v>
      </c>
      <c r="FQ26">
        <v>0.108972</v>
      </c>
      <c r="FR26">
        <v>0</v>
      </c>
      <c r="FS26">
        <v>25.137599999999999</v>
      </c>
      <c r="FT26">
        <v>999.9</v>
      </c>
      <c r="FU26">
        <v>49.762</v>
      </c>
      <c r="FV26">
        <v>29.628</v>
      </c>
      <c r="FW26">
        <v>20.891400000000001</v>
      </c>
      <c r="FX26">
        <v>59.1892</v>
      </c>
      <c r="FY26">
        <v>39.707500000000003</v>
      </c>
      <c r="FZ26">
        <v>1</v>
      </c>
      <c r="GA26">
        <v>4.7190000000000003E-2</v>
      </c>
      <c r="GB26">
        <v>2.0793300000000001</v>
      </c>
      <c r="GC26">
        <v>20.3521</v>
      </c>
      <c r="GD26">
        <v>5.2404999999999999</v>
      </c>
      <c r="GE26">
        <v>12.0639</v>
      </c>
      <c r="GF26">
        <v>4.9716500000000003</v>
      </c>
      <c r="GG26">
        <v>3.2900499999999999</v>
      </c>
      <c r="GH26">
        <v>459</v>
      </c>
      <c r="GI26">
        <v>9999</v>
      </c>
      <c r="GJ26">
        <v>9999</v>
      </c>
      <c r="GK26">
        <v>9999</v>
      </c>
      <c r="GL26">
        <v>1.8870499999999999</v>
      </c>
      <c r="GM26">
        <v>1.88297</v>
      </c>
      <c r="GN26">
        <v>1.88154</v>
      </c>
      <c r="GO26">
        <v>1.8823000000000001</v>
      </c>
      <c r="GP26">
        <v>1.8776299999999999</v>
      </c>
      <c r="GQ26">
        <v>1.8794299999999999</v>
      </c>
      <c r="GR26">
        <v>1.8788100000000001</v>
      </c>
      <c r="GS26">
        <v>1.88598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-5.1849999999999996</v>
      </c>
      <c r="HH26">
        <v>-0.221</v>
      </c>
      <c r="HI26">
        <v>2</v>
      </c>
      <c r="HJ26">
        <v>521.04300000000001</v>
      </c>
      <c r="HK26">
        <v>531.18100000000004</v>
      </c>
      <c r="HL26">
        <v>21.8643</v>
      </c>
      <c r="HM26">
        <v>27.927600000000002</v>
      </c>
      <c r="HN26">
        <v>30.000599999999999</v>
      </c>
      <c r="HO26">
        <v>27.8903</v>
      </c>
      <c r="HP26">
        <v>27.938700000000001</v>
      </c>
      <c r="HQ26">
        <v>33.884099999999997</v>
      </c>
      <c r="HR26">
        <v>41.5762</v>
      </c>
      <c r="HS26">
        <v>0</v>
      </c>
      <c r="HT26">
        <v>21.883299999999998</v>
      </c>
      <c r="HU26">
        <v>800</v>
      </c>
      <c r="HV26">
        <v>13.516500000000001</v>
      </c>
      <c r="HW26">
        <v>100.83199999999999</v>
      </c>
      <c r="HX26">
        <v>102</v>
      </c>
    </row>
    <row r="27" spans="1:232" x14ac:dyDescent="0.25">
      <c r="A27">
        <v>12</v>
      </c>
      <c r="B27">
        <v>1566835467</v>
      </c>
      <c r="C27">
        <v>1212.5</v>
      </c>
      <c r="D27" t="s">
        <v>405</v>
      </c>
      <c r="E27" t="s">
        <v>406</v>
      </c>
      <c r="G27">
        <v>1566835467</v>
      </c>
      <c r="H27">
        <f t="shared" si="0"/>
        <v>3.2689564425677857E-3</v>
      </c>
      <c r="I27">
        <f t="shared" si="1"/>
        <v>37.613008278962013</v>
      </c>
      <c r="J27">
        <f t="shared" si="2"/>
        <v>951.226</v>
      </c>
      <c r="K27">
        <f t="shared" si="3"/>
        <v>588.65494057959722</v>
      </c>
      <c r="L27">
        <f t="shared" si="4"/>
        <v>58.531840552516599</v>
      </c>
      <c r="M27">
        <f t="shared" si="5"/>
        <v>94.583438825108402</v>
      </c>
      <c r="N27">
        <f t="shared" si="6"/>
        <v>0.18394476604908166</v>
      </c>
      <c r="O27">
        <f t="shared" si="7"/>
        <v>2.2538939728005389</v>
      </c>
      <c r="P27">
        <f t="shared" si="8"/>
        <v>0.17599316735010953</v>
      </c>
      <c r="Q27">
        <f t="shared" si="9"/>
        <v>0.110681503934319</v>
      </c>
      <c r="R27">
        <f t="shared" si="10"/>
        <v>321.45474925859401</v>
      </c>
      <c r="S27">
        <f t="shared" si="11"/>
        <v>26.924200203116769</v>
      </c>
      <c r="T27">
        <f t="shared" si="12"/>
        <v>27.1539</v>
      </c>
      <c r="U27">
        <f t="shared" si="13"/>
        <v>3.6116393754292648</v>
      </c>
      <c r="V27">
        <f t="shared" si="14"/>
        <v>55.113373187623708</v>
      </c>
      <c r="W27">
        <f t="shared" si="15"/>
        <v>1.8151330588783201</v>
      </c>
      <c r="X27">
        <f t="shared" si="16"/>
        <v>3.2934530294471753</v>
      </c>
      <c r="Y27">
        <f t="shared" si="17"/>
        <v>1.7965063165509447</v>
      </c>
      <c r="Z27">
        <f t="shared" si="18"/>
        <v>-144.16097911723935</v>
      </c>
      <c r="AA27">
        <f t="shared" si="19"/>
        <v>-189.91099830652993</v>
      </c>
      <c r="AB27">
        <f t="shared" si="20"/>
        <v>-18.070338835588078</v>
      </c>
      <c r="AC27">
        <f t="shared" si="21"/>
        <v>-30.687567000763352</v>
      </c>
      <c r="AD27">
        <v>-4.1288660836989899E-2</v>
      </c>
      <c r="AE27">
        <v>4.6350138874870897E-2</v>
      </c>
      <c r="AF27">
        <v>3.4621849296829499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52892.864021298396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407</v>
      </c>
      <c r="AS27">
        <v>828.41899999999998</v>
      </c>
      <c r="AT27">
        <v>1087.75</v>
      </c>
      <c r="AU27">
        <f t="shared" si="27"/>
        <v>0.23841048034934498</v>
      </c>
      <c r="AV27">
        <v>0.5</v>
      </c>
      <c r="AW27">
        <f t="shared" si="28"/>
        <v>1681.2729004250225</v>
      </c>
      <c r="AX27">
        <f t="shared" si="29"/>
        <v>37.613008278962013</v>
      </c>
      <c r="AY27">
        <f t="shared" si="30"/>
        <v>200.41653989433303</v>
      </c>
      <c r="AZ27">
        <f t="shared" si="31"/>
        <v>0.43108250976786944</v>
      </c>
      <c r="BA27">
        <f t="shared" si="32"/>
        <v>2.3021062522907327E-2</v>
      </c>
      <c r="BB27">
        <f t="shared" si="33"/>
        <v>1.6914364513904852</v>
      </c>
      <c r="BC27" t="s">
        <v>408</v>
      </c>
      <c r="BD27">
        <v>618.84</v>
      </c>
      <c r="BE27">
        <f t="shared" si="34"/>
        <v>468.90999999999997</v>
      </c>
      <c r="BF27">
        <f t="shared" si="35"/>
        <v>0.55305069203045365</v>
      </c>
      <c r="BG27">
        <f t="shared" si="36"/>
        <v>0.79690051412656959</v>
      </c>
      <c r="BH27">
        <f t="shared" si="37"/>
        <v>0.49201998602719105</v>
      </c>
      <c r="BI27">
        <f t="shared" si="38"/>
        <v>0.77731779109635002</v>
      </c>
      <c r="BJ27">
        <v>1916</v>
      </c>
      <c r="BK27">
        <v>300</v>
      </c>
      <c r="BL27">
        <v>300</v>
      </c>
      <c r="BM27">
        <v>300</v>
      </c>
      <c r="BN27">
        <v>10194.299999999999</v>
      </c>
      <c r="BO27">
        <v>1010.66</v>
      </c>
      <c r="BP27">
        <v>-6.7937099999999997E-3</v>
      </c>
      <c r="BQ27">
        <v>-3.1646700000000001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2000.09</v>
      </c>
      <c r="CC27">
        <f t="shared" si="40"/>
        <v>1681.2729004250225</v>
      </c>
      <c r="CD27">
        <f t="shared" si="41"/>
        <v>0.84059862327446389</v>
      </c>
      <c r="CE27">
        <f t="shared" si="42"/>
        <v>0.19119724654892781</v>
      </c>
      <c r="CF27">
        <v>6</v>
      </c>
      <c r="CG27">
        <v>0.5</v>
      </c>
      <c r="CH27" t="s">
        <v>346</v>
      </c>
      <c r="CI27">
        <v>1566835467</v>
      </c>
      <c r="CJ27">
        <v>951.226</v>
      </c>
      <c r="CK27">
        <v>1000.09</v>
      </c>
      <c r="CL27">
        <v>18.254799999999999</v>
      </c>
      <c r="CM27">
        <v>14.4039</v>
      </c>
      <c r="CN27">
        <v>500.03100000000001</v>
      </c>
      <c r="CO27">
        <v>99.333200000000005</v>
      </c>
      <c r="CP27">
        <v>9.9993399999999996E-2</v>
      </c>
      <c r="CQ27">
        <v>25.591000000000001</v>
      </c>
      <c r="CR27">
        <v>27.1539</v>
      </c>
      <c r="CS27">
        <v>999.9</v>
      </c>
      <c r="CT27">
        <v>0</v>
      </c>
      <c r="CU27">
        <v>0</v>
      </c>
      <c r="CV27">
        <v>10023.799999999999</v>
      </c>
      <c r="CW27">
        <v>0</v>
      </c>
      <c r="CX27">
        <v>626.15</v>
      </c>
      <c r="CY27">
        <v>-48.860799999999998</v>
      </c>
      <c r="CZ27">
        <v>968.91300000000001</v>
      </c>
      <c r="DA27">
        <v>1014.7</v>
      </c>
      <c r="DB27">
        <v>3.8509099999999998</v>
      </c>
      <c r="DC27">
        <v>957.19200000000001</v>
      </c>
      <c r="DD27">
        <v>1000.09</v>
      </c>
      <c r="DE27">
        <v>18.476800000000001</v>
      </c>
      <c r="DF27">
        <v>14.4039</v>
      </c>
      <c r="DG27">
        <v>1.81331</v>
      </c>
      <c r="DH27">
        <v>1.43079</v>
      </c>
      <c r="DI27">
        <v>15.901999999999999</v>
      </c>
      <c r="DJ27">
        <v>12.2479</v>
      </c>
      <c r="DK27">
        <v>2000.09</v>
      </c>
      <c r="DL27">
        <v>0.97999499999999995</v>
      </c>
      <c r="DM27">
        <v>2.0005200000000001E-2</v>
      </c>
      <c r="DN27">
        <v>0</v>
      </c>
      <c r="DO27">
        <v>828.18899999999996</v>
      </c>
      <c r="DP27">
        <v>4.9992900000000002</v>
      </c>
      <c r="DQ27">
        <v>19234.8</v>
      </c>
      <c r="DR27">
        <v>17315.2</v>
      </c>
      <c r="DS27">
        <v>45.625</v>
      </c>
      <c r="DT27">
        <v>46.186999999999998</v>
      </c>
      <c r="DU27">
        <v>46.186999999999998</v>
      </c>
      <c r="DV27">
        <v>46.186999999999998</v>
      </c>
      <c r="DW27">
        <v>47.436999999999998</v>
      </c>
      <c r="DX27">
        <v>1955.18</v>
      </c>
      <c r="DY27">
        <v>39.909999999999997</v>
      </c>
      <c r="DZ27">
        <v>0</v>
      </c>
      <c r="EA27">
        <v>107.5</v>
      </c>
      <c r="EB27">
        <v>828.41899999999998</v>
      </c>
      <c r="EC27">
        <v>-1.8433823584170601</v>
      </c>
      <c r="ED27">
        <v>-72.205882557636798</v>
      </c>
      <c r="EE27">
        <v>19241.0058823529</v>
      </c>
      <c r="EF27">
        <v>10</v>
      </c>
      <c r="EG27">
        <v>1566835434</v>
      </c>
      <c r="EH27" t="s">
        <v>409</v>
      </c>
      <c r="EI27">
        <v>25</v>
      </c>
      <c r="EJ27">
        <v>-5.9660000000000002</v>
      </c>
      <c r="EK27">
        <v>-0.222</v>
      </c>
      <c r="EL27">
        <v>1000</v>
      </c>
      <c r="EM27">
        <v>14</v>
      </c>
      <c r="EN27">
        <v>0.09</v>
      </c>
      <c r="EO27">
        <v>0.03</v>
      </c>
      <c r="EP27">
        <v>37.616796389905502</v>
      </c>
      <c r="EQ27">
        <v>-0.226397345687115</v>
      </c>
      <c r="ER27">
        <v>0.111921133545381</v>
      </c>
      <c r="ES27">
        <v>1</v>
      </c>
      <c r="ET27">
        <v>0.18636373086248401</v>
      </c>
      <c r="EU27">
        <v>8.9332288069511395E-4</v>
      </c>
      <c r="EV27">
        <v>1.4440972915861999E-3</v>
      </c>
      <c r="EW27">
        <v>1</v>
      </c>
      <c r="EX27">
        <v>2</v>
      </c>
      <c r="EY27">
        <v>2</v>
      </c>
      <c r="EZ27" t="s">
        <v>348</v>
      </c>
      <c r="FA27">
        <v>2.9366300000000001</v>
      </c>
      <c r="FB27">
        <v>2.63754</v>
      </c>
      <c r="FC27">
        <v>0.16597899999999999</v>
      </c>
      <c r="FD27">
        <v>0.17317299999999999</v>
      </c>
      <c r="FE27">
        <v>9.00257E-2</v>
      </c>
      <c r="FF27">
        <v>7.5988100000000003E-2</v>
      </c>
      <c r="FG27">
        <v>29809.8</v>
      </c>
      <c r="FH27">
        <v>25882</v>
      </c>
      <c r="FI27">
        <v>31081.3</v>
      </c>
      <c r="FJ27">
        <v>27437.9</v>
      </c>
      <c r="FK27">
        <v>39645.5</v>
      </c>
      <c r="FL27">
        <v>38319.9</v>
      </c>
      <c r="FM27">
        <v>43588.6</v>
      </c>
      <c r="FN27">
        <v>42336.7</v>
      </c>
      <c r="FO27">
        <v>2.00875</v>
      </c>
      <c r="FP27">
        <v>1.93235</v>
      </c>
      <c r="FQ27">
        <v>0.12975200000000001</v>
      </c>
      <c r="FR27">
        <v>0</v>
      </c>
      <c r="FS27">
        <v>25.0288</v>
      </c>
      <c r="FT27">
        <v>999.9</v>
      </c>
      <c r="FU27">
        <v>49.786000000000001</v>
      </c>
      <c r="FV27">
        <v>29.678000000000001</v>
      </c>
      <c r="FW27">
        <v>20.9605</v>
      </c>
      <c r="FX27">
        <v>59.369199999999999</v>
      </c>
      <c r="FY27">
        <v>39.707500000000003</v>
      </c>
      <c r="FZ27">
        <v>1</v>
      </c>
      <c r="GA27">
        <v>5.3810999999999998E-2</v>
      </c>
      <c r="GB27">
        <v>4.1641399999999997</v>
      </c>
      <c r="GC27">
        <v>20.3109</v>
      </c>
      <c r="GD27">
        <v>5.2404999999999999</v>
      </c>
      <c r="GE27">
        <v>12.064299999999999</v>
      </c>
      <c r="GF27">
        <v>4.9717500000000001</v>
      </c>
      <c r="GG27">
        <v>3.29</v>
      </c>
      <c r="GH27">
        <v>459.1</v>
      </c>
      <c r="GI27">
        <v>9999</v>
      </c>
      <c r="GJ27">
        <v>9999</v>
      </c>
      <c r="GK27">
        <v>9999</v>
      </c>
      <c r="GL27">
        <v>1.8869800000000001</v>
      </c>
      <c r="GM27">
        <v>1.8829400000000001</v>
      </c>
      <c r="GN27">
        <v>1.88144</v>
      </c>
      <c r="GO27">
        <v>1.88222</v>
      </c>
      <c r="GP27">
        <v>1.8775999999999999</v>
      </c>
      <c r="GQ27">
        <v>1.8794299999999999</v>
      </c>
      <c r="GR27">
        <v>1.8788100000000001</v>
      </c>
      <c r="GS27">
        <v>1.8858900000000001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-5.9660000000000002</v>
      </c>
      <c r="HH27">
        <v>-0.222</v>
      </c>
      <c r="HI27">
        <v>2</v>
      </c>
      <c r="HJ27">
        <v>520.09</v>
      </c>
      <c r="HK27">
        <v>532.072</v>
      </c>
      <c r="HL27">
        <v>20.844000000000001</v>
      </c>
      <c r="HM27">
        <v>27.944099999999999</v>
      </c>
      <c r="HN27">
        <v>30.000599999999999</v>
      </c>
      <c r="HO27">
        <v>27.917400000000001</v>
      </c>
      <c r="HP27">
        <v>27.964600000000001</v>
      </c>
      <c r="HQ27">
        <v>40.6661</v>
      </c>
      <c r="HR27">
        <v>37.308599999999998</v>
      </c>
      <c r="HS27">
        <v>0</v>
      </c>
      <c r="HT27">
        <v>20.797799999999999</v>
      </c>
      <c r="HU27">
        <v>1000</v>
      </c>
      <c r="HV27">
        <v>14.3725</v>
      </c>
      <c r="HW27">
        <v>100.828</v>
      </c>
      <c r="HX27">
        <v>101.994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2019-08-25T11:06:11Z</dcterms:created>
  <dcterms:modified xsi:type="dcterms:W3CDTF">2019-08-27T23:36:41Z</dcterms:modified>
</cp:coreProperties>
</file>