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9A1100D1-BDD9-4F03-8518-3DD12593AB6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M25" i="1" s="1"/>
  <c r="X25" i="1"/>
  <c r="V25" i="1" s="1"/>
  <c r="W25" i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V24" i="1" s="1"/>
  <c r="W24" i="1"/>
  <c r="O24" i="1"/>
  <c r="CE23" i="1"/>
  <c r="CD23" i="1"/>
  <c r="CB23" i="1"/>
  <c r="CC23" i="1" s="1"/>
  <c r="BI23" i="1"/>
  <c r="BH23" i="1"/>
  <c r="BG23" i="1"/>
  <c r="BF23" i="1"/>
  <c r="BE23" i="1"/>
  <c r="AZ23" i="1" s="1"/>
  <c r="BB23" i="1"/>
  <c r="AU23" i="1"/>
  <c r="AP23" i="1"/>
  <c r="AO23" i="1"/>
  <c r="AK23" i="1"/>
  <c r="AI23" i="1" s="1"/>
  <c r="X23" i="1"/>
  <c r="W23" i="1"/>
  <c r="V23" i="1" s="1"/>
  <c r="O23" i="1"/>
  <c r="CE22" i="1"/>
  <c r="CD22" i="1"/>
  <c r="CB22" i="1"/>
  <c r="CC22" i="1" s="1"/>
  <c r="BI22" i="1"/>
  <c r="BH22" i="1"/>
  <c r="BG22" i="1"/>
  <c r="BF22" i="1"/>
  <c r="BE22" i="1"/>
  <c r="BB22" i="1"/>
  <c r="AZ22" i="1"/>
  <c r="AU22" i="1"/>
  <c r="AO22" i="1"/>
  <c r="AP22" i="1" s="1"/>
  <c r="AK22" i="1"/>
  <c r="AI22" i="1" s="1"/>
  <c r="X22" i="1"/>
  <c r="W22" i="1"/>
  <c r="O22" i="1"/>
  <c r="CE21" i="1"/>
  <c r="CD21" i="1"/>
  <c r="CB21" i="1"/>
  <c r="CC21" i="1" s="1"/>
  <c r="R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R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M19" i="1" s="1"/>
  <c r="X19" i="1"/>
  <c r="W19" i="1"/>
  <c r="O19" i="1"/>
  <c r="CE18" i="1"/>
  <c r="CD18" i="1"/>
  <c r="CC18" i="1" s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V18" i="1" s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I17" i="1" s="1"/>
  <c r="AX17" i="1" s="1"/>
  <c r="X17" i="1"/>
  <c r="W17" i="1"/>
  <c r="V17" i="1"/>
  <c r="O17" i="1"/>
  <c r="V21" i="1" l="1"/>
  <c r="V26" i="1"/>
  <c r="V19" i="1"/>
  <c r="V20" i="1"/>
  <c r="CC25" i="1"/>
  <c r="AW25" i="1" s="1"/>
  <c r="AY25" i="1" s="1"/>
  <c r="H18" i="1"/>
  <c r="Z18" i="1" s="1"/>
  <c r="I18" i="1"/>
  <c r="AX18" i="1" s="1"/>
  <c r="CC17" i="1"/>
  <c r="AW17" i="1" s="1"/>
  <c r="AY17" i="1" s="1"/>
  <c r="CC24" i="1"/>
  <c r="R24" i="1" s="1"/>
  <c r="V22" i="1"/>
  <c r="CC26" i="1"/>
  <c r="J20" i="1"/>
  <c r="M20" i="1"/>
  <c r="I20" i="1"/>
  <c r="AX20" i="1" s="1"/>
  <c r="H20" i="1"/>
  <c r="AJ20" i="1"/>
  <c r="AW18" i="1"/>
  <c r="AY18" i="1" s="1"/>
  <c r="R18" i="1"/>
  <c r="M22" i="1"/>
  <c r="J22" i="1"/>
  <c r="I22" i="1"/>
  <c r="AX22" i="1" s="1"/>
  <c r="H22" i="1"/>
  <c r="AJ22" i="1"/>
  <c r="AJ21" i="1"/>
  <c r="M21" i="1"/>
  <c r="J21" i="1"/>
  <c r="I21" i="1"/>
  <c r="AX21" i="1" s="1"/>
  <c r="H21" i="1"/>
  <c r="I23" i="1"/>
  <c r="AX23" i="1" s="1"/>
  <c r="BA23" i="1" s="1"/>
  <c r="H23" i="1"/>
  <c r="J23" i="1"/>
  <c r="AJ23" i="1"/>
  <c r="M23" i="1"/>
  <c r="J26" i="1"/>
  <c r="I26" i="1"/>
  <c r="AX26" i="1" s="1"/>
  <c r="H26" i="1"/>
  <c r="AJ26" i="1"/>
  <c r="M26" i="1"/>
  <c r="AW22" i="1"/>
  <c r="AY22" i="1" s="1"/>
  <c r="R22" i="1"/>
  <c r="R23" i="1"/>
  <c r="AW23" i="1"/>
  <c r="R26" i="1"/>
  <c r="AW26" i="1"/>
  <c r="AY26" i="1" s="1"/>
  <c r="AY23" i="1"/>
  <c r="M17" i="1"/>
  <c r="J18" i="1"/>
  <c r="AJ19" i="1"/>
  <c r="AW20" i="1"/>
  <c r="AY20" i="1" s="1"/>
  <c r="M24" i="1"/>
  <c r="AJ25" i="1"/>
  <c r="H25" i="1"/>
  <c r="AJ17" i="1"/>
  <c r="I19" i="1"/>
  <c r="AX19" i="1" s="1"/>
  <c r="BA19" i="1" s="1"/>
  <c r="AJ24" i="1"/>
  <c r="I25" i="1"/>
  <c r="AX25" i="1" s="1"/>
  <c r="H17" i="1"/>
  <c r="M18" i="1"/>
  <c r="J19" i="1"/>
  <c r="R19" i="1"/>
  <c r="AW21" i="1"/>
  <c r="AY21" i="1" s="1"/>
  <c r="H24" i="1"/>
  <c r="J25" i="1"/>
  <c r="I24" i="1"/>
  <c r="AX24" i="1" s="1"/>
  <c r="J17" i="1"/>
  <c r="AJ18" i="1"/>
  <c r="H19" i="1"/>
  <c r="R17" i="1" l="1"/>
  <c r="S17" i="1" s="1"/>
  <c r="T17" i="1" s="1"/>
  <c r="P17" i="1" s="1"/>
  <c r="N17" i="1" s="1"/>
  <c r="Q17" i="1" s="1"/>
  <c r="K17" i="1" s="1"/>
  <c r="L17" i="1" s="1"/>
  <c r="R25" i="1"/>
  <c r="S25" i="1" s="1"/>
  <c r="T25" i="1" s="1"/>
  <c r="P25" i="1" s="1"/>
  <c r="N25" i="1" s="1"/>
  <c r="Q25" i="1" s="1"/>
  <c r="K25" i="1" s="1"/>
  <c r="L25" i="1" s="1"/>
  <c r="BA25" i="1"/>
  <c r="BA18" i="1"/>
  <c r="AW24" i="1"/>
  <c r="AY24" i="1" s="1"/>
  <c r="Z17" i="1"/>
  <c r="S24" i="1"/>
  <c r="T24" i="1" s="1"/>
  <c r="S26" i="1"/>
  <c r="T26" i="1" s="1"/>
  <c r="P26" i="1" s="1"/>
  <c r="N26" i="1" s="1"/>
  <c r="Q26" i="1" s="1"/>
  <c r="K26" i="1" s="1"/>
  <c r="L26" i="1" s="1"/>
  <c r="Z21" i="1"/>
  <c r="Z22" i="1"/>
  <c r="S21" i="1"/>
  <c r="T21" i="1" s="1"/>
  <c r="P21" i="1" s="1"/>
  <c r="N21" i="1" s="1"/>
  <c r="Q21" i="1" s="1"/>
  <c r="K21" i="1" s="1"/>
  <c r="L21" i="1" s="1"/>
  <c r="BA21" i="1"/>
  <c r="BA22" i="1"/>
  <c r="Z19" i="1"/>
  <c r="Z24" i="1"/>
  <c r="P24" i="1"/>
  <c r="N24" i="1" s="1"/>
  <c r="Q24" i="1" s="1"/>
  <c r="K24" i="1" s="1"/>
  <c r="L24" i="1" s="1"/>
  <c r="S23" i="1"/>
  <c r="T23" i="1" s="1"/>
  <c r="Z26" i="1"/>
  <c r="Z23" i="1"/>
  <c r="Z20" i="1"/>
  <c r="S22" i="1"/>
  <c r="T22" i="1" s="1"/>
  <c r="BA26" i="1"/>
  <c r="BA20" i="1"/>
  <c r="S19" i="1"/>
  <c r="T19" i="1" s="1"/>
  <c r="S20" i="1"/>
  <c r="T20" i="1" s="1"/>
  <c r="P20" i="1" s="1"/>
  <c r="N20" i="1" s="1"/>
  <c r="Q20" i="1" s="1"/>
  <c r="K20" i="1" s="1"/>
  <c r="L20" i="1" s="1"/>
  <c r="S18" i="1"/>
  <c r="T18" i="1" s="1"/>
  <c r="Z25" i="1"/>
  <c r="BA17" i="1"/>
  <c r="BA24" i="1" l="1"/>
  <c r="U23" i="1"/>
  <c r="Y23" i="1" s="1"/>
  <c r="AB23" i="1"/>
  <c r="AA23" i="1"/>
  <c r="U21" i="1"/>
  <c r="Y21" i="1" s="1"/>
  <c r="AB21" i="1"/>
  <c r="AA21" i="1"/>
  <c r="AB22" i="1"/>
  <c r="U22" i="1"/>
  <c r="Y22" i="1" s="1"/>
  <c r="AA22" i="1"/>
  <c r="AA24" i="1"/>
  <c r="U24" i="1"/>
  <c r="Y24" i="1" s="1"/>
  <c r="AB24" i="1"/>
  <c r="U20" i="1"/>
  <c r="Y20" i="1" s="1"/>
  <c r="AA20" i="1"/>
  <c r="AB20" i="1"/>
  <c r="AC20" i="1" s="1"/>
  <c r="P22" i="1"/>
  <c r="N22" i="1" s="1"/>
  <c r="Q22" i="1" s="1"/>
  <c r="K22" i="1" s="1"/>
  <c r="L22" i="1" s="1"/>
  <c r="U19" i="1"/>
  <c r="Y19" i="1" s="1"/>
  <c r="AB19" i="1"/>
  <c r="AA19" i="1"/>
  <c r="P19" i="1"/>
  <c r="N19" i="1" s="1"/>
  <c r="Q19" i="1" s="1"/>
  <c r="K19" i="1" s="1"/>
  <c r="L19" i="1" s="1"/>
  <c r="AA18" i="1"/>
  <c r="U18" i="1"/>
  <c r="Y18" i="1" s="1"/>
  <c r="AB18" i="1"/>
  <c r="P18" i="1"/>
  <c r="N18" i="1" s="1"/>
  <c r="Q18" i="1" s="1"/>
  <c r="K18" i="1" s="1"/>
  <c r="L18" i="1" s="1"/>
  <c r="P23" i="1"/>
  <c r="N23" i="1" s="1"/>
  <c r="Q23" i="1" s="1"/>
  <c r="K23" i="1" s="1"/>
  <c r="L23" i="1" s="1"/>
  <c r="U25" i="1"/>
  <c r="Y25" i="1" s="1"/>
  <c r="AB25" i="1"/>
  <c r="AA25" i="1"/>
  <c r="AA17" i="1"/>
  <c r="AB17" i="1"/>
  <c r="U17" i="1"/>
  <c r="Y17" i="1" s="1"/>
  <c r="U26" i="1"/>
  <c r="Y26" i="1" s="1"/>
  <c r="AB26" i="1"/>
  <c r="AC26" i="1" s="1"/>
  <c r="AA26" i="1"/>
  <c r="AC21" i="1" l="1"/>
  <c r="AC17" i="1"/>
  <c r="AC24" i="1"/>
  <c r="AC18" i="1"/>
  <c r="AC23" i="1"/>
  <c r="AC25" i="1"/>
  <c r="AC19" i="1"/>
  <c r="AC22" i="1"/>
</calcChain>
</file>

<file path=xl/sharedStrings.xml><?xml version="1.0" encoding="utf-8"?>
<sst xmlns="http://schemas.openxmlformats.org/spreadsheetml/2006/main" count="968" uniqueCount="399">
  <si>
    <t>File opened</t>
  </si>
  <si>
    <t>2019-08-25 13:24:26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</si>
  <si>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</si>
  <si>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</si>
  <si>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</si>
  <si>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</si>
  <si>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</si>
  <si>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</si>
  <si>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</si>
  <si>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</si>
  <si>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</si>
  <si>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</si>
  <si>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</si>
  <si>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{"co2aspan1": "0.992053", "co2bspanconc1": "1002", "flowmeterzero": "0.981454", "co2aspan2a": "0.166843", "h2obspanconc1": "12.16", "tazero": "0.0966816", "co2aspan2b": "0.165517", "tbzero": "0.198231", "co2aspanconc1": "1002", "co2aspan2": "0", "h2obspan2b": "0.0655711", "h2oaspan1": "1.00598", "h2obspan1": "1.00213", "co2bspan2a": "0.16939", "flowazero": "0.33817", "co2bspan2b": "0.168036", "co2bspanconc2": "0", "oxygen": "21", "h2obspan2": "0", "co2aspanconc2": "0", "ssb_ref": "34205.2", "co2azero": "0.867142", "h2oaspanconc2": "0", "flowbzero": "0.29166", "h2oaspan2b": "0.0647945", "h2oaspan2a": "0.0644093", "co2bspan1": "0.992007", "h2obspanconc2": "0", "chamberpressurezero": "2.53755", "h2oaspanconc1": "12.16", "co2bzero": "0.872422", "h2obzero": "1.0183", "ssa_ref": "37028.5", "h2oazero": "0.998443", "h2oaspan2": "0", "h2obspan2a": "0.065432", "co2bspan2": "0"}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</si>
  <si>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</si>
  <si>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</si>
  <si>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</si>
  <si>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</si>
  <si>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</si>
  <si>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</si>
  <si>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</si>
  <si>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</si>
  <si>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</si>
  <si>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13:24:26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</si>
  <si>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</si>
  <si>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</si>
  <si>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</si>
  <si>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</si>
  <si>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</si>
  <si>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</si>
  <si>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</si>
  <si>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</si>
  <si>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</si>
  <si>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</si>
  <si>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</si>
  <si>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</si>
  <si>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</si>
  <si>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</si>
  <si>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</si>
  <si>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</si>
  <si>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</si>
  <si>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</si>
  <si>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</si>
  <si>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</si>
  <si>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</si>
  <si>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</si>
  <si>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</si>
  <si>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</si>
  <si>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</si>
  <si>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</si>
  <si>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</si>
  <si>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</si>
  <si>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</si>
  <si>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</si>
  <si>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</si>
  <si>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</si>
  <si>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</si>
  <si>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</si>
  <si>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</si>
  <si>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</si>
  <si>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</si>
  <si>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</si>
  <si>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</si>
  <si>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</si>
  <si>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</si>
  <si>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</si>
  <si>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</si>
  <si>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5.11361 82.4112 390.533 631.202 877.084 1085.5 1260.74 1427.61</t>
  </si>
  <si>
    <t>Fs_true</t>
  </si>
  <si>
    <t>-0.368477 99.4248 402.062 601.1 801.122 1000.59 1200.27 1400.96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</si>
  <si>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</si>
  <si>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</si>
  <si>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</si>
  <si>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</si>
  <si>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</si>
  <si>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</si>
  <si>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</si>
  <si>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</si>
  <si>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</si>
  <si>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</si>
  <si>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</si>
  <si>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</si>
  <si>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</si>
  <si>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</si>
  <si>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</si>
  <si>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</si>
  <si>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</si>
  <si>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</si>
  <si>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</si>
  <si>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</si>
  <si>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</si>
  <si>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</si>
  <si>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</si>
  <si>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</si>
  <si>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</si>
  <si>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</si>
  <si>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</si>
  <si>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</si>
  <si>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</si>
  <si>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</si>
  <si>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</si>
  <si>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</si>
  <si>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</si>
  <si>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</si>
  <si>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</si>
  <si>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</si>
  <si>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</si>
  <si>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</si>
  <si>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</si>
  <si>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</si>
  <si>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</si>
  <si>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</si>
  <si>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</si>
  <si>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</si>
  <si>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</si>
  <si>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</si>
  <si>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</si>
  <si>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</si>
  <si>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</si>
  <si>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</si>
  <si>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</si>
  <si>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</si>
  <si>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</si>
  <si>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</si>
  <si>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</si>
  <si>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</si>
  <si>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</si>
  <si>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</si>
  <si>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</si>
  <si>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</si>
  <si>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</si>
  <si>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</si>
  <si>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</si>
  <si>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</si>
  <si>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</si>
  <si>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</si>
  <si>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</si>
  <si>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</si>
  <si>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</si>
  <si>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</si>
  <si>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</si>
  <si>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</si>
  <si>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</si>
  <si>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</si>
  <si>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</si>
  <si>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</si>
  <si>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</si>
  <si>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</si>
  <si>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</si>
  <si>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</si>
  <si>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</si>
  <si>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</si>
  <si>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</si>
  <si>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</si>
  <si>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</si>
  <si>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</si>
  <si>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</si>
  <si>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</si>
  <si>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</si>
  <si>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</si>
  <si>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</si>
  <si>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</si>
  <si>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</si>
  <si>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</si>
  <si>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</si>
  <si>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</si>
  <si>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</si>
  <si>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</si>
  <si>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</si>
  <si>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</si>
  <si>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</si>
  <si>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</si>
  <si>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</si>
  <si>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</si>
  <si>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</si>
  <si>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</si>
  <si>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</si>
  <si>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</si>
  <si>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</si>
  <si>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</si>
  <si>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</si>
  <si>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</si>
  <si>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</si>
  <si>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</si>
  <si>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</si>
  <si>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</si>
  <si>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</si>
  <si>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</si>
  <si>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</si>
  <si>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</si>
  <si>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</si>
  <si>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</si>
  <si>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</si>
  <si>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</si>
  <si>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</si>
  <si>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</si>
  <si>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</si>
  <si>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</si>
  <si>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</si>
  <si>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</si>
  <si>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</si>
  <si>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</si>
  <si>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</si>
  <si>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</si>
  <si>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</si>
  <si>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</si>
  <si>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</si>
  <si>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</si>
  <si>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</si>
  <si>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</si>
  <si>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</si>
  <si>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</si>
  <si>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</si>
  <si>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</si>
  <si>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</si>
  <si>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</si>
  <si>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</si>
  <si>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</si>
  <si>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</si>
  <si>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</si>
  <si>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</si>
  <si>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</si>
  <si>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</si>
  <si>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</si>
  <si>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</si>
  <si>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</si>
  <si>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</si>
  <si>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</si>
  <si>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</si>
  <si>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</si>
  <si>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</si>
  <si>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</si>
  <si>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</si>
  <si>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</si>
  <si>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</si>
  <si>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</si>
  <si>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</si>
  <si>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</si>
  <si>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</si>
  <si>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</si>
  <si>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</si>
  <si>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</si>
  <si>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</si>
  <si>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</si>
  <si>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</si>
  <si>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</si>
  <si>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</si>
  <si>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</si>
  <si>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</si>
  <si>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</si>
  <si>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</si>
  <si>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</si>
  <si>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</si>
  <si>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</si>
  <si>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</si>
  <si>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</si>
  <si>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</si>
  <si>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</si>
  <si>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</si>
  <si>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</si>
  <si>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</si>
  <si>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</si>
  <si>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</si>
  <si>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</si>
  <si>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</si>
  <si>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</si>
  <si>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</si>
  <si>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</si>
  <si>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</si>
  <si>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</si>
  <si>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</si>
  <si>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</si>
  <si>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</si>
  <si>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</si>
  <si>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</si>
  <si>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</si>
  <si>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</si>
  <si>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</si>
  <si>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</si>
  <si>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</si>
  <si>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</si>
  <si>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</si>
  <si>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</si>
  <si>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</si>
  <si>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</si>
  <si>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</si>
  <si>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</si>
  <si>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</si>
  <si>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</si>
  <si>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</si>
  <si>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</si>
  <si>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</si>
  <si>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</si>
  <si>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</si>
  <si>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</si>
  <si>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</si>
  <si>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</si>
  <si>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</si>
  <si>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</si>
  <si>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</si>
  <si>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</si>
  <si>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</si>
  <si>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</si>
  <si>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</si>
  <si>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</si>
  <si>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</si>
  <si>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</si>
  <si>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</si>
  <si>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</si>
  <si>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</si>
  <si>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</si>
  <si>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</si>
  <si>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</si>
  <si>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</si>
  <si>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</si>
  <si>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</si>
  <si>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</si>
  <si>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</si>
  <si>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</si>
  <si>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</si>
  <si>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</si>
  <si>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</si>
  <si>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</si>
  <si>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</si>
  <si>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</si>
  <si>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</si>
  <si>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</si>
  <si>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</si>
  <si>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</si>
  <si>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</si>
  <si>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</si>
  <si>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</si>
  <si>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</si>
  <si>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</si>
  <si>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</si>
  <si>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</si>
  <si>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</si>
  <si>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</si>
  <si>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</si>
  <si>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</si>
  <si>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</si>
  <si>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20190826 13:28:03</t>
  </si>
  <si>
    <t>13:28:03</t>
  </si>
  <si>
    <t>MPF-2018-20181017-18_53_16</t>
  </si>
  <si>
    <t>DARK-2019-20181017-18_53_18</t>
  </si>
  <si>
    <t>-</t>
  </si>
  <si>
    <t>0: Broadleaf</t>
  </si>
  <si>
    <t>13:27:28</t>
  </si>
  <si>
    <t>2/2</t>
  </si>
  <si>
    <t>5</t>
  </si>
  <si>
    <t>11111111</t>
  </si>
  <si>
    <t>oooooooo</t>
  </si>
  <si>
    <t>off</t>
  </si>
  <si>
    <t>20190826 13:29:33</t>
  </si>
  <si>
    <t>13:29:33</t>
  </si>
  <si>
    <t>MPF-2020-20181017-18_54_47</t>
  </si>
  <si>
    <t>DARK-2021-20181017-18_54_49</t>
  </si>
  <si>
    <t>13:29:03</t>
  </si>
  <si>
    <t>20190826 13:31:34</t>
  </si>
  <si>
    <t>13:31:34</t>
  </si>
  <si>
    <t>MPF-2022-20181017-18_56_47</t>
  </si>
  <si>
    <t>DARK-2023-20181017-18_56_49</t>
  </si>
  <si>
    <t>13:30:35</t>
  </si>
  <si>
    <t>1/2</t>
  </si>
  <si>
    <t>20190826 13:33:34</t>
  </si>
  <si>
    <t>13:33:34</t>
  </si>
  <si>
    <t>MPF-2024-20181017-18_58_48</t>
  </si>
  <si>
    <t>DARK-2025-20181017-18_58_50</t>
  </si>
  <si>
    <t>13:32:41</t>
  </si>
  <si>
    <t>20190826 13:35:10</t>
  </si>
  <si>
    <t>13:35:10</t>
  </si>
  <si>
    <t>MPF-2026-20181017-19_00_23</t>
  </si>
  <si>
    <t>DARK-2027-20181017-19_00_25</t>
  </si>
  <si>
    <t>13:34:39</t>
  </si>
  <si>
    <t>20190826 13:37:10</t>
  </si>
  <si>
    <t>13:37:10</t>
  </si>
  <si>
    <t>MPF-2028-20181017-19_02_24</t>
  </si>
  <si>
    <t>DARK-2029-20181017-19_02_26</t>
  </si>
  <si>
    <t>13:37:40</t>
  </si>
  <si>
    <t>20190826 13:39:33</t>
  </si>
  <si>
    <t>13:39:33</t>
  </si>
  <si>
    <t>MPF-2030-20181017-19_04_47</t>
  </si>
  <si>
    <t>DARK-2031-20181017-19_04_49</t>
  </si>
  <si>
    <t>13:38:46</t>
  </si>
  <si>
    <t>20190826 13:43:04</t>
  </si>
  <si>
    <t>13:43:04</t>
  </si>
  <si>
    <t>MPF-2034-20181017-19_08_17</t>
  </si>
  <si>
    <t>DARK-2035-20181017-19_08_19</t>
  </si>
  <si>
    <t>13:42:13</t>
  </si>
  <si>
    <t>20190826 13:46:31</t>
  </si>
  <si>
    <t>13:46:31</t>
  </si>
  <si>
    <t>MPF-2038-20181017-19_11_45</t>
  </si>
  <si>
    <t>DARK-2039-20181017-19_11_47</t>
  </si>
  <si>
    <t>13:45:41</t>
  </si>
  <si>
    <t>20190826 13:48:32</t>
  </si>
  <si>
    <t>13:48:32</t>
  </si>
  <si>
    <t>MPF-2040-20181017-19_13_45</t>
  </si>
  <si>
    <t>DARK-2041-20181017-19_13_47</t>
  </si>
  <si>
    <t>13:49:07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</si>
</sst>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32.667697387311819</c:v>
                </c:pt>
                <c:pt idx="1">
                  <c:v>26.611160211008613</c:v>
                </c:pt>
                <c:pt idx="2">
                  <c:v>21.781671429250594</c:v>
                </c:pt>
                <c:pt idx="3">
                  <c:v>13.386482501146972</c:v>
                </c:pt>
                <c:pt idx="4">
                  <c:v>0.49774193689640234</c:v>
                </c:pt>
                <c:pt idx="5">
                  <c:v>34.332521505758308</c:v>
                </c:pt>
                <c:pt idx="6">
                  <c:v>36.0696090058184</c:v>
                </c:pt>
                <c:pt idx="7">
                  <c:v>36.694228387607204</c:v>
                </c:pt>
                <c:pt idx="8">
                  <c:v>35.109853386832278</c:v>
                </c:pt>
                <c:pt idx="9">
                  <c:v>34.593557666814647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70.484380993026747</c:v>
                </c:pt>
                <c:pt idx="1">
                  <c:v>35.090344460995141</c:v>
                </c:pt>
                <c:pt idx="2">
                  <c:v>29.676744430292445</c:v>
                </c:pt>
                <c:pt idx="3">
                  <c:v>14.374983827186215</c:v>
                </c:pt>
                <c:pt idx="4">
                  <c:v>-2.4489236349695642</c:v>
                </c:pt>
                <c:pt idx="5">
                  <c:v>197.96005988616395</c:v>
                </c:pt>
                <c:pt idx="6">
                  <c:v>149.17590261483474</c:v>
                </c:pt>
                <c:pt idx="7">
                  <c:v>262.78201556604358</c:v>
                </c:pt>
                <c:pt idx="8">
                  <c:v>330.40300844314885</c:v>
                </c:pt>
                <c:pt idx="9">
                  <c:v>369.68957471551028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6-4082-90C6-4F86FC9C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37416"/>
        <c:axId val="418937744"/>
      </c:scatterChart>
      <c:valAx>
        <c:axId val="41893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37744"/>
        <c:crosses val="autoZero"/>
        <c:crossBetween val="midCat"/>
      </c:valAx>
      <c:valAx>
        <c:axId val="4189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3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</xdr:row>
      <xdr:rowOff>128587</xdr:rowOff>
    </xdr:from>
    <xdr:to>
      <xdr:col>18</xdr:col>
      <xdr:colOff>514350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72D17-7CC0-4B95-9667-25D051A23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6"/>
  <sheetViews>
    <sheetView tabSelected="1" workbookViewId="0">
      <selection activeCell="W7" sqref="W7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340</v>
      </c>
      <c r="GJ16" t="s">
        <v>340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1566844083.0999999</v>
      </c>
      <c r="C17">
        <v>0</v>
      </c>
      <c r="D17" t="s">
        <v>341</v>
      </c>
      <c r="E17" t="s">
        <v>342</v>
      </c>
      <c r="G17">
        <v>1566844083.0999999</v>
      </c>
      <c r="H17">
        <f t="shared" ref="H17:H26" si="0">CN17*AI17*(CL17-CM17)/(100*CF17*(1000-AI17*CL17))</f>
        <v>3.4369873935756212E-3</v>
      </c>
      <c r="I17">
        <f t="shared" ref="I17:I26" si="1">CN17*AI17*(CK17-CJ17*(1000-AI17*CM17)/(1000-AI17*CL17))/(100*CF17)</f>
        <v>32.667697387311819</v>
      </c>
      <c r="J17">
        <f t="shared" ref="J17:J26" si="2">CJ17 - IF(AI17&gt;1, I17*CF17*100/(AK17*CV17), 0)</f>
        <v>359.286</v>
      </c>
      <c r="K17">
        <f t="shared" ref="K17:K26" si="3">((Q17-H17/2)*J17-I17)/(Q17+H17/2)</f>
        <v>70.484380993026747</v>
      </c>
      <c r="L17">
        <f t="shared" ref="L17:L26" si="4">K17*(CO17+CP17)/1000</f>
        <v>7.0019406809116704</v>
      </c>
      <c r="M17">
        <f t="shared" ref="M17:M26" si="5">(CJ17 - IF(AI17&gt;1, I17*CF17*100/(AK17*CV17), 0))*(CO17+CP17)/1000</f>
        <v>35.691584774376004</v>
      </c>
      <c r="N17">
        <f t="shared" ref="N17:N26" si="6">2/((1/P17-1/O17)+SIGN(P17)*SQRT((1/P17-1/O17)*(1/P17-1/O17) + 4*CG17/((CG17+1)*(CG17+1))*(2*1/P17*1/O17-1/O17*1/O17)))</f>
        <v>0.19259443660827069</v>
      </c>
      <c r="O17">
        <f t="shared" ref="O17:O26" si="7">AF17+AE17*CF17+AD17*CF17*CF17</f>
        <v>2.2478683249077962</v>
      </c>
      <c r="P17">
        <f t="shared" ref="P17:P26" si="8">H17*(1000-(1000*0.61365*EXP(17.502*T17/(240.97+T17))/(CO17+CP17)+CL17)/2)/(1000*0.61365*EXP(17.502*T17/(240.97+T17))/(CO17+CP17)-CL17)</f>
        <v>0.18387426020689401</v>
      </c>
      <c r="Q17">
        <f t="shared" ref="Q17:Q26" si="9">1/((CG17+1)/(N17/1.6)+1/(O17/1.37)) + CG17/((CG17+1)/(N17/1.6) + CG17/(O17/1.37))</f>
        <v>0.11567197993203708</v>
      </c>
      <c r="R17">
        <f t="shared" ref="R17:R26" si="10">(CC17*CE17)</f>
        <v>321.46798975738807</v>
      </c>
      <c r="S17">
        <f t="shared" ref="S17:S26" si="11">(CQ17+(R17+2*0.95*0.0000000567*(((CQ17+$B$7)+273)^4-(CQ17+273)^4)-44100*H17)/(1.84*29.3*O17+8*0.95*0.0000000567*(CQ17+273)^3))</f>
        <v>26.35907622424919</v>
      </c>
      <c r="T17">
        <f t="shared" ref="T17:T26" si="12">($C$7*CR17+$D$7*CS17+$E$7*S17)</f>
        <v>26.999400000000001</v>
      </c>
      <c r="U17">
        <f t="shared" ref="U17:U26" si="13">0.61365*EXP(17.502*T17/(240.97+T17))</f>
        <v>3.5790335669717912</v>
      </c>
      <c r="V17">
        <f t="shared" ref="V17:V26" si="14">(W17/X17*100)</f>
        <v>55.476476176600229</v>
      </c>
      <c r="W17">
        <f t="shared" ref="W17:W26" si="15">CL17*(CO17+CP17)/1000</f>
        <v>1.7721716332504003</v>
      </c>
      <c r="X17">
        <f t="shared" ref="X17:X26" si="16">0.61365*EXP(17.502*CQ17/(240.97+CQ17))</f>
        <v>3.1944560206185115</v>
      </c>
      <c r="Y17">
        <f t="shared" ref="Y17:Y26" si="17">(U17-CL17*(CO17+CP17)/1000)</f>
        <v>1.8068619337213909</v>
      </c>
      <c r="Z17">
        <f t="shared" ref="Z17:Z26" si="18">(-H17*44100)</f>
        <v>-151.57114405668489</v>
      </c>
      <c r="AA17">
        <f t="shared" ref="AA17:AA26" si="19">2*29.3*O17*0.92*(CQ17-T17)</f>
        <v>-232.873087417676</v>
      </c>
      <c r="AB17">
        <f t="shared" ref="AB17:AB26" si="20">2*0.95*0.0000000567*(((CQ17+$B$7)+273)^4-(T17+273)^4)</f>
        <v>-22.143480136104674</v>
      </c>
      <c r="AC17">
        <f t="shared" ref="AC17:AC26" si="21">R17+AB17+Z17+AA17</f>
        <v>-85.119721853077522</v>
      </c>
      <c r="AD17">
        <v>-4.1126384115534001E-2</v>
      </c>
      <c r="AE17">
        <v>4.6167969038815003E-2</v>
      </c>
      <c r="AF17">
        <v>3.4514103388341302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52782.197141339748</v>
      </c>
      <c r="AL17">
        <v>0</v>
      </c>
      <c r="AM17">
        <v>560.67588235294102</v>
      </c>
      <c r="AN17">
        <v>2927.61</v>
      </c>
      <c r="AO17">
        <f t="shared" ref="AO17:AO26" si="25">AN17-AM17</f>
        <v>2366.9341176470589</v>
      </c>
      <c r="AP17">
        <f t="shared" ref="AP17:AP26" si="26">AO17/AN17</f>
        <v>0.80848682633515356</v>
      </c>
      <c r="AQ17">
        <v>-1.0916802797921701</v>
      </c>
      <c r="AR17" t="s">
        <v>343</v>
      </c>
      <c r="AS17">
        <v>920.39870588235306</v>
      </c>
      <c r="AT17">
        <v>1177.75</v>
      </c>
      <c r="AU17">
        <f t="shared" ref="AU17:AU26" si="27">1-AS17/AT17</f>
        <v>0.21851096932086345</v>
      </c>
      <c r="AV17">
        <v>0.5</v>
      </c>
      <c r="AW17">
        <f t="shared" ref="AW17:AW26" si="28">CC17</f>
        <v>1681.3479004247904</v>
      </c>
      <c r="AX17">
        <f t="shared" ref="AX17:AX26" si="29">I17</f>
        <v>32.667697387311819</v>
      </c>
      <c r="AY17">
        <f t="shared" ref="AY17:AY26" si="30">AU17*AV17*AW17</f>
        <v>183.69647974370977</v>
      </c>
      <c r="AZ17">
        <f t="shared" ref="AZ17:AZ26" si="31">BE17/AT17</f>
        <v>0.45993631925281259</v>
      </c>
      <c r="BA17">
        <f t="shared" ref="BA17:BA26" si="32">(AX17-AQ17)/AW17</f>
        <v>2.0078758036082077E-2</v>
      </c>
      <c r="BB17">
        <f t="shared" ref="BB17:BB26" si="33">(AN17-AT17)/AT17</f>
        <v>1.4857652303120357</v>
      </c>
      <c r="BC17" t="s">
        <v>344</v>
      </c>
      <c r="BD17">
        <v>636.05999999999995</v>
      </c>
      <c r="BE17">
        <f t="shared" ref="BE17:BE26" si="34">AT17-BD17</f>
        <v>541.69000000000005</v>
      </c>
      <c r="BF17">
        <f t="shared" ref="BF17:BF26" si="35">(AT17-AS17)/(AT17-BD17)</f>
        <v>0.47508961604911837</v>
      </c>
      <c r="BG17">
        <f t="shared" ref="BG17:BG26" si="36">(AN17-AT17)/(AN17-BD17)</f>
        <v>0.76361414762933388</v>
      </c>
      <c r="BH17">
        <f t="shared" ref="BH17:BH26" si="37">(AT17-AS17)/(AT17-AM17)</f>
        <v>0.41705086432557409</v>
      </c>
      <c r="BI17">
        <f t="shared" ref="BI17:BI26" si="38">(AN17-AT17)/(AN17-AM17)</f>
        <v>0.73929391906333042</v>
      </c>
      <c r="BJ17">
        <v>2018</v>
      </c>
      <c r="BK17">
        <v>300</v>
      </c>
      <c r="BL17">
        <v>300</v>
      </c>
      <c r="BM17">
        <v>300</v>
      </c>
      <c r="BN17">
        <v>10177.799999999999</v>
      </c>
      <c r="BO17">
        <v>1098.95</v>
      </c>
      <c r="BP17">
        <v>-6.7822899999999998E-3</v>
      </c>
      <c r="BQ17">
        <v>6.1035200000000003E-3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6" si="39">$B$11*CW17+$C$11*CX17+$F$11*DK17</f>
        <v>2000.18</v>
      </c>
      <c r="CC17">
        <f t="shared" ref="CC17:CC26" si="40">CB17*CD17</f>
        <v>1681.3479004247904</v>
      </c>
      <c r="CD17">
        <f t="shared" ref="CD17:CD26" si="41">($B$11*$D$9+$C$11*$D$9+$F$11*((DX17+DP17)/MAX(DX17+DP17+DY17, 0.1)*$I$9+DY17/MAX(DX17+DP17+DY17, 0.1)*$J$9))/($B$11+$C$11+$F$11)</f>
        <v>0.84059829636572225</v>
      </c>
      <c r="CE17">
        <f t="shared" ref="CE17:CE26" si="42">($B$11*$K$9+$C$11*$K$9+$F$11*((DX17+DP17)/MAX(DX17+DP17+DY17, 0.1)*$P$9+DY17/MAX(DX17+DP17+DY17, 0.1)*$Q$9))/($B$11+$C$11+$F$11)</f>
        <v>0.19119659273144457</v>
      </c>
      <c r="CF17">
        <v>6</v>
      </c>
      <c r="CG17">
        <v>0.5</v>
      </c>
      <c r="CH17" t="s">
        <v>346</v>
      </c>
      <c r="CI17">
        <v>1566844083.0999999</v>
      </c>
      <c r="CJ17">
        <v>359.286</v>
      </c>
      <c r="CK17">
        <v>399.97199999999998</v>
      </c>
      <c r="CL17">
        <v>17.839400000000001</v>
      </c>
      <c r="CM17">
        <v>13.7883</v>
      </c>
      <c r="CN17">
        <v>499.964</v>
      </c>
      <c r="CO17">
        <v>99.240300000000005</v>
      </c>
      <c r="CP17">
        <v>0.10001599999999999</v>
      </c>
      <c r="CQ17">
        <v>25.0778</v>
      </c>
      <c r="CR17">
        <v>26.999400000000001</v>
      </c>
      <c r="CS17">
        <v>999.9</v>
      </c>
      <c r="CT17">
        <v>0</v>
      </c>
      <c r="CU17">
        <v>0</v>
      </c>
      <c r="CV17">
        <v>9993.75</v>
      </c>
      <c r="CW17">
        <v>0</v>
      </c>
      <c r="CX17">
        <v>888.97900000000004</v>
      </c>
      <c r="CY17">
        <v>-40.686</v>
      </c>
      <c r="CZ17">
        <v>365.81099999999998</v>
      </c>
      <c r="DA17">
        <v>405.56400000000002</v>
      </c>
      <c r="DB17">
        <v>4.0510400000000004</v>
      </c>
      <c r="DC17">
        <v>362.89100000000002</v>
      </c>
      <c r="DD17">
        <v>399.97199999999998</v>
      </c>
      <c r="DE17">
        <v>18.0594</v>
      </c>
      <c r="DF17">
        <v>13.7883</v>
      </c>
      <c r="DG17">
        <v>1.7703800000000001</v>
      </c>
      <c r="DH17">
        <v>1.36836</v>
      </c>
      <c r="DI17">
        <v>15.527699999999999</v>
      </c>
      <c r="DJ17">
        <v>11.571400000000001</v>
      </c>
      <c r="DK17">
        <v>2000.18</v>
      </c>
      <c r="DL17">
        <v>0.98000799999999999</v>
      </c>
      <c r="DM17">
        <v>1.99924E-2</v>
      </c>
      <c r="DN17">
        <v>0</v>
      </c>
      <c r="DO17">
        <v>920.35900000000004</v>
      </c>
      <c r="DP17">
        <v>4.9992900000000002</v>
      </c>
      <c r="DQ17">
        <v>21101.3</v>
      </c>
      <c r="DR17">
        <v>17316</v>
      </c>
      <c r="DS17">
        <v>48.125</v>
      </c>
      <c r="DT17">
        <v>48.936999999999998</v>
      </c>
      <c r="DU17">
        <v>48.75</v>
      </c>
      <c r="DV17">
        <v>49.061999999999998</v>
      </c>
      <c r="DW17">
        <v>49.811999999999998</v>
      </c>
      <c r="DX17">
        <v>1955.29</v>
      </c>
      <c r="DY17">
        <v>39.89</v>
      </c>
      <c r="DZ17">
        <v>0</v>
      </c>
      <c r="EA17">
        <v>339.200000047684</v>
      </c>
      <c r="EB17">
        <v>920.39870588235306</v>
      </c>
      <c r="EC17">
        <v>-2.1958333401778498</v>
      </c>
      <c r="ED17">
        <v>-250.71078292991299</v>
      </c>
      <c r="EE17">
        <v>21103.182352941199</v>
      </c>
      <c r="EF17">
        <v>10</v>
      </c>
      <c r="EG17">
        <v>1566844048.5999999</v>
      </c>
      <c r="EH17" t="s">
        <v>347</v>
      </c>
      <c r="EI17">
        <v>76</v>
      </c>
      <c r="EJ17">
        <v>-3.605</v>
      </c>
      <c r="EK17">
        <v>-0.22</v>
      </c>
      <c r="EL17">
        <v>400</v>
      </c>
      <c r="EM17">
        <v>14</v>
      </c>
      <c r="EN17">
        <v>0.04</v>
      </c>
      <c r="EO17">
        <v>0.02</v>
      </c>
      <c r="EP17">
        <v>32.659129721202603</v>
      </c>
      <c r="EQ17">
        <v>-0.27249083460253398</v>
      </c>
      <c r="ER17">
        <v>8.60993816772153E-2</v>
      </c>
      <c r="ES17">
        <v>1</v>
      </c>
      <c r="ET17">
        <v>0.19617323859961699</v>
      </c>
      <c r="EU17">
        <v>-1.12761874055005E-2</v>
      </c>
      <c r="EV17">
        <v>2.95593794346113E-3</v>
      </c>
      <c r="EW17">
        <v>1</v>
      </c>
      <c r="EX17">
        <v>2</v>
      </c>
      <c r="EY17">
        <v>2</v>
      </c>
      <c r="EZ17" t="s">
        <v>348</v>
      </c>
      <c r="FA17">
        <v>2.9318</v>
      </c>
      <c r="FB17">
        <v>2.6375700000000002</v>
      </c>
      <c r="FC17">
        <v>8.2743999999999998E-2</v>
      </c>
      <c r="FD17">
        <v>9.0624499999999997E-2</v>
      </c>
      <c r="FE17">
        <v>8.7761099999999995E-2</v>
      </c>
      <c r="FF17">
        <v>7.2911500000000004E-2</v>
      </c>
      <c r="FG17">
        <v>32573</v>
      </c>
      <c r="FH17">
        <v>28322.400000000001</v>
      </c>
      <c r="FI17">
        <v>30889.599999999999</v>
      </c>
      <c r="FJ17">
        <v>27312.3</v>
      </c>
      <c r="FK17">
        <v>39506.300000000003</v>
      </c>
      <c r="FL17">
        <v>38276.1</v>
      </c>
      <c r="FM17">
        <v>43340.2</v>
      </c>
      <c r="FN17">
        <v>42164.9</v>
      </c>
      <c r="FO17">
        <v>1.9714499999999999</v>
      </c>
      <c r="FP17">
        <v>1.84578</v>
      </c>
      <c r="FQ17">
        <v>6.7733199999999993E-2</v>
      </c>
      <c r="FR17">
        <v>0</v>
      </c>
      <c r="FS17">
        <v>25.890699999999999</v>
      </c>
      <c r="FT17">
        <v>999.9</v>
      </c>
      <c r="FU17">
        <v>43.487000000000002</v>
      </c>
      <c r="FV17">
        <v>34.854999999999997</v>
      </c>
      <c r="FW17">
        <v>24.552099999999999</v>
      </c>
      <c r="FX17">
        <v>59.898400000000002</v>
      </c>
      <c r="FY17">
        <v>39.975999999999999</v>
      </c>
      <c r="FZ17">
        <v>1</v>
      </c>
      <c r="GA17">
        <v>0.30588700000000002</v>
      </c>
      <c r="GB17">
        <v>4.7975300000000001</v>
      </c>
      <c r="GC17">
        <v>20.294899999999998</v>
      </c>
      <c r="GD17">
        <v>5.2404999999999999</v>
      </c>
      <c r="GE17">
        <v>12.0688</v>
      </c>
      <c r="GF17">
        <v>4.9715499999999997</v>
      </c>
      <c r="GG17">
        <v>3.2903500000000001</v>
      </c>
      <c r="GH17">
        <v>461.4</v>
      </c>
      <c r="GI17">
        <v>9999</v>
      </c>
      <c r="GJ17">
        <v>9999</v>
      </c>
      <c r="GK17">
        <v>9999</v>
      </c>
      <c r="GL17">
        <v>1.8869400000000001</v>
      </c>
      <c r="GM17">
        <v>1.8830800000000001</v>
      </c>
      <c r="GN17">
        <v>1.8815599999999999</v>
      </c>
      <c r="GO17">
        <v>1.8822300000000001</v>
      </c>
      <c r="GP17">
        <v>1.8775900000000001</v>
      </c>
      <c r="GQ17">
        <v>1.8795200000000001</v>
      </c>
      <c r="GR17">
        <v>1.8789400000000001</v>
      </c>
      <c r="GS17">
        <v>1.88585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-3.605</v>
      </c>
      <c r="HH17">
        <v>-0.22</v>
      </c>
      <c r="HI17">
        <v>2</v>
      </c>
      <c r="HJ17">
        <v>523.38599999999997</v>
      </c>
      <c r="HK17">
        <v>499.88299999999998</v>
      </c>
      <c r="HL17">
        <v>19.7758</v>
      </c>
      <c r="HM17">
        <v>31.227599999999999</v>
      </c>
      <c r="HN17">
        <v>30.000299999999999</v>
      </c>
      <c r="HO17">
        <v>31.201699999999999</v>
      </c>
      <c r="HP17">
        <v>31.2517</v>
      </c>
      <c r="HQ17">
        <v>19.440999999999999</v>
      </c>
      <c r="HR17">
        <v>47.832500000000003</v>
      </c>
      <c r="HS17">
        <v>0</v>
      </c>
      <c r="HT17">
        <v>19.776299999999999</v>
      </c>
      <c r="HU17">
        <v>400</v>
      </c>
      <c r="HV17">
        <v>13.7263</v>
      </c>
      <c r="HW17">
        <v>100.233</v>
      </c>
      <c r="HX17">
        <v>101.559</v>
      </c>
    </row>
    <row r="18" spans="1:232" x14ac:dyDescent="0.25">
      <c r="A18">
        <v>2</v>
      </c>
      <c r="B18">
        <v>1566844173.5999999</v>
      </c>
      <c r="C18">
        <v>90.5</v>
      </c>
      <c r="D18" t="s">
        <v>353</v>
      </c>
      <c r="E18" t="s">
        <v>354</v>
      </c>
      <c r="G18">
        <v>1566844173.5999999</v>
      </c>
      <c r="H18">
        <f t="shared" si="0"/>
        <v>3.4679393329564994E-3</v>
      </c>
      <c r="I18">
        <f t="shared" si="1"/>
        <v>26.611160211008613</v>
      </c>
      <c r="J18">
        <f t="shared" si="2"/>
        <v>266.98200000000003</v>
      </c>
      <c r="K18">
        <f t="shared" si="3"/>
        <v>35.090344460995141</v>
      </c>
      <c r="L18">
        <f t="shared" si="4"/>
        <v>3.4859603690150536</v>
      </c>
      <c r="M18">
        <f t="shared" si="5"/>
        <v>26.522642782116002</v>
      </c>
      <c r="N18">
        <f t="shared" si="6"/>
        <v>0.19491913097205771</v>
      </c>
      <c r="O18">
        <f t="shared" si="7"/>
        <v>2.2490386679433034</v>
      </c>
      <c r="P18">
        <f t="shared" si="8"/>
        <v>0.1859968318501071</v>
      </c>
      <c r="Q18">
        <f t="shared" si="9"/>
        <v>0.11701561416823715</v>
      </c>
      <c r="R18">
        <f t="shared" si="10"/>
        <v>321.42489795081923</v>
      </c>
      <c r="S18">
        <f t="shared" si="11"/>
        <v>26.392204089161964</v>
      </c>
      <c r="T18">
        <f t="shared" si="12"/>
        <v>27.032499999999999</v>
      </c>
      <c r="U18">
        <f t="shared" si="13"/>
        <v>3.5859973067744675</v>
      </c>
      <c r="V18">
        <f t="shared" si="14"/>
        <v>55.693070765478168</v>
      </c>
      <c r="W18">
        <f t="shared" si="15"/>
        <v>1.7838027509718</v>
      </c>
      <c r="X18">
        <f t="shared" si="16"/>
        <v>3.202916855641412</v>
      </c>
      <c r="Y18">
        <f t="shared" si="17"/>
        <v>1.8021945558026675</v>
      </c>
      <c r="Z18">
        <f t="shared" si="18"/>
        <v>-152.93612458338163</v>
      </c>
      <c r="AA18">
        <f t="shared" si="19"/>
        <v>-231.62420484416418</v>
      </c>
      <c r="AB18">
        <f t="shared" si="20"/>
        <v>-22.021820990921341</v>
      </c>
      <c r="AC18">
        <f t="shared" si="21"/>
        <v>-85.157252467647936</v>
      </c>
      <c r="AD18">
        <v>-4.1157871875269099E-2</v>
      </c>
      <c r="AE18">
        <v>4.62033168075969E-2</v>
      </c>
      <c r="AF18">
        <v>3.4535021546074098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52813.13579395182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898.91864705882404</v>
      </c>
      <c r="AT18">
        <v>1102.33</v>
      </c>
      <c r="AU18">
        <f t="shared" si="27"/>
        <v>0.18452854675203967</v>
      </c>
      <c r="AV18">
        <v>0.5</v>
      </c>
      <c r="AW18">
        <f t="shared" si="28"/>
        <v>1681.1211004248478</v>
      </c>
      <c r="AX18">
        <f t="shared" si="29"/>
        <v>26.611160211008613</v>
      </c>
      <c r="AY18">
        <f t="shared" si="30"/>
        <v>155.10741678779345</v>
      </c>
      <c r="AZ18">
        <f t="shared" si="31"/>
        <v>0.4145854689612003</v>
      </c>
      <c r="BA18">
        <f t="shared" si="32"/>
        <v>1.6478789353009612E-2</v>
      </c>
      <c r="BB18">
        <f t="shared" si="33"/>
        <v>1.6558380884127262</v>
      </c>
      <c r="BC18" t="s">
        <v>356</v>
      </c>
      <c r="BD18">
        <v>645.32000000000005</v>
      </c>
      <c r="BE18">
        <f t="shared" si="34"/>
        <v>457.00999999999988</v>
      </c>
      <c r="BF18">
        <f t="shared" si="35"/>
        <v>0.44509168933103421</v>
      </c>
      <c r="BG18">
        <f t="shared" si="36"/>
        <v>0.79975813765998194</v>
      </c>
      <c r="BH18">
        <f t="shared" si="37"/>
        <v>0.37553735181557035</v>
      </c>
      <c r="BI18">
        <f t="shared" si="38"/>
        <v>0.77115792382700088</v>
      </c>
      <c r="BJ18">
        <v>2020</v>
      </c>
      <c r="BK18">
        <v>300</v>
      </c>
      <c r="BL18">
        <v>300</v>
      </c>
      <c r="BM18">
        <v>300</v>
      </c>
      <c r="BN18">
        <v>10177.6</v>
      </c>
      <c r="BO18">
        <v>1045.8699999999999</v>
      </c>
      <c r="BP18">
        <v>-6.7820700000000003E-3</v>
      </c>
      <c r="BQ18">
        <v>2.6516099999999998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1999.91</v>
      </c>
      <c r="CC18">
        <f t="shared" si="40"/>
        <v>1681.1211004248478</v>
      </c>
      <c r="CD18">
        <f t="shared" si="41"/>
        <v>0.84059837713939511</v>
      </c>
      <c r="CE18">
        <f t="shared" si="42"/>
        <v>0.19119675427879032</v>
      </c>
      <c r="CF18">
        <v>6</v>
      </c>
      <c r="CG18">
        <v>0.5</v>
      </c>
      <c r="CH18" t="s">
        <v>346</v>
      </c>
      <c r="CI18">
        <v>1566844173.5999999</v>
      </c>
      <c r="CJ18">
        <v>266.98200000000003</v>
      </c>
      <c r="CK18">
        <v>300.024</v>
      </c>
      <c r="CL18">
        <v>17.956099999999999</v>
      </c>
      <c r="CM18">
        <v>13.8696</v>
      </c>
      <c r="CN18">
        <v>500.03699999999998</v>
      </c>
      <c r="CO18">
        <v>99.2423</v>
      </c>
      <c r="CP18">
        <v>0.100138</v>
      </c>
      <c r="CQ18">
        <v>25.122199999999999</v>
      </c>
      <c r="CR18">
        <v>27.032499999999999</v>
      </c>
      <c r="CS18">
        <v>999.9</v>
      </c>
      <c r="CT18">
        <v>0</v>
      </c>
      <c r="CU18">
        <v>0</v>
      </c>
      <c r="CV18">
        <v>10001.200000000001</v>
      </c>
      <c r="CW18">
        <v>0</v>
      </c>
      <c r="CX18">
        <v>896.09500000000003</v>
      </c>
      <c r="CY18">
        <v>-33.042099999999998</v>
      </c>
      <c r="CZ18">
        <v>271.86399999999998</v>
      </c>
      <c r="DA18">
        <v>304.24400000000003</v>
      </c>
      <c r="DB18">
        <v>4.0864399999999996</v>
      </c>
      <c r="DC18">
        <v>270.452</v>
      </c>
      <c r="DD18">
        <v>300.024</v>
      </c>
      <c r="DE18">
        <v>18.181100000000001</v>
      </c>
      <c r="DF18">
        <v>13.8696</v>
      </c>
      <c r="DG18">
        <v>1.782</v>
      </c>
      <c r="DH18">
        <v>1.37646</v>
      </c>
      <c r="DI18">
        <v>15.629799999999999</v>
      </c>
      <c r="DJ18">
        <v>11.6607</v>
      </c>
      <c r="DK18">
        <v>1999.91</v>
      </c>
      <c r="DL18">
        <v>0.98000500000000001</v>
      </c>
      <c r="DM18">
        <v>1.9995200000000001E-2</v>
      </c>
      <c r="DN18">
        <v>0</v>
      </c>
      <c r="DO18">
        <v>898.19100000000003</v>
      </c>
      <c r="DP18">
        <v>4.9992900000000002</v>
      </c>
      <c r="DQ18">
        <v>20679.3</v>
      </c>
      <c r="DR18">
        <v>17313.7</v>
      </c>
      <c r="DS18">
        <v>48.125</v>
      </c>
      <c r="DT18">
        <v>48.936999999999998</v>
      </c>
      <c r="DU18">
        <v>48.686999999999998</v>
      </c>
      <c r="DV18">
        <v>49.061999999999998</v>
      </c>
      <c r="DW18">
        <v>49.875</v>
      </c>
      <c r="DX18">
        <v>1955.02</v>
      </c>
      <c r="DY18">
        <v>39.89</v>
      </c>
      <c r="DZ18">
        <v>0</v>
      </c>
      <c r="EA18">
        <v>90</v>
      </c>
      <c r="EB18">
        <v>898.91864705882404</v>
      </c>
      <c r="EC18">
        <v>-9.0075980602578998</v>
      </c>
      <c r="ED18">
        <v>-429.85294423365099</v>
      </c>
      <c r="EE18">
        <v>20730.4588235294</v>
      </c>
      <c r="EF18">
        <v>10</v>
      </c>
      <c r="EG18">
        <v>1566844143.0999999</v>
      </c>
      <c r="EH18" t="s">
        <v>357</v>
      </c>
      <c r="EI18">
        <v>77</v>
      </c>
      <c r="EJ18">
        <v>-3.47</v>
      </c>
      <c r="EK18">
        <v>-0.22500000000000001</v>
      </c>
      <c r="EL18">
        <v>300</v>
      </c>
      <c r="EM18">
        <v>14</v>
      </c>
      <c r="EN18">
        <v>0.06</v>
      </c>
      <c r="EO18">
        <v>0.02</v>
      </c>
      <c r="EP18">
        <v>26.583868945784602</v>
      </c>
      <c r="EQ18">
        <v>-0.27780413779795299</v>
      </c>
      <c r="ER18">
        <v>6.9532590145444398E-2</v>
      </c>
      <c r="ES18">
        <v>1</v>
      </c>
      <c r="ET18">
        <v>0.188182125362405</v>
      </c>
      <c r="EU18">
        <v>8.5210202189513307E-2</v>
      </c>
      <c r="EV18">
        <v>1.0669456132339E-2</v>
      </c>
      <c r="EW18">
        <v>1</v>
      </c>
      <c r="EX18">
        <v>2</v>
      </c>
      <c r="EY18">
        <v>2</v>
      </c>
      <c r="EZ18" t="s">
        <v>348</v>
      </c>
      <c r="FA18">
        <v>2.9319500000000001</v>
      </c>
      <c r="FB18">
        <v>2.6376900000000001</v>
      </c>
      <c r="FC18">
        <v>6.5185199999999999E-2</v>
      </c>
      <c r="FD18">
        <v>7.2165000000000007E-2</v>
      </c>
      <c r="FE18">
        <v>8.81884E-2</v>
      </c>
      <c r="FF18">
        <v>7.3228000000000001E-2</v>
      </c>
      <c r="FG18">
        <v>33193.800000000003</v>
      </c>
      <c r="FH18">
        <v>28895</v>
      </c>
      <c r="FI18">
        <v>30887.200000000001</v>
      </c>
      <c r="FJ18">
        <v>27310.5</v>
      </c>
      <c r="FK18">
        <v>39483.1</v>
      </c>
      <c r="FL18">
        <v>38258.800000000003</v>
      </c>
      <c r="FM18">
        <v>43337.5</v>
      </c>
      <c r="FN18">
        <v>42162.400000000001</v>
      </c>
      <c r="FO18">
        <v>1.97105</v>
      </c>
      <c r="FP18">
        <v>1.8446800000000001</v>
      </c>
      <c r="FQ18">
        <v>7.0244100000000004E-2</v>
      </c>
      <c r="FR18">
        <v>0</v>
      </c>
      <c r="FS18">
        <v>25.8828</v>
      </c>
      <c r="FT18">
        <v>999.9</v>
      </c>
      <c r="FU18">
        <v>43.290999999999997</v>
      </c>
      <c r="FV18">
        <v>34.886000000000003</v>
      </c>
      <c r="FW18">
        <v>24.482099999999999</v>
      </c>
      <c r="FX18">
        <v>60.078400000000002</v>
      </c>
      <c r="FY18">
        <v>39.679499999999997</v>
      </c>
      <c r="FZ18">
        <v>1</v>
      </c>
      <c r="GA18">
        <v>0.31098799999999999</v>
      </c>
      <c r="GB18">
        <v>5.1992700000000003</v>
      </c>
      <c r="GC18">
        <v>20.281400000000001</v>
      </c>
      <c r="GD18">
        <v>5.2354099999999999</v>
      </c>
      <c r="GE18">
        <v>12.0693</v>
      </c>
      <c r="GF18">
        <v>4.9713500000000002</v>
      </c>
      <c r="GG18">
        <v>3.2906</v>
      </c>
      <c r="GH18">
        <v>461.5</v>
      </c>
      <c r="GI18">
        <v>9999</v>
      </c>
      <c r="GJ18">
        <v>9999</v>
      </c>
      <c r="GK18">
        <v>9999</v>
      </c>
      <c r="GL18">
        <v>1.88696</v>
      </c>
      <c r="GM18">
        <v>1.88307</v>
      </c>
      <c r="GN18">
        <v>1.8815599999999999</v>
      </c>
      <c r="GO18">
        <v>1.8822399999999999</v>
      </c>
      <c r="GP18">
        <v>1.8775900000000001</v>
      </c>
      <c r="GQ18">
        <v>1.8795299999999999</v>
      </c>
      <c r="GR18">
        <v>1.87887</v>
      </c>
      <c r="GS18">
        <v>1.8858600000000001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-3.47</v>
      </c>
      <c r="HH18">
        <v>-0.22500000000000001</v>
      </c>
      <c r="HI18">
        <v>2</v>
      </c>
      <c r="HJ18">
        <v>523.32399999999996</v>
      </c>
      <c r="HK18">
        <v>499.29599999999999</v>
      </c>
      <c r="HL18">
        <v>19.6846</v>
      </c>
      <c r="HM18">
        <v>31.2576</v>
      </c>
      <c r="HN18">
        <v>30.0001</v>
      </c>
      <c r="HO18">
        <v>31.226099999999999</v>
      </c>
      <c r="HP18">
        <v>31.273399999999999</v>
      </c>
      <c r="HQ18">
        <v>15.518599999999999</v>
      </c>
      <c r="HR18">
        <v>47.156799999999997</v>
      </c>
      <c r="HS18">
        <v>0</v>
      </c>
      <c r="HT18">
        <v>19.663900000000002</v>
      </c>
      <c r="HU18">
        <v>300</v>
      </c>
      <c r="HV18">
        <v>13.7469</v>
      </c>
      <c r="HW18">
        <v>100.226</v>
      </c>
      <c r="HX18">
        <v>101.553</v>
      </c>
    </row>
    <row r="19" spans="1:232" x14ac:dyDescent="0.25">
      <c r="A19">
        <v>3</v>
      </c>
      <c r="B19">
        <v>1566844294.0999999</v>
      </c>
      <c r="C19">
        <v>211</v>
      </c>
      <c r="D19" t="s">
        <v>358</v>
      </c>
      <c r="E19" t="s">
        <v>359</v>
      </c>
      <c r="G19">
        <v>1566844294.0999999</v>
      </c>
      <c r="H19">
        <f t="shared" si="0"/>
        <v>4.3799059521091128E-3</v>
      </c>
      <c r="I19">
        <f t="shared" si="1"/>
        <v>21.781671429250594</v>
      </c>
      <c r="J19">
        <f t="shared" si="2"/>
        <v>172.989</v>
      </c>
      <c r="K19">
        <f t="shared" si="3"/>
        <v>29.676744430292445</v>
      </c>
      <c r="L19">
        <f t="shared" si="4"/>
        <v>2.9480749832223552</v>
      </c>
      <c r="M19">
        <f t="shared" si="5"/>
        <v>17.184652597947601</v>
      </c>
      <c r="N19">
        <f t="shared" si="6"/>
        <v>0.26179603235522081</v>
      </c>
      <c r="O19">
        <f t="shared" si="7"/>
        <v>2.2524506631364418</v>
      </c>
      <c r="P19">
        <f t="shared" si="8"/>
        <v>0.2459902948583548</v>
      </c>
      <c r="Q19">
        <f t="shared" si="9"/>
        <v>0.15508443287740642</v>
      </c>
      <c r="R19">
        <f t="shared" si="10"/>
        <v>321.41213000814213</v>
      </c>
      <c r="S19">
        <f t="shared" si="11"/>
        <v>26.257581292345634</v>
      </c>
      <c r="T19">
        <f t="shared" si="12"/>
        <v>26.742100000000001</v>
      </c>
      <c r="U19">
        <f t="shared" si="13"/>
        <v>3.5253028689992294</v>
      </c>
      <c r="V19">
        <f t="shared" si="14"/>
        <v>55.755825465468121</v>
      </c>
      <c r="W19">
        <f t="shared" si="15"/>
        <v>1.80398669423032</v>
      </c>
      <c r="X19">
        <f t="shared" si="16"/>
        <v>3.2355124853233557</v>
      </c>
      <c r="Y19">
        <f t="shared" si="17"/>
        <v>1.7213161747689094</v>
      </c>
      <c r="Z19">
        <f t="shared" si="18"/>
        <v>-193.15385248801186</v>
      </c>
      <c r="AA19">
        <f t="shared" si="19"/>
        <v>-176.05518739493698</v>
      </c>
      <c r="AB19">
        <f t="shared" si="20"/>
        <v>-16.703051119760762</v>
      </c>
      <c r="AC19">
        <f t="shared" si="21"/>
        <v>-64.499960994567459</v>
      </c>
      <c r="AD19">
        <v>-4.1249755227844701E-2</v>
      </c>
      <c r="AE19">
        <v>4.6306463920286797E-2</v>
      </c>
      <c r="AF19">
        <v>3.4596030678171301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52895.939215857288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360</v>
      </c>
      <c r="AS19">
        <v>889.928588235294</v>
      </c>
      <c r="AT19">
        <v>1056.3</v>
      </c>
      <c r="AU19">
        <f t="shared" si="27"/>
        <v>0.15750393994575973</v>
      </c>
      <c r="AV19">
        <v>0.5</v>
      </c>
      <c r="AW19">
        <f t="shared" si="28"/>
        <v>1681.0539004248649</v>
      </c>
      <c r="AX19">
        <f t="shared" si="29"/>
        <v>21.781671429250594</v>
      </c>
      <c r="AY19">
        <f t="shared" si="30"/>
        <v>132.38630628905153</v>
      </c>
      <c r="AZ19">
        <f t="shared" si="31"/>
        <v>0.38600776294613276</v>
      </c>
      <c r="BA19">
        <f t="shared" si="32"/>
        <v>1.3606554616280785E-2</v>
      </c>
      <c r="BB19">
        <f t="shared" si="33"/>
        <v>1.7715705765407557</v>
      </c>
      <c r="BC19" t="s">
        <v>361</v>
      </c>
      <c r="BD19">
        <v>648.55999999999995</v>
      </c>
      <c r="BE19">
        <f t="shared" si="34"/>
        <v>407.74</v>
      </c>
      <c r="BF19">
        <f t="shared" si="35"/>
        <v>0.40803308913696462</v>
      </c>
      <c r="BG19">
        <f t="shared" si="36"/>
        <v>0.82109212171738222</v>
      </c>
      <c r="BH19">
        <f t="shared" si="37"/>
        <v>0.33568062134373661</v>
      </c>
      <c r="BI19">
        <f t="shared" si="38"/>
        <v>0.79060502193455529</v>
      </c>
      <c r="BJ19">
        <v>2022</v>
      </c>
      <c r="BK19">
        <v>300</v>
      </c>
      <c r="BL19">
        <v>300</v>
      </c>
      <c r="BM19">
        <v>300</v>
      </c>
      <c r="BN19">
        <v>10178.200000000001</v>
      </c>
      <c r="BO19">
        <v>1011.24</v>
      </c>
      <c r="BP19">
        <v>-6.7823400000000004E-3</v>
      </c>
      <c r="BQ19">
        <v>2.95526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1999.83</v>
      </c>
      <c r="CC19">
        <f t="shared" si="40"/>
        <v>1681.0539004248649</v>
      </c>
      <c r="CD19">
        <f t="shared" si="41"/>
        <v>0.84059840107652395</v>
      </c>
      <c r="CE19">
        <f t="shared" si="42"/>
        <v>0.19119680215304777</v>
      </c>
      <c r="CF19">
        <v>6</v>
      </c>
      <c r="CG19">
        <v>0.5</v>
      </c>
      <c r="CH19" t="s">
        <v>346</v>
      </c>
      <c r="CI19">
        <v>1566844294.0999999</v>
      </c>
      <c r="CJ19">
        <v>172.989</v>
      </c>
      <c r="CK19">
        <v>200.036</v>
      </c>
      <c r="CL19">
        <v>18.159800000000001</v>
      </c>
      <c r="CM19">
        <v>12.9994</v>
      </c>
      <c r="CN19">
        <v>500.00400000000002</v>
      </c>
      <c r="CO19">
        <v>99.239599999999996</v>
      </c>
      <c r="CP19">
        <v>9.9968399999999999E-2</v>
      </c>
      <c r="CQ19">
        <v>25.292300000000001</v>
      </c>
      <c r="CR19">
        <v>26.742100000000001</v>
      </c>
      <c r="CS19">
        <v>999.9</v>
      </c>
      <c r="CT19">
        <v>0</v>
      </c>
      <c r="CU19">
        <v>0</v>
      </c>
      <c r="CV19">
        <v>10023.799999999999</v>
      </c>
      <c r="CW19">
        <v>0</v>
      </c>
      <c r="CX19">
        <v>911.71</v>
      </c>
      <c r="CY19">
        <v>-27.047000000000001</v>
      </c>
      <c r="CZ19">
        <v>176.18899999999999</v>
      </c>
      <c r="DA19">
        <v>202.67099999999999</v>
      </c>
      <c r="DB19">
        <v>5.1604200000000002</v>
      </c>
      <c r="DC19">
        <v>176.42099999999999</v>
      </c>
      <c r="DD19">
        <v>200.036</v>
      </c>
      <c r="DE19">
        <v>18.387799999999999</v>
      </c>
      <c r="DF19">
        <v>12.9994</v>
      </c>
      <c r="DG19">
        <v>1.80217</v>
      </c>
      <c r="DH19">
        <v>1.29006</v>
      </c>
      <c r="DI19">
        <v>15.8057</v>
      </c>
      <c r="DJ19">
        <v>10.6835</v>
      </c>
      <c r="DK19">
        <v>1999.83</v>
      </c>
      <c r="DL19">
        <v>0.98000200000000004</v>
      </c>
      <c r="DM19">
        <v>1.9997899999999999E-2</v>
      </c>
      <c r="DN19">
        <v>0</v>
      </c>
      <c r="DO19">
        <v>889.34500000000003</v>
      </c>
      <c r="DP19">
        <v>4.9992900000000002</v>
      </c>
      <c r="DQ19">
        <v>20465.900000000001</v>
      </c>
      <c r="DR19">
        <v>17312.900000000001</v>
      </c>
      <c r="DS19">
        <v>48.125</v>
      </c>
      <c r="DT19">
        <v>48.625</v>
      </c>
      <c r="DU19">
        <v>48.625</v>
      </c>
      <c r="DV19">
        <v>48.875</v>
      </c>
      <c r="DW19">
        <v>49.875</v>
      </c>
      <c r="DX19">
        <v>1954.94</v>
      </c>
      <c r="DY19">
        <v>39.89</v>
      </c>
      <c r="DZ19">
        <v>0</v>
      </c>
      <c r="EA19">
        <v>120.09999990463299</v>
      </c>
      <c r="EB19">
        <v>889.928588235294</v>
      </c>
      <c r="EC19">
        <v>-7.1522059282583603</v>
      </c>
      <c r="ED19">
        <v>213.23528778200901</v>
      </c>
      <c r="EE19">
        <v>20542.099999999999</v>
      </c>
      <c r="EF19">
        <v>10</v>
      </c>
      <c r="EG19">
        <v>1566844235.5999999</v>
      </c>
      <c r="EH19" t="s">
        <v>362</v>
      </c>
      <c r="EI19">
        <v>78</v>
      </c>
      <c r="EJ19">
        <v>-3.4319999999999999</v>
      </c>
      <c r="EK19">
        <v>-0.22800000000000001</v>
      </c>
      <c r="EL19">
        <v>200</v>
      </c>
      <c r="EM19">
        <v>13</v>
      </c>
      <c r="EN19">
        <v>0.04</v>
      </c>
      <c r="EO19">
        <v>0.02</v>
      </c>
      <c r="EP19">
        <v>21.275376305885299</v>
      </c>
      <c r="EQ19">
        <v>3.0138573719805901</v>
      </c>
      <c r="ER19">
        <v>0.30528646891506001</v>
      </c>
      <c r="ES19">
        <v>0</v>
      </c>
      <c r="ET19">
        <v>0.24828070148353201</v>
      </c>
      <c r="EU19">
        <v>8.2813513440117198E-2</v>
      </c>
      <c r="EV19">
        <v>8.3875638169349804E-3</v>
      </c>
      <c r="EW19">
        <v>1</v>
      </c>
      <c r="EX19">
        <v>1</v>
      </c>
      <c r="EY19">
        <v>2</v>
      </c>
      <c r="EZ19" t="s">
        <v>363</v>
      </c>
      <c r="FA19">
        <v>2.9319600000000001</v>
      </c>
      <c r="FB19">
        <v>2.6375199999999999</v>
      </c>
      <c r="FC19">
        <v>4.4984499999999997E-2</v>
      </c>
      <c r="FD19">
        <v>5.1199500000000002E-2</v>
      </c>
      <c r="FE19">
        <v>8.8924500000000004E-2</v>
      </c>
      <c r="FF19">
        <v>6.9780499999999995E-2</v>
      </c>
      <c r="FG19">
        <v>33916</v>
      </c>
      <c r="FH19">
        <v>29552.400000000001</v>
      </c>
      <c r="FI19">
        <v>30891.8</v>
      </c>
      <c r="FJ19">
        <v>27314.799999999999</v>
      </c>
      <c r="FK19">
        <v>39454.5</v>
      </c>
      <c r="FL19">
        <v>38405</v>
      </c>
      <c r="FM19">
        <v>43343.9</v>
      </c>
      <c r="FN19">
        <v>42168.800000000003</v>
      </c>
      <c r="FO19">
        <v>1.9731300000000001</v>
      </c>
      <c r="FP19">
        <v>1.8448500000000001</v>
      </c>
      <c r="FQ19">
        <v>6.9219600000000006E-2</v>
      </c>
      <c r="FR19">
        <v>0</v>
      </c>
      <c r="FS19">
        <v>25.608599999999999</v>
      </c>
      <c r="FT19">
        <v>999.9</v>
      </c>
      <c r="FU19">
        <v>43.072000000000003</v>
      </c>
      <c r="FV19">
        <v>34.926000000000002</v>
      </c>
      <c r="FW19">
        <v>24.4146</v>
      </c>
      <c r="FX19">
        <v>59.528399999999998</v>
      </c>
      <c r="FY19">
        <v>39.8277</v>
      </c>
      <c r="FZ19">
        <v>1</v>
      </c>
      <c r="GA19">
        <v>0.29744199999999998</v>
      </c>
      <c r="GB19">
        <v>3.04053</v>
      </c>
      <c r="GC19">
        <v>20.336300000000001</v>
      </c>
      <c r="GD19">
        <v>5.2400500000000001</v>
      </c>
      <c r="GE19">
        <v>12.0642</v>
      </c>
      <c r="GF19">
        <v>4.9714999999999998</v>
      </c>
      <c r="GG19">
        <v>3.2904800000000001</v>
      </c>
      <c r="GH19">
        <v>461.5</v>
      </c>
      <c r="GI19">
        <v>9999</v>
      </c>
      <c r="GJ19">
        <v>9999</v>
      </c>
      <c r="GK19">
        <v>9999</v>
      </c>
      <c r="GL19">
        <v>1.8869800000000001</v>
      </c>
      <c r="GM19">
        <v>1.8830899999999999</v>
      </c>
      <c r="GN19">
        <v>1.88157</v>
      </c>
      <c r="GO19">
        <v>1.88229</v>
      </c>
      <c r="GP19">
        <v>1.8775900000000001</v>
      </c>
      <c r="GQ19">
        <v>1.87958</v>
      </c>
      <c r="GR19">
        <v>1.8789400000000001</v>
      </c>
      <c r="GS19">
        <v>1.8858699999999999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-3.4319999999999999</v>
      </c>
      <c r="HH19">
        <v>-0.22800000000000001</v>
      </c>
      <c r="HI19">
        <v>2</v>
      </c>
      <c r="HJ19">
        <v>524.34299999999996</v>
      </c>
      <c r="HK19">
        <v>499.07499999999999</v>
      </c>
      <c r="HL19">
        <v>20.8339</v>
      </c>
      <c r="HM19">
        <v>31.191800000000001</v>
      </c>
      <c r="HN19">
        <v>29.998999999999999</v>
      </c>
      <c r="HO19">
        <v>31.1858</v>
      </c>
      <c r="HP19">
        <v>31.2319</v>
      </c>
      <c r="HQ19">
        <v>11.4497</v>
      </c>
      <c r="HR19">
        <v>49.758200000000002</v>
      </c>
      <c r="HS19">
        <v>0</v>
      </c>
      <c r="HT19">
        <v>20.998899999999999</v>
      </c>
      <c r="HU19">
        <v>200</v>
      </c>
      <c r="HV19">
        <v>12.896599999999999</v>
      </c>
      <c r="HW19">
        <v>100.241</v>
      </c>
      <c r="HX19">
        <v>101.569</v>
      </c>
    </row>
    <row r="20" spans="1:232" x14ac:dyDescent="0.25">
      <c r="A20">
        <v>4</v>
      </c>
      <c r="B20">
        <v>1566844414.5999999</v>
      </c>
      <c r="C20">
        <v>331.5</v>
      </c>
      <c r="D20" t="s">
        <v>364</v>
      </c>
      <c r="E20" t="s">
        <v>365</v>
      </c>
      <c r="G20">
        <v>1566844414.5999999</v>
      </c>
      <c r="H20">
        <f t="shared" si="0"/>
        <v>5.398749956291287E-3</v>
      </c>
      <c r="I20">
        <f t="shared" si="1"/>
        <v>13.386482501146972</v>
      </c>
      <c r="J20">
        <f t="shared" si="2"/>
        <v>83.438000000000002</v>
      </c>
      <c r="K20">
        <f t="shared" si="3"/>
        <v>14.374983827186215</v>
      </c>
      <c r="L20">
        <f t="shared" si="4"/>
        <v>1.4279741236215471</v>
      </c>
      <c r="M20">
        <f t="shared" si="5"/>
        <v>8.2885174939397999</v>
      </c>
      <c r="N20">
        <f t="shared" si="6"/>
        <v>0.33875921892659799</v>
      </c>
      <c r="O20">
        <f t="shared" si="7"/>
        <v>2.2512574270206565</v>
      </c>
      <c r="P20">
        <f t="shared" si="8"/>
        <v>0.31277583689615512</v>
      </c>
      <c r="Q20">
        <f t="shared" si="9"/>
        <v>0.19765305917237486</v>
      </c>
      <c r="R20">
        <f t="shared" si="10"/>
        <v>321.47277773589894</v>
      </c>
      <c r="S20">
        <f t="shared" si="11"/>
        <v>26.732144837240863</v>
      </c>
      <c r="T20">
        <f t="shared" si="12"/>
        <v>26.919799999999999</v>
      </c>
      <c r="U20">
        <f t="shared" si="13"/>
        <v>3.562335237799362</v>
      </c>
      <c r="V20">
        <f t="shared" si="14"/>
        <v>55.807638648979498</v>
      </c>
      <c r="W20">
        <f t="shared" si="15"/>
        <v>1.8947921718480303</v>
      </c>
      <c r="X20">
        <f t="shared" si="16"/>
        <v>3.3952201127267703</v>
      </c>
      <c r="Y20">
        <f t="shared" si="17"/>
        <v>1.6675430659513317</v>
      </c>
      <c r="Z20">
        <f t="shared" si="18"/>
        <v>-238.08487307244576</v>
      </c>
      <c r="AA20">
        <f t="shared" si="19"/>
        <v>-98.928516159553425</v>
      </c>
      <c r="AB20">
        <f t="shared" si="20"/>
        <v>-9.4373946669860214</v>
      </c>
      <c r="AC20">
        <f t="shared" si="21"/>
        <v>-24.978006163086235</v>
      </c>
      <c r="AD20">
        <v>-4.1217607628831497E-2</v>
      </c>
      <c r="AE20">
        <v>4.6270375424110097E-2</v>
      </c>
      <c r="AF20">
        <v>3.4574690491139299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52712.809646032634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898.20100000000002</v>
      </c>
      <c r="AT20">
        <v>1007.81</v>
      </c>
      <c r="AU20">
        <f t="shared" si="27"/>
        <v>0.10875958762068239</v>
      </c>
      <c r="AV20">
        <v>0.5</v>
      </c>
      <c r="AW20">
        <f t="shared" si="28"/>
        <v>1681.3731004247838</v>
      </c>
      <c r="AX20">
        <f t="shared" si="29"/>
        <v>13.386482501146972</v>
      </c>
      <c r="AY20">
        <f t="shared" si="30"/>
        <v>91.432722519353845</v>
      </c>
      <c r="AZ20">
        <f t="shared" si="31"/>
        <v>0.32268979271886561</v>
      </c>
      <c r="BA20">
        <f t="shared" si="32"/>
        <v>8.6109161478088135E-3</v>
      </c>
      <c r="BB20">
        <f t="shared" si="33"/>
        <v>1.904922554846648</v>
      </c>
      <c r="BC20" t="s">
        <v>367</v>
      </c>
      <c r="BD20">
        <v>682.6</v>
      </c>
      <c r="BE20">
        <f t="shared" si="34"/>
        <v>325.20999999999992</v>
      </c>
      <c r="BF20">
        <f t="shared" si="35"/>
        <v>0.33704068140586069</v>
      </c>
      <c r="BG20">
        <f t="shared" si="36"/>
        <v>0.85514095705587057</v>
      </c>
      <c r="BH20">
        <f t="shared" si="37"/>
        <v>0.2451367401279782</v>
      </c>
      <c r="BI20">
        <f t="shared" si="38"/>
        <v>0.81109143921101212</v>
      </c>
      <c r="BJ20">
        <v>2024</v>
      </c>
      <c r="BK20">
        <v>300</v>
      </c>
      <c r="BL20">
        <v>300</v>
      </c>
      <c r="BM20">
        <v>300</v>
      </c>
      <c r="BN20">
        <v>10178.5</v>
      </c>
      <c r="BO20">
        <v>983.91600000000005</v>
      </c>
      <c r="BP20">
        <v>-6.7823400000000004E-3</v>
      </c>
      <c r="BQ20">
        <v>2.15869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2000.21</v>
      </c>
      <c r="CC20">
        <f t="shared" si="40"/>
        <v>1681.3731004247838</v>
      </c>
      <c r="CD20">
        <f t="shared" si="41"/>
        <v>0.84059828739221576</v>
      </c>
      <c r="CE20">
        <f t="shared" si="42"/>
        <v>0.19119657478443169</v>
      </c>
      <c r="CF20">
        <v>6</v>
      </c>
      <c r="CG20">
        <v>0.5</v>
      </c>
      <c r="CH20" t="s">
        <v>346</v>
      </c>
      <c r="CI20">
        <v>1566844414.5999999</v>
      </c>
      <c r="CJ20">
        <v>83.438000000000002</v>
      </c>
      <c r="CK20">
        <v>100.042</v>
      </c>
      <c r="CL20">
        <v>19.074300000000001</v>
      </c>
      <c r="CM20">
        <v>12.7195</v>
      </c>
      <c r="CN20">
        <v>500.01</v>
      </c>
      <c r="CO20">
        <v>99.237499999999997</v>
      </c>
      <c r="CP20">
        <v>9.9942100000000006E-2</v>
      </c>
      <c r="CQ20">
        <v>26.104700000000001</v>
      </c>
      <c r="CR20">
        <v>26.919799999999999</v>
      </c>
      <c r="CS20">
        <v>999.9</v>
      </c>
      <c r="CT20">
        <v>0</v>
      </c>
      <c r="CU20">
        <v>0</v>
      </c>
      <c r="CV20">
        <v>10016.200000000001</v>
      </c>
      <c r="CW20">
        <v>0</v>
      </c>
      <c r="CX20">
        <v>959.99199999999996</v>
      </c>
      <c r="CY20">
        <v>-16.603999999999999</v>
      </c>
      <c r="CZ20">
        <v>85.060500000000005</v>
      </c>
      <c r="DA20">
        <v>101.331</v>
      </c>
      <c r="DB20">
        <v>6.3548400000000003</v>
      </c>
      <c r="DC20">
        <v>86.956000000000003</v>
      </c>
      <c r="DD20">
        <v>100.042</v>
      </c>
      <c r="DE20">
        <v>19.305299999999999</v>
      </c>
      <c r="DF20">
        <v>12.7195</v>
      </c>
      <c r="DG20">
        <v>1.8928799999999999</v>
      </c>
      <c r="DH20">
        <v>1.2622500000000001</v>
      </c>
      <c r="DI20">
        <v>16.575700000000001</v>
      </c>
      <c r="DJ20">
        <v>10.3567</v>
      </c>
      <c r="DK20">
        <v>2000.21</v>
      </c>
      <c r="DL20">
        <v>0.98000500000000001</v>
      </c>
      <c r="DM20">
        <v>1.9995200000000001E-2</v>
      </c>
      <c r="DN20">
        <v>0</v>
      </c>
      <c r="DO20">
        <v>897.37599999999998</v>
      </c>
      <c r="DP20">
        <v>4.9992900000000002</v>
      </c>
      <c r="DQ20">
        <v>20616.5</v>
      </c>
      <c r="DR20">
        <v>17316.2</v>
      </c>
      <c r="DS20">
        <v>47.936999999999998</v>
      </c>
      <c r="DT20">
        <v>48.375</v>
      </c>
      <c r="DU20">
        <v>48.436999999999998</v>
      </c>
      <c r="DV20">
        <v>48.375</v>
      </c>
      <c r="DW20">
        <v>49.686999999999998</v>
      </c>
      <c r="DX20">
        <v>1955.32</v>
      </c>
      <c r="DY20">
        <v>39.89</v>
      </c>
      <c r="DZ20">
        <v>0</v>
      </c>
      <c r="EA20">
        <v>120.10000014305101</v>
      </c>
      <c r="EB20">
        <v>898.20100000000002</v>
      </c>
      <c r="EC20">
        <v>-6.5818627349152896</v>
      </c>
      <c r="ED20">
        <v>-251.20097915546199</v>
      </c>
      <c r="EE20">
        <v>20635.4294117647</v>
      </c>
      <c r="EF20">
        <v>10</v>
      </c>
      <c r="EG20">
        <v>1566844361.5999999</v>
      </c>
      <c r="EH20" t="s">
        <v>368</v>
      </c>
      <c r="EI20">
        <v>79</v>
      </c>
      <c r="EJ20">
        <v>-3.5179999999999998</v>
      </c>
      <c r="EK20">
        <v>-0.23100000000000001</v>
      </c>
      <c r="EL20">
        <v>100</v>
      </c>
      <c r="EM20">
        <v>13</v>
      </c>
      <c r="EN20">
        <v>0.17</v>
      </c>
      <c r="EO20">
        <v>0.01</v>
      </c>
      <c r="EP20">
        <v>13.130808442767201</v>
      </c>
      <c r="EQ20">
        <v>1.2769623370443</v>
      </c>
      <c r="ER20">
        <v>0.13077799981892799</v>
      </c>
      <c r="ES20">
        <v>0</v>
      </c>
      <c r="ET20">
        <v>0.326442465943246</v>
      </c>
      <c r="EU20">
        <v>8.0249611277130498E-2</v>
      </c>
      <c r="EV20">
        <v>8.1453992536143598E-3</v>
      </c>
      <c r="EW20">
        <v>1</v>
      </c>
      <c r="EX20">
        <v>1</v>
      </c>
      <c r="EY20">
        <v>2</v>
      </c>
      <c r="EZ20" t="s">
        <v>363</v>
      </c>
      <c r="FA20">
        <v>2.93215</v>
      </c>
      <c r="FB20">
        <v>2.6374900000000001</v>
      </c>
      <c r="FC20">
        <v>2.3222400000000001E-2</v>
      </c>
      <c r="FD20">
        <v>2.7155700000000001E-2</v>
      </c>
      <c r="FE20">
        <v>9.2140799999999995E-2</v>
      </c>
      <c r="FF20">
        <v>6.8663500000000002E-2</v>
      </c>
      <c r="FG20">
        <v>34698.800000000003</v>
      </c>
      <c r="FH20">
        <v>30306.400000000001</v>
      </c>
      <c r="FI20">
        <v>30900.7</v>
      </c>
      <c r="FJ20">
        <v>27319.4</v>
      </c>
      <c r="FK20">
        <v>39321.9</v>
      </c>
      <c r="FL20">
        <v>38455.699999999997</v>
      </c>
      <c r="FM20">
        <v>43354.8</v>
      </c>
      <c r="FN20">
        <v>42176.3</v>
      </c>
      <c r="FO20">
        <v>1.9750799999999999</v>
      </c>
      <c r="FP20">
        <v>1.8456999999999999</v>
      </c>
      <c r="FQ20">
        <v>7.5764999999999999E-2</v>
      </c>
      <c r="FR20">
        <v>0</v>
      </c>
      <c r="FS20">
        <v>25.679400000000001</v>
      </c>
      <c r="FT20">
        <v>999.9</v>
      </c>
      <c r="FU20">
        <v>42.820999999999998</v>
      </c>
      <c r="FV20">
        <v>34.936</v>
      </c>
      <c r="FW20">
        <v>24.285900000000002</v>
      </c>
      <c r="FX20">
        <v>59.198399999999999</v>
      </c>
      <c r="FY20">
        <v>39.931899999999999</v>
      </c>
      <c r="FZ20">
        <v>1</v>
      </c>
      <c r="GA20">
        <v>0.28672500000000001</v>
      </c>
      <c r="GB20">
        <v>2.7737599999999998</v>
      </c>
      <c r="GC20">
        <v>20.3401</v>
      </c>
      <c r="GD20">
        <v>5.2397499999999999</v>
      </c>
      <c r="GE20">
        <v>12.0639</v>
      </c>
      <c r="GF20">
        <v>4.9698000000000002</v>
      </c>
      <c r="GG20">
        <v>3.2904300000000002</v>
      </c>
      <c r="GH20">
        <v>461.5</v>
      </c>
      <c r="GI20">
        <v>9999</v>
      </c>
      <c r="GJ20">
        <v>9999</v>
      </c>
      <c r="GK20">
        <v>9999</v>
      </c>
      <c r="GL20">
        <v>1.8870100000000001</v>
      </c>
      <c r="GM20">
        <v>1.8830899999999999</v>
      </c>
      <c r="GN20">
        <v>1.8815599999999999</v>
      </c>
      <c r="GO20">
        <v>1.8823000000000001</v>
      </c>
      <c r="GP20">
        <v>1.87761</v>
      </c>
      <c r="GQ20">
        <v>1.87957</v>
      </c>
      <c r="GR20">
        <v>1.87893</v>
      </c>
      <c r="GS20">
        <v>1.88588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-3.5179999999999998</v>
      </c>
      <c r="HH20">
        <v>-0.23100000000000001</v>
      </c>
      <c r="HI20">
        <v>2</v>
      </c>
      <c r="HJ20">
        <v>524.95299999999997</v>
      </c>
      <c r="HK20">
        <v>499.01400000000001</v>
      </c>
      <c r="HL20">
        <v>22.1936</v>
      </c>
      <c r="HM20">
        <v>31.068999999999999</v>
      </c>
      <c r="HN20">
        <v>29.999400000000001</v>
      </c>
      <c r="HO20">
        <v>31.104900000000001</v>
      </c>
      <c r="HP20">
        <v>31.153199999999998</v>
      </c>
      <c r="HQ20">
        <v>7.2611999999999997</v>
      </c>
      <c r="HR20">
        <v>50.692599999999999</v>
      </c>
      <c r="HS20">
        <v>0</v>
      </c>
      <c r="HT20">
        <v>22.242799999999999</v>
      </c>
      <c r="HU20">
        <v>100</v>
      </c>
      <c r="HV20">
        <v>12.587899999999999</v>
      </c>
      <c r="HW20">
        <v>100.268</v>
      </c>
      <c r="HX20">
        <v>101.586</v>
      </c>
    </row>
    <row r="21" spans="1:232" x14ac:dyDescent="0.25">
      <c r="A21">
        <v>5</v>
      </c>
      <c r="B21">
        <v>1566844510</v>
      </c>
      <c r="C21">
        <v>426.90000009536698</v>
      </c>
      <c r="D21" t="s">
        <v>369</v>
      </c>
      <c r="E21" t="s">
        <v>370</v>
      </c>
      <c r="G21">
        <v>1566844510</v>
      </c>
      <c r="H21">
        <f t="shared" si="0"/>
        <v>6.3005863036098642E-3</v>
      </c>
      <c r="I21">
        <f t="shared" si="1"/>
        <v>0.49774193689640234</v>
      </c>
      <c r="J21">
        <f t="shared" si="2"/>
        <v>-0.35571399999999997</v>
      </c>
      <c r="K21">
        <f t="shared" si="3"/>
        <v>-2.4489236349695642</v>
      </c>
      <c r="L21">
        <f t="shared" si="4"/>
        <v>-0.24326274685545501</v>
      </c>
      <c r="M21">
        <f t="shared" si="5"/>
        <v>-3.5334692964412003E-2</v>
      </c>
      <c r="N21">
        <f t="shared" si="6"/>
        <v>0.40550860651622977</v>
      </c>
      <c r="O21">
        <f t="shared" si="7"/>
        <v>2.2523719971527805</v>
      </c>
      <c r="P21">
        <f t="shared" si="8"/>
        <v>0.36888593866288577</v>
      </c>
      <c r="Q21">
        <f t="shared" si="9"/>
        <v>0.23356786534606799</v>
      </c>
      <c r="R21">
        <f t="shared" si="10"/>
        <v>321.40790374802094</v>
      </c>
      <c r="S21">
        <f t="shared" si="11"/>
        <v>26.83474056969645</v>
      </c>
      <c r="T21">
        <f t="shared" si="12"/>
        <v>27.067</v>
      </c>
      <c r="U21">
        <f t="shared" si="13"/>
        <v>3.5932681708778382</v>
      </c>
      <c r="V21">
        <f t="shared" si="14"/>
        <v>55.909722930383388</v>
      </c>
      <c r="W21">
        <f t="shared" si="15"/>
        <v>1.9439176993252001</v>
      </c>
      <c r="X21">
        <f t="shared" si="16"/>
        <v>3.476886661995608</v>
      </c>
      <c r="Y21">
        <f t="shared" si="17"/>
        <v>1.6493504715526381</v>
      </c>
      <c r="Z21">
        <f t="shared" si="18"/>
        <v>-277.85585598919499</v>
      </c>
      <c r="AA21">
        <f t="shared" si="19"/>
        <v>-67.964303338147175</v>
      </c>
      <c r="AB21">
        <f t="shared" si="20"/>
        <v>-6.4981746080734464</v>
      </c>
      <c r="AC21">
        <f t="shared" si="21"/>
        <v>-30.910430187394667</v>
      </c>
      <c r="AD21">
        <v>-4.1247635370936203E-2</v>
      </c>
      <c r="AE21">
        <v>4.6304084195197298E-2</v>
      </c>
      <c r="AF21">
        <v>3.4594623653353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52678.650912705292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935.31376470588202</v>
      </c>
      <c r="AT21">
        <v>976.88499999999999</v>
      </c>
      <c r="AU21">
        <f t="shared" si="27"/>
        <v>4.255489161377024E-2</v>
      </c>
      <c r="AV21">
        <v>0.5</v>
      </c>
      <c r="AW21">
        <f t="shared" si="28"/>
        <v>1681.0290004249775</v>
      </c>
      <c r="AX21">
        <f t="shared" si="29"/>
        <v>0.49774193689640234</v>
      </c>
      <c r="AY21">
        <f t="shared" si="30"/>
        <v>35.768003456344722</v>
      </c>
      <c r="AZ21">
        <f t="shared" si="31"/>
        <v>0.25166217108462102</v>
      </c>
      <c r="BA21">
        <f t="shared" si="32"/>
        <v>9.4550553041426039E-4</v>
      </c>
      <c r="BB21">
        <f t="shared" si="33"/>
        <v>1.9968829493747986</v>
      </c>
      <c r="BC21" t="s">
        <v>372</v>
      </c>
      <c r="BD21">
        <v>731.04</v>
      </c>
      <c r="BE21">
        <f t="shared" si="34"/>
        <v>245.84500000000003</v>
      </c>
      <c r="BF21">
        <f t="shared" si="35"/>
        <v>0.16909530514803214</v>
      </c>
      <c r="BG21">
        <f t="shared" si="36"/>
        <v>0.88807777580500502</v>
      </c>
      <c r="BH21">
        <f t="shared" si="37"/>
        <v>9.9880645405202167E-2</v>
      </c>
      <c r="BI21">
        <f t="shared" si="38"/>
        <v>0.82415686412902478</v>
      </c>
      <c r="BJ21">
        <v>2026</v>
      </c>
      <c r="BK21">
        <v>300</v>
      </c>
      <c r="BL21">
        <v>300</v>
      </c>
      <c r="BM21">
        <v>300</v>
      </c>
      <c r="BN21">
        <v>10178.799999999999</v>
      </c>
      <c r="BO21">
        <v>961.07299999999998</v>
      </c>
      <c r="BP21">
        <v>-6.78227E-3</v>
      </c>
      <c r="BQ21">
        <v>-2.2582999999999999E-2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1999.8</v>
      </c>
      <c r="CC21">
        <f t="shared" si="40"/>
        <v>1681.0290004249775</v>
      </c>
      <c r="CD21">
        <f t="shared" si="41"/>
        <v>0.84059856006849565</v>
      </c>
      <c r="CE21">
        <f t="shared" si="42"/>
        <v>0.19119712013699136</v>
      </c>
      <c r="CF21">
        <v>6</v>
      </c>
      <c r="CG21">
        <v>0.5</v>
      </c>
      <c r="CH21" t="s">
        <v>346</v>
      </c>
      <c r="CI21">
        <v>1566844510</v>
      </c>
      <c r="CJ21">
        <v>-0.35571399999999997</v>
      </c>
      <c r="CK21">
        <v>0.238787</v>
      </c>
      <c r="CL21">
        <v>19.569400000000002</v>
      </c>
      <c r="CM21">
        <v>12.1579</v>
      </c>
      <c r="CN21">
        <v>500.084</v>
      </c>
      <c r="CO21">
        <v>99.234499999999997</v>
      </c>
      <c r="CP21">
        <v>0.10005799999999999</v>
      </c>
      <c r="CQ21">
        <v>26.507300000000001</v>
      </c>
      <c r="CR21">
        <v>27.067</v>
      </c>
      <c r="CS21">
        <v>999.9</v>
      </c>
      <c r="CT21">
        <v>0</v>
      </c>
      <c r="CU21">
        <v>0</v>
      </c>
      <c r="CV21">
        <v>10023.799999999999</v>
      </c>
      <c r="CW21">
        <v>0</v>
      </c>
      <c r="CX21">
        <v>1316.54</v>
      </c>
      <c r="CY21">
        <v>-0.59450099999999995</v>
      </c>
      <c r="CZ21">
        <v>-0.36281400000000003</v>
      </c>
      <c r="DA21">
        <v>0.241726</v>
      </c>
      <c r="DB21">
        <v>7.4114899999999997</v>
      </c>
      <c r="DC21">
        <v>2.5022899999999999</v>
      </c>
      <c r="DD21">
        <v>0.238787</v>
      </c>
      <c r="DE21">
        <v>19.801400000000001</v>
      </c>
      <c r="DF21">
        <v>12.1579</v>
      </c>
      <c r="DG21">
        <v>1.9419599999999999</v>
      </c>
      <c r="DH21">
        <v>1.20648</v>
      </c>
      <c r="DI21">
        <v>16.978899999999999</v>
      </c>
      <c r="DJ21">
        <v>9.6817799999999998</v>
      </c>
      <c r="DK21">
        <v>1999.8</v>
      </c>
      <c r="DL21">
        <v>0.97999899999999995</v>
      </c>
      <c r="DM21">
        <v>2.00007E-2</v>
      </c>
      <c r="DN21">
        <v>0</v>
      </c>
      <c r="DO21">
        <v>934.79499999999996</v>
      </c>
      <c r="DP21">
        <v>4.9992900000000002</v>
      </c>
      <c r="DQ21">
        <v>22011.3</v>
      </c>
      <c r="DR21">
        <v>17312.7</v>
      </c>
      <c r="DS21">
        <v>47.936999999999998</v>
      </c>
      <c r="DT21">
        <v>48.436999999999998</v>
      </c>
      <c r="DU21">
        <v>48.436999999999998</v>
      </c>
      <c r="DV21">
        <v>48.375</v>
      </c>
      <c r="DW21">
        <v>49.686999999999998</v>
      </c>
      <c r="DX21">
        <v>1954.9</v>
      </c>
      <c r="DY21">
        <v>39.9</v>
      </c>
      <c r="DZ21">
        <v>0</v>
      </c>
      <c r="EA21">
        <v>94.899999856948895</v>
      </c>
      <c r="EB21">
        <v>935.31376470588202</v>
      </c>
      <c r="EC21">
        <v>-3.4176470578860201</v>
      </c>
      <c r="ED21">
        <v>2688.8235330095899</v>
      </c>
      <c r="EE21">
        <v>21836.088235294101</v>
      </c>
      <c r="EF21">
        <v>10</v>
      </c>
      <c r="EG21">
        <v>1566844479</v>
      </c>
      <c r="EH21" t="s">
        <v>373</v>
      </c>
      <c r="EI21">
        <v>80</v>
      </c>
      <c r="EJ21">
        <v>-2.8580000000000001</v>
      </c>
      <c r="EK21">
        <v>-0.23200000000000001</v>
      </c>
      <c r="EL21">
        <v>0</v>
      </c>
      <c r="EM21">
        <v>12</v>
      </c>
      <c r="EN21">
        <v>0.35</v>
      </c>
      <c r="EO21">
        <v>0.01</v>
      </c>
      <c r="EP21">
        <v>0.51862013552460995</v>
      </c>
      <c r="EQ21">
        <v>3.4219833656306598E-3</v>
      </c>
      <c r="ER21">
        <v>3.3912572087346098E-2</v>
      </c>
      <c r="ES21">
        <v>1</v>
      </c>
      <c r="ET21">
        <v>0.40049053786022298</v>
      </c>
      <c r="EU21">
        <v>9.4682835741788596E-2</v>
      </c>
      <c r="EV21">
        <v>1.50326229215503E-2</v>
      </c>
      <c r="EW21">
        <v>1</v>
      </c>
      <c r="EX21">
        <v>2</v>
      </c>
      <c r="EY21">
        <v>2</v>
      </c>
      <c r="EZ21" t="s">
        <v>348</v>
      </c>
      <c r="FA21">
        <v>2.9324300000000001</v>
      </c>
      <c r="FB21">
        <v>2.63761</v>
      </c>
      <c r="FC21">
        <v>6.8496500000000005E-4</v>
      </c>
      <c r="FD21">
        <v>6.7522399999999996E-5</v>
      </c>
      <c r="FE21">
        <v>9.3855300000000003E-2</v>
      </c>
      <c r="FF21">
        <v>6.6376699999999997E-2</v>
      </c>
      <c r="FG21">
        <v>35501</v>
      </c>
      <c r="FH21">
        <v>31151.200000000001</v>
      </c>
      <c r="FI21">
        <v>30902.5</v>
      </c>
      <c r="FJ21">
        <v>27320.799999999999</v>
      </c>
      <c r="FK21">
        <v>39247</v>
      </c>
      <c r="FL21">
        <v>38548.5</v>
      </c>
      <c r="FM21">
        <v>43357.5</v>
      </c>
      <c r="FN21">
        <v>42177.3</v>
      </c>
      <c r="FO21">
        <v>1.976</v>
      </c>
      <c r="FP21">
        <v>1.8451</v>
      </c>
      <c r="FQ21">
        <v>6.4060099999999995E-2</v>
      </c>
      <c r="FR21">
        <v>0</v>
      </c>
      <c r="FS21">
        <v>26.018599999999999</v>
      </c>
      <c r="FT21">
        <v>999.9</v>
      </c>
      <c r="FU21">
        <v>42.674999999999997</v>
      </c>
      <c r="FV21">
        <v>34.966000000000001</v>
      </c>
      <c r="FW21">
        <v>24.243500000000001</v>
      </c>
      <c r="FX21">
        <v>57.398400000000002</v>
      </c>
      <c r="FY21">
        <v>39.8277</v>
      </c>
      <c r="FZ21">
        <v>1</v>
      </c>
      <c r="GA21">
        <v>0.285053</v>
      </c>
      <c r="GB21">
        <v>3.6533500000000001</v>
      </c>
      <c r="GC21">
        <v>20.322099999999999</v>
      </c>
      <c r="GD21">
        <v>5.2393000000000001</v>
      </c>
      <c r="GE21">
        <v>12.064500000000001</v>
      </c>
      <c r="GF21">
        <v>4.9715999999999996</v>
      </c>
      <c r="GG21">
        <v>3.2905799999999998</v>
      </c>
      <c r="GH21">
        <v>461.6</v>
      </c>
      <c r="GI21">
        <v>9999</v>
      </c>
      <c r="GJ21">
        <v>9999</v>
      </c>
      <c r="GK21">
        <v>9999</v>
      </c>
      <c r="GL21">
        <v>1.8870499999999999</v>
      </c>
      <c r="GM21">
        <v>1.8831</v>
      </c>
      <c r="GN21">
        <v>1.8816200000000001</v>
      </c>
      <c r="GO21">
        <v>1.88232</v>
      </c>
      <c r="GP21">
        <v>1.87768</v>
      </c>
      <c r="GQ21">
        <v>1.87958</v>
      </c>
      <c r="GR21">
        <v>1.87897</v>
      </c>
      <c r="GS21">
        <v>1.8859300000000001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-2.8580000000000001</v>
      </c>
      <c r="HH21">
        <v>-0.23200000000000001</v>
      </c>
      <c r="HI21">
        <v>2</v>
      </c>
      <c r="HJ21">
        <v>525.15700000000004</v>
      </c>
      <c r="HK21">
        <v>498.19799999999998</v>
      </c>
      <c r="HL21">
        <v>22.306000000000001</v>
      </c>
      <c r="HM21">
        <v>31.011099999999999</v>
      </c>
      <c r="HN21">
        <v>30.000299999999999</v>
      </c>
      <c r="HO21">
        <v>31.055900000000001</v>
      </c>
      <c r="HP21">
        <v>31.105</v>
      </c>
      <c r="HQ21">
        <v>0</v>
      </c>
      <c r="HR21">
        <v>52.531999999999996</v>
      </c>
      <c r="HS21">
        <v>0</v>
      </c>
      <c r="HT21">
        <v>22.2393</v>
      </c>
      <c r="HU21">
        <v>0</v>
      </c>
      <c r="HV21">
        <v>12.0307</v>
      </c>
      <c r="HW21">
        <v>100.274</v>
      </c>
      <c r="HX21">
        <v>101.59</v>
      </c>
    </row>
    <row r="22" spans="1:232" x14ac:dyDescent="0.25">
      <c r="A22">
        <v>6</v>
      </c>
      <c r="B22">
        <v>1566844630.5</v>
      </c>
      <c r="C22">
        <v>547.40000009536698</v>
      </c>
      <c r="D22" t="s">
        <v>374</v>
      </c>
      <c r="E22" t="s">
        <v>375</v>
      </c>
      <c r="G22">
        <v>1566844630.5</v>
      </c>
      <c r="H22">
        <f t="shared" si="0"/>
        <v>6.2379176459210076E-3</v>
      </c>
      <c r="I22">
        <f t="shared" si="1"/>
        <v>34.332521505758308</v>
      </c>
      <c r="J22">
        <f t="shared" si="2"/>
        <v>356.21499999999997</v>
      </c>
      <c r="K22">
        <f t="shared" si="3"/>
        <v>197.96005988616395</v>
      </c>
      <c r="L22">
        <f t="shared" si="4"/>
        <v>19.663076798203132</v>
      </c>
      <c r="M22">
        <f t="shared" si="5"/>
        <v>35.382303408574998</v>
      </c>
      <c r="N22">
        <f t="shared" si="6"/>
        <v>0.39480476502722656</v>
      </c>
      <c r="O22">
        <f t="shared" si="7"/>
        <v>2.2516991114744309</v>
      </c>
      <c r="P22">
        <f t="shared" si="8"/>
        <v>0.35999179691448979</v>
      </c>
      <c r="Q22">
        <f t="shared" si="9"/>
        <v>0.22786631919556843</v>
      </c>
      <c r="R22">
        <f t="shared" si="10"/>
        <v>321.42968592932419</v>
      </c>
      <c r="S22">
        <f t="shared" si="11"/>
        <v>27.098104105444776</v>
      </c>
      <c r="T22">
        <f t="shared" si="12"/>
        <v>27.122900000000001</v>
      </c>
      <c r="U22">
        <f t="shared" si="13"/>
        <v>3.6050763967055004</v>
      </c>
      <c r="V22">
        <f t="shared" si="14"/>
        <v>54.776172536613913</v>
      </c>
      <c r="W22">
        <f t="shared" si="15"/>
        <v>1.9318897579974998</v>
      </c>
      <c r="X22">
        <f t="shared" si="16"/>
        <v>3.5268797882987744</v>
      </c>
      <c r="Y22">
        <f t="shared" si="17"/>
        <v>1.6731866387080006</v>
      </c>
      <c r="Z22">
        <f t="shared" si="18"/>
        <v>-275.09216818511641</v>
      </c>
      <c r="AA22">
        <f t="shared" si="19"/>
        <v>-45.304092452182601</v>
      </c>
      <c r="AB22">
        <f t="shared" si="20"/>
        <v>-4.3393586229012842</v>
      </c>
      <c r="AC22">
        <f t="shared" si="21"/>
        <v>-3.305933330876087</v>
      </c>
      <c r="AD22">
        <v>-4.12295054814295E-2</v>
      </c>
      <c r="AE22">
        <v>4.6283731805960501E-2</v>
      </c>
      <c r="AF22">
        <v>3.45825891797013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52613.741383645625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376</v>
      </c>
      <c r="AS22">
        <v>886.72088235294098</v>
      </c>
      <c r="AT22">
        <v>1156.75</v>
      </c>
      <c r="AU22">
        <f t="shared" si="27"/>
        <v>0.23343775028922331</v>
      </c>
      <c r="AV22">
        <v>0.5</v>
      </c>
      <c r="AW22">
        <f t="shared" si="28"/>
        <v>1681.1463004248412</v>
      </c>
      <c r="AX22">
        <f t="shared" si="29"/>
        <v>34.332521505758308</v>
      </c>
      <c r="AY22">
        <f t="shared" si="30"/>
        <v>196.22150513911285</v>
      </c>
      <c r="AZ22">
        <f t="shared" si="31"/>
        <v>0.45583747568618971</v>
      </c>
      <c r="BA22">
        <f t="shared" si="32"/>
        <v>2.107145688426906E-2</v>
      </c>
      <c r="BB22">
        <f t="shared" si="33"/>
        <v>1.5308925869894101</v>
      </c>
      <c r="BC22" t="s">
        <v>377</v>
      </c>
      <c r="BD22">
        <v>629.46</v>
      </c>
      <c r="BE22">
        <f t="shared" si="34"/>
        <v>527.29</v>
      </c>
      <c r="BF22">
        <f t="shared" si="35"/>
        <v>0.51210741270848881</v>
      </c>
      <c r="BG22">
        <f t="shared" si="36"/>
        <v>0.77055892783325719</v>
      </c>
      <c r="BH22">
        <f t="shared" si="37"/>
        <v>0.45301265338104441</v>
      </c>
      <c r="BI22">
        <f t="shared" si="38"/>
        <v>0.74816615587103497</v>
      </c>
      <c r="BJ22">
        <v>2028</v>
      </c>
      <c r="BK22">
        <v>300</v>
      </c>
      <c r="BL22">
        <v>300</v>
      </c>
      <c r="BM22">
        <v>300</v>
      </c>
      <c r="BN22">
        <v>10179.200000000001</v>
      </c>
      <c r="BO22">
        <v>1062.82</v>
      </c>
      <c r="BP22">
        <v>-6.7834200000000001E-3</v>
      </c>
      <c r="BQ22">
        <v>-7.1643100000000004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1999.94</v>
      </c>
      <c r="CC22">
        <f t="shared" si="40"/>
        <v>1681.1463004248412</v>
      </c>
      <c r="CD22">
        <f t="shared" si="41"/>
        <v>0.84059836816346545</v>
      </c>
      <c r="CE22">
        <f t="shared" si="42"/>
        <v>0.19119673632693118</v>
      </c>
      <c r="CF22">
        <v>6</v>
      </c>
      <c r="CG22">
        <v>0.5</v>
      </c>
      <c r="CH22" t="s">
        <v>346</v>
      </c>
      <c r="CI22">
        <v>1566844630.5</v>
      </c>
      <c r="CJ22">
        <v>356.21499999999997</v>
      </c>
      <c r="CK22">
        <v>400.08100000000002</v>
      </c>
      <c r="CL22">
        <v>19.4495</v>
      </c>
      <c r="CM22">
        <v>12.109500000000001</v>
      </c>
      <c r="CN22">
        <v>499.99400000000003</v>
      </c>
      <c r="CO22">
        <v>99.228499999999997</v>
      </c>
      <c r="CP22">
        <v>0.100005</v>
      </c>
      <c r="CQ22">
        <v>26.749700000000001</v>
      </c>
      <c r="CR22">
        <v>27.122900000000001</v>
      </c>
      <c r="CS22">
        <v>999.9</v>
      </c>
      <c r="CT22">
        <v>0</v>
      </c>
      <c r="CU22">
        <v>0</v>
      </c>
      <c r="CV22">
        <v>10020</v>
      </c>
      <c r="CW22">
        <v>0</v>
      </c>
      <c r="CX22">
        <v>743.26499999999999</v>
      </c>
      <c r="CY22">
        <v>-43.141100000000002</v>
      </c>
      <c r="CZ22">
        <v>364.02100000000002</v>
      </c>
      <c r="DA22">
        <v>404.98500000000001</v>
      </c>
      <c r="DB22">
        <v>7.3440000000000003</v>
      </c>
      <c r="DC22">
        <v>359.79700000000003</v>
      </c>
      <c r="DD22">
        <v>400.08100000000002</v>
      </c>
      <c r="DE22">
        <v>19.685500000000001</v>
      </c>
      <c r="DF22">
        <v>12.109500000000001</v>
      </c>
      <c r="DG22">
        <v>1.9303399999999999</v>
      </c>
      <c r="DH22">
        <v>1.2016100000000001</v>
      </c>
      <c r="DI22">
        <v>16.8842</v>
      </c>
      <c r="DJ22">
        <v>9.62148</v>
      </c>
      <c r="DK22">
        <v>1999.94</v>
      </c>
      <c r="DL22">
        <v>0.98000200000000004</v>
      </c>
      <c r="DM22">
        <v>1.9997899999999999E-2</v>
      </c>
      <c r="DN22">
        <v>0</v>
      </c>
      <c r="DO22">
        <v>886.88</v>
      </c>
      <c r="DP22">
        <v>4.9992900000000002</v>
      </c>
      <c r="DQ22">
        <v>20004</v>
      </c>
      <c r="DR22">
        <v>17313.900000000001</v>
      </c>
      <c r="DS22">
        <v>47.936999999999998</v>
      </c>
      <c r="DT22">
        <v>48.375</v>
      </c>
      <c r="DU22">
        <v>48.436999999999998</v>
      </c>
      <c r="DV22">
        <v>48.375</v>
      </c>
      <c r="DW22">
        <v>49.75</v>
      </c>
      <c r="DX22">
        <v>1955.05</v>
      </c>
      <c r="DY22">
        <v>39.89</v>
      </c>
      <c r="DZ22">
        <v>0</v>
      </c>
      <c r="EA22">
        <v>120</v>
      </c>
      <c r="EB22">
        <v>886.72088235294098</v>
      </c>
      <c r="EC22">
        <v>3.85612745328114</v>
      </c>
      <c r="ED22">
        <v>721.39706322950497</v>
      </c>
      <c r="EE22">
        <v>19994.0705882353</v>
      </c>
      <c r="EF22">
        <v>10</v>
      </c>
      <c r="EG22">
        <v>1566844660.5</v>
      </c>
      <c r="EH22" t="s">
        <v>378</v>
      </c>
      <c r="EI22">
        <v>81</v>
      </c>
      <c r="EJ22">
        <v>-3.5819999999999999</v>
      </c>
      <c r="EK22">
        <v>-0.23599999999999999</v>
      </c>
      <c r="EL22">
        <v>400</v>
      </c>
      <c r="EM22">
        <v>12</v>
      </c>
      <c r="EN22">
        <v>0.03</v>
      </c>
      <c r="EO22">
        <v>0.01</v>
      </c>
      <c r="EP22">
        <v>32.498966189047302</v>
      </c>
      <c r="EQ22">
        <v>6.6860108478525797</v>
      </c>
      <c r="ER22">
        <v>0.67823443518055004</v>
      </c>
      <c r="ES22">
        <v>0</v>
      </c>
      <c r="ET22">
        <v>0.40738080419906503</v>
      </c>
      <c r="EU22">
        <v>-4.7001805293069E-2</v>
      </c>
      <c r="EV22">
        <v>5.0868214959802101E-3</v>
      </c>
      <c r="EW22">
        <v>1</v>
      </c>
      <c r="EX22">
        <v>1</v>
      </c>
      <c r="EY22">
        <v>2</v>
      </c>
      <c r="EZ22" t="s">
        <v>363</v>
      </c>
      <c r="FA22">
        <v>2.9322699999999999</v>
      </c>
      <c r="FB22">
        <v>2.6375600000000001</v>
      </c>
      <c r="FC22">
        <v>8.2234000000000002E-2</v>
      </c>
      <c r="FD22">
        <v>9.0664400000000006E-2</v>
      </c>
      <c r="FE22">
        <v>9.3465900000000005E-2</v>
      </c>
      <c r="FF22">
        <v>6.6182199999999997E-2</v>
      </c>
      <c r="FG22">
        <v>32610.799999999999</v>
      </c>
      <c r="FH22">
        <v>28334.1</v>
      </c>
      <c r="FI22">
        <v>30907.4</v>
      </c>
      <c r="FJ22">
        <v>27323.8</v>
      </c>
      <c r="FK22">
        <v>39279.800000000003</v>
      </c>
      <c r="FL22">
        <v>38569.699999999997</v>
      </c>
      <c r="FM22">
        <v>43364.2</v>
      </c>
      <c r="FN22">
        <v>42181</v>
      </c>
      <c r="FO22">
        <v>1.9767999999999999</v>
      </c>
      <c r="FP22">
        <v>1.8471299999999999</v>
      </c>
      <c r="FQ22">
        <v>5.4269999999999999E-2</v>
      </c>
      <c r="FR22">
        <v>0</v>
      </c>
      <c r="FS22">
        <v>26.2349</v>
      </c>
      <c r="FT22">
        <v>999.9</v>
      </c>
      <c r="FU22">
        <v>42.503999999999998</v>
      </c>
      <c r="FV22">
        <v>35.006</v>
      </c>
      <c r="FW22">
        <v>24.204599999999999</v>
      </c>
      <c r="FX22">
        <v>57.8185</v>
      </c>
      <c r="FY22">
        <v>40.096200000000003</v>
      </c>
      <c r="FZ22">
        <v>1</v>
      </c>
      <c r="GA22">
        <v>0.27957300000000002</v>
      </c>
      <c r="GB22">
        <v>3.4862799999999998</v>
      </c>
      <c r="GC22">
        <v>20.325600000000001</v>
      </c>
      <c r="GD22">
        <v>5.2355600000000004</v>
      </c>
      <c r="GE22">
        <v>12.0639</v>
      </c>
      <c r="GF22">
        <v>4.9697500000000003</v>
      </c>
      <c r="GG22">
        <v>3.2907000000000002</v>
      </c>
      <c r="GH22">
        <v>461.6</v>
      </c>
      <c r="GI22">
        <v>9999</v>
      </c>
      <c r="GJ22">
        <v>9999</v>
      </c>
      <c r="GK22">
        <v>9999</v>
      </c>
      <c r="GL22">
        <v>1.8870199999999999</v>
      </c>
      <c r="GM22">
        <v>1.8830899999999999</v>
      </c>
      <c r="GN22">
        <v>1.8815599999999999</v>
      </c>
      <c r="GO22">
        <v>1.88232</v>
      </c>
      <c r="GP22">
        <v>1.8775900000000001</v>
      </c>
      <c r="GQ22">
        <v>1.87954</v>
      </c>
      <c r="GR22">
        <v>1.87896</v>
      </c>
      <c r="GS22">
        <v>1.8858600000000001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-3.5819999999999999</v>
      </c>
      <c r="HH22">
        <v>-0.23599999999999999</v>
      </c>
      <c r="HI22">
        <v>2</v>
      </c>
      <c r="HJ22">
        <v>525.18600000000004</v>
      </c>
      <c r="HK22">
        <v>499.15600000000001</v>
      </c>
      <c r="HL22">
        <v>22.598299999999998</v>
      </c>
      <c r="HM22">
        <v>30.956199999999999</v>
      </c>
      <c r="HN22">
        <v>30.000299999999999</v>
      </c>
      <c r="HO22">
        <v>30.9956</v>
      </c>
      <c r="HP22">
        <v>31.050899999999999</v>
      </c>
      <c r="HQ22">
        <v>19.500599999999999</v>
      </c>
      <c r="HR22">
        <v>52.152700000000003</v>
      </c>
      <c r="HS22">
        <v>0</v>
      </c>
      <c r="HT22">
        <v>22.474</v>
      </c>
      <c r="HU22">
        <v>400</v>
      </c>
      <c r="HV22">
        <v>12.1769</v>
      </c>
      <c r="HW22">
        <v>100.29</v>
      </c>
      <c r="HX22">
        <v>101.6</v>
      </c>
    </row>
    <row r="23" spans="1:232" x14ac:dyDescent="0.25">
      <c r="A23">
        <v>7</v>
      </c>
      <c r="B23">
        <v>1566844773.5</v>
      </c>
      <c r="C23">
        <v>690.40000009536698</v>
      </c>
      <c r="D23" t="s">
        <v>379</v>
      </c>
      <c r="E23" t="s">
        <v>380</v>
      </c>
      <c r="G23">
        <v>1566844773.5</v>
      </c>
      <c r="H23">
        <f t="shared" si="0"/>
        <v>5.1964500126388032E-3</v>
      </c>
      <c r="I23">
        <f t="shared" si="1"/>
        <v>36.0696090058184</v>
      </c>
      <c r="J23">
        <f t="shared" si="2"/>
        <v>354.58600000000001</v>
      </c>
      <c r="K23">
        <f t="shared" si="3"/>
        <v>149.17590261483474</v>
      </c>
      <c r="L23">
        <f t="shared" si="4"/>
        <v>14.815442509695673</v>
      </c>
      <c r="M23">
        <f t="shared" si="5"/>
        <v>35.215798300258001</v>
      </c>
      <c r="N23">
        <f t="shared" si="6"/>
        <v>0.31013491983465291</v>
      </c>
      <c r="O23">
        <f t="shared" si="7"/>
        <v>2.2514939734335999</v>
      </c>
      <c r="P23">
        <f t="shared" si="8"/>
        <v>0.28820691478051924</v>
      </c>
      <c r="Q23">
        <f t="shared" si="9"/>
        <v>0.18197009910537523</v>
      </c>
      <c r="R23">
        <f t="shared" si="10"/>
        <v>321.45418754013662</v>
      </c>
      <c r="S23">
        <f t="shared" si="11"/>
        <v>26.550217166443044</v>
      </c>
      <c r="T23">
        <f t="shared" si="12"/>
        <v>26.999600000000001</v>
      </c>
      <c r="U23">
        <f t="shared" si="13"/>
        <v>3.5790756084757067</v>
      </c>
      <c r="V23">
        <f t="shared" si="14"/>
        <v>54.915359838202846</v>
      </c>
      <c r="W23">
        <f t="shared" si="15"/>
        <v>1.8372229337216999</v>
      </c>
      <c r="X23">
        <f t="shared" si="16"/>
        <v>3.3455538471107369</v>
      </c>
      <c r="Y23">
        <f t="shared" si="17"/>
        <v>1.7418526747540068</v>
      </c>
      <c r="Z23">
        <f t="shared" si="18"/>
        <v>-229.16344555737123</v>
      </c>
      <c r="AA23">
        <f t="shared" si="19"/>
        <v>-138.84949104723125</v>
      </c>
      <c r="AB23">
        <f t="shared" si="20"/>
        <v>-13.233112398336051</v>
      </c>
      <c r="AC23">
        <f t="shared" si="21"/>
        <v>-59.791861462801933</v>
      </c>
      <c r="AD23">
        <v>-4.1223979322887301E-2</v>
      </c>
      <c r="AE23">
        <v>4.6277528208878801E-2</v>
      </c>
      <c r="AF23">
        <v>3.4578920598042702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52764.057538589601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381</v>
      </c>
      <c r="AS23">
        <v>874.81235294117698</v>
      </c>
      <c r="AT23">
        <v>1133.68</v>
      </c>
      <c r="AU23">
        <f t="shared" si="27"/>
        <v>0.22834278372982064</v>
      </c>
      <c r="AV23">
        <v>0.5</v>
      </c>
      <c r="AW23">
        <f t="shared" si="28"/>
        <v>1681.2726004249157</v>
      </c>
      <c r="AX23">
        <f t="shared" si="29"/>
        <v>36.0696090058184</v>
      </c>
      <c r="AY23">
        <f t="shared" si="30"/>
        <v>191.95323289484983</v>
      </c>
      <c r="AZ23">
        <f t="shared" si="31"/>
        <v>0.45524310210994284</v>
      </c>
      <c r="BA23">
        <f t="shared" si="32"/>
        <v>2.2103071968352206E-2</v>
      </c>
      <c r="BB23">
        <f t="shared" si="33"/>
        <v>1.5823953849410768</v>
      </c>
      <c r="BC23" t="s">
        <v>382</v>
      </c>
      <c r="BD23">
        <v>617.58000000000004</v>
      </c>
      <c r="BE23">
        <f t="shared" si="34"/>
        <v>516.1</v>
      </c>
      <c r="BF23">
        <f t="shared" si="35"/>
        <v>0.50158428029223612</v>
      </c>
      <c r="BG23">
        <f t="shared" si="36"/>
        <v>0.77658298809972159</v>
      </c>
      <c r="BH23">
        <f t="shared" si="37"/>
        <v>0.451772751864014</v>
      </c>
      <c r="BI23">
        <f t="shared" si="38"/>
        <v>0.75791294173549895</v>
      </c>
      <c r="BJ23">
        <v>2030</v>
      </c>
      <c r="BK23">
        <v>300</v>
      </c>
      <c r="BL23">
        <v>300</v>
      </c>
      <c r="BM23">
        <v>300</v>
      </c>
      <c r="BN23">
        <v>10179.4</v>
      </c>
      <c r="BO23">
        <v>1052.9000000000001</v>
      </c>
      <c r="BP23">
        <v>-6.7835300000000003E-3</v>
      </c>
      <c r="BQ23">
        <v>-1.9565399999999999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2000.09</v>
      </c>
      <c r="CC23">
        <f t="shared" si="40"/>
        <v>1681.2726004249157</v>
      </c>
      <c r="CD23">
        <f t="shared" si="41"/>
        <v>0.84059847328116022</v>
      </c>
      <c r="CE23">
        <f t="shared" si="42"/>
        <v>0.19119694656232072</v>
      </c>
      <c r="CF23">
        <v>6</v>
      </c>
      <c r="CG23">
        <v>0.5</v>
      </c>
      <c r="CH23" t="s">
        <v>346</v>
      </c>
      <c r="CI23">
        <v>1566844773.5</v>
      </c>
      <c r="CJ23">
        <v>354.58600000000001</v>
      </c>
      <c r="CK23">
        <v>400.08</v>
      </c>
      <c r="CL23">
        <v>18.498899999999999</v>
      </c>
      <c r="CM23">
        <v>12.3786</v>
      </c>
      <c r="CN23">
        <v>500.00700000000001</v>
      </c>
      <c r="CO23">
        <v>99.215199999999996</v>
      </c>
      <c r="CP23">
        <v>0.100053</v>
      </c>
      <c r="CQ23">
        <v>25.855699999999999</v>
      </c>
      <c r="CR23">
        <v>26.999600000000001</v>
      </c>
      <c r="CS23">
        <v>999.9</v>
      </c>
      <c r="CT23">
        <v>0</v>
      </c>
      <c r="CU23">
        <v>0</v>
      </c>
      <c r="CV23">
        <v>10020</v>
      </c>
      <c r="CW23">
        <v>0</v>
      </c>
      <c r="CX23">
        <v>1685.55</v>
      </c>
      <c r="CY23">
        <v>-45.493600000000001</v>
      </c>
      <c r="CZ23">
        <v>361.26900000000001</v>
      </c>
      <c r="DA23">
        <v>405.09399999999999</v>
      </c>
      <c r="DB23">
        <v>6.1202899999999998</v>
      </c>
      <c r="DC23">
        <v>358.13099999999997</v>
      </c>
      <c r="DD23">
        <v>400.08</v>
      </c>
      <c r="DE23">
        <v>18.727900000000002</v>
      </c>
      <c r="DF23">
        <v>12.3786</v>
      </c>
      <c r="DG23">
        <v>1.8353699999999999</v>
      </c>
      <c r="DH23">
        <v>1.2281500000000001</v>
      </c>
      <c r="DI23">
        <v>16.0913</v>
      </c>
      <c r="DJ23">
        <v>9.9471699999999998</v>
      </c>
      <c r="DK23">
        <v>2000.09</v>
      </c>
      <c r="DL23">
        <v>0.98000200000000004</v>
      </c>
      <c r="DM23">
        <v>1.9997899999999999E-2</v>
      </c>
      <c r="DN23">
        <v>0</v>
      </c>
      <c r="DO23">
        <v>874.71400000000006</v>
      </c>
      <c r="DP23">
        <v>4.9992900000000002</v>
      </c>
      <c r="DQ23">
        <v>21427.200000000001</v>
      </c>
      <c r="DR23">
        <v>17315.2</v>
      </c>
      <c r="DS23">
        <v>47.875</v>
      </c>
      <c r="DT23">
        <v>48.375</v>
      </c>
      <c r="DU23">
        <v>48.375</v>
      </c>
      <c r="DV23">
        <v>48.5</v>
      </c>
      <c r="DW23">
        <v>49.625</v>
      </c>
      <c r="DX23">
        <v>1955.19</v>
      </c>
      <c r="DY23">
        <v>39.9</v>
      </c>
      <c r="DZ23">
        <v>0</v>
      </c>
      <c r="EA23">
        <v>142.299999952316</v>
      </c>
      <c r="EB23">
        <v>874.81235294117698</v>
      </c>
      <c r="EC23">
        <v>-3.7833333184967102</v>
      </c>
      <c r="ED23">
        <v>-5168.5539270321997</v>
      </c>
      <c r="EE23">
        <v>21830.164705882398</v>
      </c>
      <c r="EF23">
        <v>10</v>
      </c>
      <c r="EG23">
        <v>1566844726.5</v>
      </c>
      <c r="EH23" t="s">
        <v>383</v>
      </c>
      <c r="EI23">
        <v>82</v>
      </c>
      <c r="EJ23">
        <v>-3.5449999999999999</v>
      </c>
      <c r="EK23">
        <v>-0.22900000000000001</v>
      </c>
      <c r="EL23">
        <v>400</v>
      </c>
      <c r="EM23">
        <v>13</v>
      </c>
      <c r="EN23">
        <v>0.03</v>
      </c>
      <c r="EO23">
        <v>0.01</v>
      </c>
      <c r="EP23">
        <v>36.073432708242201</v>
      </c>
      <c r="EQ23">
        <v>-0.299306338450814</v>
      </c>
      <c r="ER23">
        <v>5.0321533676179503E-2</v>
      </c>
      <c r="ES23">
        <v>1</v>
      </c>
      <c r="ET23">
        <v>0.318542942506787</v>
      </c>
      <c r="EU23">
        <v>-6.0814242519412901E-3</v>
      </c>
      <c r="EV23">
        <v>3.13663294767961E-3</v>
      </c>
      <c r="EW23">
        <v>1</v>
      </c>
      <c r="EX23">
        <v>2</v>
      </c>
      <c r="EY23">
        <v>2</v>
      </c>
      <c r="EZ23" t="s">
        <v>348</v>
      </c>
      <c r="FA23">
        <v>2.9324300000000001</v>
      </c>
      <c r="FB23">
        <v>2.6375999999999999</v>
      </c>
      <c r="FC23">
        <v>8.1936999999999996E-2</v>
      </c>
      <c r="FD23">
        <v>9.0677400000000005E-2</v>
      </c>
      <c r="FE23">
        <v>9.0157899999999999E-2</v>
      </c>
      <c r="FF23">
        <v>6.7295099999999997E-2</v>
      </c>
      <c r="FG23">
        <v>32632.400000000001</v>
      </c>
      <c r="FH23">
        <v>28339.9</v>
      </c>
      <c r="FI23">
        <v>30917.7</v>
      </c>
      <c r="FJ23">
        <v>27329.4</v>
      </c>
      <c r="FK23">
        <v>39436.1</v>
      </c>
      <c r="FL23">
        <v>38531.599999999999</v>
      </c>
      <c r="FM23">
        <v>43377.599999999999</v>
      </c>
      <c r="FN23">
        <v>42189.599999999999</v>
      </c>
      <c r="FO23">
        <v>1.9773499999999999</v>
      </c>
      <c r="FP23">
        <v>1.8482499999999999</v>
      </c>
      <c r="FQ23">
        <v>5.2750100000000001E-2</v>
      </c>
      <c r="FR23">
        <v>0</v>
      </c>
      <c r="FS23">
        <v>26.136299999999999</v>
      </c>
      <c r="FT23">
        <v>999.9</v>
      </c>
      <c r="FU23">
        <v>42.308999999999997</v>
      </c>
      <c r="FV23">
        <v>35.006</v>
      </c>
      <c r="FW23">
        <v>24.0962</v>
      </c>
      <c r="FX23">
        <v>58.9985</v>
      </c>
      <c r="FY23">
        <v>40.036099999999998</v>
      </c>
      <c r="FZ23">
        <v>1</v>
      </c>
      <c r="GA23">
        <v>0.270986</v>
      </c>
      <c r="GB23">
        <v>3.7677</v>
      </c>
      <c r="GC23">
        <v>20.321999999999999</v>
      </c>
      <c r="GD23">
        <v>5.2386999999999997</v>
      </c>
      <c r="GE23">
        <v>12.0649</v>
      </c>
      <c r="GF23">
        <v>4.9710000000000001</v>
      </c>
      <c r="GG23">
        <v>3.2904499999999999</v>
      </c>
      <c r="GH23">
        <v>461.6</v>
      </c>
      <c r="GI23">
        <v>9999</v>
      </c>
      <c r="GJ23">
        <v>9999</v>
      </c>
      <c r="GK23">
        <v>9999</v>
      </c>
      <c r="GL23">
        <v>1.8870100000000001</v>
      </c>
      <c r="GM23">
        <v>1.8830800000000001</v>
      </c>
      <c r="GN23">
        <v>1.8815599999999999</v>
      </c>
      <c r="GO23">
        <v>1.8823099999999999</v>
      </c>
      <c r="GP23">
        <v>1.8775999999999999</v>
      </c>
      <c r="GQ23">
        <v>1.8795599999999999</v>
      </c>
      <c r="GR23">
        <v>1.87896</v>
      </c>
      <c r="GS23">
        <v>1.8858699999999999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-3.5449999999999999</v>
      </c>
      <c r="HH23">
        <v>-0.22900000000000001</v>
      </c>
      <c r="HI23">
        <v>2</v>
      </c>
      <c r="HJ23">
        <v>524.74099999999999</v>
      </c>
      <c r="HK23">
        <v>499.09899999999999</v>
      </c>
      <c r="HL23">
        <v>21.3383</v>
      </c>
      <c r="HM23">
        <v>30.872699999999998</v>
      </c>
      <c r="HN23">
        <v>30.001300000000001</v>
      </c>
      <c r="HO23">
        <v>30.896799999999999</v>
      </c>
      <c r="HP23">
        <v>30.950099999999999</v>
      </c>
      <c r="HQ23">
        <v>19.459</v>
      </c>
      <c r="HR23">
        <v>51.389899999999997</v>
      </c>
      <c r="HS23">
        <v>0</v>
      </c>
      <c r="HT23">
        <v>21.252400000000002</v>
      </c>
      <c r="HU23">
        <v>400</v>
      </c>
      <c r="HV23">
        <v>12.4656</v>
      </c>
      <c r="HW23">
        <v>100.322</v>
      </c>
      <c r="HX23">
        <v>101.62</v>
      </c>
    </row>
    <row r="24" spans="1:232" x14ac:dyDescent="0.25">
      <c r="A24">
        <v>9</v>
      </c>
      <c r="B24">
        <v>1566844984</v>
      </c>
      <c r="C24">
        <v>900.90000009536698</v>
      </c>
      <c r="D24" t="s">
        <v>384</v>
      </c>
      <c r="E24" t="s">
        <v>385</v>
      </c>
      <c r="G24">
        <v>1566844984</v>
      </c>
      <c r="H24">
        <f t="shared" si="0"/>
        <v>3.9441316311393292E-3</v>
      </c>
      <c r="I24">
        <f t="shared" si="1"/>
        <v>36.694228387607204</v>
      </c>
      <c r="J24">
        <f t="shared" si="2"/>
        <v>553.25099999999998</v>
      </c>
      <c r="K24">
        <f t="shared" si="3"/>
        <v>262.78201556604358</v>
      </c>
      <c r="L24">
        <f t="shared" si="4"/>
        <v>26.100162405155107</v>
      </c>
      <c r="M24">
        <f t="shared" si="5"/>
        <v>54.950263318858504</v>
      </c>
      <c r="N24">
        <f t="shared" si="6"/>
        <v>0.22080281052562689</v>
      </c>
      <c r="O24">
        <f t="shared" si="7"/>
        <v>2.2498969041390016</v>
      </c>
      <c r="P24">
        <f t="shared" si="8"/>
        <v>0.20943194587590119</v>
      </c>
      <c r="Q24">
        <f t="shared" si="9"/>
        <v>0.13186777678389358</v>
      </c>
      <c r="R24">
        <f t="shared" si="10"/>
        <v>321.43926188633634</v>
      </c>
      <c r="S24">
        <f t="shared" si="11"/>
        <v>26.075586304862448</v>
      </c>
      <c r="T24">
        <f t="shared" si="12"/>
        <v>26.860399999999998</v>
      </c>
      <c r="U24">
        <f t="shared" si="13"/>
        <v>3.5499187754386319</v>
      </c>
      <c r="V24">
        <f t="shared" si="14"/>
        <v>54.497683246874615</v>
      </c>
      <c r="W24">
        <f t="shared" si="15"/>
        <v>1.7291349119965502</v>
      </c>
      <c r="X24">
        <f t="shared" si="16"/>
        <v>3.1728594849868492</v>
      </c>
      <c r="Y24">
        <f t="shared" si="17"/>
        <v>1.8207838634420817</v>
      </c>
      <c r="Z24">
        <f t="shared" si="18"/>
        <v>-173.93620493324443</v>
      </c>
      <c r="AA24">
        <f t="shared" si="19"/>
        <v>-230.02657241146414</v>
      </c>
      <c r="AB24">
        <f t="shared" si="20"/>
        <v>-21.825383869231494</v>
      </c>
      <c r="AC24">
        <f t="shared" si="21"/>
        <v>-104.3488993276037</v>
      </c>
      <c r="AD24">
        <v>-4.1180971891401602E-2</v>
      </c>
      <c r="AE24">
        <v>4.62292485993782E-2</v>
      </c>
      <c r="AF24">
        <v>3.45503640063319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52869.187210911201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386</v>
      </c>
      <c r="AS24">
        <v>876.26270588235298</v>
      </c>
      <c r="AT24">
        <v>1150.74</v>
      </c>
      <c r="AU24">
        <f t="shared" si="27"/>
        <v>0.23852242393385736</v>
      </c>
      <c r="AV24">
        <v>0.5</v>
      </c>
      <c r="AW24">
        <f t="shared" si="28"/>
        <v>1681.1967004248286</v>
      </c>
      <c r="AX24">
        <f t="shared" si="29"/>
        <v>36.694228387607204</v>
      </c>
      <c r="AY24">
        <f t="shared" si="30"/>
        <v>200.50155604746658</v>
      </c>
      <c r="AZ24">
        <f t="shared" si="31"/>
        <v>0.46651719762935157</v>
      </c>
      <c r="BA24">
        <f t="shared" si="32"/>
        <v>2.2475602443099665E-2</v>
      </c>
      <c r="BB24">
        <f t="shared" si="33"/>
        <v>1.5441107461285781</v>
      </c>
      <c r="BC24" t="s">
        <v>387</v>
      </c>
      <c r="BD24">
        <v>613.9</v>
      </c>
      <c r="BE24">
        <f t="shared" si="34"/>
        <v>536.84</v>
      </c>
      <c r="BF24">
        <f t="shared" si="35"/>
        <v>0.51128323917302554</v>
      </c>
      <c r="BG24">
        <f t="shared" si="36"/>
        <v>0.7679743788115192</v>
      </c>
      <c r="BH24">
        <f t="shared" si="37"/>
        <v>0.46516520138888179</v>
      </c>
      <c r="BI24">
        <f t="shared" si="38"/>
        <v>0.7507053055479066</v>
      </c>
      <c r="BJ24">
        <v>2034</v>
      </c>
      <c r="BK24">
        <v>300</v>
      </c>
      <c r="BL24">
        <v>300</v>
      </c>
      <c r="BM24">
        <v>300</v>
      </c>
      <c r="BN24">
        <v>10178.200000000001</v>
      </c>
      <c r="BO24">
        <v>1062.58</v>
      </c>
      <c r="BP24">
        <v>-6.78285E-3</v>
      </c>
      <c r="BQ24">
        <v>-3.2810100000000002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2000</v>
      </c>
      <c r="CC24">
        <f t="shared" si="40"/>
        <v>1681.1967004248286</v>
      </c>
      <c r="CD24">
        <f t="shared" si="41"/>
        <v>0.84059835021241425</v>
      </c>
      <c r="CE24">
        <f t="shared" si="42"/>
        <v>0.19119670042482864</v>
      </c>
      <c r="CF24">
        <v>6</v>
      </c>
      <c r="CG24">
        <v>0.5</v>
      </c>
      <c r="CH24" t="s">
        <v>346</v>
      </c>
      <c r="CI24">
        <v>1566844984</v>
      </c>
      <c r="CJ24">
        <v>553.25099999999998</v>
      </c>
      <c r="CK24">
        <v>599.90800000000002</v>
      </c>
      <c r="CL24">
        <v>17.409300000000002</v>
      </c>
      <c r="CM24">
        <v>12.7582</v>
      </c>
      <c r="CN24">
        <v>499.94200000000001</v>
      </c>
      <c r="CO24">
        <v>99.2226</v>
      </c>
      <c r="CP24">
        <v>9.98835E-2</v>
      </c>
      <c r="CQ24">
        <v>24.963999999999999</v>
      </c>
      <c r="CR24">
        <v>26.860399999999998</v>
      </c>
      <c r="CS24">
        <v>999.9</v>
      </c>
      <c r="CT24">
        <v>0</v>
      </c>
      <c r="CU24">
        <v>0</v>
      </c>
      <c r="CV24">
        <v>10008.799999999999</v>
      </c>
      <c r="CW24">
        <v>0</v>
      </c>
      <c r="CX24">
        <v>768.69100000000003</v>
      </c>
      <c r="CY24">
        <v>-46.656999999999996</v>
      </c>
      <c r="CZ24">
        <v>563.053</v>
      </c>
      <c r="DA24">
        <v>607.66</v>
      </c>
      <c r="DB24">
        <v>4.6510899999999999</v>
      </c>
      <c r="DC24">
        <v>557.78800000000001</v>
      </c>
      <c r="DD24">
        <v>599.90800000000002</v>
      </c>
      <c r="DE24">
        <v>17.633299999999998</v>
      </c>
      <c r="DF24">
        <v>12.7582</v>
      </c>
      <c r="DG24">
        <v>1.7274</v>
      </c>
      <c r="DH24">
        <v>1.2659</v>
      </c>
      <c r="DI24">
        <v>15.1448</v>
      </c>
      <c r="DJ24">
        <v>10.4</v>
      </c>
      <c r="DK24">
        <v>2000</v>
      </c>
      <c r="DL24">
        <v>0.98000500000000001</v>
      </c>
      <c r="DM24">
        <v>1.9995200000000001E-2</v>
      </c>
      <c r="DN24">
        <v>0</v>
      </c>
      <c r="DO24">
        <v>875.53099999999995</v>
      </c>
      <c r="DP24">
        <v>4.9992900000000002</v>
      </c>
      <c r="DQ24">
        <v>19857.2</v>
      </c>
      <c r="DR24">
        <v>17314.400000000001</v>
      </c>
      <c r="DS24">
        <v>48</v>
      </c>
      <c r="DT24">
        <v>48.875</v>
      </c>
      <c r="DU24">
        <v>48.5</v>
      </c>
      <c r="DV24">
        <v>48.875</v>
      </c>
      <c r="DW24">
        <v>49.625</v>
      </c>
      <c r="DX24">
        <v>1955.11</v>
      </c>
      <c r="DY24">
        <v>39.89</v>
      </c>
      <c r="DZ24">
        <v>0</v>
      </c>
      <c r="EA24">
        <v>149.40000009536701</v>
      </c>
      <c r="EB24">
        <v>876.26270588235298</v>
      </c>
      <c r="EC24">
        <v>-3.6495098224907401</v>
      </c>
      <c r="ED24">
        <v>355.09803890869802</v>
      </c>
      <c r="EE24">
        <v>19837.2647058824</v>
      </c>
      <c r="EF24">
        <v>10</v>
      </c>
      <c r="EG24">
        <v>1566844933</v>
      </c>
      <c r="EH24" t="s">
        <v>388</v>
      </c>
      <c r="EI24">
        <v>84</v>
      </c>
      <c r="EJ24">
        <v>-4.5369999999999999</v>
      </c>
      <c r="EK24">
        <v>-0.224</v>
      </c>
      <c r="EL24">
        <v>600</v>
      </c>
      <c r="EM24">
        <v>13</v>
      </c>
      <c r="EN24">
        <v>0.04</v>
      </c>
      <c r="EO24">
        <v>0.02</v>
      </c>
      <c r="EP24">
        <v>36.714765603670898</v>
      </c>
      <c r="EQ24">
        <v>0.30073298062551801</v>
      </c>
      <c r="ER24">
        <v>8.2434206503992899E-2</v>
      </c>
      <c r="ES24">
        <v>0</v>
      </c>
      <c r="ET24">
        <v>0.23625067365524799</v>
      </c>
      <c r="EU24">
        <v>-9.8886391276503505E-2</v>
      </c>
      <c r="EV24">
        <v>1.0154743870514999E-2</v>
      </c>
      <c r="EW24">
        <v>1</v>
      </c>
      <c r="EX24">
        <v>1</v>
      </c>
      <c r="EY24">
        <v>2</v>
      </c>
      <c r="EZ24" t="s">
        <v>363</v>
      </c>
      <c r="FA24">
        <v>2.93181</v>
      </c>
      <c r="FB24">
        <v>2.6374300000000002</v>
      </c>
      <c r="FC24">
        <v>0.114249</v>
      </c>
      <c r="FD24">
        <v>0.122117</v>
      </c>
      <c r="FE24">
        <v>8.6257399999999998E-2</v>
      </c>
      <c r="FF24">
        <v>6.8817799999999998E-2</v>
      </c>
      <c r="FG24">
        <v>31459.7</v>
      </c>
      <c r="FH24">
        <v>27344.799999999999</v>
      </c>
      <c r="FI24">
        <v>30895</v>
      </c>
      <c r="FJ24">
        <v>27315.3</v>
      </c>
      <c r="FK24">
        <v>39582.5</v>
      </c>
      <c r="FL24">
        <v>38452.699999999997</v>
      </c>
      <c r="FM24">
        <v>43347.9</v>
      </c>
      <c r="FN24">
        <v>42169.2</v>
      </c>
      <c r="FO24">
        <v>1.97275</v>
      </c>
      <c r="FP24">
        <v>1.8447</v>
      </c>
      <c r="FQ24">
        <v>2.52128E-2</v>
      </c>
      <c r="FR24">
        <v>0</v>
      </c>
      <c r="FS24">
        <v>26.447800000000001</v>
      </c>
      <c r="FT24">
        <v>999.9</v>
      </c>
      <c r="FU24">
        <v>42.155999999999999</v>
      </c>
      <c r="FV24">
        <v>35.106999999999999</v>
      </c>
      <c r="FW24">
        <v>24.141100000000002</v>
      </c>
      <c r="FX24">
        <v>59.228499999999997</v>
      </c>
      <c r="FY24">
        <v>39.863799999999998</v>
      </c>
      <c r="FZ24">
        <v>1</v>
      </c>
      <c r="GA24">
        <v>0.30033500000000002</v>
      </c>
      <c r="GB24">
        <v>4.4988999999999999</v>
      </c>
      <c r="GC24">
        <v>20.305399999999999</v>
      </c>
      <c r="GD24">
        <v>5.2388500000000002</v>
      </c>
      <c r="GE24">
        <v>12.0663</v>
      </c>
      <c r="GF24">
        <v>4.9714</v>
      </c>
      <c r="GG24">
        <v>3.2902300000000002</v>
      </c>
      <c r="GH24">
        <v>461.7</v>
      </c>
      <c r="GI24">
        <v>9999</v>
      </c>
      <c r="GJ24">
        <v>9999</v>
      </c>
      <c r="GK24">
        <v>9999</v>
      </c>
      <c r="GL24">
        <v>1.88697</v>
      </c>
      <c r="GM24">
        <v>1.8830899999999999</v>
      </c>
      <c r="GN24">
        <v>1.8815599999999999</v>
      </c>
      <c r="GO24">
        <v>1.88232</v>
      </c>
      <c r="GP24">
        <v>1.8775900000000001</v>
      </c>
      <c r="GQ24">
        <v>1.8795500000000001</v>
      </c>
      <c r="GR24">
        <v>1.8789499999999999</v>
      </c>
      <c r="GS24">
        <v>1.8858900000000001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-4.5369999999999999</v>
      </c>
      <c r="HH24">
        <v>-0.224</v>
      </c>
      <c r="HI24">
        <v>2</v>
      </c>
      <c r="HJ24">
        <v>523.09199999999998</v>
      </c>
      <c r="HK24">
        <v>497.935</v>
      </c>
      <c r="HL24">
        <v>19.830500000000001</v>
      </c>
      <c r="HM24">
        <v>31.190200000000001</v>
      </c>
      <c r="HN24">
        <v>30.0002</v>
      </c>
      <c r="HO24">
        <v>31.0608</v>
      </c>
      <c r="HP24">
        <v>31.106999999999999</v>
      </c>
      <c r="HQ24">
        <v>26.950600000000001</v>
      </c>
      <c r="HR24">
        <v>49.798999999999999</v>
      </c>
      <c r="HS24">
        <v>0</v>
      </c>
      <c r="HT24">
        <v>19.957100000000001</v>
      </c>
      <c r="HU24">
        <v>600</v>
      </c>
      <c r="HV24">
        <v>12.8765</v>
      </c>
      <c r="HW24">
        <v>100.251</v>
      </c>
      <c r="HX24">
        <v>101.57</v>
      </c>
    </row>
    <row r="25" spans="1:232" x14ac:dyDescent="0.25">
      <c r="A25">
        <v>11</v>
      </c>
      <c r="B25">
        <v>1566845191.5</v>
      </c>
      <c r="C25">
        <v>1108.4000000953699</v>
      </c>
      <c r="D25" t="s">
        <v>389</v>
      </c>
      <c r="E25" t="s">
        <v>390</v>
      </c>
      <c r="G25">
        <v>1566845191.5</v>
      </c>
      <c r="H25">
        <f t="shared" si="0"/>
        <v>2.6681208880766083E-3</v>
      </c>
      <c r="I25">
        <f t="shared" si="1"/>
        <v>35.109853386832278</v>
      </c>
      <c r="J25">
        <f t="shared" si="2"/>
        <v>755.36400000000003</v>
      </c>
      <c r="K25">
        <f t="shared" si="3"/>
        <v>330.40300844314885</v>
      </c>
      <c r="L25">
        <f t="shared" si="4"/>
        <v>32.815549319068062</v>
      </c>
      <c r="M25">
        <f t="shared" si="5"/>
        <v>75.022575347142009</v>
      </c>
      <c r="N25">
        <f t="shared" si="6"/>
        <v>0.14176640665052517</v>
      </c>
      <c r="O25">
        <f t="shared" si="7"/>
        <v>2.2464064070204914</v>
      </c>
      <c r="P25">
        <f t="shared" si="8"/>
        <v>0.13697708590359045</v>
      </c>
      <c r="Q25">
        <f t="shared" si="9"/>
        <v>8.6027501183828819E-2</v>
      </c>
      <c r="R25">
        <f t="shared" si="10"/>
        <v>321.42808993648913</v>
      </c>
      <c r="S25">
        <f t="shared" si="11"/>
        <v>26.062335849943668</v>
      </c>
      <c r="T25">
        <f t="shared" si="12"/>
        <v>26.9556</v>
      </c>
      <c r="U25">
        <f t="shared" si="13"/>
        <v>3.5698368559161286</v>
      </c>
      <c r="V25">
        <f t="shared" si="14"/>
        <v>54.566916907445886</v>
      </c>
      <c r="W25">
        <f t="shared" si="15"/>
        <v>1.6864198222603501</v>
      </c>
      <c r="X25">
        <f t="shared" si="16"/>
        <v>3.0905536135031868</v>
      </c>
      <c r="Y25">
        <f t="shared" si="17"/>
        <v>1.8834170336557785</v>
      </c>
      <c r="Z25">
        <f t="shared" si="18"/>
        <v>-117.66413116417843</v>
      </c>
      <c r="AA25">
        <f t="shared" si="19"/>
        <v>-294.48685040269601</v>
      </c>
      <c r="AB25">
        <f t="shared" si="20"/>
        <v>-27.936708531701822</v>
      </c>
      <c r="AC25">
        <f t="shared" si="21"/>
        <v>-118.65960016208712</v>
      </c>
      <c r="AD25">
        <v>-4.1087072374415202E-2</v>
      </c>
      <c r="AE25">
        <v>4.6123838165511501E-2</v>
      </c>
      <c r="AF25">
        <v>3.44879798350637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52831.508336567487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391</v>
      </c>
      <c r="AS25">
        <v>869.66441176470596</v>
      </c>
      <c r="AT25">
        <v>1130.9000000000001</v>
      </c>
      <c r="AU25">
        <f t="shared" si="27"/>
        <v>0.2309979558186348</v>
      </c>
      <c r="AV25">
        <v>0.5</v>
      </c>
      <c r="AW25">
        <f t="shared" si="28"/>
        <v>1681.1379004248436</v>
      </c>
      <c r="AX25">
        <f t="shared" si="29"/>
        <v>35.109853386832278</v>
      </c>
      <c r="AY25">
        <f t="shared" si="30"/>
        <v>194.16970922368523</v>
      </c>
      <c r="AZ25">
        <f t="shared" si="31"/>
        <v>0.44886373684675929</v>
      </c>
      <c r="BA25">
        <f t="shared" si="32"/>
        <v>2.1533946535543511E-2</v>
      </c>
      <c r="BB25">
        <f t="shared" si="33"/>
        <v>1.5887434786453267</v>
      </c>
      <c r="BC25" t="s">
        <v>392</v>
      </c>
      <c r="BD25">
        <v>623.28</v>
      </c>
      <c r="BE25">
        <f t="shared" si="34"/>
        <v>507.62000000000012</v>
      </c>
      <c r="BF25">
        <f t="shared" si="35"/>
        <v>0.51462824206156976</v>
      </c>
      <c r="BG25">
        <f t="shared" si="36"/>
        <v>0.77971037134438215</v>
      </c>
      <c r="BH25">
        <f t="shared" si="37"/>
        <v>0.45812791874402309</v>
      </c>
      <c r="BI25">
        <f t="shared" si="38"/>
        <v>0.75908745689385226</v>
      </c>
      <c r="BJ25">
        <v>2038</v>
      </c>
      <c r="BK25">
        <v>300</v>
      </c>
      <c r="BL25">
        <v>300</v>
      </c>
      <c r="BM25">
        <v>300</v>
      </c>
      <c r="BN25">
        <v>10177.700000000001</v>
      </c>
      <c r="BO25">
        <v>1049.96</v>
      </c>
      <c r="BP25">
        <v>-6.7823600000000003E-3</v>
      </c>
      <c r="BQ25">
        <v>-3.2104499999999998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1999.93</v>
      </c>
      <c r="CC25">
        <f t="shared" si="40"/>
        <v>1681.1379004248436</v>
      </c>
      <c r="CD25">
        <f t="shared" si="41"/>
        <v>0.84059837115541214</v>
      </c>
      <c r="CE25">
        <f t="shared" si="42"/>
        <v>0.19119674231082437</v>
      </c>
      <c r="CF25">
        <v>6</v>
      </c>
      <c r="CG25">
        <v>0.5</v>
      </c>
      <c r="CH25" t="s">
        <v>346</v>
      </c>
      <c r="CI25">
        <v>1566845191.5</v>
      </c>
      <c r="CJ25">
        <v>755.36400000000003</v>
      </c>
      <c r="CK25">
        <v>799.91600000000005</v>
      </c>
      <c r="CL25">
        <v>16.979700000000001</v>
      </c>
      <c r="CM25">
        <v>13.8322</v>
      </c>
      <c r="CN25">
        <v>499.98099999999999</v>
      </c>
      <c r="CO25">
        <v>99.219899999999996</v>
      </c>
      <c r="CP25">
        <v>9.9865499999999996E-2</v>
      </c>
      <c r="CQ25">
        <v>24.524000000000001</v>
      </c>
      <c r="CR25">
        <v>26.9556</v>
      </c>
      <c r="CS25">
        <v>999.9</v>
      </c>
      <c r="CT25">
        <v>0</v>
      </c>
      <c r="CU25">
        <v>0</v>
      </c>
      <c r="CV25">
        <v>9986.25</v>
      </c>
      <c r="CW25">
        <v>0</v>
      </c>
      <c r="CX25">
        <v>767.54700000000003</v>
      </c>
      <c r="CY25">
        <v>-44.5518</v>
      </c>
      <c r="CZ25">
        <v>768.41099999999994</v>
      </c>
      <c r="DA25">
        <v>811.13599999999997</v>
      </c>
      <c r="DB25">
        <v>3.1475300000000002</v>
      </c>
      <c r="DC25">
        <v>760.68100000000004</v>
      </c>
      <c r="DD25">
        <v>799.91600000000005</v>
      </c>
      <c r="DE25">
        <v>17.1997</v>
      </c>
      <c r="DF25">
        <v>13.8322</v>
      </c>
      <c r="DG25">
        <v>1.68472</v>
      </c>
      <c r="DH25">
        <v>1.37243</v>
      </c>
      <c r="DI25">
        <v>14.756399999999999</v>
      </c>
      <c r="DJ25">
        <v>11.616400000000001</v>
      </c>
      <c r="DK25">
        <v>1999.93</v>
      </c>
      <c r="DL25">
        <v>0.98000500000000001</v>
      </c>
      <c r="DM25">
        <v>1.9995200000000001E-2</v>
      </c>
      <c r="DN25">
        <v>0</v>
      </c>
      <c r="DO25">
        <v>869.17200000000003</v>
      </c>
      <c r="DP25">
        <v>4.9992900000000002</v>
      </c>
      <c r="DQ25">
        <v>19791</v>
      </c>
      <c r="DR25">
        <v>17313.8</v>
      </c>
      <c r="DS25">
        <v>47.936999999999998</v>
      </c>
      <c r="DT25">
        <v>48.5</v>
      </c>
      <c r="DU25">
        <v>48.5</v>
      </c>
      <c r="DV25">
        <v>48.561999999999998</v>
      </c>
      <c r="DW25">
        <v>49.625</v>
      </c>
      <c r="DX25">
        <v>1955.04</v>
      </c>
      <c r="DY25">
        <v>39.89</v>
      </c>
      <c r="DZ25">
        <v>0</v>
      </c>
      <c r="EA25">
        <v>146.59999990463299</v>
      </c>
      <c r="EB25">
        <v>869.66441176470596</v>
      </c>
      <c r="EC25">
        <v>-3.5080881951981899</v>
      </c>
      <c r="ED25">
        <v>-127.034314758861</v>
      </c>
      <c r="EE25">
        <v>19798.2235294118</v>
      </c>
      <c r="EF25">
        <v>10</v>
      </c>
      <c r="EG25">
        <v>1566845141</v>
      </c>
      <c r="EH25" t="s">
        <v>393</v>
      </c>
      <c r="EI25">
        <v>86</v>
      </c>
      <c r="EJ25">
        <v>-5.3170000000000002</v>
      </c>
      <c r="EK25">
        <v>-0.22</v>
      </c>
      <c r="EL25">
        <v>800</v>
      </c>
      <c r="EM25">
        <v>14</v>
      </c>
      <c r="EN25">
        <v>0.19</v>
      </c>
      <c r="EO25">
        <v>0.04</v>
      </c>
      <c r="EP25">
        <v>35.287726138910998</v>
      </c>
      <c r="EQ25">
        <v>-0.48978198146207702</v>
      </c>
      <c r="ER25">
        <v>7.9115299350244805E-2</v>
      </c>
      <c r="ES25">
        <v>0</v>
      </c>
      <c r="ET25">
        <v>0.153331346799358</v>
      </c>
      <c r="EU25">
        <v>-6.7743948977926904E-2</v>
      </c>
      <c r="EV25">
        <v>6.8831098628259601E-3</v>
      </c>
      <c r="EW25">
        <v>1</v>
      </c>
      <c r="EX25">
        <v>1</v>
      </c>
      <c r="EY25">
        <v>2</v>
      </c>
      <c r="EZ25" t="s">
        <v>363</v>
      </c>
      <c r="FA25">
        <v>2.93181</v>
      </c>
      <c r="FB25">
        <v>2.6374200000000001</v>
      </c>
      <c r="FC25">
        <v>0.14159099999999999</v>
      </c>
      <c r="FD25">
        <v>0.14862700000000001</v>
      </c>
      <c r="FE25">
        <v>8.4678400000000001E-2</v>
      </c>
      <c r="FF25">
        <v>7.3080300000000001E-2</v>
      </c>
      <c r="FG25">
        <v>30484.3</v>
      </c>
      <c r="FH25">
        <v>26515.7</v>
      </c>
      <c r="FI25">
        <v>30891.3</v>
      </c>
      <c r="FJ25">
        <v>27312.400000000001</v>
      </c>
      <c r="FK25">
        <v>39650.800000000003</v>
      </c>
      <c r="FL25">
        <v>38276.699999999997</v>
      </c>
      <c r="FM25">
        <v>43343.8</v>
      </c>
      <c r="FN25">
        <v>42166.5</v>
      </c>
      <c r="FO25">
        <v>1.97132</v>
      </c>
      <c r="FP25">
        <v>1.8449800000000001</v>
      </c>
      <c r="FQ25">
        <v>9.0159500000000004E-2</v>
      </c>
      <c r="FR25">
        <v>0</v>
      </c>
      <c r="FS25">
        <v>25.479199999999999</v>
      </c>
      <c r="FT25">
        <v>999.9</v>
      </c>
      <c r="FU25">
        <v>41.936</v>
      </c>
      <c r="FV25">
        <v>35.156999999999996</v>
      </c>
      <c r="FW25">
        <v>24.0808</v>
      </c>
      <c r="FX25">
        <v>60.008499999999998</v>
      </c>
      <c r="FY25">
        <v>40.052100000000003</v>
      </c>
      <c r="FZ25">
        <v>1</v>
      </c>
      <c r="GA25">
        <v>0.309141</v>
      </c>
      <c r="GB25">
        <v>5.2441399999999998</v>
      </c>
      <c r="GC25">
        <v>20.282900000000001</v>
      </c>
      <c r="GD25">
        <v>5.2386999999999997</v>
      </c>
      <c r="GE25">
        <v>12.0693</v>
      </c>
      <c r="GF25">
        <v>4.9709500000000002</v>
      </c>
      <c r="GG25">
        <v>3.2904</v>
      </c>
      <c r="GH25">
        <v>461.8</v>
      </c>
      <c r="GI25">
        <v>9999</v>
      </c>
      <c r="GJ25">
        <v>9999</v>
      </c>
      <c r="GK25">
        <v>9999</v>
      </c>
      <c r="GL25">
        <v>1.8869400000000001</v>
      </c>
      <c r="GM25">
        <v>1.8830199999999999</v>
      </c>
      <c r="GN25">
        <v>1.8815599999999999</v>
      </c>
      <c r="GO25">
        <v>1.88228</v>
      </c>
      <c r="GP25">
        <v>1.8775900000000001</v>
      </c>
      <c r="GQ25">
        <v>1.8794999999999999</v>
      </c>
      <c r="GR25">
        <v>1.8788899999999999</v>
      </c>
      <c r="GS25">
        <v>1.88584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-5.3170000000000002</v>
      </c>
      <c r="HH25">
        <v>-0.22</v>
      </c>
      <c r="HI25">
        <v>2</v>
      </c>
      <c r="HJ25">
        <v>522.86800000000005</v>
      </c>
      <c r="HK25">
        <v>498.78800000000001</v>
      </c>
      <c r="HL25">
        <v>19.1191</v>
      </c>
      <c r="HM25">
        <v>31.254799999999999</v>
      </c>
      <c r="HN25">
        <v>30.0001</v>
      </c>
      <c r="HO25">
        <v>31.147200000000002</v>
      </c>
      <c r="HP25">
        <v>31.186800000000002</v>
      </c>
      <c r="HQ25">
        <v>34.076000000000001</v>
      </c>
      <c r="HR25">
        <v>45.578699999999998</v>
      </c>
      <c r="HS25">
        <v>0</v>
      </c>
      <c r="HT25">
        <v>19.150600000000001</v>
      </c>
      <c r="HU25">
        <v>800</v>
      </c>
      <c r="HV25">
        <v>14.004300000000001</v>
      </c>
      <c r="HW25">
        <v>100.241</v>
      </c>
      <c r="HX25">
        <v>101.562</v>
      </c>
    </row>
    <row r="26" spans="1:232" x14ac:dyDescent="0.25">
      <c r="A26">
        <v>12</v>
      </c>
      <c r="B26">
        <v>1566845312</v>
      </c>
      <c r="C26">
        <v>1228.9000000953699</v>
      </c>
      <c r="D26" t="s">
        <v>394</v>
      </c>
      <c r="E26" t="s">
        <v>395</v>
      </c>
      <c r="G26">
        <v>1566845312</v>
      </c>
      <c r="H26">
        <f t="shared" si="0"/>
        <v>1.9135802007972571E-3</v>
      </c>
      <c r="I26">
        <f t="shared" si="1"/>
        <v>34.593557666814647</v>
      </c>
      <c r="J26">
        <f t="shared" si="2"/>
        <v>956.24800000000005</v>
      </c>
      <c r="K26">
        <f t="shared" si="3"/>
        <v>369.68957471551028</v>
      </c>
      <c r="L26">
        <f t="shared" si="4"/>
        <v>36.716874653412745</v>
      </c>
      <c r="M26">
        <f t="shared" si="5"/>
        <v>94.972756482503996</v>
      </c>
      <c r="N26">
        <f t="shared" si="6"/>
        <v>9.9885571660646072E-2</v>
      </c>
      <c r="O26">
        <f t="shared" si="7"/>
        <v>2.2509582577773917</v>
      </c>
      <c r="P26">
        <f t="shared" si="8"/>
        <v>9.7486913463661548E-2</v>
      </c>
      <c r="Q26">
        <f t="shared" si="9"/>
        <v>6.1140033227986279E-2</v>
      </c>
      <c r="R26">
        <f t="shared" si="10"/>
        <v>321.43766589350082</v>
      </c>
      <c r="S26">
        <f t="shared" si="11"/>
        <v>26.062495494338272</v>
      </c>
      <c r="T26">
        <f t="shared" si="12"/>
        <v>27.023399999999999</v>
      </c>
      <c r="U26">
        <f t="shared" si="13"/>
        <v>3.5840816264604625</v>
      </c>
      <c r="V26">
        <f t="shared" si="14"/>
        <v>55.379579300901263</v>
      </c>
      <c r="W26">
        <f t="shared" si="15"/>
        <v>1.6862826831678002</v>
      </c>
      <c r="X26">
        <f t="shared" si="16"/>
        <v>3.0449539423286254</v>
      </c>
      <c r="Y26">
        <f t="shared" si="17"/>
        <v>1.8977989432926623</v>
      </c>
      <c r="Z26">
        <f t="shared" si="18"/>
        <v>-84.388886855159043</v>
      </c>
      <c r="AA26">
        <f t="shared" si="19"/>
        <v>-333.43132059373647</v>
      </c>
      <c r="AB26">
        <f t="shared" si="20"/>
        <v>-31.538799689101808</v>
      </c>
      <c r="AC26">
        <f t="shared" si="21"/>
        <v>-127.92134124449649</v>
      </c>
      <c r="AD26">
        <v>-4.1209549973328298E-2</v>
      </c>
      <c r="AE26">
        <v>4.6261329999918402E-2</v>
      </c>
      <c r="AF26">
        <v>3.4569340768177002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53026.741105016721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396</v>
      </c>
      <c r="AS26">
        <v>867.27729411764699</v>
      </c>
      <c r="AT26">
        <v>1125.58</v>
      </c>
      <c r="AU26">
        <f t="shared" si="27"/>
        <v>0.22948409342947895</v>
      </c>
      <c r="AV26">
        <v>0.5</v>
      </c>
      <c r="AW26">
        <f t="shared" si="28"/>
        <v>1681.1883004248307</v>
      </c>
      <c r="AX26">
        <f t="shared" si="29"/>
        <v>34.593557666814647</v>
      </c>
      <c r="AY26">
        <f t="shared" si="30"/>
        <v>192.90298650361939</v>
      </c>
      <c r="AZ26">
        <f t="shared" si="31"/>
        <v>0.44529931235451942</v>
      </c>
      <c r="BA26">
        <f t="shared" si="32"/>
        <v>2.1226199312468018E-2</v>
      </c>
      <c r="BB26">
        <f t="shared" si="33"/>
        <v>1.6009790508004764</v>
      </c>
      <c r="BC26" t="s">
        <v>397</v>
      </c>
      <c r="BD26">
        <v>624.36</v>
      </c>
      <c r="BE26">
        <f t="shared" si="34"/>
        <v>501.21999999999991</v>
      </c>
      <c r="BF26">
        <f t="shared" si="35"/>
        <v>0.51534796273563099</v>
      </c>
      <c r="BG26">
        <f t="shared" si="36"/>
        <v>0.78238575925322917</v>
      </c>
      <c r="BH26">
        <f t="shared" si="37"/>
        <v>0.45725052767934582</v>
      </c>
      <c r="BI26">
        <f t="shared" si="38"/>
        <v>0.76133509021847079</v>
      </c>
      <c r="BJ26">
        <v>2040</v>
      </c>
      <c r="BK26">
        <v>300</v>
      </c>
      <c r="BL26">
        <v>300</v>
      </c>
      <c r="BM26">
        <v>300</v>
      </c>
      <c r="BN26">
        <v>10178.1</v>
      </c>
      <c r="BO26">
        <v>1043.94</v>
      </c>
      <c r="BP26">
        <v>-6.7831599999999999E-3</v>
      </c>
      <c r="BQ26">
        <v>-2.2791700000000001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1999.99</v>
      </c>
      <c r="CC26">
        <f t="shared" si="40"/>
        <v>1681.1883004248307</v>
      </c>
      <c r="CD26">
        <f t="shared" si="41"/>
        <v>0.8405983532041813</v>
      </c>
      <c r="CE26">
        <f t="shared" si="42"/>
        <v>0.19119670640836281</v>
      </c>
      <c r="CF26">
        <v>6</v>
      </c>
      <c r="CG26">
        <v>0.5</v>
      </c>
      <c r="CH26" t="s">
        <v>346</v>
      </c>
      <c r="CI26">
        <v>1566845312</v>
      </c>
      <c r="CJ26">
        <v>956.24800000000005</v>
      </c>
      <c r="CK26">
        <v>999.95399999999995</v>
      </c>
      <c r="CL26">
        <v>16.9786</v>
      </c>
      <c r="CM26">
        <v>14.721399999999999</v>
      </c>
      <c r="CN26">
        <v>500.024</v>
      </c>
      <c r="CO26">
        <v>99.218100000000007</v>
      </c>
      <c r="CP26">
        <v>0.100023</v>
      </c>
      <c r="CQ26">
        <v>24.2758</v>
      </c>
      <c r="CR26">
        <v>27.023399999999999</v>
      </c>
      <c r="CS26">
        <v>999.9</v>
      </c>
      <c r="CT26">
        <v>0</v>
      </c>
      <c r="CU26">
        <v>0</v>
      </c>
      <c r="CV26">
        <v>10016.200000000001</v>
      </c>
      <c r="CW26">
        <v>0</v>
      </c>
      <c r="CX26">
        <v>776.63699999999994</v>
      </c>
      <c r="CY26">
        <v>-42.772799999999997</v>
      </c>
      <c r="CZ26">
        <v>973.71</v>
      </c>
      <c r="DA26">
        <v>1014.89</v>
      </c>
      <c r="DB26">
        <v>2.25318</v>
      </c>
      <c r="DC26">
        <v>962.49900000000002</v>
      </c>
      <c r="DD26">
        <v>999.95399999999995</v>
      </c>
      <c r="DE26">
        <v>17.194600000000001</v>
      </c>
      <c r="DF26">
        <v>14.721399999999999</v>
      </c>
      <c r="DG26">
        <v>1.6841900000000001</v>
      </c>
      <c r="DH26">
        <v>1.4606300000000001</v>
      </c>
      <c r="DI26">
        <v>14.7515</v>
      </c>
      <c r="DJ26">
        <v>12.562200000000001</v>
      </c>
      <c r="DK26">
        <v>1999.99</v>
      </c>
      <c r="DL26">
        <v>0.98000500000000001</v>
      </c>
      <c r="DM26">
        <v>1.9995200000000001E-2</v>
      </c>
      <c r="DN26">
        <v>0</v>
      </c>
      <c r="DO26">
        <v>866.88199999999995</v>
      </c>
      <c r="DP26">
        <v>4.9992900000000002</v>
      </c>
      <c r="DQ26">
        <v>19845.7</v>
      </c>
      <c r="DR26">
        <v>17314.400000000001</v>
      </c>
      <c r="DS26">
        <v>47.875</v>
      </c>
      <c r="DT26">
        <v>48.375</v>
      </c>
      <c r="DU26">
        <v>48.436999999999998</v>
      </c>
      <c r="DV26">
        <v>48.561999999999998</v>
      </c>
      <c r="DW26">
        <v>49.561999999999998</v>
      </c>
      <c r="DX26">
        <v>1955.1</v>
      </c>
      <c r="DY26">
        <v>39.89</v>
      </c>
      <c r="DZ26">
        <v>0</v>
      </c>
      <c r="EA26">
        <v>120.09999990463299</v>
      </c>
      <c r="EB26">
        <v>867.27729411764699</v>
      </c>
      <c r="EC26">
        <v>-2.3362745092898098</v>
      </c>
      <c r="ED26">
        <v>-3.7499997195173398</v>
      </c>
      <c r="EE26">
        <v>19844.7764705882</v>
      </c>
      <c r="EF26">
        <v>10</v>
      </c>
      <c r="EG26">
        <v>1566845347.5</v>
      </c>
      <c r="EH26" t="s">
        <v>398</v>
      </c>
      <c r="EI26">
        <v>87</v>
      </c>
      <c r="EJ26">
        <v>-6.2510000000000003</v>
      </c>
      <c r="EK26">
        <v>-0.216</v>
      </c>
      <c r="EL26">
        <v>1000</v>
      </c>
      <c r="EM26">
        <v>15</v>
      </c>
      <c r="EN26">
        <v>0.03</v>
      </c>
      <c r="EO26">
        <v>0.04</v>
      </c>
      <c r="EP26">
        <v>34.145079623234899</v>
      </c>
      <c r="EQ26">
        <v>-1.4942944154920601</v>
      </c>
      <c r="ER26">
        <v>0.16755358995058101</v>
      </c>
      <c r="ES26">
        <v>0</v>
      </c>
      <c r="ET26">
        <v>0.10163426723967101</v>
      </c>
      <c r="EU26">
        <v>-1.03076982112138E-2</v>
      </c>
      <c r="EV26">
        <v>1.0440989546725201E-3</v>
      </c>
      <c r="EW26">
        <v>1</v>
      </c>
      <c r="EX26">
        <v>1</v>
      </c>
      <c r="EY26">
        <v>2</v>
      </c>
      <c r="EZ26" t="s">
        <v>363</v>
      </c>
      <c r="FA26">
        <v>2.9320499999999998</v>
      </c>
      <c r="FB26">
        <v>2.6375700000000002</v>
      </c>
      <c r="FC26">
        <v>0.16522600000000001</v>
      </c>
      <c r="FD26">
        <v>0.171817</v>
      </c>
      <c r="FE26">
        <v>8.4667300000000001E-2</v>
      </c>
      <c r="FF26">
        <v>7.6535000000000006E-2</v>
      </c>
      <c r="FG26">
        <v>29649.7</v>
      </c>
      <c r="FH26">
        <v>25797</v>
      </c>
      <c r="FI26">
        <v>30896.6</v>
      </c>
      <c r="FJ26">
        <v>27316.3</v>
      </c>
      <c r="FK26">
        <v>39661.199999999997</v>
      </c>
      <c r="FL26">
        <v>38141.9</v>
      </c>
      <c r="FM26">
        <v>43351.5</v>
      </c>
      <c r="FN26">
        <v>42172.4</v>
      </c>
      <c r="FO26">
        <v>1.9715199999999999</v>
      </c>
      <c r="FP26">
        <v>1.8482700000000001</v>
      </c>
      <c r="FQ26">
        <v>0.11544699999999999</v>
      </c>
      <c r="FR26">
        <v>0</v>
      </c>
      <c r="FS26">
        <v>25.1326</v>
      </c>
      <c r="FT26">
        <v>999.9</v>
      </c>
      <c r="FU26">
        <v>41.741</v>
      </c>
      <c r="FV26">
        <v>35.177999999999997</v>
      </c>
      <c r="FW26">
        <v>23.9985</v>
      </c>
      <c r="FX26">
        <v>59.848500000000001</v>
      </c>
      <c r="FY26">
        <v>39.911900000000003</v>
      </c>
      <c r="FZ26">
        <v>1</v>
      </c>
      <c r="GA26">
        <v>0.30688500000000002</v>
      </c>
      <c r="GB26">
        <v>6.3884800000000004</v>
      </c>
      <c r="GC26">
        <v>20.241700000000002</v>
      </c>
      <c r="GD26">
        <v>5.2397499999999999</v>
      </c>
      <c r="GE26">
        <v>12.069800000000001</v>
      </c>
      <c r="GF26">
        <v>4.9711499999999997</v>
      </c>
      <c r="GG26">
        <v>3.2903500000000001</v>
      </c>
      <c r="GH26">
        <v>461.8</v>
      </c>
      <c r="GI26">
        <v>9999</v>
      </c>
      <c r="GJ26">
        <v>9999</v>
      </c>
      <c r="GK26">
        <v>9999</v>
      </c>
      <c r="GL26">
        <v>1.8869</v>
      </c>
      <c r="GM26">
        <v>1.8830100000000001</v>
      </c>
      <c r="GN26">
        <v>1.88154</v>
      </c>
      <c r="GO26">
        <v>1.8822000000000001</v>
      </c>
      <c r="GP26">
        <v>1.87758</v>
      </c>
      <c r="GQ26">
        <v>1.8794599999999999</v>
      </c>
      <c r="GR26">
        <v>1.87883</v>
      </c>
      <c r="GS26">
        <v>1.8858299999999999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-6.2510000000000003</v>
      </c>
      <c r="HH26">
        <v>-0.216</v>
      </c>
      <c r="HI26">
        <v>2</v>
      </c>
      <c r="HJ26">
        <v>522.65099999999995</v>
      </c>
      <c r="HK26">
        <v>500.76900000000001</v>
      </c>
      <c r="HL26">
        <v>18.060099999999998</v>
      </c>
      <c r="HM26">
        <v>31.160699999999999</v>
      </c>
      <c r="HN26">
        <v>29.999500000000001</v>
      </c>
      <c r="HO26">
        <v>31.104199999999999</v>
      </c>
      <c r="HP26">
        <v>31.148499999999999</v>
      </c>
      <c r="HQ26">
        <v>40.906500000000001</v>
      </c>
      <c r="HR26">
        <v>42.282899999999998</v>
      </c>
      <c r="HS26">
        <v>0</v>
      </c>
      <c r="HT26">
        <v>18.040900000000001</v>
      </c>
      <c r="HU26">
        <v>1000</v>
      </c>
      <c r="HV26">
        <v>14.669600000000001</v>
      </c>
      <c r="HW26">
        <v>100.258</v>
      </c>
      <c r="HX26">
        <v>101.57599999999999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2019-08-25T13:50:19Z</dcterms:created>
  <dcterms:modified xsi:type="dcterms:W3CDTF">2019-08-27T23:40:27Z</dcterms:modified>
</cp:coreProperties>
</file>