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EE20B1C0-DE1D-4FB5-8BA4-F2A665C2953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V27" i="1"/>
  <c r="O27" i="1"/>
  <c r="CE26" i="1"/>
  <c r="CD26" i="1"/>
  <c r="CB26" i="1"/>
  <c r="CC26" i="1" s="1"/>
  <c r="AW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V26" i="1" s="1"/>
  <c r="W26" i="1"/>
  <c r="O26" i="1"/>
  <c r="CE25" i="1"/>
  <c r="CD25" i="1"/>
  <c r="CB25" i="1"/>
  <c r="BI25" i="1"/>
  <c r="BH25" i="1"/>
  <c r="BG25" i="1"/>
  <c r="BF25" i="1"/>
  <c r="BE25" i="1"/>
  <c r="BB25" i="1"/>
  <c r="AZ25" i="1"/>
  <c r="AU25" i="1"/>
  <c r="AO25" i="1"/>
  <c r="AP25" i="1" s="1"/>
  <c r="AK25" i="1"/>
  <c r="AI25" i="1"/>
  <c r="H25" i="1" s="1"/>
  <c r="X25" i="1"/>
  <c r="V25" i="1" s="1"/>
  <c r="W25" i="1"/>
  <c r="O25" i="1"/>
  <c r="CE24" i="1"/>
  <c r="CD24" i="1"/>
  <c r="CB24" i="1"/>
  <c r="CC24" i="1" s="1"/>
  <c r="BI24" i="1"/>
  <c r="BH24" i="1"/>
  <c r="BG24" i="1"/>
  <c r="BF24" i="1"/>
  <c r="BE24" i="1"/>
  <c r="BB24" i="1"/>
  <c r="AZ24" i="1"/>
  <c r="AU24" i="1"/>
  <c r="AO24" i="1"/>
  <c r="AP24" i="1" s="1"/>
  <c r="AK24" i="1"/>
  <c r="AI24" i="1" s="1"/>
  <c r="J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/>
  <c r="O23" i="1"/>
  <c r="CE22" i="1"/>
  <c r="CD22" i="1"/>
  <c r="CB22" i="1"/>
  <c r="CC22" i="1" s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CE21" i="1"/>
  <c r="CD21" i="1"/>
  <c r="CB21" i="1"/>
  <c r="CC21" i="1" s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W21" i="1"/>
  <c r="V21" i="1" s="1"/>
  <c r="O21" i="1"/>
  <c r="CE20" i="1"/>
  <c r="CD20" i="1"/>
  <c r="CC20" i="1" s="1"/>
  <c r="R20" i="1" s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/>
  <c r="H20" i="1" s="1"/>
  <c r="X20" i="1"/>
  <c r="W20" i="1"/>
  <c r="V20" i="1"/>
  <c r="O20" i="1"/>
  <c r="CE19" i="1"/>
  <c r="CD19" i="1"/>
  <c r="CC19" i="1"/>
  <c r="AW19" i="1" s="1"/>
  <c r="CB19" i="1"/>
  <c r="BI19" i="1"/>
  <c r="BH19" i="1"/>
  <c r="BG19" i="1"/>
  <c r="BF19" i="1"/>
  <c r="BE19" i="1"/>
  <c r="AZ19" i="1" s="1"/>
  <c r="BB19" i="1"/>
  <c r="AU19" i="1"/>
  <c r="AY19" i="1" s="1"/>
  <c r="AO19" i="1"/>
  <c r="AP19" i="1" s="1"/>
  <c r="AK19" i="1"/>
  <c r="AI19" i="1" s="1"/>
  <c r="X19" i="1"/>
  <c r="V19" i="1" s="1"/>
  <c r="W19" i="1"/>
  <c r="O19" i="1"/>
  <c r="CE18" i="1"/>
  <c r="CD18" i="1"/>
  <c r="CC18" i="1"/>
  <c r="R18" i="1" s="1"/>
  <c r="CB18" i="1"/>
  <c r="BI18" i="1"/>
  <c r="BH18" i="1"/>
  <c r="BG18" i="1"/>
  <c r="BF18" i="1"/>
  <c r="BE18" i="1"/>
  <c r="BB18" i="1"/>
  <c r="AZ18" i="1"/>
  <c r="AU18" i="1"/>
  <c r="AO18" i="1"/>
  <c r="AP18" i="1" s="1"/>
  <c r="AK18" i="1"/>
  <c r="AI18" i="1" s="1"/>
  <c r="H18" i="1" s="1"/>
  <c r="X18" i="1"/>
  <c r="W18" i="1"/>
  <c r="V18" i="1"/>
  <c r="O18" i="1"/>
  <c r="CE17" i="1"/>
  <c r="CD17" i="1"/>
  <c r="CB17" i="1"/>
  <c r="BI17" i="1"/>
  <c r="BH17" i="1"/>
  <c r="BG17" i="1"/>
  <c r="BF17" i="1"/>
  <c r="BE17" i="1"/>
  <c r="BB17" i="1"/>
  <c r="AZ17" i="1"/>
  <c r="AU17" i="1"/>
  <c r="AO17" i="1"/>
  <c r="AP17" i="1" s="1"/>
  <c r="AK17" i="1"/>
  <c r="AI17" i="1"/>
  <c r="J17" i="1" s="1"/>
  <c r="X17" i="1"/>
  <c r="V17" i="1" s="1"/>
  <c r="W17" i="1"/>
  <c r="O17" i="1"/>
  <c r="M23" i="1" l="1"/>
  <c r="I23" i="1"/>
  <c r="AX23" i="1" s="1"/>
  <c r="J23" i="1"/>
  <c r="J27" i="1"/>
  <c r="M27" i="1"/>
  <c r="M20" i="1"/>
  <c r="CC25" i="1"/>
  <c r="AW25" i="1" s="1"/>
  <c r="AY25" i="1" s="1"/>
  <c r="AY26" i="1"/>
  <c r="CC17" i="1"/>
  <c r="R17" i="1" s="1"/>
  <c r="CC27" i="1"/>
  <c r="AW18" i="1"/>
  <c r="AY18" i="1" s="1"/>
  <c r="CC23" i="1"/>
  <c r="Z25" i="1"/>
  <c r="AJ21" i="1"/>
  <c r="J21" i="1"/>
  <c r="I21" i="1"/>
  <c r="AX21" i="1" s="1"/>
  <c r="H21" i="1"/>
  <c r="M21" i="1"/>
  <c r="R24" i="1"/>
  <c r="AW24" i="1"/>
  <c r="AY24" i="1" s="1"/>
  <c r="M26" i="1"/>
  <c r="J26" i="1"/>
  <c r="I26" i="1"/>
  <c r="AX26" i="1" s="1"/>
  <c r="BA26" i="1" s="1"/>
  <c r="H26" i="1"/>
  <c r="AJ26" i="1"/>
  <c r="I22" i="1"/>
  <c r="AX22" i="1" s="1"/>
  <c r="H22" i="1"/>
  <c r="AJ22" i="1"/>
  <c r="M22" i="1"/>
  <c r="J22" i="1"/>
  <c r="AW17" i="1"/>
  <c r="AY17" i="1" s="1"/>
  <c r="S20" i="1"/>
  <c r="T20" i="1" s="1"/>
  <c r="AW21" i="1"/>
  <c r="R21" i="1"/>
  <c r="AY21" i="1"/>
  <c r="AY22" i="1"/>
  <c r="R22" i="1"/>
  <c r="AW22" i="1"/>
  <c r="R27" i="1"/>
  <c r="AW27" i="1"/>
  <c r="AY27" i="1" s="1"/>
  <c r="AA20" i="1"/>
  <c r="H19" i="1"/>
  <c r="J19" i="1"/>
  <c r="I19" i="1"/>
  <c r="AX19" i="1" s="1"/>
  <c r="BA19" i="1" s="1"/>
  <c r="AJ19" i="1"/>
  <c r="M19" i="1"/>
  <c r="Z18" i="1"/>
  <c r="S18" i="1"/>
  <c r="T18" i="1" s="1"/>
  <c r="P18" i="1" s="1"/>
  <c r="N18" i="1" s="1"/>
  <c r="Q18" i="1" s="1"/>
  <c r="K18" i="1" s="1"/>
  <c r="L18" i="1" s="1"/>
  <c r="Z20" i="1"/>
  <c r="P20" i="1"/>
  <c r="N20" i="1" s="1"/>
  <c r="Q20" i="1" s="1"/>
  <c r="K20" i="1" s="1"/>
  <c r="L20" i="1" s="1"/>
  <c r="AW23" i="1"/>
  <c r="AY23" i="1" s="1"/>
  <c r="R23" i="1"/>
  <c r="I18" i="1"/>
  <c r="AX18" i="1" s="1"/>
  <c r="AJ23" i="1"/>
  <c r="I25" i="1"/>
  <c r="AX25" i="1" s="1"/>
  <c r="I17" i="1"/>
  <c r="AX17" i="1" s="1"/>
  <c r="J20" i="1"/>
  <c r="M17" i="1"/>
  <c r="J18" i="1"/>
  <c r="AW20" i="1"/>
  <c r="AY20" i="1" s="1"/>
  <c r="H23" i="1"/>
  <c r="M24" i="1"/>
  <c r="J25" i="1"/>
  <c r="AJ17" i="1"/>
  <c r="AJ24" i="1"/>
  <c r="H17" i="1"/>
  <c r="M18" i="1"/>
  <c r="R19" i="1"/>
  <c r="AJ20" i="1"/>
  <c r="H24" i="1"/>
  <c r="M25" i="1"/>
  <c r="R26" i="1"/>
  <c r="AJ27" i="1"/>
  <c r="I24" i="1"/>
  <c r="AX24" i="1" s="1"/>
  <c r="BA24" i="1" s="1"/>
  <c r="H27" i="1"/>
  <c r="AJ18" i="1"/>
  <c r="I20" i="1"/>
  <c r="AX20" i="1" s="1"/>
  <c r="AJ25" i="1"/>
  <c r="I27" i="1"/>
  <c r="AX27" i="1" s="1"/>
  <c r="R25" i="1" l="1"/>
  <c r="BA17" i="1"/>
  <c r="BA22" i="1"/>
  <c r="BA18" i="1"/>
  <c r="BA27" i="1"/>
  <c r="BA25" i="1"/>
  <c r="Z24" i="1"/>
  <c r="AA18" i="1"/>
  <c r="U18" i="1"/>
  <c r="Y18" i="1" s="1"/>
  <c r="AB18" i="1"/>
  <c r="S21" i="1"/>
  <c r="T21" i="1" s="1"/>
  <c r="P21" i="1" s="1"/>
  <c r="N21" i="1" s="1"/>
  <c r="Q21" i="1" s="1"/>
  <c r="K21" i="1" s="1"/>
  <c r="L21" i="1" s="1"/>
  <c r="BA20" i="1"/>
  <c r="Z23" i="1"/>
  <c r="P23" i="1"/>
  <c r="N23" i="1" s="1"/>
  <c r="Q23" i="1" s="1"/>
  <c r="K23" i="1" s="1"/>
  <c r="L23" i="1" s="1"/>
  <c r="Z19" i="1"/>
  <c r="Z22" i="1"/>
  <c r="Z21" i="1"/>
  <c r="S26" i="1"/>
  <c r="T26" i="1" s="1"/>
  <c r="P26" i="1" s="1"/>
  <c r="N26" i="1" s="1"/>
  <c r="Q26" i="1" s="1"/>
  <c r="K26" i="1" s="1"/>
  <c r="L26" i="1" s="1"/>
  <c r="S19" i="1"/>
  <c r="T19" i="1" s="1"/>
  <c r="S23" i="1"/>
  <c r="T23" i="1" s="1"/>
  <c r="AB20" i="1"/>
  <c r="AC20" i="1" s="1"/>
  <c r="U20" i="1"/>
  <c r="Y20" i="1" s="1"/>
  <c r="S24" i="1"/>
  <c r="T24" i="1" s="1"/>
  <c r="BA21" i="1"/>
  <c r="Z17" i="1"/>
  <c r="BA23" i="1"/>
  <c r="S27" i="1"/>
  <c r="T27" i="1" s="1"/>
  <c r="P27" i="1" s="1"/>
  <c r="N27" i="1" s="1"/>
  <c r="Q27" i="1" s="1"/>
  <c r="K27" i="1" s="1"/>
  <c r="L27" i="1" s="1"/>
  <c r="Z27" i="1"/>
  <c r="S25" i="1"/>
  <c r="T25" i="1" s="1"/>
  <c r="S17" i="1"/>
  <c r="T17" i="1" s="1"/>
  <c r="Z26" i="1"/>
  <c r="S22" i="1"/>
  <c r="T22" i="1" s="1"/>
  <c r="AC18" i="1" l="1"/>
  <c r="AA19" i="1"/>
  <c r="AB19" i="1"/>
  <c r="U19" i="1"/>
  <c r="Y19" i="1" s="1"/>
  <c r="P19" i="1"/>
  <c r="N19" i="1" s="1"/>
  <c r="Q19" i="1" s="1"/>
  <c r="K19" i="1" s="1"/>
  <c r="L19" i="1" s="1"/>
  <c r="U25" i="1"/>
  <c r="Y25" i="1" s="1"/>
  <c r="AB25" i="1"/>
  <c r="AA25" i="1"/>
  <c r="P25" i="1"/>
  <c r="N25" i="1" s="1"/>
  <c r="Q25" i="1" s="1"/>
  <c r="K25" i="1" s="1"/>
  <c r="L25" i="1" s="1"/>
  <c r="AB22" i="1"/>
  <c r="U22" i="1"/>
  <c r="Y22" i="1" s="1"/>
  <c r="AA22" i="1"/>
  <c r="U24" i="1"/>
  <c r="Y24" i="1" s="1"/>
  <c r="AB24" i="1"/>
  <c r="AA24" i="1"/>
  <c r="AB27" i="1"/>
  <c r="U27" i="1"/>
  <c r="Y27" i="1" s="1"/>
  <c r="AA27" i="1"/>
  <c r="P24" i="1"/>
  <c r="N24" i="1" s="1"/>
  <c r="Q24" i="1" s="1"/>
  <c r="K24" i="1" s="1"/>
  <c r="L24" i="1" s="1"/>
  <c r="U21" i="1"/>
  <c r="Y21" i="1" s="1"/>
  <c r="AA21" i="1"/>
  <c r="AB21" i="1"/>
  <c r="U23" i="1"/>
  <c r="Y23" i="1" s="1"/>
  <c r="AB23" i="1"/>
  <c r="AA23" i="1"/>
  <c r="U26" i="1"/>
  <c r="Y26" i="1" s="1"/>
  <c r="AB26" i="1"/>
  <c r="AA26" i="1"/>
  <c r="U17" i="1"/>
  <c r="Y17" i="1" s="1"/>
  <c r="AB17" i="1"/>
  <c r="AA17" i="1"/>
  <c r="P17" i="1"/>
  <c r="N17" i="1" s="1"/>
  <c r="Q17" i="1" s="1"/>
  <c r="K17" i="1" s="1"/>
  <c r="L17" i="1" s="1"/>
  <c r="P22" i="1"/>
  <c r="N22" i="1" s="1"/>
  <c r="Q22" i="1" s="1"/>
  <c r="K22" i="1" s="1"/>
  <c r="L22" i="1" s="1"/>
  <c r="AC25" i="1" l="1"/>
  <c r="AC17" i="1"/>
  <c r="AC21" i="1"/>
  <c r="AC24" i="1"/>
  <c r="AC26" i="1"/>
  <c r="AC22" i="1"/>
  <c r="AC23" i="1"/>
  <c r="AC27" i="1"/>
  <c r="AC19" i="1"/>
</calcChain>
</file>

<file path=xl/sharedStrings.xml><?xml version="1.0" encoding="utf-8"?>
<sst xmlns="http://schemas.openxmlformats.org/spreadsheetml/2006/main" count="1989" uniqueCount="409">
  <si>
    <t>File opened</t>
  </si>
  <si>
    <t>2019-08-25 13:50:29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</si>
  <si>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</si>
  <si>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</si>
  <si>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</si>
  <si>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</si>
  <si>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</si>
  <si>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</si>
  <si>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</si>
  <si>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</si>
  <si>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</si>
  <si>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</si>
  <si>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</si>
  <si>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{"co2aspan1": "0.992053", "co2bspanconc1": "1002", "flowmeterzero": "0.981454", "co2aspan2a": "0.166843", "h2obspanconc1": "12.16", "tazero": "0.0966816", "co2aspan2b": "0.165517", "tbzero": "0.198231", "co2aspanconc1": "1002", "co2aspan2": "0", "h2obspan2b": "0.0655711", "h2oaspan1": "1.00598", "h2obspan1": "1.00213", "co2bspan2a": "0.16939", "flowazero": "0.33817", "co2bspan2b": "0.168036", "co2bspanconc2": "0", "oxygen": "21", "h2obspan2": "0", "co2aspanconc2": "0", "ssb_ref": "34205.2", "co2azero": "0.867142", "h2oaspanconc2": "0", "flowbzero": "0.29166", "h2oaspan2b": "0.0647945", "h2oaspan2a": "0.0644093", "co2bspan1": "0.992007", "h2obspanconc2": "0", "chamberpressurezero": "2.53755", "h2oaspanconc1": "12.16", "co2bzero": "0.872422", "h2obzero": "1.0183", "ssa_ref": "37028.5", "h2oazero": "0.998443", "h2oaspan2": "0", "h2obspan2a": "0.065432", "co2bspan2": "0"}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</si>
  <si>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</si>
  <si>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</si>
  <si>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</si>
  <si>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</si>
  <si>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</si>
  <si>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</si>
  <si>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</si>
  <si>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</si>
  <si>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</si>
  <si>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13:50:29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</si>
  <si>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</si>
  <si>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</si>
  <si>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</si>
  <si>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</si>
  <si>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</si>
  <si>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</si>
  <si>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</si>
  <si>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</si>
  <si>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</si>
  <si>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</si>
  <si>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</si>
  <si>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</si>
  <si>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</si>
  <si>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</si>
  <si>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</si>
  <si>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</si>
  <si>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</si>
  <si>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</si>
  <si>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</si>
  <si>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</si>
  <si>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</si>
  <si>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</si>
  <si>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</si>
  <si>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</si>
  <si>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</si>
  <si>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</si>
  <si>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</si>
  <si>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</si>
  <si>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</si>
  <si>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</si>
  <si>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</si>
  <si>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</si>
  <si>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</si>
  <si>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</si>
  <si>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</si>
  <si>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</si>
  <si>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</si>
  <si>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</si>
  <si>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</si>
  <si>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</si>
  <si>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</si>
  <si>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</si>
  <si>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</si>
  <si>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5.11361 82.4112 390.533 631.202 877.084 1085.5 1260.74 1427.61</t>
  </si>
  <si>
    <t>Fs_true</t>
  </si>
  <si>
    <t>-0.368477 99.4248 402.062 601.1 801.122 1000.59 1200.27 1400.96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</si>
  <si>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</si>
  <si>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</si>
  <si>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</si>
  <si>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</si>
  <si>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</si>
  <si>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</si>
  <si>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</si>
  <si>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</si>
  <si>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</si>
  <si>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</si>
  <si>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</si>
  <si>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</si>
  <si>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</si>
  <si>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</si>
  <si>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</si>
  <si>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</si>
  <si>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</si>
  <si>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</si>
  <si>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</si>
  <si>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</si>
  <si>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</si>
  <si>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</si>
  <si>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</si>
  <si>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</si>
  <si>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</si>
  <si>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</si>
  <si>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</si>
  <si>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</si>
  <si>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</si>
  <si>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</si>
  <si>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</si>
  <si>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</si>
  <si>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</si>
  <si>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</si>
  <si>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</si>
  <si>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</si>
  <si>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</si>
  <si>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</si>
  <si>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</si>
  <si>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</si>
  <si>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</si>
  <si>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</si>
  <si>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</si>
  <si>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</si>
  <si>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</si>
  <si>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</si>
  <si>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</si>
  <si>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</si>
  <si>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</si>
  <si>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</si>
  <si>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</si>
  <si>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</si>
  <si>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</si>
  <si>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</si>
  <si>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</si>
  <si>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</si>
  <si>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</si>
  <si>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</si>
  <si>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</si>
  <si>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</si>
  <si>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</si>
  <si>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</si>
  <si>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</si>
  <si>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</si>
  <si>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</si>
  <si>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</si>
  <si>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</si>
  <si>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</si>
  <si>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</si>
  <si>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</si>
  <si>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</si>
  <si>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</si>
  <si>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</si>
  <si>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</si>
  <si>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</si>
  <si>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</si>
  <si>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</si>
  <si>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</si>
  <si>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</si>
  <si>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</si>
  <si>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</si>
  <si>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</si>
  <si>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</si>
  <si>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</si>
  <si>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</si>
  <si>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</si>
  <si>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</si>
  <si>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</si>
  <si>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</si>
  <si>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</si>
  <si>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</si>
  <si>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</si>
  <si>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</si>
  <si>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</si>
  <si>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</si>
  <si>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</si>
  <si>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</si>
  <si>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</si>
  <si>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</si>
  <si>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</si>
  <si>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</si>
  <si>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</si>
  <si>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</si>
  <si>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</si>
  <si>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</si>
  <si>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</si>
  <si>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</si>
  <si>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</si>
  <si>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</si>
  <si>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</si>
  <si>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</si>
  <si>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</si>
  <si>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</si>
  <si>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</si>
  <si>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</si>
  <si>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</si>
  <si>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</si>
  <si>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</si>
  <si>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</si>
  <si>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</si>
  <si>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</si>
  <si>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</si>
  <si>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</si>
  <si>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</si>
  <si>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</si>
  <si>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</si>
  <si>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</si>
  <si>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</si>
  <si>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</si>
  <si>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</si>
  <si>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</si>
  <si>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</si>
  <si>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</si>
  <si>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</si>
  <si>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</si>
  <si>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</si>
  <si>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</si>
  <si>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</si>
  <si>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</si>
  <si>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</si>
  <si>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</si>
  <si>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</si>
  <si>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</si>
  <si>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</si>
  <si>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</si>
  <si>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</si>
  <si>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</si>
  <si>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</si>
  <si>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</si>
  <si>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</si>
  <si>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</si>
  <si>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</si>
  <si>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</si>
  <si>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</si>
  <si>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</si>
  <si>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</si>
  <si>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</si>
  <si>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</si>
  <si>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</si>
  <si>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</si>
  <si>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</si>
  <si>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</si>
  <si>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</si>
  <si>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</si>
  <si>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</si>
  <si>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</si>
  <si>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</si>
  <si>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</si>
  <si>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</si>
  <si>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</si>
  <si>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</si>
  <si>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</si>
  <si>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</si>
  <si>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</si>
  <si>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</si>
  <si>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</si>
  <si>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</si>
  <si>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</si>
  <si>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</si>
  <si>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</si>
  <si>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</si>
  <si>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</si>
  <si>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</si>
  <si>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</si>
  <si>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</si>
  <si>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</si>
  <si>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</si>
  <si>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</si>
  <si>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</si>
  <si>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</si>
  <si>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</si>
  <si>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</si>
  <si>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</si>
  <si>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</si>
  <si>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</si>
  <si>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</si>
  <si>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</si>
  <si>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</si>
  <si>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</si>
  <si>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</si>
  <si>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</si>
  <si>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</si>
  <si>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</si>
  <si>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</si>
  <si>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</si>
  <si>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</si>
  <si>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</si>
  <si>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</si>
  <si>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</si>
  <si>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</si>
  <si>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</si>
  <si>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</si>
  <si>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</si>
  <si>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</si>
  <si>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</si>
  <si>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</si>
  <si>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</si>
  <si>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</si>
  <si>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</si>
  <si>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</si>
  <si>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</si>
  <si>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</si>
  <si>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</si>
  <si>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</si>
  <si>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</si>
  <si>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</si>
  <si>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</si>
  <si>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</si>
  <si>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</si>
  <si>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</si>
  <si>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</si>
  <si>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</si>
  <si>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</si>
  <si>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</si>
  <si>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</si>
  <si>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</si>
  <si>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</si>
  <si>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</si>
  <si>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</si>
  <si>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</si>
  <si>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</si>
  <si>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</si>
  <si>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</si>
  <si>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</si>
  <si>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</si>
  <si>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</si>
  <si>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</si>
  <si>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</si>
  <si>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</si>
  <si>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</si>
  <si>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</si>
  <si>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</si>
  <si>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</si>
  <si>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</si>
  <si>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</si>
  <si>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</si>
  <si>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</si>
  <si>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</si>
  <si>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</si>
  <si>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</si>
  <si>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</si>
  <si>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</si>
  <si>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</si>
  <si>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</si>
  <si>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</si>
  <si>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</si>
  <si>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</si>
  <si>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</si>
  <si>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</si>
  <si>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</si>
  <si>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</si>
  <si>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20190826 13:55:19</t>
  </si>
  <si>
    <t>13:55:19</t>
  </si>
  <si>
    <t>MPF-2042-20181017-19_20_33</t>
  </si>
  <si>
    <t>DARK-2043-20181017-19_20_35</t>
  </si>
  <si>
    <t>-</t>
  </si>
  <si>
    <t>0: Broadleaf</t>
  </si>
  <si>
    <t>13:54:41</t>
  </si>
  <si>
    <t>2/2</t>
  </si>
  <si>
    <t>5</t>
  </si>
  <si>
    <t>11111111</t>
  </si>
  <si>
    <t>oooooooo</t>
  </si>
  <si>
    <t>off</t>
  </si>
  <si>
    <t>20190826 13:57:20</t>
  </si>
  <si>
    <t>13:57:20</t>
  </si>
  <si>
    <t>MPF-2044-20181017-19_22_33</t>
  </si>
  <si>
    <t>DARK-2045-20181017-19_22_35</t>
  </si>
  <si>
    <t>13:57:46</t>
  </si>
  <si>
    <t>1/2</t>
  </si>
  <si>
    <t>20190826 13:59:47</t>
  </si>
  <si>
    <t>13:59:47</t>
  </si>
  <si>
    <t>MPF-2046-20181017-19_25_01</t>
  </si>
  <si>
    <t>DARK-2047-20181017-19_25_03</t>
  </si>
  <si>
    <t>13:59:01</t>
  </si>
  <si>
    <t>20190826 14:01:48</t>
  </si>
  <si>
    <t>14:01:48</t>
  </si>
  <si>
    <t>MPF-2048-20181017-19_27_01</t>
  </si>
  <si>
    <t>DARK-2049-20181017-19_27_03</t>
  </si>
  <si>
    <t>14:00:58</t>
  </si>
  <si>
    <t>20190826 14:03:28</t>
  </si>
  <si>
    <t>14:03:28</t>
  </si>
  <si>
    <t>MPF-2050-20181017-19_28_42</t>
  </si>
  <si>
    <t>DARK-2051-20181017-19_28_44</t>
  </si>
  <si>
    <t>14:02:56</t>
  </si>
  <si>
    <t>20190826 14:05:29</t>
  </si>
  <si>
    <t>14:05:29</t>
  </si>
  <si>
    <t>MPF-2052-20181017-19_30_42</t>
  </si>
  <si>
    <t>DARK-2053-20181017-19_30_44</t>
  </si>
  <si>
    <t>14:06:03</t>
  </si>
  <si>
    <t>20190826 14:07:39</t>
  </si>
  <si>
    <t>14:07:39</t>
  </si>
  <si>
    <t>MPF-2054-20181017-19_32_52</t>
  </si>
  <si>
    <t>DARK-2055-20181017-19_32_54</t>
  </si>
  <si>
    <t>14:07:06</t>
  </si>
  <si>
    <t>20190826 14:09:18</t>
  </si>
  <si>
    <t>14:09:18</t>
  </si>
  <si>
    <t>MPF-2056-20181017-19_34_31</t>
  </si>
  <si>
    <t>DARK-2057-20181017-19_34_33</t>
  </si>
  <si>
    <t>14:08:45</t>
  </si>
  <si>
    <t>20190826 14:11:01</t>
  </si>
  <si>
    <t>14:11:01</t>
  </si>
  <si>
    <t>MPF-2058-20181017-19_36_15</t>
  </si>
  <si>
    <t>DARK-2059-20181017-19_36_17</t>
  </si>
  <si>
    <t>14:10:26</t>
  </si>
  <si>
    <t>20190826 14:12:39</t>
  </si>
  <si>
    <t>14:12:39</t>
  </si>
  <si>
    <t>MPF-2060-20181017-19_37_53</t>
  </si>
  <si>
    <t>DARK-2061-20181017-19_37_55</t>
  </si>
  <si>
    <t>14:12:06</t>
  </si>
  <si>
    <t>20190826 14:14:24</t>
  </si>
  <si>
    <t>14:14:24</t>
  </si>
  <si>
    <t>MPF-2062-20181017-19_39_38</t>
  </si>
  <si>
    <t>DARK-2063-20181017-19_39_40</t>
  </si>
  <si>
    <t>14:13:48</t>
  </si>
  <si>
    <t>20190826 14:15:59</t>
  </si>
  <si>
    <t>14:15:59</t>
  </si>
  <si>
    <t>MPF-2064-20181017-19_41_12</t>
  </si>
  <si>
    <t>DARK-2065-20181017-19_41_14</t>
  </si>
  <si>
    <t>14:15:24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</si>
</sst>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35.494223771868967</c:v>
                </c:pt>
                <c:pt idx="1">
                  <c:v>29.842247945300674</c:v>
                </c:pt>
                <c:pt idx="2">
                  <c:v>23.350860626747536</c:v>
                </c:pt>
                <c:pt idx="3">
                  <c:v>13.863303852612104</c:v>
                </c:pt>
                <c:pt idx="4">
                  <c:v>0.52995916781413499</c:v>
                </c:pt>
                <c:pt idx="5">
                  <c:v>35.959218012942458</c:v>
                </c:pt>
                <c:pt idx="6">
                  <c:v>37.93599487750442</c:v>
                </c:pt>
                <c:pt idx="7">
                  <c:v>38.669285345100477</c:v>
                </c:pt>
                <c:pt idx="8">
                  <c:v>38.97979078543996</c:v>
                </c:pt>
                <c:pt idx="9">
                  <c:v>39.225606764470491</c:v>
                </c:pt>
                <c:pt idx="10">
                  <c:v>39.187797766741916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109.34504104071995</c:v>
                </c:pt>
                <c:pt idx="1">
                  <c:v>47.722682412130624</c:v>
                </c:pt>
                <c:pt idx="2">
                  <c:v>33.963200214414634</c:v>
                </c:pt>
                <c:pt idx="3">
                  <c:v>14.918735850798203</c:v>
                </c:pt>
                <c:pt idx="4">
                  <c:v>-2.4815689055807817</c:v>
                </c:pt>
                <c:pt idx="5">
                  <c:v>177.81415656078502</c:v>
                </c:pt>
                <c:pt idx="6">
                  <c:v>234.29070911960798</c:v>
                </c:pt>
                <c:pt idx="7">
                  <c:v>308.19101015780024</c:v>
                </c:pt>
                <c:pt idx="8">
                  <c:v>371.50511723442793</c:v>
                </c:pt>
                <c:pt idx="9">
                  <c:v>426.08790686695011</c:v>
                </c:pt>
                <c:pt idx="10">
                  <c:v>561.41190917473057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B-4FDD-92BC-39214ACD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64992"/>
        <c:axId val="422372208"/>
      </c:scatterChart>
      <c:valAx>
        <c:axId val="4223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2208"/>
        <c:crosses val="autoZero"/>
        <c:crossBetween val="midCat"/>
      </c:valAx>
      <c:valAx>
        <c:axId val="4223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9</xdr:row>
      <xdr:rowOff>166687</xdr:rowOff>
    </xdr:from>
    <xdr:to>
      <xdr:col>21</xdr:col>
      <xdr:colOff>114300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09ED3-B1DA-4DB7-82EC-F32EC1F38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340</v>
      </c>
      <c r="GJ16" t="s">
        <v>340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1566845719.5</v>
      </c>
      <c r="C17">
        <v>0</v>
      </c>
      <c r="D17" t="s">
        <v>341</v>
      </c>
      <c r="E17" t="s">
        <v>342</v>
      </c>
      <c r="G17">
        <v>1566845719.5</v>
      </c>
      <c r="H17">
        <f t="shared" ref="H17:H27" si="0">CN17*AI17*(CL17-CM17)/(100*CF17*(1000-AI17*CL17))</f>
        <v>4.3930377908644111E-3</v>
      </c>
      <c r="I17">
        <f t="shared" ref="I17:I27" si="1">CN17*AI17*(CK17-CJ17*(1000-AI17*CM17)/(1000-AI17*CL17))/(100*CF17)</f>
        <v>35.494223771868967</v>
      </c>
      <c r="J17">
        <f t="shared" ref="J17:J27" si="2">CJ17 - IF(AI17&gt;1, I17*CF17*100/(AK17*CV17), 0)</f>
        <v>355.39800000000002</v>
      </c>
      <c r="K17">
        <f t="shared" ref="K17:K27" si="3">((Q17-H17/2)*J17-I17)/(Q17+H17/2)</f>
        <v>109.34504104071995</v>
      </c>
      <c r="L17">
        <f t="shared" ref="L17:L27" si="4">K17*(CO17+CP17)/1000</f>
        <v>10.860141931356473</v>
      </c>
      <c r="M17">
        <f t="shared" ref="M17:M27" si="5">(CJ17 - IF(AI17&gt;1, I17*CF17*100/(AK17*CV17), 0))*(CO17+CP17)/1000</f>
        <v>35.298104837537998</v>
      </c>
      <c r="N17">
        <f t="shared" ref="N17:N27" si="6">2/((1/P17-1/O17)+SIGN(P17)*SQRT((1/P17-1/O17)*(1/P17-1/O17) + 4*CG17/((CG17+1)*(CG17+1))*(2*1/P17*1/O17-1/O17*1/O17)))</f>
        <v>0.24995565164237116</v>
      </c>
      <c r="O17">
        <f t="shared" ref="O17:O27" si="7">AF17+AE17*CF17+AD17*CF17*CF17</f>
        <v>2.247554011138063</v>
      </c>
      <c r="P17">
        <f t="shared" ref="P17:P27" si="8">H17*(1000-(1000*0.61365*EXP(17.502*T17/(240.97+T17))/(CO17+CP17)+CL17)/2)/(1000*0.61365*EXP(17.502*T17/(240.97+T17))/(CO17+CP17)-CL17)</f>
        <v>0.23547541859238241</v>
      </c>
      <c r="Q17">
        <f t="shared" ref="Q17:Q27" si="9">1/((CG17+1)/(N17/1.6)+1/(O17/1.37)) + CG17/((CG17+1)/(N17/1.6) + CG17/(O17/1.37))</f>
        <v>0.14840317628156832</v>
      </c>
      <c r="R17">
        <f t="shared" ref="R17:R27" si="10">(CC17*CE17)</f>
        <v>321.46798975738807</v>
      </c>
      <c r="S17">
        <f t="shared" ref="S17:S27" si="11">(CQ17+(R17+2*0.95*0.0000000567*(((CQ17+$B$7)+273)^4-(CQ17+273)^4)-44100*H17)/(1.84*29.3*O17+8*0.95*0.0000000567*(CQ17+273)^3))</f>
        <v>26.242168232296876</v>
      </c>
      <c r="T17">
        <f t="shared" ref="T17:T27" si="12">($C$7*CR17+$D$7*CS17+$E$7*S17)</f>
        <v>26.989699999999999</v>
      </c>
      <c r="U17">
        <f t="shared" ref="U17:U27" si="13">0.61365*EXP(17.502*T17/(240.97+T17))</f>
        <v>3.5769950714241867</v>
      </c>
      <c r="V17">
        <f t="shared" ref="V17:V27" si="14">(W17/X17*100)</f>
        <v>54.872536708935641</v>
      </c>
      <c r="W17">
        <f t="shared" ref="W17:W27" si="15">CL17*(CO17+CP17)/1000</f>
        <v>1.7739930155633998</v>
      </c>
      <c r="X17">
        <f t="shared" ref="X17:X27" si="16">0.61365*EXP(17.502*CQ17/(240.97+CQ17))</f>
        <v>3.2329342180284453</v>
      </c>
      <c r="Y17">
        <f t="shared" ref="Y17:Y27" si="17">(U17-CL17*(CO17+CP17)/1000)</f>
        <v>1.8030020558607869</v>
      </c>
      <c r="Z17">
        <f t="shared" ref="Z17:Z27" si="18">(-H17*44100)</f>
        <v>-193.73296657712052</v>
      </c>
      <c r="AA17">
        <f t="shared" ref="AA17:AA27" si="19">2*29.3*O17*0.92*(CQ17-T17)</f>
        <v>-207.29786156637132</v>
      </c>
      <c r="AB17">
        <f t="shared" ref="AB17:AB27" si="20">2*0.95*0.0000000567*(((CQ17+$B$7)+273)^4-(T17+273)^4)</f>
        <v>-19.733225820530706</v>
      </c>
      <c r="AC17">
        <f t="shared" ref="AC17:AC27" si="21">R17+AB17+Z17+AA17</f>
        <v>-99.296064206634497</v>
      </c>
      <c r="AD17">
        <v>-4.1117930108079799E-2</v>
      </c>
      <c r="AE17">
        <v>4.6158478674836002E-2</v>
      </c>
      <c r="AF17">
        <v>3.4508486229799198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52735.768638775138</v>
      </c>
      <c r="AL17">
        <v>0</v>
      </c>
      <c r="AM17">
        <v>560.67588235294102</v>
      </c>
      <c r="AN17">
        <v>2927.61</v>
      </c>
      <c r="AO17">
        <f t="shared" ref="AO17:AO27" si="25">AN17-AM17</f>
        <v>2366.9341176470589</v>
      </c>
      <c r="AP17">
        <f t="shared" ref="AP17:AP27" si="26">AO17/AN17</f>
        <v>0.80848682633515356</v>
      </c>
      <c r="AQ17">
        <v>-1.0916802797921701</v>
      </c>
      <c r="AR17" t="s">
        <v>343</v>
      </c>
      <c r="AS17">
        <v>933.28829411764696</v>
      </c>
      <c r="AT17">
        <v>1201.03</v>
      </c>
      <c r="AU17">
        <f t="shared" ref="AU17:AU27" si="27">1-AS17/AT17</f>
        <v>0.22292674278107372</v>
      </c>
      <c r="AV17">
        <v>0.5</v>
      </c>
      <c r="AW17">
        <f t="shared" ref="AW17:AW27" si="28">CC17</f>
        <v>1681.3479004247904</v>
      </c>
      <c r="AX17">
        <f t="shared" ref="AX17:AX27" si="29">I17</f>
        <v>35.494223771868967</v>
      </c>
      <c r="AY17">
        <f t="shared" ref="AY17:AY27" si="30">AU17*AV17*AW17</f>
        <v>187.40870546174779</v>
      </c>
      <c r="AZ17">
        <f t="shared" ref="AZ17:AZ27" si="31">BE17/AT17</f>
        <v>0.45919752212684112</v>
      </c>
      <c r="BA17">
        <f t="shared" ref="BA17:BA27" si="32">(AX17-AQ17)/AW17</f>
        <v>2.1759865428456392E-2</v>
      </c>
      <c r="BB17">
        <f t="shared" ref="BB17:BB27" si="33">(AN17-AT17)/AT17</f>
        <v>1.4375827414802296</v>
      </c>
      <c r="BC17" t="s">
        <v>344</v>
      </c>
      <c r="BD17">
        <v>649.52</v>
      </c>
      <c r="BE17">
        <f t="shared" ref="BE17:BE27" si="34">AT17-BD17</f>
        <v>551.51</v>
      </c>
      <c r="BF17">
        <f t="shared" ref="BF17:BF27" si="35">(AT17-AS17)/(AT17-BD17)</f>
        <v>0.48547026505839064</v>
      </c>
      <c r="BG17">
        <f t="shared" ref="BG17:BG27" si="36">(AN17-AT17)/(AN17-BD17)</f>
        <v>0.75790684301322597</v>
      </c>
      <c r="BH17">
        <f t="shared" ref="BH17:BH27" si="37">(AT17-AS17)/(AT17-AM17)</f>
        <v>0.41811506868442283</v>
      </c>
      <c r="BI17">
        <f t="shared" ref="BI17:BI27" si="38">(AN17-AT17)/(AN17-AM17)</f>
        <v>0.72945841083078933</v>
      </c>
      <c r="BJ17">
        <v>2042</v>
      </c>
      <c r="BK17">
        <v>300</v>
      </c>
      <c r="BL17">
        <v>300</v>
      </c>
      <c r="BM17">
        <v>300</v>
      </c>
      <c r="BN17">
        <v>10189.5</v>
      </c>
      <c r="BO17">
        <v>1124.06</v>
      </c>
      <c r="BP17">
        <v>-6.79015E-3</v>
      </c>
      <c r="BQ17">
        <v>-0.490479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7" si="39">$B$11*CW17+$C$11*CX17+$F$11*DK17</f>
        <v>2000.18</v>
      </c>
      <c r="CC17">
        <f t="shared" ref="CC17:CC27" si="40">CB17*CD17</f>
        <v>1681.3479004247904</v>
      </c>
      <c r="CD17">
        <f t="shared" ref="CD17:CD27" si="41">($B$11*$D$9+$C$11*$D$9+$F$11*((DX17+DP17)/MAX(DX17+DP17+DY17, 0.1)*$I$9+DY17/MAX(DX17+DP17+DY17, 0.1)*$J$9))/($B$11+$C$11+$F$11)</f>
        <v>0.84059829636572225</v>
      </c>
      <c r="CE17">
        <f t="shared" ref="CE17:CE27" si="42">($B$11*$K$9+$C$11*$K$9+$F$11*((DX17+DP17)/MAX(DX17+DP17+DY17, 0.1)*$P$9+DY17/MAX(DX17+DP17+DY17, 0.1)*$Q$9))/($B$11+$C$11+$F$11)</f>
        <v>0.19119659273144457</v>
      </c>
      <c r="CF17">
        <v>6</v>
      </c>
      <c r="CG17">
        <v>0.5</v>
      </c>
      <c r="CH17" t="s">
        <v>346</v>
      </c>
      <c r="CI17">
        <v>1566845719.5</v>
      </c>
      <c r="CJ17">
        <v>355.39800000000002</v>
      </c>
      <c r="CK17">
        <v>399.863</v>
      </c>
      <c r="CL17">
        <v>17.8614</v>
      </c>
      <c r="CM17">
        <v>12.684100000000001</v>
      </c>
      <c r="CN17">
        <v>500.01799999999997</v>
      </c>
      <c r="CO17">
        <v>99.219899999999996</v>
      </c>
      <c r="CP17">
        <v>0.10003099999999999</v>
      </c>
      <c r="CQ17">
        <v>25.2789</v>
      </c>
      <c r="CR17">
        <v>26.989699999999999</v>
      </c>
      <c r="CS17">
        <v>999.9</v>
      </c>
      <c r="CT17">
        <v>0</v>
      </c>
      <c r="CU17">
        <v>0</v>
      </c>
      <c r="CV17">
        <v>9993.75</v>
      </c>
      <c r="CW17">
        <v>0</v>
      </c>
      <c r="CX17">
        <v>860.52</v>
      </c>
      <c r="CY17">
        <v>-44.465499999999999</v>
      </c>
      <c r="CZ17">
        <v>361.86099999999999</v>
      </c>
      <c r="DA17">
        <v>405</v>
      </c>
      <c r="DB17">
        <v>5.1773499999999997</v>
      </c>
      <c r="DC17">
        <v>359.096</v>
      </c>
      <c r="DD17">
        <v>399.863</v>
      </c>
      <c r="DE17">
        <v>18.081399999999999</v>
      </c>
      <c r="DF17">
        <v>12.684100000000001</v>
      </c>
      <c r="DG17">
        <v>1.7722100000000001</v>
      </c>
      <c r="DH17">
        <v>1.25851</v>
      </c>
      <c r="DI17">
        <v>15.543799999999999</v>
      </c>
      <c r="DJ17">
        <v>10.3123</v>
      </c>
      <c r="DK17">
        <v>2000.18</v>
      </c>
      <c r="DL17">
        <v>0.98000600000000004</v>
      </c>
      <c r="DM17">
        <v>1.9994100000000001E-2</v>
      </c>
      <c r="DN17">
        <v>0</v>
      </c>
      <c r="DO17">
        <v>931.03800000000001</v>
      </c>
      <c r="DP17">
        <v>4.9992900000000002</v>
      </c>
      <c r="DQ17">
        <v>21225.7</v>
      </c>
      <c r="DR17">
        <v>17316</v>
      </c>
      <c r="DS17">
        <v>48</v>
      </c>
      <c r="DT17">
        <v>48.561999999999998</v>
      </c>
      <c r="DU17">
        <v>48.561999999999998</v>
      </c>
      <c r="DV17">
        <v>49.125</v>
      </c>
      <c r="DW17">
        <v>49.686999999999998</v>
      </c>
      <c r="DX17">
        <v>1955.29</v>
      </c>
      <c r="DY17">
        <v>39.89</v>
      </c>
      <c r="DZ17">
        <v>0</v>
      </c>
      <c r="EA17">
        <v>406.89999985694902</v>
      </c>
      <c r="EB17">
        <v>933.28829411764696</v>
      </c>
      <c r="EC17">
        <v>-31.1632352882913</v>
      </c>
      <c r="ED17">
        <v>-856.39706080905103</v>
      </c>
      <c r="EE17">
        <v>21293.599999999999</v>
      </c>
      <c r="EF17">
        <v>10</v>
      </c>
      <c r="EG17">
        <v>1566845681.5</v>
      </c>
      <c r="EH17" t="s">
        <v>347</v>
      </c>
      <c r="EI17">
        <v>88</v>
      </c>
      <c r="EJ17">
        <v>-3.698</v>
      </c>
      <c r="EK17">
        <v>-0.22</v>
      </c>
      <c r="EL17">
        <v>400</v>
      </c>
      <c r="EM17">
        <v>14</v>
      </c>
      <c r="EN17">
        <v>0.03</v>
      </c>
      <c r="EO17">
        <v>0.02</v>
      </c>
      <c r="EP17">
        <v>35.446164642858903</v>
      </c>
      <c r="EQ17">
        <v>-0.25900140935923599</v>
      </c>
      <c r="ER17">
        <v>9.2839224749625804E-2</v>
      </c>
      <c r="ES17">
        <v>1</v>
      </c>
      <c r="ET17">
        <v>0.27510013388268501</v>
      </c>
      <c r="EU17">
        <v>-6.9768041070319101E-2</v>
      </c>
      <c r="EV17">
        <v>1.08801592963824E-2</v>
      </c>
      <c r="EW17">
        <v>1</v>
      </c>
      <c r="EX17">
        <v>2</v>
      </c>
      <c r="EY17">
        <v>2</v>
      </c>
      <c r="EZ17" t="s">
        <v>348</v>
      </c>
      <c r="FA17">
        <v>2.9317600000000001</v>
      </c>
      <c r="FB17">
        <v>2.6375799999999998</v>
      </c>
      <c r="FC17">
        <v>8.2047200000000001E-2</v>
      </c>
      <c r="FD17">
        <v>9.0582700000000002E-2</v>
      </c>
      <c r="FE17">
        <v>8.7823100000000001E-2</v>
      </c>
      <c r="FF17">
        <v>6.8495100000000003E-2</v>
      </c>
      <c r="FG17">
        <v>32598.5</v>
      </c>
      <c r="FH17">
        <v>28323.200000000001</v>
      </c>
      <c r="FI17">
        <v>30890.6</v>
      </c>
      <c r="FJ17">
        <v>27312.400000000001</v>
      </c>
      <c r="FK17">
        <v>39505.300000000003</v>
      </c>
      <c r="FL17">
        <v>38459.4</v>
      </c>
      <c r="FM17">
        <v>43342.3</v>
      </c>
      <c r="FN17">
        <v>42165.9</v>
      </c>
      <c r="FO17">
        <v>1.97322</v>
      </c>
      <c r="FP17">
        <v>1.8407500000000001</v>
      </c>
      <c r="FQ17">
        <v>5.9358800000000003E-2</v>
      </c>
      <c r="FR17">
        <v>0</v>
      </c>
      <c r="FS17">
        <v>26.0182</v>
      </c>
      <c r="FT17">
        <v>999.9</v>
      </c>
      <c r="FU17">
        <v>41.619</v>
      </c>
      <c r="FV17">
        <v>35.188000000000002</v>
      </c>
      <c r="FW17">
        <v>23.937999999999999</v>
      </c>
      <c r="FX17">
        <v>59.3185</v>
      </c>
      <c r="FY17">
        <v>40.072099999999999</v>
      </c>
      <c r="FZ17">
        <v>1</v>
      </c>
      <c r="GA17">
        <v>0.30850899999999998</v>
      </c>
      <c r="GB17">
        <v>4.3240299999999996</v>
      </c>
      <c r="GC17">
        <v>20.310700000000001</v>
      </c>
      <c r="GD17">
        <v>5.2354099999999999</v>
      </c>
      <c r="GE17">
        <v>12.069699999999999</v>
      </c>
      <c r="GF17">
        <v>4.9712500000000004</v>
      </c>
      <c r="GG17">
        <v>3.2903500000000001</v>
      </c>
      <c r="GH17">
        <v>461.9</v>
      </c>
      <c r="GI17">
        <v>9999</v>
      </c>
      <c r="GJ17">
        <v>9999</v>
      </c>
      <c r="GK17">
        <v>9999</v>
      </c>
      <c r="GL17">
        <v>1.8869899999999999</v>
      </c>
      <c r="GM17">
        <v>1.88307</v>
      </c>
      <c r="GN17">
        <v>1.8815599999999999</v>
      </c>
      <c r="GO17">
        <v>1.8823000000000001</v>
      </c>
      <c r="GP17">
        <v>1.8775900000000001</v>
      </c>
      <c r="GQ17">
        <v>1.8794999999999999</v>
      </c>
      <c r="GR17">
        <v>1.87887</v>
      </c>
      <c r="GS17">
        <v>1.88585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-3.698</v>
      </c>
      <c r="HH17">
        <v>-0.22</v>
      </c>
      <c r="HI17">
        <v>2</v>
      </c>
      <c r="HJ17">
        <v>524.46100000000001</v>
      </c>
      <c r="HK17">
        <v>496.20100000000002</v>
      </c>
      <c r="HL17">
        <v>21.0307</v>
      </c>
      <c r="HM17">
        <v>31.362500000000001</v>
      </c>
      <c r="HN17">
        <v>30.002800000000001</v>
      </c>
      <c r="HO17">
        <v>31.192499999999999</v>
      </c>
      <c r="HP17">
        <v>31.228899999999999</v>
      </c>
      <c r="HQ17">
        <v>19.4682</v>
      </c>
      <c r="HR17">
        <v>49.731200000000001</v>
      </c>
      <c r="HS17">
        <v>0</v>
      </c>
      <c r="HT17">
        <v>20.922599999999999</v>
      </c>
      <c r="HU17">
        <v>400</v>
      </c>
      <c r="HV17">
        <v>12.8911</v>
      </c>
      <c r="HW17">
        <v>100.238</v>
      </c>
      <c r="HX17">
        <v>101.56100000000001</v>
      </c>
    </row>
    <row r="18" spans="1:232" x14ac:dyDescent="0.25">
      <c r="A18">
        <v>2</v>
      </c>
      <c r="B18">
        <v>1566845840</v>
      </c>
      <c r="C18">
        <v>120.5</v>
      </c>
      <c r="D18" t="s">
        <v>353</v>
      </c>
      <c r="E18" t="s">
        <v>354</v>
      </c>
      <c r="G18">
        <v>1566845840</v>
      </c>
      <c r="H18">
        <f t="shared" si="0"/>
        <v>4.1110941727620616E-3</v>
      </c>
      <c r="I18">
        <f t="shared" si="1"/>
        <v>29.842247945300674</v>
      </c>
      <c r="J18">
        <f t="shared" si="2"/>
        <v>262.93200000000002</v>
      </c>
      <c r="K18">
        <f t="shared" si="3"/>
        <v>47.722682412130624</v>
      </c>
      <c r="L18">
        <f t="shared" si="4"/>
        <v>4.7395659390313725</v>
      </c>
      <c r="M18">
        <f t="shared" si="5"/>
        <v>26.113024006476</v>
      </c>
      <c r="N18">
        <f t="shared" si="6"/>
        <v>0.23794459717488006</v>
      </c>
      <c r="O18">
        <f t="shared" si="7"/>
        <v>2.2549202929823142</v>
      </c>
      <c r="P18">
        <f t="shared" si="8"/>
        <v>0.22482367748086812</v>
      </c>
      <c r="Q18">
        <f t="shared" si="9"/>
        <v>0.14163333453328905</v>
      </c>
      <c r="R18">
        <f t="shared" si="10"/>
        <v>321.45466009660174</v>
      </c>
      <c r="S18">
        <f t="shared" si="11"/>
        <v>26.243457625063069</v>
      </c>
      <c r="T18">
        <f t="shared" si="12"/>
        <v>26.948699999999999</v>
      </c>
      <c r="U18">
        <f t="shared" si="13"/>
        <v>3.5683899414808979</v>
      </c>
      <c r="V18">
        <f t="shared" si="14"/>
        <v>56.01814568303751</v>
      </c>
      <c r="W18">
        <f t="shared" si="15"/>
        <v>1.8014303973797998</v>
      </c>
      <c r="X18">
        <f t="shared" si="16"/>
        <v>3.2157979801271415</v>
      </c>
      <c r="Y18">
        <f t="shared" si="17"/>
        <v>1.7669595441010981</v>
      </c>
      <c r="Z18">
        <f t="shared" si="18"/>
        <v>-181.29925301880692</v>
      </c>
      <c r="AA18">
        <f t="shared" si="19"/>
        <v>-213.84897205351035</v>
      </c>
      <c r="AB18">
        <f t="shared" si="20"/>
        <v>-20.277097305103513</v>
      </c>
      <c r="AC18">
        <f t="shared" si="21"/>
        <v>-93.970662280819028</v>
      </c>
      <c r="AD18">
        <v>-4.1316339921905698E-2</v>
      </c>
      <c r="AE18">
        <v>4.6381211072509899E-2</v>
      </c>
      <c r="AF18">
        <v>3.4640212637358601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52995.454387751124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876.01852941176503</v>
      </c>
      <c r="AT18">
        <v>1080.7</v>
      </c>
      <c r="AU18">
        <f t="shared" si="27"/>
        <v>0.18939712277989729</v>
      </c>
      <c r="AV18">
        <v>0.5</v>
      </c>
      <c r="AW18">
        <f t="shared" si="28"/>
        <v>1681.2804004247007</v>
      </c>
      <c r="AX18">
        <f t="shared" si="29"/>
        <v>29.842247945300674</v>
      </c>
      <c r="AY18">
        <f t="shared" si="30"/>
        <v>159.21483521333596</v>
      </c>
      <c r="AZ18">
        <f t="shared" si="31"/>
        <v>0.40046266308873885</v>
      </c>
      <c r="BA18">
        <f t="shared" si="32"/>
        <v>1.8399029821128444E-2</v>
      </c>
      <c r="BB18">
        <f t="shared" si="33"/>
        <v>1.708994170445082</v>
      </c>
      <c r="BC18" t="s">
        <v>356</v>
      </c>
      <c r="BD18">
        <v>647.91999999999996</v>
      </c>
      <c r="BE18">
        <f t="shared" si="34"/>
        <v>432.78000000000009</v>
      </c>
      <c r="BF18">
        <f t="shared" si="35"/>
        <v>0.472945770572196</v>
      </c>
      <c r="BG18">
        <f t="shared" si="36"/>
        <v>0.8101583987296519</v>
      </c>
      <c r="BH18">
        <f t="shared" si="37"/>
        <v>0.39359995746803528</v>
      </c>
      <c r="BI18">
        <f t="shared" si="38"/>
        <v>0.78029632773893653</v>
      </c>
      <c r="BJ18">
        <v>2044</v>
      </c>
      <c r="BK18">
        <v>300</v>
      </c>
      <c r="BL18">
        <v>300</v>
      </c>
      <c r="BM18">
        <v>300</v>
      </c>
      <c r="BN18">
        <v>10187.4</v>
      </c>
      <c r="BO18">
        <v>1023.93</v>
      </c>
      <c r="BP18">
        <v>-6.7886300000000004E-3</v>
      </c>
      <c r="BQ18">
        <v>2.0602999999999998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2000.1</v>
      </c>
      <c r="CC18">
        <f t="shared" si="40"/>
        <v>1681.2804004247007</v>
      </c>
      <c r="CD18">
        <f t="shared" si="41"/>
        <v>0.84059817030383521</v>
      </c>
      <c r="CE18">
        <f t="shared" si="42"/>
        <v>0.19119634060767052</v>
      </c>
      <c r="CF18">
        <v>6</v>
      </c>
      <c r="CG18">
        <v>0.5</v>
      </c>
      <c r="CH18" t="s">
        <v>346</v>
      </c>
      <c r="CI18">
        <v>1566845840</v>
      </c>
      <c r="CJ18">
        <v>262.93200000000002</v>
      </c>
      <c r="CK18">
        <v>300.03500000000003</v>
      </c>
      <c r="CL18">
        <v>18.1386</v>
      </c>
      <c r="CM18">
        <v>13.295400000000001</v>
      </c>
      <c r="CN18">
        <v>500.065</v>
      </c>
      <c r="CO18">
        <v>99.214699999999993</v>
      </c>
      <c r="CP18">
        <v>0.10004300000000001</v>
      </c>
      <c r="CQ18">
        <v>25.189599999999999</v>
      </c>
      <c r="CR18">
        <v>26.948699999999999</v>
      </c>
      <c r="CS18">
        <v>999.9</v>
      </c>
      <c r="CT18">
        <v>0</v>
      </c>
      <c r="CU18">
        <v>0</v>
      </c>
      <c r="CV18">
        <v>10042.5</v>
      </c>
      <c r="CW18">
        <v>0</v>
      </c>
      <c r="CX18">
        <v>746.92100000000005</v>
      </c>
      <c r="CY18">
        <v>-37.3307</v>
      </c>
      <c r="CZ18">
        <v>267.56</v>
      </c>
      <c r="DA18">
        <v>304.07799999999997</v>
      </c>
      <c r="DB18">
        <v>4.8542100000000001</v>
      </c>
      <c r="DC18">
        <v>266.40199999999999</v>
      </c>
      <c r="DD18">
        <v>300.03500000000003</v>
      </c>
      <c r="DE18">
        <v>18.369599999999998</v>
      </c>
      <c r="DF18">
        <v>13.295400000000001</v>
      </c>
      <c r="DG18">
        <v>1.80071</v>
      </c>
      <c r="DH18">
        <v>1.3190999999999999</v>
      </c>
      <c r="DI18">
        <v>15.792999999999999</v>
      </c>
      <c r="DJ18">
        <v>11.0183</v>
      </c>
      <c r="DK18">
        <v>2000.1</v>
      </c>
      <c r="DL18">
        <v>0.98001099999999997</v>
      </c>
      <c r="DM18">
        <v>1.9988599999999999E-2</v>
      </c>
      <c r="DN18">
        <v>0</v>
      </c>
      <c r="DO18">
        <v>875.43499999999995</v>
      </c>
      <c r="DP18">
        <v>4.9992900000000002</v>
      </c>
      <c r="DQ18">
        <v>19852.5</v>
      </c>
      <c r="DR18">
        <v>17315.400000000001</v>
      </c>
      <c r="DS18">
        <v>48.25</v>
      </c>
      <c r="DT18">
        <v>48.75</v>
      </c>
      <c r="DU18">
        <v>48.75</v>
      </c>
      <c r="DV18">
        <v>48.875</v>
      </c>
      <c r="DW18">
        <v>49.936999999999998</v>
      </c>
      <c r="DX18">
        <v>1955.22</v>
      </c>
      <c r="DY18">
        <v>39.880000000000003</v>
      </c>
      <c r="DZ18">
        <v>0</v>
      </c>
      <c r="EA18">
        <v>120</v>
      </c>
      <c r="EB18">
        <v>876.01852941176503</v>
      </c>
      <c r="EC18">
        <v>-11.317892174542299</v>
      </c>
      <c r="ED18">
        <v>-252.08333430075899</v>
      </c>
      <c r="EE18">
        <v>19871.411764705899</v>
      </c>
      <c r="EF18">
        <v>10</v>
      </c>
      <c r="EG18">
        <v>1566845866.5</v>
      </c>
      <c r="EH18" t="s">
        <v>357</v>
      </c>
      <c r="EI18">
        <v>89</v>
      </c>
      <c r="EJ18">
        <v>-3.47</v>
      </c>
      <c r="EK18">
        <v>-0.23100000000000001</v>
      </c>
      <c r="EL18">
        <v>300</v>
      </c>
      <c r="EM18">
        <v>13</v>
      </c>
      <c r="EN18">
        <v>0.05</v>
      </c>
      <c r="EO18">
        <v>0.02</v>
      </c>
      <c r="EP18">
        <v>29.828268539527201</v>
      </c>
      <c r="EQ18">
        <v>1.1422039560528101</v>
      </c>
      <c r="ER18">
        <v>0.120069953388403</v>
      </c>
      <c r="ES18">
        <v>0</v>
      </c>
      <c r="ET18">
        <v>0.22600114788498199</v>
      </c>
      <c r="EU18">
        <v>4.5114288532784597E-2</v>
      </c>
      <c r="EV18">
        <v>5.14458899317413E-3</v>
      </c>
      <c r="EW18">
        <v>1</v>
      </c>
      <c r="EX18">
        <v>1</v>
      </c>
      <c r="EY18">
        <v>2</v>
      </c>
      <c r="EZ18" t="s">
        <v>358</v>
      </c>
      <c r="FA18">
        <v>2.9318399999999998</v>
      </c>
      <c r="FB18">
        <v>2.6375899999999999</v>
      </c>
      <c r="FC18">
        <v>6.4346200000000006E-2</v>
      </c>
      <c r="FD18">
        <v>7.21411E-2</v>
      </c>
      <c r="FE18">
        <v>8.8824399999999998E-2</v>
      </c>
      <c r="FF18">
        <v>7.0936700000000005E-2</v>
      </c>
      <c r="FG18">
        <v>33221.300000000003</v>
      </c>
      <c r="FH18">
        <v>28893.9</v>
      </c>
      <c r="FI18">
        <v>30885.4</v>
      </c>
      <c r="FJ18">
        <v>27309.3</v>
      </c>
      <c r="FK18">
        <v>39453.4</v>
      </c>
      <c r="FL18">
        <v>38352.9</v>
      </c>
      <c r="FM18">
        <v>43335.4</v>
      </c>
      <c r="FN18">
        <v>42162</v>
      </c>
      <c r="FO18">
        <v>1.9725299999999999</v>
      </c>
      <c r="FP18">
        <v>1.8409199999999999</v>
      </c>
      <c r="FQ18">
        <v>5.8799999999999998E-2</v>
      </c>
      <c r="FR18">
        <v>0</v>
      </c>
      <c r="FS18">
        <v>25.9863</v>
      </c>
      <c r="FT18">
        <v>999.9</v>
      </c>
      <c r="FU18">
        <v>41.619</v>
      </c>
      <c r="FV18">
        <v>35.188000000000002</v>
      </c>
      <c r="FW18">
        <v>23.943300000000001</v>
      </c>
      <c r="FX18">
        <v>59.758499999999998</v>
      </c>
      <c r="FY18">
        <v>39.783700000000003</v>
      </c>
      <c r="FZ18">
        <v>1</v>
      </c>
      <c r="GA18">
        <v>0.31404500000000002</v>
      </c>
      <c r="GB18">
        <v>0.99139699999999997</v>
      </c>
      <c r="GC18">
        <v>20.356000000000002</v>
      </c>
      <c r="GD18">
        <v>5.2396000000000003</v>
      </c>
      <c r="GE18">
        <v>12.0648</v>
      </c>
      <c r="GF18">
        <v>4.9711999999999996</v>
      </c>
      <c r="GG18">
        <v>3.2901500000000001</v>
      </c>
      <c r="GH18">
        <v>461.9</v>
      </c>
      <c r="GI18">
        <v>9999</v>
      </c>
      <c r="GJ18">
        <v>9999</v>
      </c>
      <c r="GK18">
        <v>9999</v>
      </c>
      <c r="GL18">
        <v>1.8869899999999999</v>
      </c>
      <c r="GM18">
        <v>1.8830899999999999</v>
      </c>
      <c r="GN18">
        <v>1.88157</v>
      </c>
      <c r="GO18">
        <v>1.88232</v>
      </c>
      <c r="GP18">
        <v>1.8776200000000001</v>
      </c>
      <c r="GQ18">
        <v>1.87957</v>
      </c>
      <c r="GR18">
        <v>1.87896</v>
      </c>
      <c r="GS18">
        <v>1.8858999999999999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-3.47</v>
      </c>
      <c r="HH18">
        <v>-0.23100000000000001</v>
      </c>
      <c r="HI18">
        <v>2</v>
      </c>
      <c r="HJ18">
        <v>524.47699999999998</v>
      </c>
      <c r="HK18">
        <v>496.82400000000001</v>
      </c>
      <c r="HL18">
        <v>19.540600000000001</v>
      </c>
      <c r="HM18">
        <v>31.386399999999998</v>
      </c>
      <c r="HN18">
        <v>29.994299999999999</v>
      </c>
      <c r="HO18">
        <v>31.250599999999999</v>
      </c>
      <c r="HP18">
        <v>31.2897</v>
      </c>
      <c r="HQ18">
        <v>15.545400000000001</v>
      </c>
      <c r="HR18">
        <v>48.388100000000001</v>
      </c>
      <c r="HS18">
        <v>0</v>
      </c>
      <c r="HT18">
        <v>20.277200000000001</v>
      </c>
      <c r="HU18">
        <v>300</v>
      </c>
      <c r="HV18">
        <v>13.109</v>
      </c>
      <c r="HW18">
        <v>100.221</v>
      </c>
      <c r="HX18">
        <v>101.551</v>
      </c>
    </row>
    <row r="19" spans="1:232" x14ac:dyDescent="0.25">
      <c r="A19">
        <v>3</v>
      </c>
      <c r="B19">
        <v>1566845987.5</v>
      </c>
      <c r="C19">
        <v>268</v>
      </c>
      <c r="D19" t="s">
        <v>359</v>
      </c>
      <c r="E19" t="s">
        <v>360</v>
      </c>
      <c r="G19">
        <v>1566845987.5</v>
      </c>
      <c r="H19">
        <f t="shared" si="0"/>
        <v>4.9471977901509997E-3</v>
      </c>
      <c r="I19">
        <f t="shared" si="1"/>
        <v>23.350860626747536</v>
      </c>
      <c r="J19">
        <f t="shared" si="2"/>
        <v>170.90799999999999</v>
      </c>
      <c r="K19">
        <f t="shared" si="3"/>
        <v>33.963200214414634</v>
      </c>
      <c r="L19">
        <f t="shared" si="4"/>
        <v>3.3731879914442278</v>
      </c>
      <c r="M19">
        <f t="shared" si="5"/>
        <v>16.974396099372001</v>
      </c>
      <c r="N19">
        <f t="shared" si="6"/>
        <v>0.29610975117881649</v>
      </c>
      <c r="O19">
        <f t="shared" si="7"/>
        <v>2.2498398598243883</v>
      </c>
      <c r="P19">
        <f t="shared" si="8"/>
        <v>0.27603776160637294</v>
      </c>
      <c r="Q19">
        <f t="shared" si="9"/>
        <v>0.17421347753682234</v>
      </c>
      <c r="R19">
        <f t="shared" si="10"/>
        <v>321.44189215388514</v>
      </c>
      <c r="S19">
        <f t="shared" si="11"/>
        <v>26.352055190076932</v>
      </c>
      <c r="T19">
        <f t="shared" si="12"/>
        <v>26.871300000000002</v>
      </c>
      <c r="U19">
        <f t="shared" si="13"/>
        <v>3.5521943827375546</v>
      </c>
      <c r="V19">
        <f t="shared" si="14"/>
        <v>55.326220370369143</v>
      </c>
      <c r="W19">
        <f t="shared" si="15"/>
        <v>1.8203268960429</v>
      </c>
      <c r="X19">
        <f t="shared" si="16"/>
        <v>3.2901703457368394</v>
      </c>
      <c r="Y19">
        <f t="shared" si="17"/>
        <v>1.7318674866946546</v>
      </c>
      <c r="Z19">
        <f t="shared" si="18"/>
        <v>-218.17142254565908</v>
      </c>
      <c r="AA19">
        <f t="shared" si="19"/>
        <v>-157.32962571679195</v>
      </c>
      <c r="AB19">
        <f t="shared" si="20"/>
        <v>-14.974625872027445</v>
      </c>
      <c r="AC19">
        <f t="shared" si="21"/>
        <v>-69.033781980593346</v>
      </c>
      <c r="AD19">
        <v>-4.1179436257423097E-2</v>
      </c>
      <c r="AE19">
        <v>4.6227524715708297E-2</v>
      </c>
      <c r="AF19">
        <v>3.4549344167973701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52759.170303997045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361</v>
      </c>
      <c r="AS19">
        <v>858.82164705882406</v>
      </c>
      <c r="AT19">
        <v>1010.36</v>
      </c>
      <c r="AU19">
        <f t="shared" si="27"/>
        <v>0.14998451338253294</v>
      </c>
      <c r="AV19">
        <v>0.5</v>
      </c>
      <c r="AW19">
        <f t="shared" si="28"/>
        <v>1681.2132004247178</v>
      </c>
      <c r="AX19">
        <f t="shared" si="29"/>
        <v>23.350860626747536</v>
      </c>
      <c r="AY19">
        <f t="shared" si="30"/>
        <v>126.07797187899605</v>
      </c>
      <c r="AZ19">
        <f t="shared" si="31"/>
        <v>0.35025139554218299</v>
      </c>
      <c r="BA19">
        <f t="shared" si="32"/>
        <v>1.453863251868644E-2</v>
      </c>
      <c r="BB19">
        <f t="shared" si="33"/>
        <v>1.8975909576784513</v>
      </c>
      <c r="BC19" t="s">
        <v>362</v>
      </c>
      <c r="BD19">
        <v>656.48</v>
      </c>
      <c r="BE19">
        <f t="shared" si="34"/>
        <v>353.88</v>
      </c>
      <c r="BF19">
        <f t="shared" si="35"/>
        <v>0.42821960252395153</v>
      </c>
      <c r="BG19">
        <f t="shared" si="36"/>
        <v>0.84418329201762998</v>
      </c>
      <c r="BH19">
        <f t="shared" si="37"/>
        <v>0.33698844810016837</v>
      </c>
      <c r="BI19">
        <f t="shared" si="38"/>
        <v>0.81001409617007658</v>
      </c>
      <c r="BJ19">
        <v>2046</v>
      </c>
      <c r="BK19">
        <v>300</v>
      </c>
      <c r="BL19">
        <v>300</v>
      </c>
      <c r="BM19">
        <v>300</v>
      </c>
      <c r="BN19">
        <v>10186.799999999999</v>
      </c>
      <c r="BO19">
        <v>971.78399999999999</v>
      </c>
      <c r="BP19">
        <v>-6.7884699999999996E-3</v>
      </c>
      <c r="BQ19">
        <v>2.4364599999999998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2000.02</v>
      </c>
      <c r="CC19">
        <f t="shared" si="40"/>
        <v>1681.2132004247178</v>
      </c>
      <c r="CD19">
        <f t="shared" si="41"/>
        <v>0.8405981942304166</v>
      </c>
      <c r="CE19">
        <f t="shared" si="42"/>
        <v>0.19119638846083331</v>
      </c>
      <c r="CF19">
        <v>6</v>
      </c>
      <c r="CG19">
        <v>0.5</v>
      </c>
      <c r="CH19" t="s">
        <v>346</v>
      </c>
      <c r="CI19">
        <v>1566845987.5</v>
      </c>
      <c r="CJ19">
        <v>170.90799999999999</v>
      </c>
      <c r="CK19">
        <v>199.94399999999999</v>
      </c>
      <c r="CL19">
        <v>18.328099999999999</v>
      </c>
      <c r="CM19">
        <v>12.5002</v>
      </c>
      <c r="CN19">
        <v>499.99400000000003</v>
      </c>
      <c r="CO19">
        <v>99.218900000000005</v>
      </c>
      <c r="CP19">
        <v>0.100009</v>
      </c>
      <c r="CQ19">
        <v>25.574200000000001</v>
      </c>
      <c r="CR19">
        <v>26.871300000000002</v>
      </c>
      <c r="CS19">
        <v>999.9</v>
      </c>
      <c r="CT19">
        <v>0</v>
      </c>
      <c r="CU19">
        <v>0</v>
      </c>
      <c r="CV19">
        <v>10008.799999999999</v>
      </c>
      <c r="CW19">
        <v>0</v>
      </c>
      <c r="CX19">
        <v>701.73</v>
      </c>
      <c r="CY19">
        <v>-29.0367</v>
      </c>
      <c r="CZ19">
        <v>174.09800000000001</v>
      </c>
      <c r="DA19">
        <v>202.47499999999999</v>
      </c>
      <c r="DB19">
        <v>5.8278699999999999</v>
      </c>
      <c r="DC19">
        <v>174.34100000000001</v>
      </c>
      <c r="DD19">
        <v>199.94399999999999</v>
      </c>
      <c r="DE19">
        <v>18.5581</v>
      </c>
      <c r="DF19">
        <v>12.5002</v>
      </c>
      <c r="DG19">
        <v>1.8184899999999999</v>
      </c>
      <c r="DH19">
        <v>1.2402500000000001</v>
      </c>
      <c r="DI19">
        <v>15.9466</v>
      </c>
      <c r="DJ19">
        <v>10.0937</v>
      </c>
      <c r="DK19">
        <v>2000.02</v>
      </c>
      <c r="DL19">
        <v>0.98001099999999997</v>
      </c>
      <c r="DM19">
        <v>1.9988599999999999E-2</v>
      </c>
      <c r="DN19">
        <v>0</v>
      </c>
      <c r="DO19">
        <v>858.09500000000003</v>
      </c>
      <c r="DP19">
        <v>4.9992900000000002</v>
      </c>
      <c r="DQ19">
        <v>19396.900000000001</v>
      </c>
      <c r="DR19">
        <v>17314.7</v>
      </c>
      <c r="DS19">
        <v>48.311999999999998</v>
      </c>
      <c r="DT19">
        <v>48.811999999999998</v>
      </c>
      <c r="DU19">
        <v>48.875</v>
      </c>
      <c r="DV19">
        <v>49.125</v>
      </c>
      <c r="DW19">
        <v>50.061999999999998</v>
      </c>
      <c r="DX19">
        <v>1955.14</v>
      </c>
      <c r="DY19">
        <v>39.880000000000003</v>
      </c>
      <c r="DZ19">
        <v>0</v>
      </c>
      <c r="EA19">
        <v>147.09999990463299</v>
      </c>
      <c r="EB19">
        <v>858.82164705882406</v>
      </c>
      <c r="EC19">
        <v>-10.3889706141484</v>
      </c>
      <c r="ED19">
        <v>-235.612745863437</v>
      </c>
      <c r="EE19">
        <v>19405.464705882401</v>
      </c>
      <c r="EF19">
        <v>10</v>
      </c>
      <c r="EG19">
        <v>1566845941</v>
      </c>
      <c r="EH19" t="s">
        <v>363</v>
      </c>
      <c r="EI19">
        <v>90</v>
      </c>
      <c r="EJ19">
        <v>-3.4329999999999998</v>
      </c>
      <c r="EK19">
        <v>-0.23</v>
      </c>
      <c r="EL19">
        <v>200</v>
      </c>
      <c r="EM19">
        <v>13</v>
      </c>
      <c r="EN19">
        <v>0.06</v>
      </c>
      <c r="EO19">
        <v>0.02</v>
      </c>
      <c r="EP19">
        <v>23.104216951899399</v>
      </c>
      <c r="EQ19">
        <v>2.03595143083973</v>
      </c>
      <c r="ER19">
        <v>0.20966200784786701</v>
      </c>
      <c r="ES19">
        <v>0</v>
      </c>
      <c r="ET19">
        <v>0.29080667241598301</v>
      </c>
      <c r="EU19">
        <v>1.62025987631201E-2</v>
      </c>
      <c r="EV19">
        <v>2.0322892780765202E-3</v>
      </c>
      <c r="EW19">
        <v>1</v>
      </c>
      <c r="EX19">
        <v>1</v>
      </c>
      <c r="EY19">
        <v>2</v>
      </c>
      <c r="EZ19" t="s">
        <v>358</v>
      </c>
      <c r="FA19">
        <v>2.9317799999999998</v>
      </c>
      <c r="FB19">
        <v>2.6375600000000001</v>
      </c>
      <c r="FC19">
        <v>4.4490300000000003E-2</v>
      </c>
      <c r="FD19">
        <v>5.1159000000000003E-2</v>
      </c>
      <c r="FE19">
        <v>8.9491699999999993E-2</v>
      </c>
      <c r="FF19">
        <v>6.7737900000000004E-2</v>
      </c>
      <c r="FG19">
        <v>33930.800000000003</v>
      </c>
      <c r="FH19">
        <v>29550.7</v>
      </c>
      <c r="FI19">
        <v>30889.599999999999</v>
      </c>
      <c r="FJ19">
        <v>27312.5</v>
      </c>
      <c r="FK19">
        <v>39427.300000000003</v>
      </c>
      <c r="FL19">
        <v>38487</v>
      </c>
      <c r="FM19">
        <v>43341.3</v>
      </c>
      <c r="FN19">
        <v>42166.400000000001</v>
      </c>
      <c r="FO19">
        <v>1.9725999999999999</v>
      </c>
      <c r="FP19">
        <v>1.84165</v>
      </c>
      <c r="FQ19">
        <v>5.9664200000000001E-2</v>
      </c>
      <c r="FR19">
        <v>0</v>
      </c>
      <c r="FS19">
        <v>25.894600000000001</v>
      </c>
      <c r="FT19">
        <v>999.9</v>
      </c>
      <c r="FU19">
        <v>41.692</v>
      </c>
      <c r="FV19">
        <v>35.177999999999997</v>
      </c>
      <c r="FW19">
        <v>23.968299999999999</v>
      </c>
      <c r="FX19">
        <v>58.588500000000003</v>
      </c>
      <c r="FY19">
        <v>39.979999999999997</v>
      </c>
      <c r="FZ19">
        <v>1</v>
      </c>
      <c r="GA19">
        <v>0.30430600000000002</v>
      </c>
      <c r="GB19">
        <v>3.2473900000000002</v>
      </c>
      <c r="GC19">
        <v>20.3325</v>
      </c>
      <c r="GD19">
        <v>5.2403500000000003</v>
      </c>
      <c r="GE19">
        <v>12.0649</v>
      </c>
      <c r="GF19">
        <v>4.9698500000000001</v>
      </c>
      <c r="GG19">
        <v>3.2905000000000002</v>
      </c>
      <c r="GH19">
        <v>462</v>
      </c>
      <c r="GI19">
        <v>9999</v>
      </c>
      <c r="GJ19">
        <v>9999</v>
      </c>
      <c r="GK19">
        <v>9999</v>
      </c>
      <c r="GL19">
        <v>1.88696</v>
      </c>
      <c r="GM19">
        <v>1.8830899999999999</v>
      </c>
      <c r="GN19">
        <v>1.8815599999999999</v>
      </c>
      <c r="GO19">
        <v>1.8823000000000001</v>
      </c>
      <c r="GP19">
        <v>1.87761</v>
      </c>
      <c r="GQ19">
        <v>1.8795299999999999</v>
      </c>
      <c r="GR19">
        <v>1.8789</v>
      </c>
      <c r="GS19">
        <v>1.8858699999999999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-3.4329999999999998</v>
      </c>
      <c r="HH19">
        <v>-0.23</v>
      </c>
      <c r="HI19">
        <v>2</v>
      </c>
      <c r="HJ19">
        <v>524.46799999999996</v>
      </c>
      <c r="HK19">
        <v>497.28300000000002</v>
      </c>
      <c r="HL19">
        <v>21.226299999999998</v>
      </c>
      <c r="HM19">
        <v>31.303899999999999</v>
      </c>
      <c r="HN19">
        <v>29.999500000000001</v>
      </c>
      <c r="HO19">
        <v>31.243600000000001</v>
      </c>
      <c r="HP19">
        <v>31.284300000000002</v>
      </c>
      <c r="HQ19">
        <v>11.4625</v>
      </c>
      <c r="HR19">
        <v>50.801600000000001</v>
      </c>
      <c r="HS19">
        <v>0</v>
      </c>
      <c r="HT19">
        <v>21.2818</v>
      </c>
      <c r="HU19">
        <v>200</v>
      </c>
      <c r="HV19">
        <v>12.4984</v>
      </c>
      <c r="HW19">
        <v>100.235</v>
      </c>
      <c r="HX19">
        <v>101.562</v>
      </c>
    </row>
    <row r="20" spans="1:232" x14ac:dyDescent="0.25">
      <c r="A20">
        <v>4</v>
      </c>
      <c r="B20">
        <v>1566846108</v>
      </c>
      <c r="C20">
        <v>388.5</v>
      </c>
      <c r="D20" t="s">
        <v>364</v>
      </c>
      <c r="E20" t="s">
        <v>365</v>
      </c>
      <c r="G20">
        <v>1566846108</v>
      </c>
      <c r="H20">
        <f t="shared" si="0"/>
        <v>5.7303372795904891E-3</v>
      </c>
      <c r="I20">
        <f t="shared" si="1"/>
        <v>13.863303852612104</v>
      </c>
      <c r="J20">
        <f t="shared" si="2"/>
        <v>82.758899999999997</v>
      </c>
      <c r="K20">
        <f t="shared" si="3"/>
        <v>14.918735850798203</v>
      </c>
      <c r="L20">
        <f t="shared" si="4"/>
        <v>1.481638183543512</v>
      </c>
      <c r="M20">
        <f t="shared" si="5"/>
        <v>8.2191110221647001</v>
      </c>
      <c r="N20">
        <f t="shared" si="6"/>
        <v>0.35867233465366521</v>
      </c>
      <c r="O20">
        <f t="shared" si="7"/>
        <v>2.2537637968319686</v>
      </c>
      <c r="P20">
        <f t="shared" si="8"/>
        <v>0.32971385333843811</v>
      </c>
      <c r="Q20">
        <f t="shared" si="9"/>
        <v>0.20847777904186512</v>
      </c>
      <c r="R20">
        <f t="shared" si="10"/>
        <v>321.46967491266304</v>
      </c>
      <c r="S20">
        <f t="shared" si="11"/>
        <v>26.591579994869122</v>
      </c>
      <c r="T20">
        <f t="shared" si="12"/>
        <v>26.9251</v>
      </c>
      <c r="U20">
        <f t="shared" si="13"/>
        <v>3.5634449439686224</v>
      </c>
      <c r="V20">
        <f t="shared" si="14"/>
        <v>55.610132795842091</v>
      </c>
      <c r="W20">
        <f t="shared" si="15"/>
        <v>1.8847399051247997</v>
      </c>
      <c r="X20">
        <f t="shared" si="16"/>
        <v>3.3892023096656221</v>
      </c>
      <c r="Y20">
        <f t="shared" si="17"/>
        <v>1.6787050388438227</v>
      </c>
      <c r="Z20">
        <f t="shared" si="18"/>
        <v>-252.70787402994057</v>
      </c>
      <c r="AA20">
        <f t="shared" si="19"/>
        <v>-103.32777870811032</v>
      </c>
      <c r="AB20">
        <f t="shared" si="20"/>
        <v>-9.8448889842409564</v>
      </c>
      <c r="AC20">
        <f t="shared" si="21"/>
        <v>-44.410866809628828</v>
      </c>
      <c r="AD20">
        <v>-4.12851509073398E-2</v>
      </c>
      <c r="AE20">
        <v>4.6346198671351903E-2</v>
      </c>
      <c r="AF20">
        <v>3.4619520374680901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52800.378418787455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864.37199999999996</v>
      </c>
      <c r="AT20">
        <v>960.50800000000004</v>
      </c>
      <c r="AU20">
        <f t="shared" si="27"/>
        <v>0.1000887030612968</v>
      </c>
      <c r="AV20">
        <v>0.5</v>
      </c>
      <c r="AW20">
        <f t="shared" si="28"/>
        <v>1681.3488004251096</v>
      </c>
      <c r="AX20">
        <f t="shared" si="29"/>
        <v>13.863303852612104</v>
      </c>
      <c r="AY20">
        <f t="shared" si="30"/>
        <v>84.142010414108185</v>
      </c>
      <c r="AZ20">
        <f t="shared" si="31"/>
        <v>0.29543533213674433</v>
      </c>
      <c r="BA20">
        <f t="shared" si="32"/>
        <v>8.8946351456777317E-3</v>
      </c>
      <c r="BB20">
        <f t="shared" si="33"/>
        <v>2.0479808601281824</v>
      </c>
      <c r="BC20" t="s">
        <v>367</v>
      </c>
      <c r="BD20">
        <v>676.74</v>
      </c>
      <c r="BE20">
        <f t="shared" si="34"/>
        <v>283.76800000000003</v>
      </c>
      <c r="BF20">
        <f t="shared" si="35"/>
        <v>0.33878379521299112</v>
      </c>
      <c r="BG20">
        <f t="shared" si="36"/>
        <v>0.87392963609626506</v>
      </c>
      <c r="BH20">
        <f t="shared" si="37"/>
        <v>0.24044091446615984</v>
      </c>
      <c r="BI20">
        <f t="shared" si="38"/>
        <v>0.83107594137663321</v>
      </c>
      <c r="BJ20">
        <v>2048</v>
      </c>
      <c r="BK20">
        <v>300</v>
      </c>
      <c r="BL20">
        <v>300</v>
      </c>
      <c r="BM20">
        <v>300</v>
      </c>
      <c r="BN20">
        <v>10185.799999999999</v>
      </c>
      <c r="BO20">
        <v>941.48199999999997</v>
      </c>
      <c r="BP20">
        <v>-6.7871800000000003E-3</v>
      </c>
      <c r="BQ20">
        <v>4.3549800000000003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2000.18</v>
      </c>
      <c r="CC20">
        <f t="shared" si="40"/>
        <v>1681.3488004251096</v>
      </c>
      <c r="CD20">
        <f t="shared" si="41"/>
        <v>0.84059874632538556</v>
      </c>
      <c r="CE20">
        <f t="shared" si="42"/>
        <v>0.19119749265077129</v>
      </c>
      <c r="CF20">
        <v>6</v>
      </c>
      <c r="CG20">
        <v>0.5</v>
      </c>
      <c r="CH20" t="s">
        <v>346</v>
      </c>
      <c r="CI20">
        <v>1566846108</v>
      </c>
      <c r="CJ20">
        <v>82.758899999999997</v>
      </c>
      <c r="CK20">
        <v>99.962400000000002</v>
      </c>
      <c r="CL20">
        <v>18.977599999999999</v>
      </c>
      <c r="CM20">
        <v>12.2323</v>
      </c>
      <c r="CN20">
        <v>500.04500000000002</v>
      </c>
      <c r="CO20">
        <v>99.213899999999995</v>
      </c>
      <c r="CP20">
        <v>0.100023</v>
      </c>
      <c r="CQ20">
        <v>26.0747</v>
      </c>
      <c r="CR20">
        <v>26.9251</v>
      </c>
      <c r="CS20">
        <v>999.9</v>
      </c>
      <c r="CT20">
        <v>0</v>
      </c>
      <c r="CU20">
        <v>0</v>
      </c>
      <c r="CV20">
        <v>10035</v>
      </c>
      <c r="CW20">
        <v>0</v>
      </c>
      <c r="CX20">
        <v>666.36599999999999</v>
      </c>
      <c r="CY20">
        <v>-17.203499999999998</v>
      </c>
      <c r="CZ20">
        <v>84.359800000000007</v>
      </c>
      <c r="DA20">
        <v>101.2</v>
      </c>
      <c r="DB20">
        <v>6.74533</v>
      </c>
      <c r="DC20">
        <v>86.293899999999994</v>
      </c>
      <c r="DD20">
        <v>99.962400000000002</v>
      </c>
      <c r="DE20">
        <v>19.209599999999998</v>
      </c>
      <c r="DF20">
        <v>12.2323</v>
      </c>
      <c r="DG20">
        <v>1.8828400000000001</v>
      </c>
      <c r="DH20">
        <v>1.2136100000000001</v>
      </c>
      <c r="DI20">
        <v>16.492000000000001</v>
      </c>
      <c r="DJ20">
        <v>9.7695600000000002</v>
      </c>
      <c r="DK20">
        <v>2000.18</v>
      </c>
      <c r="DL20">
        <v>0.97999099999999995</v>
      </c>
      <c r="DM20">
        <v>2.0008999999999999E-2</v>
      </c>
      <c r="DN20">
        <v>0</v>
      </c>
      <c r="DO20">
        <v>863.39700000000005</v>
      </c>
      <c r="DP20">
        <v>4.9992900000000002</v>
      </c>
      <c r="DQ20">
        <v>19420.5</v>
      </c>
      <c r="DR20">
        <v>17315.900000000001</v>
      </c>
      <c r="DS20">
        <v>48.375</v>
      </c>
      <c r="DT20">
        <v>48.75</v>
      </c>
      <c r="DU20">
        <v>48.875</v>
      </c>
      <c r="DV20">
        <v>48.936999999999998</v>
      </c>
      <c r="DW20">
        <v>50</v>
      </c>
      <c r="DX20">
        <v>1955.26</v>
      </c>
      <c r="DY20">
        <v>39.92</v>
      </c>
      <c r="DZ20">
        <v>0</v>
      </c>
      <c r="EA20">
        <v>120</v>
      </c>
      <c r="EB20">
        <v>864.37199999999996</v>
      </c>
      <c r="EC20">
        <v>-9.7178921650795296</v>
      </c>
      <c r="ED20">
        <v>-135.63725531307699</v>
      </c>
      <c r="EE20">
        <v>19431.2705882353</v>
      </c>
      <c r="EF20">
        <v>10</v>
      </c>
      <c r="EG20">
        <v>1566846058</v>
      </c>
      <c r="EH20" t="s">
        <v>368</v>
      </c>
      <c r="EI20">
        <v>91</v>
      </c>
      <c r="EJ20">
        <v>-3.5350000000000001</v>
      </c>
      <c r="EK20">
        <v>-0.23200000000000001</v>
      </c>
      <c r="EL20">
        <v>100</v>
      </c>
      <c r="EM20">
        <v>12</v>
      </c>
      <c r="EN20">
        <v>0.06</v>
      </c>
      <c r="EO20">
        <v>0.01</v>
      </c>
      <c r="EP20">
        <v>13.678026696534999</v>
      </c>
      <c r="EQ20">
        <v>1.27987827583915</v>
      </c>
      <c r="ER20">
        <v>0.13018225343853099</v>
      </c>
      <c r="ES20">
        <v>0</v>
      </c>
      <c r="ET20">
        <v>0.35023267868604802</v>
      </c>
      <c r="EU20">
        <v>4.9138168759507599E-2</v>
      </c>
      <c r="EV20">
        <v>5.12880532771119E-3</v>
      </c>
      <c r="EW20">
        <v>1</v>
      </c>
      <c r="EX20">
        <v>1</v>
      </c>
      <c r="EY20">
        <v>2</v>
      </c>
      <c r="EZ20" t="s">
        <v>358</v>
      </c>
      <c r="FA20">
        <v>2.9320900000000001</v>
      </c>
      <c r="FB20">
        <v>2.6375700000000002</v>
      </c>
      <c r="FC20">
        <v>2.30409E-2</v>
      </c>
      <c r="FD20">
        <v>2.7122E-2</v>
      </c>
      <c r="FE20">
        <v>9.1771000000000005E-2</v>
      </c>
      <c r="FF20">
        <v>6.6648100000000002E-2</v>
      </c>
      <c r="FG20">
        <v>34700.800000000003</v>
      </c>
      <c r="FH20">
        <v>30304.2</v>
      </c>
      <c r="FI20">
        <v>30897.1</v>
      </c>
      <c r="FJ20">
        <v>27317</v>
      </c>
      <c r="FK20">
        <v>39334.800000000003</v>
      </c>
      <c r="FL20">
        <v>38535.800000000003</v>
      </c>
      <c r="FM20">
        <v>43351.4</v>
      </c>
      <c r="FN20">
        <v>42173</v>
      </c>
      <c r="FO20">
        <v>1.9742999999999999</v>
      </c>
      <c r="FP20">
        <v>1.843</v>
      </c>
      <c r="FQ20">
        <v>5.8129399999999998E-2</v>
      </c>
      <c r="FR20">
        <v>0</v>
      </c>
      <c r="FS20">
        <v>25.973600000000001</v>
      </c>
      <c r="FT20">
        <v>999.9</v>
      </c>
      <c r="FU20">
        <v>41.741</v>
      </c>
      <c r="FV20">
        <v>35.146999999999998</v>
      </c>
      <c r="FW20">
        <v>23.957899999999999</v>
      </c>
      <c r="FX20">
        <v>59.088500000000003</v>
      </c>
      <c r="FY20">
        <v>39.795699999999997</v>
      </c>
      <c r="FZ20">
        <v>1</v>
      </c>
      <c r="GA20">
        <v>0.29341499999999998</v>
      </c>
      <c r="GB20">
        <v>2.9186700000000001</v>
      </c>
      <c r="GC20">
        <v>20.3383</v>
      </c>
      <c r="GD20">
        <v>5.23855</v>
      </c>
      <c r="GE20">
        <v>12.0639</v>
      </c>
      <c r="GF20">
        <v>4.9713500000000002</v>
      </c>
      <c r="GG20">
        <v>3.2902800000000001</v>
      </c>
      <c r="GH20">
        <v>462</v>
      </c>
      <c r="GI20">
        <v>9999</v>
      </c>
      <c r="GJ20">
        <v>9999</v>
      </c>
      <c r="GK20">
        <v>9999</v>
      </c>
      <c r="GL20">
        <v>1.8869899999999999</v>
      </c>
      <c r="GM20">
        <v>1.8830899999999999</v>
      </c>
      <c r="GN20">
        <v>1.88157</v>
      </c>
      <c r="GO20">
        <v>1.8823000000000001</v>
      </c>
      <c r="GP20">
        <v>1.87764</v>
      </c>
      <c r="GQ20">
        <v>1.8795599999999999</v>
      </c>
      <c r="GR20">
        <v>1.87893</v>
      </c>
      <c r="GS20">
        <v>1.88591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-3.5350000000000001</v>
      </c>
      <c r="HH20">
        <v>-0.23200000000000001</v>
      </c>
      <c r="HI20">
        <v>2</v>
      </c>
      <c r="HJ20">
        <v>525.07500000000005</v>
      </c>
      <c r="HK20">
        <v>497.77</v>
      </c>
      <c r="HL20">
        <v>21.916499999999999</v>
      </c>
      <c r="HM20">
        <v>31.176300000000001</v>
      </c>
      <c r="HN20">
        <v>29.999199999999998</v>
      </c>
      <c r="HO20">
        <v>31.182099999999998</v>
      </c>
      <c r="HP20">
        <v>31.229600000000001</v>
      </c>
      <c r="HQ20">
        <v>7.2667999999999999</v>
      </c>
      <c r="HR20">
        <v>51.827500000000001</v>
      </c>
      <c r="HS20">
        <v>0</v>
      </c>
      <c r="HT20">
        <v>21.955300000000001</v>
      </c>
      <c r="HU20">
        <v>100</v>
      </c>
      <c r="HV20">
        <v>12.097899999999999</v>
      </c>
      <c r="HW20">
        <v>100.258</v>
      </c>
      <c r="HX20">
        <v>101.578</v>
      </c>
    </row>
    <row r="21" spans="1:232" x14ac:dyDescent="0.25">
      <c r="A21">
        <v>5</v>
      </c>
      <c r="B21">
        <v>1566846208.5</v>
      </c>
      <c r="C21">
        <v>489</v>
      </c>
      <c r="D21" t="s">
        <v>369</v>
      </c>
      <c r="E21" t="s">
        <v>370</v>
      </c>
      <c r="G21">
        <v>1566846208.5</v>
      </c>
      <c r="H21">
        <f t="shared" si="0"/>
        <v>6.6897987737771199E-3</v>
      </c>
      <c r="I21">
        <f t="shared" si="1"/>
        <v>0.52995916781413499</v>
      </c>
      <c r="J21">
        <f t="shared" si="2"/>
        <v>-0.39666400000000002</v>
      </c>
      <c r="K21">
        <f t="shared" si="3"/>
        <v>-2.4815689055807817</v>
      </c>
      <c r="L21">
        <f t="shared" si="4"/>
        <v>-0.24644014615233523</v>
      </c>
      <c r="M21">
        <f t="shared" si="5"/>
        <v>-3.9391988638128005E-2</v>
      </c>
      <c r="N21">
        <f t="shared" si="6"/>
        <v>0.43586293998446968</v>
      </c>
      <c r="O21">
        <f t="shared" si="7"/>
        <v>2.2496748864752583</v>
      </c>
      <c r="P21">
        <f t="shared" si="8"/>
        <v>0.3938107731958066</v>
      </c>
      <c r="Q21">
        <f t="shared" si="9"/>
        <v>0.24957098376052272</v>
      </c>
      <c r="R21">
        <f t="shared" si="10"/>
        <v>321.44668013240329</v>
      </c>
      <c r="S21">
        <f t="shared" si="11"/>
        <v>26.701602952366127</v>
      </c>
      <c r="T21">
        <f t="shared" si="12"/>
        <v>27.012699999999999</v>
      </c>
      <c r="U21">
        <f t="shared" si="13"/>
        <v>3.5818302660134873</v>
      </c>
      <c r="V21">
        <f t="shared" si="14"/>
        <v>55.862907009094386</v>
      </c>
      <c r="W21">
        <f t="shared" si="15"/>
        <v>1.9417633428858003</v>
      </c>
      <c r="X21">
        <f t="shared" si="16"/>
        <v>3.4759439614728329</v>
      </c>
      <c r="Y21">
        <f t="shared" si="17"/>
        <v>1.640066923127687</v>
      </c>
      <c r="Z21">
        <f t="shared" si="18"/>
        <v>-295.02012592357102</v>
      </c>
      <c r="AA21">
        <f t="shared" si="19"/>
        <v>-61.855080964623369</v>
      </c>
      <c r="AB21">
        <f t="shared" si="20"/>
        <v>-5.9194067719700607</v>
      </c>
      <c r="AC21">
        <f t="shared" si="21"/>
        <v>-41.347933527761143</v>
      </c>
      <c r="AD21">
        <v>-4.1174995369971601E-2</v>
      </c>
      <c r="AE21">
        <v>4.6222539430501003E-2</v>
      </c>
      <c r="AF21">
        <v>3.4546394832112299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52589.937508201758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899.50070588235303</v>
      </c>
      <c r="AT21">
        <v>940.62400000000002</v>
      </c>
      <c r="AU21">
        <f t="shared" si="27"/>
        <v>4.3719163148768225E-2</v>
      </c>
      <c r="AV21">
        <v>0.5</v>
      </c>
      <c r="AW21">
        <f t="shared" si="28"/>
        <v>1681.2384004247112</v>
      </c>
      <c r="AX21">
        <f t="shared" si="29"/>
        <v>0.52995916781413499</v>
      </c>
      <c r="AY21">
        <f t="shared" si="30"/>
        <v>36.751167960071037</v>
      </c>
      <c r="AZ21">
        <f t="shared" si="31"/>
        <v>0.22702376294885096</v>
      </c>
      <c r="BA21">
        <f t="shared" si="32"/>
        <v>9.6455056415357249E-4</v>
      </c>
      <c r="BB21">
        <f t="shared" si="33"/>
        <v>2.1124126112027759</v>
      </c>
      <c r="BC21" t="s">
        <v>372</v>
      </c>
      <c r="BD21">
        <v>727.08</v>
      </c>
      <c r="BE21">
        <f t="shared" si="34"/>
        <v>213.54399999999998</v>
      </c>
      <c r="BF21">
        <f t="shared" si="35"/>
        <v>0.19257527309428968</v>
      </c>
      <c r="BG21">
        <f t="shared" si="36"/>
        <v>0.90295792377290918</v>
      </c>
      <c r="BH21">
        <f t="shared" si="37"/>
        <v>0.10823397250212777</v>
      </c>
      <c r="BI21">
        <f t="shared" si="38"/>
        <v>0.83947668217112836</v>
      </c>
      <c r="BJ21">
        <v>2050</v>
      </c>
      <c r="BK21">
        <v>300</v>
      </c>
      <c r="BL21">
        <v>300</v>
      </c>
      <c r="BM21">
        <v>300</v>
      </c>
      <c r="BN21">
        <v>10185.700000000001</v>
      </c>
      <c r="BO21">
        <v>926.67899999999997</v>
      </c>
      <c r="BP21">
        <v>-6.78708E-3</v>
      </c>
      <c r="BQ21">
        <v>0.54754599999999998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2000.05</v>
      </c>
      <c r="CC21">
        <f t="shared" si="40"/>
        <v>1681.2384004247112</v>
      </c>
      <c r="CD21">
        <f t="shared" si="41"/>
        <v>0.84059818525772423</v>
      </c>
      <c r="CE21">
        <f t="shared" si="42"/>
        <v>0.19119637051544863</v>
      </c>
      <c r="CF21">
        <v>6</v>
      </c>
      <c r="CG21">
        <v>0.5</v>
      </c>
      <c r="CH21" t="s">
        <v>346</v>
      </c>
      <c r="CI21">
        <v>1566846208.5</v>
      </c>
      <c r="CJ21">
        <v>-0.39666400000000002</v>
      </c>
      <c r="CK21">
        <v>0.23604700000000001</v>
      </c>
      <c r="CL21">
        <v>19.552900000000001</v>
      </c>
      <c r="CM21">
        <v>11.6828</v>
      </c>
      <c r="CN21">
        <v>500.04399999999998</v>
      </c>
      <c r="CO21">
        <v>99.208200000000005</v>
      </c>
      <c r="CP21">
        <v>0.10000199999999999</v>
      </c>
      <c r="CQ21">
        <v>26.502700000000001</v>
      </c>
      <c r="CR21">
        <v>27.012699999999999</v>
      </c>
      <c r="CS21">
        <v>999.9</v>
      </c>
      <c r="CT21">
        <v>0</v>
      </c>
      <c r="CU21">
        <v>0</v>
      </c>
      <c r="CV21">
        <v>10008.799999999999</v>
      </c>
      <c r="CW21">
        <v>0</v>
      </c>
      <c r="CX21">
        <v>661.12300000000005</v>
      </c>
      <c r="CY21">
        <v>-0.63270999999999999</v>
      </c>
      <c r="CZ21">
        <v>-0.40457399999999999</v>
      </c>
      <c r="DA21">
        <v>0.23883699999999999</v>
      </c>
      <c r="DB21">
        <v>7.8700999999999999</v>
      </c>
      <c r="DC21">
        <v>2.4323399999999999</v>
      </c>
      <c r="DD21">
        <v>0.23604700000000001</v>
      </c>
      <c r="DE21">
        <v>19.791899999999998</v>
      </c>
      <c r="DF21">
        <v>11.6828</v>
      </c>
      <c r="DG21">
        <v>1.93981</v>
      </c>
      <c r="DH21">
        <v>1.15903</v>
      </c>
      <c r="DI21">
        <v>16.961400000000001</v>
      </c>
      <c r="DJ21">
        <v>9.0854400000000002</v>
      </c>
      <c r="DK21">
        <v>2000.05</v>
      </c>
      <c r="DL21">
        <v>0.98001099999999997</v>
      </c>
      <c r="DM21">
        <v>1.9988599999999999E-2</v>
      </c>
      <c r="DN21">
        <v>0</v>
      </c>
      <c r="DO21">
        <v>898.07899999999995</v>
      </c>
      <c r="DP21">
        <v>4.9992900000000002</v>
      </c>
      <c r="DQ21">
        <v>20096.900000000001</v>
      </c>
      <c r="DR21">
        <v>17314.900000000001</v>
      </c>
      <c r="DS21">
        <v>48.375</v>
      </c>
      <c r="DT21">
        <v>48.75</v>
      </c>
      <c r="DU21">
        <v>48.875</v>
      </c>
      <c r="DV21">
        <v>48.811999999999998</v>
      </c>
      <c r="DW21">
        <v>50.061999999999998</v>
      </c>
      <c r="DX21">
        <v>1955.17</v>
      </c>
      <c r="DY21">
        <v>39.880000000000003</v>
      </c>
      <c r="DZ21">
        <v>0</v>
      </c>
      <c r="EA21">
        <v>99.700000047683702</v>
      </c>
      <c r="EB21">
        <v>899.50070588235303</v>
      </c>
      <c r="EC21">
        <v>-8.66666669554699</v>
      </c>
      <c r="ED21">
        <v>-188.65196014071901</v>
      </c>
      <c r="EE21">
        <v>20089.9941176471</v>
      </c>
      <c r="EF21">
        <v>10</v>
      </c>
      <c r="EG21">
        <v>1566846176.5</v>
      </c>
      <c r="EH21" t="s">
        <v>373</v>
      </c>
      <c r="EI21">
        <v>92</v>
      </c>
      <c r="EJ21">
        <v>-2.8290000000000002</v>
      </c>
      <c r="EK21">
        <v>-0.23899999999999999</v>
      </c>
      <c r="EL21">
        <v>0</v>
      </c>
      <c r="EM21">
        <v>12</v>
      </c>
      <c r="EN21">
        <v>0.59</v>
      </c>
      <c r="EO21">
        <v>0.01</v>
      </c>
      <c r="EP21">
        <v>0.54366117659695301</v>
      </c>
      <c r="EQ21">
        <v>0.14308545863945901</v>
      </c>
      <c r="ER21">
        <v>2.8827121697731099E-2</v>
      </c>
      <c r="ES21">
        <v>1</v>
      </c>
      <c r="ET21">
        <v>0.432485273076189</v>
      </c>
      <c r="EU21">
        <v>8.4141126144104794E-2</v>
      </c>
      <c r="EV21">
        <v>1.3628555051255001E-2</v>
      </c>
      <c r="EW21">
        <v>1</v>
      </c>
      <c r="EX21">
        <v>2</v>
      </c>
      <c r="EY21">
        <v>2</v>
      </c>
      <c r="EZ21" t="s">
        <v>348</v>
      </c>
      <c r="FA21">
        <v>2.9322300000000001</v>
      </c>
      <c r="FB21">
        <v>2.6375500000000001</v>
      </c>
      <c r="FC21">
        <v>6.65502E-4</v>
      </c>
      <c r="FD21">
        <v>6.6715699999999996E-5</v>
      </c>
      <c r="FE21">
        <v>9.3783099999999994E-2</v>
      </c>
      <c r="FF21">
        <v>6.4379199999999998E-2</v>
      </c>
      <c r="FG21">
        <v>35500.300000000003</v>
      </c>
      <c r="FH21">
        <v>31149.5</v>
      </c>
      <c r="FI21">
        <v>30901.5</v>
      </c>
      <c r="FJ21">
        <v>27319.7</v>
      </c>
      <c r="FK21">
        <v>39249.300000000003</v>
      </c>
      <c r="FL21">
        <v>38630</v>
      </c>
      <c r="FM21">
        <v>43356.6</v>
      </c>
      <c r="FN21">
        <v>42176.3</v>
      </c>
      <c r="FO21">
        <v>1.9750799999999999</v>
      </c>
      <c r="FP21">
        <v>1.84317</v>
      </c>
      <c r="FQ21">
        <v>5.5879400000000003E-2</v>
      </c>
      <c r="FR21">
        <v>0</v>
      </c>
      <c r="FS21">
        <v>26.098299999999998</v>
      </c>
      <c r="FT21">
        <v>999.9</v>
      </c>
      <c r="FU21">
        <v>41.765000000000001</v>
      </c>
      <c r="FV21">
        <v>35.137</v>
      </c>
      <c r="FW21">
        <v>23.959</v>
      </c>
      <c r="FX21">
        <v>59.078499999999998</v>
      </c>
      <c r="FY21">
        <v>39.923900000000003</v>
      </c>
      <c r="FZ21">
        <v>1</v>
      </c>
      <c r="GA21">
        <v>0.28796500000000003</v>
      </c>
      <c r="GB21">
        <v>3.2542900000000001</v>
      </c>
      <c r="GC21">
        <v>20.3308</v>
      </c>
      <c r="GD21">
        <v>5.2378099999999996</v>
      </c>
      <c r="GE21">
        <v>12.064500000000001</v>
      </c>
      <c r="GF21">
        <v>4.9699499999999999</v>
      </c>
      <c r="GG21">
        <v>3.29033</v>
      </c>
      <c r="GH21">
        <v>462</v>
      </c>
      <c r="GI21">
        <v>9999</v>
      </c>
      <c r="GJ21">
        <v>9999</v>
      </c>
      <c r="GK21">
        <v>9999</v>
      </c>
      <c r="GL21">
        <v>1.8870499999999999</v>
      </c>
      <c r="GM21">
        <v>1.8830899999999999</v>
      </c>
      <c r="GN21">
        <v>1.8816299999999999</v>
      </c>
      <c r="GO21">
        <v>1.88232</v>
      </c>
      <c r="GP21">
        <v>1.8777200000000001</v>
      </c>
      <c r="GQ21">
        <v>1.87958</v>
      </c>
      <c r="GR21">
        <v>1.87897</v>
      </c>
      <c r="GS21">
        <v>1.88598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-2.8290000000000002</v>
      </c>
      <c r="HH21">
        <v>-0.23899999999999999</v>
      </c>
      <c r="HI21">
        <v>2</v>
      </c>
      <c r="HJ21">
        <v>525.09299999999996</v>
      </c>
      <c r="HK21">
        <v>497.39100000000002</v>
      </c>
      <c r="HL21">
        <v>22.4377</v>
      </c>
      <c r="HM21">
        <v>31.081600000000002</v>
      </c>
      <c r="HN21">
        <v>30</v>
      </c>
      <c r="HO21">
        <v>31.1221</v>
      </c>
      <c r="HP21">
        <v>31.1691</v>
      </c>
      <c r="HQ21">
        <v>0</v>
      </c>
      <c r="HR21">
        <v>53.550400000000003</v>
      </c>
      <c r="HS21">
        <v>0</v>
      </c>
      <c r="HT21">
        <v>22.426500000000001</v>
      </c>
      <c r="HU21">
        <v>0</v>
      </c>
      <c r="HV21">
        <v>11.539400000000001</v>
      </c>
      <c r="HW21">
        <v>100.27200000000001</v>
      </c>
      <c r="HX21">
        <v>101.587</v>
      </c>
    </row>
    <row r="22" spans="1:232" x14ac:dyDescent="0.25">
      <c r="A22">
        <v>7</v>
      </c>
      <c r="B22">
        <v>1566846459.0999999</v>
      </c>
      <c r="C22">
        <v>739.59999990463302</v>
      </c>
      <c r="D22" t="s">
        <v>379</v>
      </c>
      <c r="E22" t="s">
        <v>380</v>
      </c>
      <c r="G22">
        <v>1566846459.0999999</v>
      </c>
      <c r="H22">
        <f t="shared" si="0"/>
        <v>5.8551183453555049E-3</v>
      </c>
      <c r="I22">
        <f t="shared" si="1"/>
        <v>35.959218012942458</v>
      </c>
      <c r="J22">
        <f t="shared" si="2"/>
        <v>354.41800000000001</v>
      </c>
      <c r="K22">
        <f t="shared" si="3"/>
        <v>177.81415656078502</v>
      </c>
      <c r="L22">
        <f t="shared" si="4"/>
        <v>17.655629761694662</v>
      </c>
      <c r="M22">
        <f t="shared" si="5"/>
        <v>35.1910843878238</v>
      </c>
      <c r="N22">
        <f t="shared" si="6"/>
        <v>0.36610972112348994</v>
      </c>
      <c r="O22">
        <f t="shared" si="7"/>
        <v>2.2454134432061066</v>
      </c>
      <c r="P22">
        <f t="shared" si="8"/>
        <v>0.33588970597818896</v>
      </c>
      <c r="Q22">
        <f t="shared" si="9"/>
        <v>0.21243795386474185</v>
      </c>
      <c r="R22">
        <f t="shared" si="10"/>
        <v>321.42498711356114</v>
      </c>
      <c r="S22">
        <f t="shared" si="11"/>
        <v>26.591376272113113</v>
      </c>
      <c r="T22">
        <f t="shared" si="12"/>
        <v>26.926600000000001</v>
      </c>
      <c r="U22">
        <f t="shared" si="13"/>
        <v>3.5637590665362153</v>
      </c>
      <c r="V22">
        <f t="shared" si="14"/>
        <v>55.350553597425666</v>
      </c>
      <c r="W22">
        <f t="shared" si="15"/>
        <v>1.8803734539760701</v>
      </c>
      <c r="X22">
        <f t="shared" si="16"/>
        <v>3.3972080345435347</v>
      </c>
      <c r="Y22">
        <f t="shared" si="17"/>
        <v>1.6833856125601452</v>
      </c>
      <c r="Z22">
        <f t="shared" si="18"/>
        <v>-258.21071903017776</v>
      </c>
      <c r="AA22">
        <f t="shared" si="19"/>
        <v>-98.296440394703779</v>
      </c>
      <c r="AB22">
        <f t="shared" si="20"/>
        <v>-9.4022884249826912</v>
      </c>
      <c r="AC22">
        <f t="shared" si="21"/>
        <v>-44.484460736303106</v>
      </c>
      <c r="AD22">
        <v>-4.1060384186585801E-2</v>
      </c>
      <c r="AE22">
        <v>4.6093878336659302E-2</v>
      </c>
      <c r="AF22">
        <v>3.4470240039032398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52517.230975099097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381</v>
      </c>
      <c r="AS22">
        <v>834.56170588235295</v>
      </c>
      <c r="AT22">
        <v>1074.71</v>
      </c>
      <c r="AU22">
        <f t="shared" si="27"/>
        <v>0.22345404259534862</v>
      </c>
      <c r="AV22">
        <v>0.5</v>
      </c>
      <c r="AW22">
        <f t="shared" si="28"/>
        <v>1681.1136004251696</v>
      </c>
      <c r="AX22">
        <f t="shared" si="29"/>
        <v>35.959218012942458</v>
      </c>
      <c r="AY22">
        <f t="shared" si="30"/>
        <v>187.82581503851287</v>
      </c>
      <c r="AZ22">
        <f t="shared" si="31"/>
        <v>0.4314931469884899</v>
      </c>
      <c r="BA22">
        <f t="shared" si="32"/>
        <v>2.2039497082983629E-2</v>
      </c>
      <c r="BB22">
        <f t="shared" si="33"/>
        <v>1.7240930111378885</v>
      </c>
      <c r="BC22" t="s">
        <v>382</v>
      </c>
      <c r="BD22">
        <v>610.98</v>
      </c>
      <c r="BE22">
        <f t="shared" si="34"/>
        <v>463.73</v>
      </c>
      <c r="BF22">
        <f t="shared" si="35"/>
        <v>0.51786232100068375</v>
      </c>
      <c r="BG22">
        <f t="shared" si="36"/>
        <v>0.79982560875064213</v>
      </c>
      <c r="BH22">
        <f t="shared" si="37"/>
        <v>0.4671835698706196</v>
      </c>
      <c r="BI22">
        <f t="shared" si="38"/>
        <v>0.7828270276664675</v>
      </c>
      <c r="BJ22">
        <v>2054</v>
      </c>
      <c r="BK22">
        <v>300</v>
      </c>
      <c r="BL22">
        <v>300</v>
      </c>
      <c r="BM22">
        <v>300</v>
      </c>
      <c r="BN22">
        <v>10184.700000000001</v>
      </c>
      <c r="BO22">
        <v>1003.54</v>
      </c>
      <c r="BP22">
        <v>-6.7870400000000003E-3</v>
      </c>
      <c r="BQ22">
        <v>-2.3607200000000002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1999.9</v>
      </c>
      <c r="CC22">
        <f t="shared" si="40"/>
        <v>1681.1136004251696</v>
      </c>
      <c r="CD22">
        <f t="shared" si="41"/>
        <v>0.84059883015409242</v>
      </c>
      <c r="CE22">
        <f t="shared" si="42"/>
        <v>0.19119766030818483</v>
      </c>
      <c r="CF22">
        <v>6</v>
      </c>
      <c r="CG22">
        <v>0.5</v>
      </c>
      <c r="CH22" t="s">
        <v>346</v>
      </c>
      <c r="CI22">
        <v>1566846459.0999999</v>
      </c>
      <c r="CJ22">
        <v>354.41800000000001</v>
      </c>
      <c r="CK22">
        <v>400.06400000000002</v>
      </c>
      <c r="CL22">
        <v>18.9377</v>
      </c>
      <c r="CM22">
        <v>12.043900000000001</v>
      </c>
      <c r="CN22">
        <v>499.94799999999998</v>
      </c>
      <c r="CO22">
        <v>99.192700000000002</v>
      </c>
      <c r="CP22">
        <v>9.9899100000000005E-2</v>
      </c>
      <c r="CQ22">
        <v>26.114599999999999</v>
      </c>
      <c r="CR22">
        <v>26.926600000000001</v>
      </c>
      <c r="CS22">
        <v>999.9</v>
      </c>
      <c r="CT22">
        <v>0</v>
      </c>
      <c r="CU22">
        <v>0</v>
      </c>
      <c r="CV22">
        <v>9982.5</v>
      </c>
      <c r="CW22">
        <v>0</v>
      </c>
      <c r="CX22">
        <v>628.17700000000002</v>
      </c>
      <c r="CY22">
        <v>-45.645699999999998</v>
      </c>
      <c r="CZ22">
        <v>361.25900000000001</v>
      </c>
      <c r="DA22">
        <v>404.94099999999997</v>
      </c>
      <c r="DB22">
        <v>6.8938100000000002</v>
      </c>
      <c r="DC22">
        <v>357.98200000000003</v>
      </c>
      <c r="DD22">
        <v>400.06400000000002</v>
      </c>
      <c r="DE22">
        <v>19.1707</v>
      </c>
      <c r="DF22">
        <v>12.043900000000001</v>
      </c>
      <c r="DG22">
        <v>1.87849</v>
      </c>
      <c r="DH22">
        <v>1.1946699999999999</v>
      </c>
      <c r="DI22">
        <v>16.4557</v>
      </c>
      <c r="DJ22">
        <v>9.5352999999999994</v>
      </c>
      <c r="DK22">
        <v>1999.9</v>
      </c>
      <c r="DL22">
        <v>0.97999099999999995</v>
      </c>
      <c r="DM22">
        <v>2.0008999999999999E-2</v>
      </c>
      <c r="DN22">
        <v>0</v>
      </c>
      <c r="DO22">
        <v>834.149</v>
      </c>
      <c r="DP22">
        <v>4.9992900000000002</v>
      </c>
      <c r="DQ22">
        <v>18784.400000000001</v>
      </c>
      <c r="DR22">
        <v>17313.5</v>
      </c>
      <c r="DS22">
        <v>48.5</v>
      </c>
      <c r="DT22">
        <v>48.75</v>
      </c>
      <c r="DU22">
        <v>48.936999999999998</v>
      </c>
      <c r="DV22">
        <v>48.875</v>
      </c>
      <c r="DW22">
        <v>50.186999999999998</v>
      </c>
      <c r="DX22">
        <v>1954.98</v>
      </c>
      <c r="DY22">
        <v>39.92</v>
      </c>
      <c r="DZ22">
        <v>0</v>
      </c>
      <c r="EA22">
        <v>129.700000047684</v>
      </c>
      <c r="EB22">
        <v>834.56170588235295</v>
      </c>
      <c r="EC22">
        <v>1.5188725701021</v>
      </c>
      <c r="ED22">
        <v>-48.799019842859501</v>
      </c>
      <c r="EE22">
        <v>18788.3470588235</v>
      </c>
      <c r="EF22">
        <v>10</v>
      </c>
      <c r="EG22">
        <v>1566846426.5999999</v>
      </c>
      <c r="EH22" t="s">
        <v>383</v>
      </c>
      <c r="EI22">
        <v>94</v>
      </c>
      <c r="EJ22">
        <v>-3.5640000000000001</v>
      </c>
      <c r="EK22">
        <v>-0.23300000000000001</v>
      </c>
      <c r="EL22">
        <v>400</v>
      </c>
      <c r="EM22">
        <v>12</v>
      </c>
      <c r="EN22">
        <v>0.05</v>
      </c>
      <c r="EO22">
        <v>0.02</v>
      </c>
      <c r="EP22">
        <v>35.841198597570802</v>
      </c>
      <c r="EQ22">
        <v>-0.224439607254661</v>
      </c>
      <c r="ER22">
        <v>0.11264193540134899</v>
      </c>
      <c r="ES22">
        <v>1</v>
      </c>
      <c r="ET22">
        <v>0.37825448289267799</v>
      </c>
      <c r="EU22">
        <v>-1.6169432808823998E-2</v>
      </c>
      <c r="EV22">
        <v>7.0583278683509099E-3</v>
      </c>
      <c r="EW22">
        <v>1</v>
      </c>
      <c r="EX22">
        <v>2</v>
      </c>
      <c r="EY22">
        <v>2</v>
      </c>
      <c r="EZ22" t="s">
        <v>348</v>
      </c>
      <c r="FA22">
        <v>2.9321899999999999</v>
      </c>
      <c r="FB22">
        <v>2.6374499999999999</v>
      </c>
      <c r="FC22">
        <v>8.1878699999999999E-2</v>
      </c>
      <c r="FD22">
        <v>9.0634300000000001E-2</v>
      </c>
      <c r="FE22">
        <v>9.1662800000000003E-2</v>
      </c>
      <c r="FF22">
        <v>6.5892300000000001E-2</v>
      </c>
      <c r="FG22">
        <v>32630.400000000001</v>
      </c>
      <c r="FH22">
        <v>28337.7</v>
      </c>
      <c r="FI22">
        <v>30914</v>
      </c>
      <c r="FJ22">
        <v>27326.3</v>
      </c>
      <c r="FK22">
        <v>39366.6</v>
      </c>
      <c r="FL22">
        <v>38585.800000000003</v>
      </c>
      <c r="FM22">
        <v>43373.4</v>
      </c>
      <c r="FN22">
        <v>42185.5</v>
      </c>
      <c r="FO22">
        <v>1.9762200000000001</v>
      </c>
      <c r="FP22">
        <v>1.84718</v>
      </c>
      <c r="FQ22">
        <v>4.0754699999999998E-2</v>
      </c>
      <c r="FR22">
        <v>0</v>
      </c>
      <c r="FS22">
        <v>26.259699999999999</v>
      </c>
      <c r="FT22">
        <v>999.9</v>
      </c>
      <c r="FU22">
        <v>41.984999999999999</v>
      </c>
      <c r="FV22">
        <v>35.076999999999998</v>
      </c>
      <c r="FW22">
        <v>24.0122</v>
      </c>
      <c r="FX22">
        <v>59.636699999999998</v>
      </c>
      <c r="FY22">
        <v>40.060099999999998</v>
      </c>
      <c r="FZ22">
        <v>1</v>
      </c>
      <c r="GA22">
        <v>0.27677600000000002</v>
      </c>
      <c r="GB22">
        <v>3.6881699999999999</v>
      </c>
      <c r="GC22">
        <v>20.323899999999998</v>
      </c>
      <c r="GD22">
        <v>5.2382600000000004</v>
      </c>
      <c r="GE22">
        <v>12.066599999999999</v>
      </c>
      <c r="GF22">
        <v>4.9699</v>
      </c>
      <c r="GG22">
        <v>3.2902</v>
      </c>
      <c r="GH22">
        <v>462.1</v>
      </c>
      <c r="GI22">
        <v>9999</v>
      </c>
      <c r="GJ22">
        <v>9999</v>
      </c>
      <c r="GK22">
        <v>9999</v>
      </c>
      <c r="GL22">
        <v>1.887</v>
      </c>
      <c r="GM22">
        <v>1.88307</v>
      </c>
      <c r="GN22">
        <v>1.8815599999999999</v>
      </c>
      <c r="GO22">
        <v>1.88229</v>
      </c>
      <c r="GP22">
        <v>1.8775999999999999</v>
      </c>
      <c r="GQ22">
        <v>1.8795200000000001</v>
      </c>
      <c r="GR22">
        <v>1.8789</v>
      </c>
      <c r="GS22">
        <v>1.8858699999999999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-3.5640000000000001</v>
      </c>
      <c r="HH22">
        <v>-0.23300000000000001</v>
      </c>
      <c r="HI22">
        <v>2</v>
      </c>
      <c r="HJ22">
        <v>524.61900000000003</v>
      </c>
      <c r="HK22">
        <v>498.96300000000002</v>
      </c>
      <c r="HL22">
        <v>21.518999999999998</v>
      </c>
      <c r="HM22">
        <v>30.931899999999999</v>
      </c>
      <c r="HN22">
        <v>30.000900000000001</v>
      </c>
      <c r="HO22">
        <v>30.971499999999999</v>
      </c>
      <c r="HP22">
        <v>31.023499999999999</v>
      </c>
      <c r="HQ22">
        <v>19.471599999999999</v>
      </c>
      <c r="HR22">
        <v>52.526699999999998</v>
      </c>
      <c r="HS22">
        <v>0</v>
      </c>
      <c r="HT22">
        <v>21.518999999999998</v>
      </c>
      <c r="HU22">
        <v>400</v>
      </c>
      <c r="HV22">
        <v>12.033200000000001</v>
      </c>
      <c r="HW22">
        <v>100.31100000000001</v>
      </c>
      <c r="HX22">
        <v>101.61</v>
      </c>
    </row>
    <row r="23" spans="1:232" x14ac:dyDescent="0.25">
      <c r="A23">
        <v>8</v>
      </c>
      <c r="B23">
        <v>1566846558.0999999</v>
      </c>
      <c r="C23">
        <v>838.59999990463302</v>
      </c>
      <c r="D23" t="s">
        <v>384</v>
      </c>
      <c r="E23" t="s">
        <v>385</v>
      </c>
      <c r="G23">
        <v>1566846558.0999999</v>
      </c>
      <c r="H23">
        <f t="shared" si="0"/>
        <v>5.1628984582423841E-3</v>
      </c>
      <c r="I23">
        <f t="shared" si="1"/>
        <v>37.93599487750442</v>
      </c>
      <c r="J23">
        <f t="shared" si="2"/>
        <v>451.76</v>
      </c>
      <c r="K23">
        <f t="shared" si="3"/>
        <v>234.29070911960798</v>
      </c>
      <c r="L23">
        <f t="shared" si="4"/>
        <v>23.264049258442451</v>
      </c>
      <c r="M23">
        <f t="shared" si="5"/>
        <v>44.857804786567996</v>
      </c>
      <c r="N23">
        <f t="shared" si="6"/>
        <v>0.31136607091877272</v>
      </c>
      <c r="O23">
        <f t="shared" si="7"/>
        <v>2.239137545407095</v>
      </c>
      <c r="P23">
        <f t="shared" si="8"/>
        <v>0.28915765964884699</v>
      </c>
      <c r="Q23">
        <f t="shared" si="9"/>
        <v>0.18258669898150404</v>
      </c>
      <c r="R23">
        <f t="shared" si="10"/>
        <v>321.45634525142299</v>
      </c>
      <c r="S23">
        <f t="shared" si="11"/>
        <v>26.943288720774873</v>
      </c>
      <c r="T23">
        <f t="shared" si="12"/>
        <v>27.150600000000001</v>
      </c>
      <c r="U23">
        <f t="shared" si="13"/>
        <v>3.6109402401343469</v>
      </c>
      <c r="V23">
        <f t="shared" si="14"/>
        <v>55.157119495361648</v>
      </c>
      <c r="W23">
        <f t="shared" si="15"/>
        <v>1.8871039804060699</v>
      </c>
      <c r="X23">
        <f t="shared" si="16"/>
        <v>3.4213243868994332</v>
      </c>
      <c r="Y23">
        <f t="shared" si="17"/>
        <v>1.723836259728277</v>
      </c>
      <c r="Z23">
        <f t="shared" si="18"/>
        <v>-227.68382200848913</v>
      </c>
      <c r="AA23">
        <f t="shared" si="19"/>
        <v>-110.61242206176073</v>
      </c>
      <c r="AB23">
        <f t="shared" si="20"/>
        <v>-10.628274414632461</v>
      </c>
      <c r="AC23">
        <f t="shared" si="21"/>
        <v>-27.468173233459339</v>
      </c>
      <c r="AD23">
        <v>-4.0891949882867699E-2</v>
      </c>
      <c r="AE23">
        <v>4.5904796075080301E-2</v>
      </c>
      <c r="AF23">
        <v>3.43581896473985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52289.527290309205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386</v>
      </c>
      <c r="AS23">
        <v>834.45629411764696</v>
      </c>
      <c r="AT23">
        <v>1093.3</v>
      </c>
      <c r="AU23">
        <f t="shared" si="27"/>
        <v>0.23675451009087445</v>
      </c>
      <c r="AV23">
        <v>0.5</v>
      </c>
      <c r="AW23">
        <f t="shared" si="28"/>
        <v>1681.2813004250202</v>
      </c>
      <c r="AX23">
        <f t="shared" si="29"/>
        <v>37.93599487750442</v>
      </c>
      <c r="AY23">
        <f t="shared" si="30"/>
        <v>199.02546530353698</v>
      </c>
      <c r="AZ23">
        <f t="shared" si="31"/>
        <v>0.43812311350955824</v>
      </c>
      <c r="BA23">
        <f t="shared" si="32"/>
        <v>2.3213054916765313E-2</v>
      </c>
      <c r="BB23">
        <f t="shared" si="33"/>
        <v>1.6777737126131897</v>
      </c>
      <c r="BC23" t="s">
        <v>387</v>
      </c>
      <c r="BD23">
        <v>614.29999999999995</v>
      </c>
      <c r="BE23">
        <f t="shared" si="34"/>
        <v>479</v>
      </c>
      <c r="BF23">
        <f t="shared" si="35"/>
        <v>0.54038351958737574</v>
      </c>
      <c r="BG23">
        <f t="shared" si="36"/>
        <v>0.79293739274027253</v>
      </c>
      <c r="BH23">
        <f t="shared" si="37"/>
        <v>0.48597819232413103</v>
      </c>
      <c r="BI23">
        <f t="shared" si="38"/>
        <v>0.77497298565431383</v>
      </c>
      <c r="BJ23">
        <v>2056</v>
      </c>
      <c r="BK23">
        <v>300</v>
      </c>
      <c r="BL23">
        <v>300</v>
      </c>
      <c r="BM23">
        <v>300</v>
      </c>
      <c r="BN23">
        <v>10184.299999999999</v>
      </c>
      <c r="BO23">
        <v>1018.16</v>
      </c>
      <c r="BP23">
        <v>-6.78679E-3</v>
      </c>
      <c r="BQ23">
        <v>-1.9189499999999999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2000.1</v>
      </c>
      <c r="CC23">
        <f t="shared" si="40"/>
        <v>1681.2813004250202</v>
      </c>
      <c r="CD23">
        <f t="shared" si="41"/>
        <v>0.84059862028149601</v>
      </c>
      <c r="CE23">
        <f t="shared" si="42"/>
        <v>0.19119724056299223</v>
      </c>
      <c r="CF23">
        <v>6</v>
      </c>
      <c r="CG23">
        <v>0.5</v>
      </c>
      <c r="CH23" t="s">
        <v>346</v>
      </c>
      <c r="CI23">
        <v>1566846558.0999999</v>
      </c>
      <c r="CJ23">
        <v>451.76</v>
      </c>
      <c r="CK23">
        <v>500.08100000000002</v>
      </c>
      <c r="CL23">
        <v>19.004899999999999</v>
      </c>
      <c r="CM23">
        <v>12.927300000000001</v>
      </c>
      <c r="CN23">
        <v>500.01100000000002</v>
      </c>
      <c r="CO23">
        <v>99.195700000000002</v>
      </c>
      <c r="CP23">
        <v>9.9954299999999996E-2</v>
      </c>
      <c r="CQ23">
        <v>26.234300000000001</v>
      </c>
      <c r="CR23">
        <v>27.150600000000001</v>
      </c>
      <c r="CS23">
        <v>999.9</v>
      </c>
      <c r="CT23">
        <v>0</v>
      </c>
      <c r="CU23">
        <v>0</v>
      </c>
      <c r="CV23">
        <v>9941.25</v>
      </c>
      <c r="CW23">
        <v>0</v>
      </c>
      <c r="CX23">
        <v>587.04100000000005</v>
      </c>
      <c r="CY23">
        <v>-48.321100000000001</v>
      </c>
      <c r="CZ23">
        <v>460.512</v>
      </c>
      <c r="DA23">
        <v>506.63</v>
      </c>
      <c r="DB23">
        <v>6.0775499999999996</v>
      </c>
      <c r="DC23">
        <v>455.71800000000002</v>
      </c>
      <c r="DD23">
        <v>500.08100000000002</v>
      </c>
      <c r="DE23">
        <v>19.242899999999999</v>
      </c>
      <c r="DF23">
        <v>12.927300000000001</v>
      </c>
      <c r="DG23">
        <v>1.8852</v>
      </c>
      <c r="DH23">
        <v>1.28234</v>
      </c>
      <c r="DI23">
        <v>16.511800000000001</v>
      </c>
      <c r="DJ23">
        <v>10.593400000000001</v>
      </c>
      <c r="DK23">
        <v>2000.1</v>
      </c>
      <c r="DL23">
        <v>0.97999400000000003</v>
      </c>
      <c r="DM23">
        <v>2.0006199999999998E-2</v>
      </c>
      <c r="DN23">
        <v>0</v>
      </c>
      <c r="DO23">
        <v>834.09500000000003</v>
      </c>
      <c r="DP23">
        <v>4.9992900000000002</v>
      </c>
      <c r="DQ23">
        <v>18721.599999999999</v>
      </c>
      <c r="DR23">
        <v>17315.2</v>
      </c>
      <c r="DS23">
        <v>48.436999999999998</v>
      </c>
      <c r="DT23">
        <v>48.75</v>
      </c>
      <c r="DU23">
        <v>49</v>
      </c>
      <c r="DV23">
        <v>48.75</v>
      </c>
      <c r="DW23">
        <v>50.186999999999998</v>
      </c>
      <c r="DX23">
        <v>1955.19</v>
      </c>
      <c r="DY23">
        <v>39.909999999999997</v>
      </c>
      <c r="DZ23">
        <v>0</v>
      </c>
      <c r="EA23">
        <v>98.799999952316298</v>
      </c>
      <c r="EB23">
        <v>834.45629411764696</v>
      </c>
      <c r="EC23">
        <v>-1.5882352750495901</v>
      </c>
      <c r="ED23">
        <v>-27.867647079056201</v>
      </c>
      <c r="EE23">
        <v>18721.558823529402</v>
      </c>
      <c r="EF23">
        <v>10</v>
      </c>
      <c r="EG23">
        <v>1566846525.0999999</v>
      </c>
      <c r="EH23" t="s">
        <v>388</v>
      </c>
      <c r="EI23">
        <v>95</v>
      </c>
      <c r="EJ23">
        <v>-3.9580000000000002</v>
      </c>
      <c r="EK23">
        <v>-0.23799999999999999</v>
      </c>
      <c r="EL23">
        <v>500</v>
      </c>
      <c r="EM23">
        <v>12</v>
      </c>
      <c r="EN23">
        <v>0.02</v>
      </c>
      <c r="EO23">
        <v>0.01</v>
      </c>
      <c r="EP23">
        <v>37.778364353588898</v>
      </c>
      <c r="EQ23">
        <v>-7.2296472731598296E-2</v>
      </c>
      <c r="ER23">
        <v>0.14521433613733201</v>
      </c>
      <c r="ES23">
        <v>1</v>
      </c>
      <c r="ET23">
        <v>0.317015404131959</v>
      </c>
      <c r="EU23">
        <v>-4.0032667668559799E-3</v>
      </c>
      <c r="EV23">
        <v>4.8220125428249799E-3</v>
      </c>
      <c r="EW23">
        <v>1</v>
      </c>
      <c r="EX23">
        <v>2</v>
      </c>
      <c r="EY23">
        <v>2</v>
      </c>
      <c r="EZ23" t="s">
        <v>348</v>
      </c>
      <c r="FA23">
        <v>2.9323999999999999</v>
      </c>
      <c r="FB23">
        <v>2.6375000000000002</v>
      </c>
      <c r="FC23">
        <v>9.8571000000000006E-2</v>
      </c>
      <c r="FD23">
        <v>0.107167</v>
      </c>
      <c r="FE23">
        <v>9.1924599999999995E-2</v>
      </c>
      <c r="FF23">
        <v>6.9502700000000001E-2</v>
      </c>
      <c r="FG23">
        <v>32037.9</v>
      </c>
      <c r="FH23">
        <v>27823.599999999999</v>
      </c>
      <c r="FI23">
        <v>30914.6</v>
      </c>
      <c r="FJ23">
        <v>27327.1</v>
      </c>
      <c r="FK23">
        <v>39357.9</v>
      </c>
      <c r="FL23">
        <v>38439.4</v>
      </c>
      <c r="FM23">
        <v>43374.1</v>
      </c>
      <c r="FN23">
        <v>42186.8</v>
      </c>
      <c r="FO23">
        <v>1.9757199999999999</v>
      </c>
      <c r="FP23">
        <v>1.8488500000000001</v>
      </c>
      <c r="FQ23">
        <v>5.9008600000000001E-2</v>
      </c>
      <c r="FR23">
        <v>0</v>
      </c>
      <c r="FS23">
        <v>26.185099999999998</v>
      </c>
      <c r="FT23">
        <v>999.9</v>
      </c>
      <c r="FU23">
        <v>42.033999999999999</v>
      </c>
      <c r="FV23">
        <v>35.067</v>
      </c>
      <c r="FW23">
        <v>24.024000000000001</v>
      </c>
      <c r="FX23">
        <v>59.216700000000003</v>
      </c>
      <c r="FY23">
        <v>39.923900000000003</v>
      </c>
      <c r="FZ23">
        <v>1</v>
      </c>
      <c r="GA23">
        <v>0.27937000000000001</v>
      </c>
      <c r="GB23">
        <v>5.0082500000000003</v>
      </c>
      <c r="GC23">
        <v>20.2867</v>
      </c>
      <c r="GD23">
        <v>5.2372100000000001</v>
      </c>
      <c r="GE23">
        <v>12.067299999999999</v>
      </c>
      <c r="GF23">
        <v>4.9705500000000002</v>
      </c>
      <c r="GG23">
        <v>3.29013</v>
      </c>
      <c r="GH23">
        <v>462.1</v>
      </c>
      <c r="GI23">
        <v>9999</v>
      </c>
      <c r="GJ23">
        <v>9999</v>
      </c>
      <c r="GK23">
        <v>9999</v>
      </c>
      <c r="GL23">
        <v>1.8869100000000001</v>
      </c>
      <c r="GM23">
        <v>1.8830199999999999</v>
      </c>
      <c r="GN23">
        <v>1.88154</v>
      </c>
      <c r="GO23">
        <v>1.8822099999999999</v>
      </c>
      <c r="GP23">
        <v>1.8775900000000001</v>
      </c>
      <c r="GQ23">
        <v>1.87947</v>
      </c>
      <c r="GR23">
        <v>1.87883</v>
      </c>
      <c r="GS23">
        <v>1.8858299999999999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-3.9580000000000002</v>
      </c>
      <c r="HH23">
        <v>-0.23799999999999999</v>
      </c>
      <c r="HI23">
        <v>2</v>
      </c>
      <c r="HJ23">
        <v>523.95799999999997</v>
      </c>
      <c r="HK23">
        <v>499.78399999999999</v>
      </c>
      <c r="HL23">
        <v>21.259399999999999</v>
      </c>
      <c r="HM23">
        <v>30.896899999999999</v>
      </c>
      <c r="HN23">
        <v>30.000800000000002</v>
      </c>
      <c r="HO23">
        <v>30.9298</v>
      </c>
      <c r="HP23">
        <v>30.982299999999999</v>
      </c>
      <c r="HQ23">
        <v>23.2728</v>
      </c>
      <c r="HR23">
        <v>49.613900000000001</v>
      </c>
      <c r="HS23">
        <v>0</v>
      </c>
      <c r="HT23">
        <v>21.201799999999999</v>
      </c>
      <c r="HU23">
        <v>500</v>
      </c>
      <c r="HV23">
        <v>12.894399999999999</v>
      </c>
      <c r="HW23">
        <v>100.313</v>
      </c>
      <c r="HX23">
        <v>101.613</v>
      </c>
    </row>
    <row r="24" spans="1:232" x14ac:dyDescent="0.25">
      <c r="A24">
        <v>9</v>
      </c>
      <c r="B24">
        <v>1566846661.5999999</v>
      </c>
      <c r="C24">
        <v>942.09999990463302</v>
      </c>
      <c r="D24" t="s">
        <v>389</v>
      </c>
      <c r="E24" t="s">
        <v>390</v>
      </c>
      <c r="G24">
        <v>1566846661.5999999</v>
      </c>
      <c r="H24">
        <f t="shared" si="0"/>
        <v>4.7650937295525952E-3</v>
      </c>
      <c r="I24">
        <f t="shared" si="1"/>
        <v>38.669285345100477</v>
      </c>
      <c r="J24">
        <f t="shared" si="2"/>
        <v>550.51900000000001</v>
      </c>
      <c r="K24">
        <f t="shared" si="3"/>
        <v>308.19101015780024</v>
      </c>
      <c r="L24">
        <f t="shared" si="4"/>
        <v>30.60173451269775</v>
      </c>
      <c r="M24">
        <f t="shared" si="5"/>
        <v>54.663620050338004</v>
      </c>
      <c r="N24">
        <f t="shared" si="6"/>
        <v>0.2849605328654039</v>
      </c>
      <c r="O24">
        <f t="shared" si="7"/>
        <v>2.2483050053108409</v>
      </c>
      <c r="P24">
        <f t="shared" si="8"/>
        <v>0.26630875367151619</v>
      </c>
      <c r="Q24">
        <f t="shared" si="9"/>
        <v>0.16801691878048042</v>
      </c>
      <c r="R24">
        <f t="shared" si="10"/>
        <v>321.43559734465089</v>
      </c>
      <c r="S24">
        <f t="shared" si="11"/>
        <v>26.670232542218208</v>
      </c>
      <c r="T24">
        <f t="shared" si="12"/>
        <v>27.0136</v>
      </c>
      <c r="U24">
        <f t="shared" si="13"/>
        <v>3.5820195852176666</v>
      </c>
      <c r="V24">
        <f t="shared" si="14"/>
        <v>55.494848819795749</v>
      </c>
      <c r="W24">
        <f t="shared" si="15"/>
        <v>1.8539611694525999</v>
      </c>
      <c r="X24">
        <f t="shared" si="16"/>
        <v>3.3407806469981183</v>
      </c>
      <c r="Y24">
        <f t="shared" si="17"/>
        <v>1.7280584157650667</v>
      </c>
      <c r="Z24">
        <f t="shared" si="18"/>
        <v>-210.14063347326945</v>
      </c>
      <c r="AA24">
        <f t="shared" si="19"/>
        <v>-143.27095218554777</v>
      </c>
      <c r="AB24">
        <f t="shared" si="20"/>
        <v>-13.673180634199126</v>
      </c>
      <c r="AC24">
        <f t="shared" si="21"/>
        <v>-45.649168948365457</v>
      </c>
      <c r="AD24">
        <v>-4.11381311528023E-2</v>
      </c>
      <c r="AE24">
        <v>4.61811561172457E-2</v>
      </c>
      <c r="AF24">
        <v>3.4521907901082498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52662.491191231842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391</v>
      </c>
      <c r="AS24">
        <v>834.27758823529405</v>
      </c>
      <c r="AT24">
        <v>1107.24</v>
      </c>
      <c r="AU24">
        <f t="shared" si="27"/>
        <v>0.2465250639109009</v>
      </c>
      <c r="AV24">
        <v>0.5</v>
      </c>
      <c r="AW24">
        <f t="shared" si="28"/>
        <v>1681.172100425048</v>
      </c>
      <c r="AX24">
        <f t="shared" si="29"/>
        <v>38.669285345100477</v>
      </c>
      <c r="AY24">
        <f t="shared" si="30"/>
        <v>207.22552975125424</v>
      </c>
      <c r="AZ24">
        <f t="shared" si="31"/>
        <v>0.4461182760738413</v>
      </c>
      <c r="BA24">
        <f t="shared" si="32"/>
        <v>2.3650740822334575E-2</v>
      </c>
      <c r="BB24">
        <f t="shared" si="33"/>
        <v>1.6440609082041835</v>
      </c>
      <c r="BC24" t="s">
        <v>392</v>
      </c>
      <c r="BD24">
        <v>613.28</v>
      </c>
      <c r="BE24">
        <f t="shared" si="34"/>
        <v>493.96000000000004</v>
      </c>
      <c r="BF24">
        <f t="shared" si="35"/>
        <v>0.55260023436048655</v>
      </c>
      <c r="BG24">
        <f t="shared" si="36"/>
        <v>0.78656457808523428</v>
      </c>
      <c r="BH24">
        <f t="shared" si="37"/>
        <v>0.49941517006238972</v>
      </c>
      <c r="BI24">
        <f t="shared" si="38"/>
        <v>0.76908351036386613</v>
      </c>
      <c r="BJ24">
        <v>2058</v>
      </c>
      <c r="BK24">
        <v>300</v>
      </c>
      <c r="BL24">
        <v>300</v>
      </c>
      <c r="BM24">
        <v>300</v>
      </c>
      <c r="BN24">
        <v>10183.700000000001</v>
      </c>
      <c r="BO24">
        <v>1022.54</v>
      </c>
      <c r="BP24">
        <v>-6.7865199999999999E-3</v>
      </c>
      <c r="BQ24">
        <v>-3.7778299999999998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1999.97</v>
      </c>
      <c r="CC24">
        <f t="shared" si="40"/>
        <v>1681.172100425048</v>
      </c>
      <c r="CD24">
        <f t="shared" si="41"/>
        <v>0.84059865919241183</v>
      </c>
      <c r="CE24">
        <f t="shared" si="42"/>
        <v>0.19119731838482379</v>
      </c>
      <c r="CF24">
        <v>6</v>
      </c>
      <c r="CG24">
        <v>0.5</v>
      </c>
      <c r="CH24" t="s">
        <v>346</v>
      </c>
      <c r="CI24">
        <v>1566846661.5999999</v>
      </c>
      <c r="CJ24">
        <v>550.51900000000001</v>
      </c>
      <c r="CK24">
        <v>600.06700000000001</v>
      </c>
      <c r="CL24">
        <v>18.671299999999999</v>
      </c>
      <c r="CM24">
        <v>13.0603</v>
      </c>
      <c r="CN24">
        <v>500.03100000000001</v>
      </c>
      <c r="CO24">
        <v>99.194699999999997</v>
      </c>
      <c r="CP24">
        <v>0.10000199999999999</v>
      </c>
      <c r="CQ24">
        <v>25.831600000000002</v>
      </c>
      <c r="CR24">
        <v>27.0136</v>
      </c>
      <c r="CS24">
        <v>999.9</v>
      </c>
      <c r="CT24">
        <v>0</v>
      </c>
      <c r="CU24">
        <v>0</v>
      </c>
      <c r="CV24">
        <v>10001.200000000001</v>
      </c>
      <c r="CW24">
        <v>0</v>
      </c>
      <c r="CX24">
        <v>532.53700000000003</v>
      </c>
      <c r="CY24">
        <v>-49.5486</v>
      </c>
      <c r="CZ24">
        <v>560.99300000000005</v>
      </c>
      <c r="DA24">
        <v>608.00800000000004</v>
      </c>
      <c r="DB24">
        <v>5.61104</v>
      </c>
      <c r="DC24">
        <v>554.97699999999998</v>
      </c>
      <c r="DD24">
        <v>600.06700000000001</v>
      </c>
      <c r="DE24">
        <v>18.9023</v>
      </c>
      <c r="DF24">
        <v>13.0603</v>
      </c>
      <c r="DG24">
        <v>1.85209</v>
      </c>
      <c r="DH24">
        <v>1.2955099999999999</v>
      </c>
      <c r="DI24">
        <v>16.233499999999999</v>
      </c>
      <c r="DJ24">
        <v>10.7469</v>
      </c>
      <c r="DK24">
        <v>1999.97</v>
      </c>
      <c r="DL24">
        <v>0.97999400000000003</v>
      </c>
      <c r="DM24">
        <v>2.0006199999999998E-2</v>
      </c>
      <c r="DN24">
        <v>0</v>
      </c>
      <c r="DO24">
        <v>834.18100000000004</v>
      </c>
      <c r="DP24">
        <v>4.9992900000000002</v>
      </c>
      <c r="DQ24">
        <v>18622.599999999999</v>
      </c>
      <c r="DR24">
        <v>17314.099999999999</v>
      </c>
      <c r="DS24">
        <v>48.436999999999998</v>
      </c>
      <c r="DT24">
        <v>48.811999999999998</v>
      </c>
      <c r="DU24">
        <v>49</v>
      </c>
      <c r="DV24">
        <v>48.875</v>
      </c>
      <c r="DW24">
        <v>50.061999999999998</v>
      </c>
      <c r="DX24">
        <v>1955.06</v>
      </c>
      <c r="DY24">
        <v>39.909999999999997</v>
      </c>
      <c r="DZ24">
        <v>0</v>
      </c>
      <c r="EA24">
        <v>103</v>
      </c>
      <c r="EB24">
        <v>834.27758823529405</v>
      </c>
      <c r="EC24">
        <v>1.46666666504054</v>
      </c>
      <c r="ED24">
        <v>-6.2254901608745001</v>
      </c>
      <c r="EE24">
        <v>18624.476470588201</v>
      </c>
      <c r="EF24">
        <v>10</v>
      </c>
      <c r="EG24">
        <v>1566846626.5999999</v>
      </c>
      <c r="EH24" t="s">
        <v>393</v>
      </c>
      <c r="EI24">
        <v>96</v>
      </c>
      <c r="EJ24">
        <v>-4.4580000000000002</v>
      </c>
      <c r="EK24">
        <v>-0.23100000000000001</v>
      </c>
      <c r="EL24">
        <v>600</v>
      </c>
      <c r="EM24">
        <v>13</v>
      </c>
      <c r="EN24">
        <v>0.08</v>
      </c>
      <c r="EO24">
        <v>0.02</v>
      </c>
      <c r="EP24">
        <v>38.619191512288999</v>
      </c>
      <c r="EQ24">
        <v>-0.21107284631860801</v>
      </c>
      <c r="ER24">
        <v>6.6425702195866507E-2</v>
      </c>
      <c r="ES24">
        <v>1</v>
      </c>
      <c r="ET24">
        <v>0.28766688511491201</v>
      </c>
      <c r="EU24">
        <v>-2.1809462294073299E-2</v>
      </c>
      <c r="EV24">
        <v>2.84533973910004E-3</v>
      </c>
      <c r="EW24">
        <v>1</v>
      </c>
      <c r="EX24">
        <v>2</v>
      </c>
      <c r="EY24">
        <v>2</v>
      </c>
      <c r="EZ24" t="s">
        <v>348</v>
      </c>
      <c r="FA24">
        <v>2.9325199999999998</v>
      </c>
      <c r="FB24">
        <v>2.6375500000000001</v>
      </c>
      <c r="FC24">
        <v>0.11387</v>
      </c>
      <c r="FD24">
        <v>0.122159</v>
      </c>
      <c r="FE24">
        <v>9.0751999999999999E-2</v>
      </c>
      <c r="FF24">
        <v>7.0044700000000001E-2</v>
      </c>
      <c r="FG24">
        <v>31498.7</v>
      </c>
      <c r="FH24">
        <v>27358.3</v>
      </c>
      <c r="FI24">
        <v>30919</v>
      </c>
      <c r="FJ24">
        <v>27328.799999999999</v>
      </c>
      <c r="FK24">
        <v>39416.400000000001</v>
      </c>
      <c r="FL24">
        <v>38421.300000000003</v>
      </c>
      <c r="FM24">
        <v>43380.2</v>
      </c>
      <c r="FN24">
        <v>42189.599999999999</v>
      </c>
      <c r="FO24">
        <v>1.9761</v>
      </c>
      <c r="FP24">
        <v>1.85015</v>
      </c>
      <c r="FQ24">
        <v>5.8375299999999998E-2</v>
      </c>
      <c r="FR24">
        <v>0</v>
      </c>
      <c r="FS24">
        <v>26.058199999999999</v>
      </c>
      <c r="FT24">
        <v>999.9</v>
      </c>
      <c r="FU24">
        <v>42.058</v>
      </c>
      <c r="FV24">
        <v>35.046999999999997</v>
      </c>
      <c r="FW24">
        <v>24.011199999999999</v>
      </c>
      <c r="FX24">
        <v>59.686700000000002</v>
      </c>
      <c r="FY24">
        <v>39.979999999999997</v>
      </c>
      <c r="FZ24">
        <v>1</v>
      </c>
      <c r="GA24">
        <v>0.27514499999999997</v>
      </c>
      <c r="GB24">
        <v>4.8836599999999999</v>
      </c>
      <c r="GC24">
        <v>20.292400000000001</v>
      </c>
      <c r="GD24">
        <v>5.2393000000000001</v>
      </c>
      <c r="GE24">
        <v>12.069100000000001</v>
      </c>
      <c r="GF24">
        <v>4.9711999999999996</v>
      </c>
      <c r="GG24">
        <v>3.2902300000000002</v>
      </c>
      <c r="GH24">
        <v>462.2</v>
      </c>
      <c r="GI24">
        <v>9999</v>
      </c>
      <c r="GJ24">
        <v>9999</v>
      </c>
      <c r="GK24">
        <v>9999</v>
      </c>
      <c r="GL24">
        <v>1.8869</v>
      </c>
      <c r="GM24">
        <v>1.88306</v>
      </c>
      <c r="GN24">
        <v>1.8815599999999999</v>
      </c>
      <c r="GO24">
        <v>1.8822099999999999</v>
      </c>
      <c r="GP24">
        <v>1.8775900000000001</v>
      </c>
      <c r="GQ24">
        <v>1.87944</v>
      </c>
      <c r="GR24">
        <v>1.8788400000000001</v>
      </c>
      <c r="GS24">
        <v>1.8858299999999999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-4.4580000000000002</v>
      </c>
      <c r="HH24">
        <v>-0.23100000000000001</v>
      </c>
      <c r="HI24">
        <v>2</v>
      </c>
      <c r="HJ24">
        <v>523.79100000000005</v>
      </c>
      <c r="HK24">
        <v>500.26499999999999</v>
      </c>
      <c r="HL24">
        <v>20.403600000000001</v>
      </c>
      <c r="HM24">
        <v>30.848500000000001</v>
      </c>
      <c r="HN24">
        <v>30</v>
      </c>
      <c r="HO24">
        <v>30.879200000000001</v>
      </c>
      <c r="HP24">
        <v>30.9314</v>
      </c>
      <c r="HQ24">
        <v>26.959</v>
      </c>
      <c r="HR24">
        <v>49.508600000000001</v>
      </c>
      <c r="HS24">
        <v>0</v>
      </c>
      <c r="HT24">
        <v>20.394600000000001</v>
      </c>
      <c r="HU24">
        <v>600</v>
      </c>
      <c r="HV24">
        <v>13.005100000000001</v>
      </c>
      <c r="HW24">
        <v>100.327</v>
      </c>
      <c r="HX24">
        <v>101.62</v>
      </c>
    </row>
    <row r="25" spans="1:232" x14ac:dyDescent="0.25">
      <c r="A25">
        <v>10</v>
      </c>
      <c r="B25">
        <v>1566846759.5999999</v>
      </c>
      <c r="C25">
        <v>1040.0999999046301</v>
      </c>
      <c r="D25" t="s">
        <v>394</v>
      </c>
      <c r="E25" t="s">
        <v>395</v>
      </c>
      <c r="G25">
        <v>1566846759.5999999</v>
      </c>
      <c r="H25">
        <f t="shared" si="0"/>
        <v>4.2751393822958034E-3</v>
      </c>
      <c r="I25">
        <f t="shared" si="1"/>
        <v>38.97979078543996</v>
      </c>
      <c r="J25">
        <f t="shared" si="2"/>
        <v>649.91200000000003</v>
      </c>
      <c r="K25">
        <f t="shared" si="3"/>
        <v>371.50511723442793</v>
      </c>
      <c r="L25">
        <f t="shared" si="4"/>
        <v>36.886976766925095</v>
      </c>
      <c r="M25">
        <f t="shared" si="5"/>
        <v>64.530171274648012</v>
      </c>
      <c r="N25">
        <f t="shared" si="6"/>
        <v>0.24899273362918334</v>
      </c>
      <c r="O25">
        <f t="shared" si="7"/>
        <v>2.2452861906381534</v>
      </c>
      <c r="P25">
        <f t="shared" si="8"/>
        <v>0.23460679262034811</v>
      </c>
      <c r="Q25">
        <f t="shared" si="9"/>
        <v>0.14785245482569723</v>
      </c>
      <c r="R25">
        <f t="shared" si="10"/>
        <v>321.46272922273999</v>
      </c>
      <c r="S25">
        <f t="shared" si="11"/>
        <v>26.708190748471015</v>
      </c>
      <c r="T25">
        <f t="shared" si="12"/>
        <v>27.071300000000001</v>
      </c>
      <c r="U25">
        <f t="shared" si="13"/>
        <v>3.5941752957866981</v>
      </c>
      <c r="V25">
        <f t="shared" si="14"/>
        <v>55.319410274360827</v>
      </c>
      <c r="W25">
        <f t="shared" si="15"/>
        <v>1.8343050092089002</v>
      </c>
      <c r="X25">
        <f t="shared" si="16"/>
        <v>3.3158433904329869</v>
      </c>
      <c r="Y25">
        <f t="shared" si="17"/>
        <v>1.759870286577798</v>
      </c>
      <c r="Z25">
        <f t="shared" si="18"/>
        <v>-188.53364675924493</v>
      </c>
      <c r="AA25">
        <f t="shared" si="19"/>
        <v>-165.36349399073944</v>
      </c>
      <c r="AB25">
        <f t="shared" si="20"/>
        <v>-15.797401576573908</v>
      </c>
      <c r="AC25">
        <f t="shared" si="21"/>
        <v>-48.231813103818297</v>
      </c>
      <c r="AD25">
        <v>-4.1056964748082403E-2</v>
      </c>
      <c r="AE25">
        <v>4.6090039717380002E-2</v>
      </c>
      <c r="AF25">
        <v>3.4467966832648398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52584.962703853191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396</v>
      </c>
      <c r="AS25">
        <v>831.80729411764696</v>
      </c>
      <c r="AT25">
        <v>1104.8900000000001</v>
      </c>
      <c r="AU25">
        <f t="shared" si="27"/>
        <v>0.24715827447289151</v>
      </c>
      <c r="AV25">
        <v>0.5</v>
      </c>
      <c r="AW25">
        <f t="shared" si="28"/>
        <v>1681.3149004250117</v>
      </c>
      <c r="AX25">
        <f t="shared" si="29"/>
        <v>38.97979078543996</v>
      </c>
      <c r="AY25">
        <f t="shared" si="30"/>
        <v>207.77544481730365</v>
      </c>
      <c r="AZ25">
        <f t="shared" si="31"/>
        <v>0.44390844337445368</v>
      </c>
      <c r="BA25">
        <f t="shared" si="32"/>
        <v>2.3833412203212289E-2</v>
      </c>
      <c r="BB25">
        <f t="shared" si="33"/>
        <v>1.6496845839857359</v>
      </c>
      <c r="BC25" t="s">
        <v>397</v>
      </c>
      <c r="BD25">
        <v>614.41999999999996</v>
      </c>
      <c r="BE25">
        <f t="shared" si="34"/>
        <v>490.47000000000014</v>
      </c>
      <c r="BF25">
        <f t="shared" si="35"/>
        <v>0.55677759268120997</v>
      </c>
      <c r="BG25">
        <f t="shared" si="36"/>
        <v>0.78796813059022386</v>
      </c>
      <c r="BH25">
        <f t="shared" si="37"/>
        <v>0.50179276322900601</v>
      </c>
      <c r="BI25">
        <f t="shared" si="38"/>
        <v>0.77007635591139489</v>
      </c>
      <c r="BJ25">
        <v>2060</v>
      </c>
      <c r="BK25">
        <v>300</v>
      </c>
      <c r="BL25">
        <v>300</v>
      </c>
      <c r="BM25">
        <v>300</v>
      </c>
      <c r="BN25">
        <v>10183.200000000001</v>
      </c>
      <c r="BO25">
        <v>1022.34</v>
      </c>
      <c r="BP25">
        <v>-6.7861800000000002E-3</v>
      </c>
      <c r="BQ25">
        <v>-3.5842900000000002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2000.14</v>
      </c>
      <c r="CC25">
        <f t="shared" si="40"/>
        <v>1681.3149004250117</v>
      </c>
      <c r="CD25">
        <f t="shared" si="41"/>
        <v>0.84059860830992417</v>
      </c>
      <c r="CE25">
        <f t="shared" si="42"/>
        <v>0.19119721661984851</v>
      </c>
      <c r="CF25">
        <v>6</v>
      </c>
      <c r="CG25">
        <v>0.5</v>
      </c>
      <c r="CH25" t="s">
        <v>346</v>
      </c>
      <c r="CI25">
        <v>1566846759.5999999</v>
      </c>
      <c r="CJ25">
        <v>649.91200000000003</v>
      </c>
      <c r="CK25">
        <v>700.01900000000001</v>
      </c>
      <c r="CL25">
        <v>18.4741</v>
      </c>
      <c r="CM25">
        <v>13.439</v>
      </c>
      <c r="CN25">
        <v>500.029</v>
      </c>
      <c r="CO25">
        <v>99.190600000000003</v>
      </c>
      <c r="CP25">
        <v>0.10002900000000001</v>
      </c>
      <c r="CQ25">
        <v>25.705200000000001</v>
      </c>
      <c r="CR25">
        <v>27.071300000000001</v>
      </c>
      <c r="CS25">
        <v>999.9</v>
      </c>
      <c r="CT25">
        <v>0</v>
      </c>
      <c r="CU25">
        <v>0</v>
      </c>
      <c r="CV25">
        <v>9981.8799999999992</v>
      </c>
      <c r="CW25">
        <v>0</v>
      </c>
      <c r="CX25">
        <v>490.11399999999998</v>
      </c>
      <c r="CY25">
        <v>-50.1066</v>
      </c>
      <c r="CZ25">
        <v>662.14499999999998</v>
      </c>
      <c r="DA25">
        <v>709.55499999999995</v>
      </c>
      <c r="DB25">
        <v>5.0351400000000002</v>
      </c>
      <c r="DC25">
        <v>654.87800000000004</v>
      </c>
      <c r="DD25">
        <v>700.01900000000001</v>
      </c>
      <c r="DE25">
        <v>18.705100000000002</v>
      </c>
      <c r="DF25">
        <v>13.439</v>
      </c>
      <c r="DG25">
        <v>1.83246</v>
      </c>
      <c r="DH25">
        <v>1.3330200000000001</v>
      </c>
      <c r="DI25">
        <v>16.066500000000001</v>
      </c>
      <c r="DJ25">
        <v>11.176399999999999</v>
      </c>
      <c r="DK25">
        <v>2000.14</v>
      </c>
      <c r="DL25">
        <v>0.97999700000000001</v>
      </c>
      <c r="DM25">
        <v>2.00035E-2</v>
      </c>
      <c r="DN25">
        <v>0</v>
      </c>
      <c r="DO25">
        <v>832.01499999999999</v>
      </c>
      <c r="DP25">
        <v>4.9992900000000002</v>
      </c>
      <c r="DQ25">
        <v>18512.5</v>
      </c>
      <c r="DR25">
        <v>17315.599999999999</v>
      </c>
      <c r="DS25">
        <v>48.436999999999998</v>
      </c>
      <c r="DT25">
        <v>48.811999999999998</v>
      </c>
      <c r="DU25">
        <v>49</v>
      </c>
      <c r="DV25">
        <v>49</v>
      </c>
      <c r="DW25">
        <v>50.125</v>
      </c>
      <c r="DX25">
        <v>1955.23</v>
      </c>
      <c r="DY25">
        <v>39.909999999999997</v>
      </c>
      <c r="DZ25">
        <v>0</v>
      </c>
      <c r="EA25">
        <v>97.900000095367403</v>
      </c>
      <c r="EB25">
        <v>831.80729411764696</v>
      </c>
      <c r="EC25">
        <v>1.34387264869409</v>
      </c>
      <c r="ED25">
        <v>-131.37254956717999</v>
      </c>
      <c r="EE25">
        <v>18523.035294117599</v>
      </c>
      <c r="EF25">
        <v>10</v>
      </c>
      <c r="EG25">
        <v>1566846726.0999999</v>
      </c>
      <c r="EH25" t="s">
        <v>398</v>
      </c>
      <c r="EI25">
        <v>97</v>
      </c>
      <c r="EJ25">
        <v>-4.9660000000000002</v>
      </c>
      <c r="EK25">
        <v>-0.23100000000000001</v>
      </c>
      <c r="EL25">
        <v>700</v>
      </c>
      <c r="EM25">
        <v>13</v>
      </c>
      <c r="EN25">
        <v>0.03</v>
      </c>
      <c r="EO25">
        <v>0.01</v>
      </c>
      <c r="EP25">
        <v>39.011196371607298</v>
      </c>
      <c r="EQ25">
        <v>-0.13741850537320199</v>
      </c>
      <c r="ER25">
        <v>7.06662903314806E-2</v>
      </c>
      <c r="ES25">
        <v>1</v>
      </c>
      <c r="ET25">
        <v>0.25334645184082599</v>
      </c>
      <c r="EU25">
        <v>-5.95642409283183E-3</v>
      </c>
      <c r="EV25">
        <v>2.7278839822238699E-3</v>
      </c>
      <c r="EW25">
        <v>1</v>
      </c>
      <c r="EX25">
        <v>2</v>
      </c>
      <c r="EY25">
        <v>2</v>
      </c>
      <c r="EZ25" t="s">
        <v>348</v>
      </c>
      <c r="FA25">
        <v>2.9325700000000001</v>
      </c>
      <c r="FB25">
        <v>2.6375799999999998</v>
      </c>
      <c r="FC25">
        <v>0.127939</v>
      </c>
      <c r="FD25">
        <v>0.13592399999999999</v>
      </c>
      <c r="FE25">
        <v>9.0068800000000004E-2</v>
      </c>
      <c r="FF25">
        <v>7.1560100000000001E-2</v>
      </c>
      <c r="FG25">
        <v>31001</v>
      </c>
      <c r="FH25">
        <v>26931.1</v>
      </c>
      <c r="FI25">
        <v>30921.4</v>
      </c>
      <c r="FJ25">
        <v>27330.6</v>
      </c>
      <c r="FK25">
        <v>39450.9</v>
      </c>
      <c r="FL25">
        <v>38362.800000000003</v>
      </c>
      <c r="FM25">
        <v>43383.4</v>
      </c>
      <c r="FN25">
        <v>42192.5</v>
      </c>
      <c r="FO25">
        <v>1.9762500000000001</v>
      </c>
      <c r="FP25">
        <v>1.85165</v>
      </c>
      <c r="FQ25">
        <v>6.8564E-2</v>
      </c>
      <c r="FR25">
        <v>0</v>
      </c>
      <c r="FS25">
        <v>25.949200000000001</v>
      </c>
      <c r="FT25">
        <v>999.9</v>
      </c>
      <c r="FU25">
        <v>42.082999999999998</v>
      </c>
      <c r="FV25">
        <v>35.015999999999998</v>
      </c>
      <c r="FW25">
        <v>23.9861</v>
      </c>
      <c r="FX25">
        <v>59.546700000000001</v>
      </c>
      <c r="FY25">
        <v>39.847799999999999</v>
      </c>
      <c r="FZ25">
        <v>1</v>
      </c>
      <c r="GA25">
        <v>0.27093</v>
      </c>
      <c r="GB25">
        <v>4.5659200000000002</v>
      </c>
      <c r="GC25">
        <v>20.301300000000001</v>
      </c>
      <c r="GD25">
        <v>5.2396000000000003</v>
      </c>
      <c r="GE25">
        <v>12.0678</v>
      </c>
      <c r="GF25">
        <v>4.9707999999999997</v>
      </c>
      <c r="GG25">
        <v>3.2902</v>
      </c>
      <c r="GH25">
        <v>462.2</v>
      </c>
      <c r="GI25">
        <v>9999</v>
      </c>
      <c r="GJ25">
        <v>9999</v>
      </c>
      <c r="GK25">
        <v>9999</v>
      </c>
      <c r="GL25">
        <v>1.88697</v>
      </c>
      <c r="GM25">
        <v>1.88307</v>
      </c>
      <c r="GN25">
        <v>1.88154</v>
      </c>
      <c r="GO25">
        <v>1.8822399999999999</v>
      </c>
      <c r="GP25">
        <v>1.8775900000000001</v>
      </c>
      <c r="GQ25">
        <v>1.8794599999999999</v>
      </c>
      <c r="GR25">
        <v>1.8788499999999999</v>
      </c>
      <c r="GS25">
        <v>1.88585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-4.9660000000000002</v>
      </c>
      <c r="HH25">
        <v>-0.23100000000000001</v>
      </c>
      <c r="HI25">
        <v>2</v>
      </c>
      <c r="HJ25">
        <v>523.54600000000005</v>
      </c>
      <c r="HK25">
        <v>500.95299999999997</v>
      </c>
      <c r="HL25">
        <v>20.632200000000001</v>
      </c>
      <c r="HM25">
        <v>30.8079</v>
      </c>
      <c r="HN25">
        <v>30.0001</v>
      </c>
      <c r="HO25">
        <v>30.837</v>
      </c>
      <c r="HP25">
        <v>30.8887</v>
      </c>
      <c r="HQ25">
        <v>30.560700000000001</v>
      </c>
      <c r="HR25">
        <v>48.211100000000002</v>
      </c>
      <c r="HS25">
        <v>0</v>
      </c>
      <c r="HT25">
        <v>20.6066</v>
      </c>
      <c r="HU25">
        <v>700</v>
      </c>
      <c r="HV25">
        <v>13.353999999999999</v>
      </c>
      <c r="HW25">
        <v>100.33499999999999</v>
      </c>
      <c r="HX25">
        <v>101.626</v>
      </c>
    </row>
    <row r="26" spans="1:232" x14ac:dyDescent="0.25">
      <c r="A26">
        <v>11</v>
      </c>
      <c r="B26">
        <v>1566846864.5999999</v>
      </c>
      <c r="C26">
        <v>1145.0999999046301</v>
      </c>
      <c r="D26" t="s">
        <v>399</v>
      </c>
      <c r="E26" t="s">
        <v>400</v>
      </c>
      <c r="G26">
        <v>1566846864.5999999</v>
      </c>
      <c r="H26">
        <f t="shared" si="0"/>
        <v>3.7587811388712896E-3</v>
      </c>
      <c r="I26">
        <f t="shared" si="1"/>
        <v>39.225606764470491</v>
      </c>
      <c r="J26">
        <f t="shared" si="2"/>
        <v>749.61599999999999</v>
      </c>
      <c r="K26">
        <f t="shared" si="3"/>
        <v>426.08790686695011</v>
      </c>
      <c r="L26">
        <f t="shared" si="4"/>
        <v>42.305105010224935</v>
      </c>
      <c r="M26">
        <f t="shared" si="5"/>
        <v>74.427326113358404</v>
      </c>
      <c r="N26">
        <f t="shared" si="6"/>
        <v>0.21416540462867689</v>
      </c>
      <c r="O26">
        <f t="shared" si="7"/>
        <v>2.2493526172721605</v>
      </c>
      <c r="P26">
        <f t="shared" si="8"/>
        <v>0.20344761764412575</v>
      </c>
      <c r="Q26">
        <f t="shared" si="9"/>
        <v>0.12807300039457403</v>
      </c>
      <c r="R26">
        <f t="shared" si="10"/>
        <v>321.42761738051092</v>
      </c>
      <c r="S26">
        <f t="shared" si="11"/>
        <v>26.605780597763147</v>
      </c>
      <c r="T26">
        <f t="shared" si="12"/>
        <v>27.054099999999998</v>
      </c>
      <c r="U26">
        <f t="shared" si="13"/>
        <v>3.5905479951165908</v>
      </c>
      <c r="V26">
        <f t="shared" si="14"/>
        <v>55.354159003035655</v>
      </c>
      <c r="W26">
        <f t="shared" si="15"/>
        <v>1.8060255107540102</v>
      </c>
      <c r="X26">
        <f t="shared" si="16"/>
        <v>3.2626735610868312</v>
      </c>
      <c r="Y26">
        <f t="shared" si="17"/>
        <v>1.7845224843625807</v>
      </c>
      <c r="Z26">
        <f t="shared" si="18"/>
        <v>-165.76224822422387</v>
      </c>
      <c r="AA26">
        <f t="shared" si="19"/>
        <v>-196.59821976781294</v>
      </c>
      <c r="AB26">
        <f t="shared" si="20"/>
        <v>-18.72020542015386</v>
      </c>
      <c r="AC26">
        <f t="shared" si="21"/>
        <v>-59.653056031679768</v>
      </c>
      <c r="AD26">
        <v>-4.1166321113173997E-2</v>
      </c>
      <c r="AE26">
        <v>4.6212801817339E-2</v>
      </c>
      <c r="AF26">
        <v>3.4540633664423899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52767.339257659922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401</v>
      </c>
      <c r="AS26">
        <v>830.16835294117595</v>
      </c>
      <c r="AT26">
        <v>1103.71</v>
      </c>
      <c r="AU26">
        <f t="shared" si="27"/>
        <v>0.24783833349233408</v>
      </c>
      <c r="AV26">
        <v>0.5</v>
      </c>
      <c r="AW26">
        <f t="shared" si="28"/>
        <v>1681.1301004250586</v>
      </c>
      <c r="AX26">
        <f t="shared" si="29"/>
        <v>39.225606764470491</v>
      </c>
      <c r="AY26">
        <f t="shared" si="30"/>
        <v>208.32424123657339</v>
      </c>
      <c r="AZ26">
        <f t="shared" si="31"/>
        <v>0.44913065932174212</v>
      </c>
      <c r="BA26">
        <f t="shared" si="32"/>
        <v>2.3982252791779055E-2</v>
      </c>
      <c r="BB26">
        <f t="shared" si="33"/>
        <v>1.6525174185247937</v>
      </c>
      <c r="BC26" t="s">
        <v>402</v>
      </c>
      <c r="BD26">
        <v>608</v>
      </c>
      <c r="BE26">
        <f t="shared" si="34"/>
        <v>495.71000000000004</v>
      </c>
      <c r="BF26">
        <f t="shared" si="35"/>
        <v>0.5518178916278148</v>
      </c>
      <c r="BG26">
        <f t="shared" si="36"/>
        <v>0.78629597216773506</v>
      </c>
      <c r="BH26">
        <f t="shared" si="37"/>
        <v>0.50372828919859958</v>
      </c>
      <c r="BI26">
        <f t="shared" si="38"/>
        <v>0.77057489112249455</v>
      </c>
      <c r="BJ26">
        <v>2062</v>
      </c>
      <c r="BK26">
        <v>300</v>
      </c>
      <c r="BL26">
        <v>300</v>
      </c>
      <c r="BM26">
        <v>300</v>
      </c>
      <c r="BN26">
        <v>10183.6</v>
      </c>
      <c r="BO26">
        <v>1021.56</v>
      </c>
      <c r="BP26">
        <v>-6.7861299999999996E-3</v>
      </c>
      <c r="BQ26">
        <v>-3.5344799999999998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1999.92</v>
      </c>
      <c r="CC26">
        <f t="shared" si="40"/>
        <v>1681.1301004250586</v>
      </c>
      <c r="CD26">
        <f t="shared" si="41"/>
        <v>0.84059867415949563</v>
      </c>
      <c r="CE26">
        <f t="shared" si="42"/>
        <v>0.19119734831899141</v>
      </c>
      <c r="CF26">
        <v>6</v>
      </c>
      <c r="CG26">
        <v>0.5</v>
      </c>
      <c r="CH26" t="s">
        <v>346</v>
      </c>
      <c r="CI26">
        <v>1566846864.5999999</v>
      </c>
      <c r="CJ26">
        <v>749.61599999999999</v>
      </c>
      <c r="CK26">
        <v>800.06799999999998</v>
      </c>
      <c r="CL26">
        <v>18.189900000000002</v>
      </c>
      <c r="CM26">
        <v>13.7614</v>
      </c>
      <c r="CN26">
        <v>499.99900000000002</v>
      </c>
      <c r="CO26">
        <v>99.187299999999993</v>
      </c>
      <c r="CP26">
        <v>9.99699E-2</v>
      </c>
      <c r="CQ26">
        <v>25.4329</v>
      </c>
      <c r="CR26">
        <v>27.054099999999998</v>
      </c>
      <c r="CS26">
        <v>999.9</v>
      </c>
      <c r="CT26">
        <v>0</v>
      </c>
      <c r="CU26">
        <v>0</v>
      </c>
      <c r="CV26">
        <v>10008.799999999999</v>
      </c>
      <c r="CW26">
        <v>0</v>
      </c>
      <c r="CX26">
        <v>471.44600000000003</v>
      </c>
      <c r="CY26">
        <v>-50.452199999999998</v>
      </c>
      <c r="CZ26">
        <v>763.50400000000002</v>
      </c>
      <c r="DA26">
        <v>811.23199999999997</v>
      </c>
      <c r="DB26">
        <v>4.4284800000000004</v>
      </c>
      <c r="DC26">
        <v>755.03</v>
      </c>
      <c r="DD26">
        <v>800.06799999999998</v>
      </c>
      <c r="DE26">
        <v>18.418900000000001</v>
      </c>
      <c r="DF26">
        <v>13.7614</v>
      </c>
      <c r="DG26">
        <v>1.8042100000000001</v>
      </c>
      <c r="DH26">
        <v>1.36496</v>
      </c>
      <c r="DI26">
        <v>15.8233</v>
      </c>
      <c r="DJ26">
        <v>11.533899999999999</v>
      </c>
      <c r="DK26">
        <v>1999.92</v>
      </c>
      <c r="DL26">
        <v>0.97999400000000003</v>
      </c>
      <c r="DM26">
        <v>2.0006199999999998E-2</v>
      </c>
      <c r="DN26">
        <v>0</v>
      </c>
      <c r="DO26">
        <v>829.85</v>
      </c>
      <c r="DP26">
        <v>4.9992900000000002</v>
      </c>
      <c r="DQ26">
        <v>18469</v>
      </c>
      <c r="DR26">
        <v>17313.7</v>
      </c>
      <c r="DS26">
        <v>48.436999999999998</v>
      </c>
      <c r="DT26">
        <v>48.686999999999998</v>
      </c>
      <c r="DU26">
        <v>48.936999999999998</v>
      </c>
      <c r="DV26">
        <v>48.875</v>
      </c>
      <c r="DW26">
        <v>50.125</v>
      </c>
      <c r="DX26">
        <v>1955.01</v>
      </c>
      <c r="DY26">
        <v>39.909999999999997</v>
      </c>
      <c r="DZ26">
        <v>0</v>
      </c>
      <c r="EA26">
        <v>104.19999980926499</v>
      </c>
      <c r="EB26">
        <v>830.16835294117595</v>
      </c>
      <c r="EC26">
        <v>-0.72696076771742602</v>
      </c>
      <c r="ED26">
        <v>51.200980219511699</v>
      </c>
      <c r="EE26">
        <v>18455.0058823529</v>
      </c>
      <c r="EF26">
        <v>10</v>
      </c>
      <c r="EG26">
        <v>1566846828.0999999</v>
      </c>
      <c r="EH26" t="s">
        <v>403</v>
      </c>
      <c r="EI26">
        <v>98</v>
      </c>
      <c r="EJ26">
        <v>-5.4139999999999997</v>
      </c>
      <c r="EK26">
        <v>-0.22900000000000001</v>
      </c>
      <c r="EL26">
        <v>800</v>
      </c>
      <c r="EM26">
        <v>13</v>
      </c>
      <c r="EN26">
        <v>0.09</v>
      </c>
      <c r="EO26">
        <v>0.02</v>
      </c>
      <c r="EP26">
        <v>39.197397182386197</v>
      </c>
      <c r="EQ26">
        <v>-0.254599423589632</v>
      </c>
      <c r="ER26">
        <v>8.2571227925392496E-2</v>
      </c>
      <c r="ES26">
        <v>1</v>
      </c>
      <c r="ET26">
        <v>0.21782777770193701</v>
      </c>
      <c r="EU26">
        <v>-9.6950405794951709E-3</v>
      </c>
      <c r="EV26">
        <v>1.9329761721271501E-3</v>
      </c>
      <c r="EW26">
        <v>1</v>
      </c>
      <c r="EX26">
        <v>2</v>
      </c>
      <c r="EY26">
        <v>2</v>
      </c>
      <c r="EZ26" t="s">
        <v>348</v>
      </c>
      <c r="FA26">
        <v>2.9325800000000002</v>
      </c>
      <c r="FB26">
        <v>2.6375199999999999</v>
      </c>
      <c r="FC26">
        <v>0.14097499999999999</v>
      </c>
      <c r="FD26">
        <v>0.14871100000000001</v>
      </c>
      <c r="FE26">
        <v>8.9073700000000006E-2</v>
      </c>
      <c r="FF26">
        <v>7.2841799999999998E-2</v>
      </c>
      <c r="FG26">
        <v>30541</v>
      </c>
      <c r="FH26">
        <v>26534.9</v>
      </c>
      <c r="FI26">
        <v>30925</v>
      </c>
      <c r="FJ26">
        <v>27332.799999999999</v>
      </c>
      <c r="FK26">
        <v>39500.800000000003</v>
      </c>
      <c r="FL26">
        <v>38314.400000000001</v>
      </c>
      <c r="FM26">
        <v>43388.9</v>
      </c>
      <c r="FN26">
        <v>42195.9</v>
      </c>
      <c r="FO26">
        <v>1.9765999999999999</v>
      </c>
      <c r="FP26">
        <v>1.85345</v>
      </c>
      <c r="FQ26">
        <v>8.0373100000000003E-2</v>
      </c>
      <c r="FR26">
        <v>0</v>
      </c>
      <c r="FS26">
        <v>25.738399999999999</v>
      </c>
      <c r="FT26">
        <v>999.9</v>
      </c>
      <c r="FU26">
        <v>42.082999999999998</v>
      </c>
      <c r="FV26">
        <v>34.996000000000002</v>
      </c>
      <c r="FW26">
        <v>23.959800000000001</v>
      </c>
      <c r="FX26">
        <v>59.786700000000003</v>
      </c>
      <c r="FY26">
        <v>39.751600000000003</v>
      </c>
      <c r="FZ26">
        <v>1</v>
      </c>
      <c r="GA26">
        <v>0.26896599999999998</v>
      </c>
      <c r="GB26">
        <v>5.1617600000000001</v>
      </c>
      <c r="GC26">
        <v>20.283999999999999</v>
      </c>
      <c r="GD26">
        <v>5.2394499999999997</v>
      </c>
      <c r="GE26">
        <v>12.0694</v>
      </c>
      <c r="GF26">
        <v>4.9713000000000003</v>
      </c>
      <c r="GG26">
        <v>3.2902300000000002</v>
      </c>
      <c r="GH26">
        <v>462.2</v>
      </c>
      <c r="GI26">
        <v>9999</v>
      </c>
      <c r="GJ26">
        <v>9999</v>
      </c>
      <c r="GK26">
        <v>9999</v>
      </c>
      <c r="GL26">
        <v>1.8869100000000001</v>
      </c>
      <c r="GM26">
        <v>1.883</v>
      </c>
      <c r="GN26">
        <v>1.8815599999999999</v>
      </c>
      <c r="GO26">
        <v>1.8822099999999999</v>
      </c>
      <c r="GP26">
        <v>1.8775900000000001</v>
      </c>
      <c r="GQ26">
        <v>1.8794500000000001</v>
      </c>
      <c r="GR26">
        <v>1.8788400000000001</v>
      </c>
      <c r="GS26">
        <v>1.88584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-5.4139999999999997</v>
      </c>
      <c r="HH26">
        <v>-0.22900000000000001</v>
      </c>
      <c r="HI26">
        <v>2</v>
      </c>
      <c r="HJ26">
        <v>523.30499999999995</v>
      </c>
      <c r="HK26">
        <v>501.72699999999998</v>
      </c>
      <c r="HL26">
        <v>19.885100000000001</v>
      </c>
      <c r="HM26">
        <v>30.744900000000001</v>
      </c>
      <c r="HN26">
        <v>30</v>
      </c>
      <c r="HO26">
        <v>30.779399999999999</v>
      </c>
      <c r="HP26">
        <v>30.831299999999999</v>
      </c>
      <c r="HQ26">
        <v>34.0732</v>
      </c>
      <c r="HR26">
        <v>46.700800000000001</v>
      </c>
      <c r="HS26">
        <v>0</v>
      </c>
      <c r="HT26">
        <v>19.827999999999999</v>
      </c>
      <c r="HU26">
        <v>800</v>
      </c>
      <c r="HV26">
        <v>13.694100000000001</v>
      </c>
      <c r="HW26">
        <v>100.34699999999999</v>
      </c>
      <c r="HX26">
        <v>101.63500000000001</v>
      </c>
    </row>
    <row r="27" spans="1:232" x14ac:dyDescent="0.25">
      <c r="A27">
        <v>12</v>
      </c>
      <c r="B27">
        <v>1566846959.0999999</v>
      </c>
      <c r="C27">
        <v>1239.5999999046301</v>
      </c>
      <c r="D27" t="s">
        <v>404</v>
      </c>
      <c r="E27" t="s">
        <v>405</v>
      </c>
      <c r="G27">
        <v>1566846959.0999999</v>
      </c>
      <c r="H27">
        <f t="shared" si="0"/>
        <v>3.2054574917523265E-3</v>
      </c>
      <c r="I27">
        <f t="shared" si="1"/>
        <v>39.187797766741916</v>
      </c>
      <c r="J27">
        <f t="shared" si="2"/>
        <v>949.39400000000001</v>
      </c>
      <c r="K27">
        <f t="shared" si="3"/>
        <v>561.41190917473057</v>
      </c>
      <c r="L27">
        <f t="shared" si="4"/>
        <v>55.736679601614938</v>
      </c>
      <c r="M27">
        <f t="shared" si="5"/>
        <v>94.255337888150009</v>
      </c>
      <c r="N27">
        <f t="shared" si="6"/>
        <v>0.17804116088223607</v>
      </c>
      <c r="O27">
        <f t="shared" si="7"/>
        <v>2.2469298884266165</v>
      </c>
      <c r="P27">
        <f t="shared" si="8"/>
        <v>0.17055856988898122</v>
      </c>
      <c r="Q27">
        <f t="shared" si="9"/>
        <v>0.10724518169977809</v>
      </c>
      <c r="R27">
        <f t="shared" si="10"/>
        <v>321.4579412442522</v>
      </c>
      <c r="S27">
        <f t="shared" si="11"/>
        <v>26.555780432731225</v>
      </c>
      <c r="T27">
        <f t="shared" si="12"/>
        <v>27.0702</v>
      </c>
      <c r="U27">
        <f t="shared" si="13"/>
        <v>3.5939432215521365</v>
      </c>
      <c r="V27">
        <f t="shared" si="14"/>
        <v>55.282618681304783</v>
      </c>
      <c r="W27">
        <f t="shared" si="15"/>
        <v>1.7785818666775002</v>
      </c>
      <c r="X27">
        <f t="shared" si="16"/>
        <v>3.2172532870245032</v>
      </c>
      <c r="Y27">
        <f t="shared" si="17"/>
        <v>1.8153613548746363</v>
      </c>
      <c r="Z27">
        <f t="shared" si="18"/>
        <v>-141.36067538627759</v>
      </c>
      <c r="AA27">
        <f t="shared" si="19"/>
        <v>-226.88863480331497</v>
      </c>
      <c r="AB27">
        <f t="shared" si="20"/>
        <v>-21.604027113011743</v>
      </c>
      <c r="AC27">
        <f t="shared" si="21"/>
        <v>-68.395396058352105</v>
      </c>
      <c r="AD27">
        <v>-4.1101146416810501E-2</v>
      </c>
      <c r="AE27">
        <v>4.6139637511054002E-2</v>
      </c>
      <c r="AF27">
        <v>3.4497333343654701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52728.68536490386</v>
      </c>
      <c r="AL27">
        <v>0</v>
      </c>
      <c r="AM27">
        <v>560.67588235294102</v>
      </c>
      <c r="AN27">
        <v>2927.61</v>
      </c>
      <c r="AO27">
        <f t="shared" si="25"/>
        <v>2366.9341176470589</v>
      </c>
      <c r="AP27">
        <f t="shared" si="26"/>
        <v>0.80848682633515356</v>
      </c>
      <c r="AQ27">
        <v>-1.0916802797921701</v>
      </c>
      <c r="AR27" t="s">
        <v>406</v>
      </c>
      <c r="AS27">
        <v>828.54211764705894</v>
      </c>
      <c r="AT27">
        <v>1105.94</v>
      </c>
      <c r="AU27">
        <f t="shared" si="27"/>
        <v>0.2508254356953733</v>
      </c>
      <c r="AV27">
        <v>0.5</v>
      </c>
      <c r="AW27">
        <f t="shared" si="28"/>
        <v>1681.2897004250181</v>
      </c>
      <c r="AX27">
        <f t="shared" si="29"/>
        <v>39.187797766741916</v>
      </c>
      <c r="AY27">
        <f t="shared" si="30"/>
        <v>210.8551108196244</v>
      </c>
      <c r="AZ27">
        <f t="shared" si="31"/>
        <v>0.44980740365661792</v>
      </c>
      <c r="BA27">
        <f t="shared" si="32"/>
        <v>2.395748813327752E-2</v>
      </c>
      <c r="BB27">
        <f t="shared" si="33"/>
        <v>1.6471689241731016</v>
      </c>
      <c r="BC27" t="s">
        <v>407</v>
      </c>
      <c r="BD27">
        <v>608.48</v>
      </c>
      <c r="BE27">
        <f t="shared" si="34"/>
        <v>497.46000000000004</v>
      </c>
      <c r="BF27">
        <f t="shared" si="35"/>
        <v>0.55762851757516396</v>
      </c>
      <c r="BG27">
        <f t="shared" si="36"/>
        <v>0.78549714763726053</v>
      </c>
      <c r="BH27">
        <f t="shared" si="37"/>
        <v>0.50874039456323883</v>
      </c>
      <c r="BI27">
        <f t="shared" si="38"/>
        <v>0.76963274407100968</v>
      </c>
      <c r="BJ27">
        <v>2064</v>
      </c>
      <c r="BK27">
        <v>300</v>
      </c>
      <c r="BL27">
        <v>300</v>
      </c>
      <c r="BM27">
        <v>300</v>
      </c>
      <c r="BN27">
        <v>10183.1</v>
      </c>
      <c r="BO27">
        <v>1020.16</v>
      </c>
      <c r="BP27">
        <v>-6.78606E-3</v>
      </c>
      <c r="BQ27">
        <v>-4.12012</v>
      </c>
      <c r="BR27" t="s">
        <v>345</v>
      </c>
      <c r="BS27" t="s">
        <v>345</v>
      </c>
      <c r="BT27" t="s">
        <v>345</v>
      </c>
      <c r="BU27" t="s">
        <v>345</v>
      </c>
      <c r="BV27" t="s">
        <v>345</v>
      </c>
      <c r="BW27" t="s">
        <v>345</v>
      </c>
      <c r="BX27" t="s">
        <v>345</v>
      </c>
      <c r="BY27" t="s">
        <v>345</v>
      </c>
      <c r="BZ27" t="s">
        <v>345</v>
      </c>
      <c r="CA27" t="s">
        <v>345</v>
      </c>
      <c r="CB27">
        <f t="shared" si="39"/>
        <v>2000.11</v>
      </c>
      <c r="CC27">
        <f t="shared" si="40"/>
        <v>1681.2897004250181</v>
      </c>
      <c r="CD27">
        <f t="shared" si="41"/>
        <v>0.84059861728855823</v>
      </c>
      <c r="CE27">
        <f t="shared" si="42"/>
        <v>0.19119723457711654</v>
      </c>
      <c r="CF27">
        <v>6</v>
      </c>
      <c r="CG27">
        <v>0.5</v>
      </c>
      <c r="CH27" t="s">
        <v>346</v>
      </c>
      <c r="CI27">
        <v>1566846959.0999999</v>
      </c>
      <c r="CJ27">
        <v>949.39400000000001</v>
      </c>
      <c r="CK27">
        <v>1000.06</v>
      </c>
      <c r="CL27">
        <v>17.914899999999999</v>
      </c>
      <c r="CM27">
        <v>14.1381</v>
      </c>
      <c r="CN27">
        <v>500.11099999999999</v>
      </c>
      <c r="CO27">
        <v>99.179400000000001</v>
      </c>
      <c r="CP27">
        <v>0.100075</v>
      </c>
      <c r="CQ27">
        <v>25.197199999999999</v>
      </c>
      <c r="CR27">
        <v>27.0702</v>
      </c>
      <c r="CS27">
        <v>999.9</v>
      </c>
      <c r="CT27">
        <v>0</v>
      </c>
      <c r="CU27">
        <v>0</v>
      </c>
      <c r="CV27">
        <v>9993.75</v>
      </c>
      <c r="CW27">
        <v>0</v>
      </c>
      <c r="CX27">
        <v>457.95</v>
      </c>
      <c r="CY27">
        <v>-50.662700000000001</v>
      </c>
      <c r="CZ27">
        <v>966.71199999999999</v>
      </c>
      <c r="DA27">
        <v>1014.4</v>
      </c>
      <c r="DB27">
        <v>3.7768000000000002</v>
      </c>
      <c r="DC27">
        <v>955.59100000000001</v>
      </c>
      <c r="DD27">
        <v>1000.06</v>
      </c>
      <c r="DE27">
        <v>18.140899999999998</v>
      </c>
      <c r="DF27">
        <v>14.1381</v>
      </c>
      <c r="DG27">
        <v>1.7767900000000001</v>
      </c>
      <c r="DH27">
        <v>1.40221</v>
      </c>
      <c r="DI27">
        <v>15.584099999999999</v>
      </c>
      <c r="DJ27">
        <v>11.941599999999999</v>
      </c>
      <c r="DK27">
        <v>2000.11</v>
      </c>
      <c r="DL27">
        <v>0.97999400000000003</v>
      </c>
      <c r="DM27">
        <v>2.0006199999999998E-2</v>
      </c>
      <c r="DN27">
        <v>0</v>
      </c>
      <c r="DO27">
        <v>828.35400000000004</v>
      </c>
      <c r="DP27">
        <v>4.9992900000000002</v>
      </c>
      <c r="DQ27">
        <v>18387.5</v>
      </c>
      <c r="DR27">
        <v>17315.3</v>
      </c>
      <c r="DS27">
        <v>48.375</v>
      </c>
      <c r="DT27">
        <v>48.625</v>
      </c>
      <c r="DU27">
        <v>48.875</v>
      </c>
      <c r="DV27">
        <v>49.061999999999998</v>
      </c>
      <c r="DW27">
        <v>49.936999999999998</v>
      </c>
      <c r="DX27">
        <v>1955.2</v>
      </c>
      <c r="DY27">
        <v>39.909999999999997</v>
      </c>
      <c r="DZ27">
        <v>0</v>
      </c>
      <c r="EA27">
        <v>94</v>
      </c>
      <c r="EB27">
        <v>828.54211764705894</v>
      </c>
      <c r="EC27">
        <v>0.62500001340785405</v>
      </c>
      <c r="ED27">
        <v>28.3088235120983</v>
      </c>
      <c r="EE27">
        <v>18380.9941176471</v>
      </c>
      <c r="EF27">
        <v>10</v>
      </c>
      <c r="EG27">
        <v>1566846924.5999999</v>
      </c>
      <c r="EH27" t="s">
        <v>408</v>
      </c>
      <c r="EI27">
        <v>99</v>
      </c>
      <c r="EJ27">
        <v>-6.1970000000000001</v>
      </c>
      <c r="EK27">
        <v>-0.22600000000000001</v>
      </c>
      <c r="EL27">
        <v>1000</v>
      </c>
      <c r="EM27">
        <v>14</v>
      </c>
      <c r="EN27">
        <v>0.06</v>
      </c>
      <c r="EO27">
        <v>0.02</v>
      </c>
      <c r="EP27">
        <v>39.075851116471199</v>
      </c>
      <c r="EQ27">
        <v>-0.26007243277738201</v>
      </c>
      <c r="ER27">
        <v>8.6902208331866196E-2</v>
      </c>
      <c r="ES27">
        <v>1</v>
      </c>
      <c r="ET27">
        <v>0.180897986042755</v>
      </c>
      <c r="EU27">
        <v>-1.29524505818967E-2</v>
      </c>
      <c r="EV27">
        <v>1.3533699701354701E-3</v>
      </c>
      <c r="EW27">
        <v>1</v>
      </c>
      <c r="EX27">
        <v>2</v>
      </c>
      <c r="EY27">
        <v>2</v>
      </c>
      <c r="EZ27" t="s">
        <v>348</v>
      </c>
      <c r="FA27">
        <v>2.9329700000000001</v>
      </c>
      <c r="FB27">
        <v>2.6376200000000001</v>
      </c>
      <c r="FC27">
        <v>0.16455900000000001</v>
      </c>
      <c r="FD27">
        <v>0.17188400000000001</v>
      </c>
      <c r="FE27">
        <v>8.8099700000000003E-2</v>
      </c>
      <c r="FF27">
        <v>7.43225E-2</v>
      </c>
      <c r="FG27">
        <v>29707.9</v>
      </c>
      <c r="FH27">
        <v>25815.5</v>
      </c>
      <c r="FI27">
        <v>30931</v>
      </c>
      <c r="FJ27">
        <v>27336</v>
      </c>
      <c r="FK27">
        <v>39553.4</v>
      </c>
      <c r="FL27">
        <v>38259.9</v>
      </c>
      <c r="FM27">
        <v>43396.800000000003</v>
      </c>
      <c r="FN27">
        <v>42200.5</v>
      </c>
      <c r="FO27">
        <v>1.9772000000000001</v>
      </c>
      <c r="FP27">
        <v>1.85545</v>
      </c>
      <c r="FQ27">
        <v>9.42722E-2</v>
      </c>
      <c r="FR27">
        <v>0</v>
      </c>
      <c r="FS27">
        <v>25.526700000000002</v>
      </c>
      <c r="FT27">
        <v>999.9</v>
      </c>
      <c r="FU27">
        <v>42.082999999999998</v>
      </c>
      <c r="FV27">
        <v>34.936</v>
      </c>
      <c r="FW27">
        <v>23.881599999999999</v>
      </c>
      <c r="FX27">
        <v>59.286700000000003</v>
      </c>
      <c r="FY27">
        <v>39.935899999999997</v>
      </c>
      <c r="FZ27">
        <v>1</v>
      </c>
      <c r="GA27">
        <v>0.26104699999999997</v>
      </c>
      <c r="GB27">
        <v>4.77745</v>
      </c>
      <c r="GC27">
        <v>20.2958</v>
      </c>
      <c r="GD27">
        <v>5.2397499999999999</v>
      </c>
      <c r="GE27">
        <v>12.069800000000001</v>
      </c>
      <c r="GF27">
        <v>4.9713000000000003</v>
      </c>
      <c r="GG27">
        <v>3.2901799999999999</v>
      </c>
      <c r="GH27">
        <v>462.2</v>
      </c>
      <c r="GI27">
        <v>9999</v>
      </c>
      <c r="GJ27">
        <v>9999</v>
      </c>
      <c r="GK27">
        <v>9999</v>
      </c>
      <c r="GL27">
        <v>1.88693</v>
      </c>
      <c r="GM27">
        <v>1.8830499999999999</v>
      </c>
      <c r="GN27">
        <v>1.8815599999999999</v>
      </c>
      <c r="GO27">
        <v>1.88226</v>
      </c>
      <c r="GP27">
        <v>1.8775900000000001</v>
      </c>
      <c r="GQ27">
        <v>1.8794500000000001</v>
      </c>
      <c r="GR27">
        <v>1.8788800000000001</v>
      </c>
      <c r="GS27">
        <v>1.88584</v>
      </c>
      <c r="GT27" t="s">
        <v>349</v>
      </c>
      <c r="GU27" t="s">
        <v>19</v>
      </c>
      <c r="GV27" t="s">
        <v>19</v>
      </c>
      <c r="GW27" t="s">
        <v>19</v>
      </c>
      <c r="GX27" t="s">
        <v>350</v>
      </c>
      <c r="GY27" t="s">
        <v>351</v>
      </c>
      <c r="GZ27" t="s">
        <v>352</v>
      </c>
      <c r="HA27" t="s">
        <v>352</v>
      </c>
      <c r="HB27" t="s">
        <v>352</v>
      </c>
      <c r="HC27" t="s">
        <v>352</v>
      </c>
      <c r="HD27">
        <v>0</v>
      </c>
      <c r="HE27">
        <v>100</v>
      </c>
      <c r="HF27">
        <v>100</v>
      </c>
      <c r="HG27">
        <v>-6.1970000000000001</v>
      </c>
      <c r="HH27">
        <v>-0.22600000000000001</v>
      </c>
      <c r="HI27">
        <v>2</v>
      </c>
      <c r="HJ27">
        <v>523.13599999999997</v>
      </c>
      <c r="HK27">
        <v>502.55099999999999</v>
      </c>
      <c r="HL27">
        <v>19.939900000000002</v>
      </c>
      <c r="HM27">
        <v>30.6706</v>
      </c>
      <c r="HN27">
        <v>30.000299999999999</v>
      </c>
      <c r="HO27">
        <v>30.710899999999999</v>
      </c>
      <c r="HP27">
        <v>30.763400000000001</v>
      </c>
      <c r="HQ27">
        <v>40.885300000000001</v>
      </c>
      <c r="HR27">
        <v>45.313299999999998</v>
      </c>
      <c r="HS27">
        <v>0</v>
      </c>
      <c r="HT27">
        <v>19.859000000000002</v>
      </c>
      <c r="HU27">
        <v>1000</v>
      </c>
      <c r="HV27">
        <v>14.031000000000001</v>
      </c>
      <c r="HW27">
        <v>100.366</v>
      </c>
      <c r="HX27">
        <v>101.646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2019-08-25T14:15:58Z</dcterms:created>
  <dcterms:modified xsi:type="dcterms:W3CDTF">2019-08-27T23:40:52Z</dcterms:modified>
</cp:coreProperties>
</file>