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7F85B3CF-9A36-4672-8E2B-3ECE84B21BC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/>
  <c r="J27" i="1" s="1"/>
  <c r="X27" i="1"/>
  <c r="W27" i="1"/>
  <c r="V27" i="1" s="1"/>
  <c r="O27" i="1"/>
  <c r="CE26" i="1"/>
  <c r="CD26" i="1"/>
  <c r="CB26" i="1"/>
  <c r="CC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M26" i="1" s="1"/>
  <c r="X26" i="1"/>
  <c r="W26" i="1"/>
  <c r="V26" i="1" s="1"/>
  <c r="O26" i="1"/>
  <c r="CE25" i="1"/>
  <c r="CD25" i="1"/>
  <c r="CB25" i="1"/>
  <c r="BI25" i="1"/>
  <c r="BH25" i="1"/>
  <c r="BG25" i="1"/>
  <c r="BF25" i="1"/>
  <c r="BE25" i="1"/>
  <c r="BB25" i="1"/>
  <c r="AZ25" i="1"/>
  <c r="AU25" i="1"/>
  <c r="AO25" i="1"/>
  <c r="AP25" i="1" s="1"/>
  <c r="AK25" i="1"/>
  <c r="AI25" i="1" s="1"/>
  <c r="X25" i="1"/>
  <c r="V25" i="1" s="1"/>
  <c r="W25" i="1"/>
  <c r="O25" i="1"/>
  <c r="CE24" i="1"/>
  <c r="CD24" i="1"/>
  <c r="CB24" i="1"/>
  <c r="CC24" i="1" s="1"/>
  <c r="BI24" i="1"/>
  <c r="BH24" i="1"/>
  <c r="BG24" i="1"/>
  <c r="BF24" i="1"/>
  <c r="BE24" i="1"/>
  <c r="BB24" i="1"/>
  <c r="AZ24" i="1"/>
  <c r="AU24" i="1"/>
  <c r="AO24" i="1"/>
  <c r="AP24" i="1" s="1"/>
  <c r="AK24" i="1"/>
  <c r="AI24" i="1" s="1"/>
  <c r="X24" i="1"/>
  <c r="W24" i="1"/>
  <c r="O24" i="1"/>
  <c r="CE23" i="1"/>
  <c r="CD23" i="1"/>
  <c r="CB23" i="1"/>
  <c r="CC23" i="1" s="1"/>
  <c r="BI23" i="1"/>
  <c r="BH23" i="1"/>
  <c r="BG23" i="1"/>
  <c r="BF23" i="1"/>
  <c r="BE23" i="1"/>
  <c r="BB23" i="1"/>
  <c r="AZ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P22" i="1"/>
  <c r="AO22" i="1"/>
  <c r="AK22" i="1"/>
  <c r="AI22" i="1"/>
  <c r="I22" i="1" s="1"/>
  <c r="AX22" i="1" s="1"/>
  <c r="X22" i="1"/>
  <c r="V22" i="1" s="1"/>
  <c r="W22" i="1"/>
  <c r="O22" i="1"/>
  <c r="CE21" i="1"/>
  <c r="CD21" i="1"/>
  <c r="CC21" i="1"/>
  <c r="AW21" i="1" s="1"/>
  <c r="CB21" i="1"/>
  <c r="BI21" i="1"/>
  <c r="BH21" i="1"/>
  <c r="BG21" i="1"/>
  <c r="BF21" i="1"/>
  <c r="BE21" i="1"/>
  <c r="BB21" i="1"/>
  <c r="AZ21" i="1"/>
  <c r="AU21" i="1"/>
  <c r="AP21" i="1"/>
  <c r="AO21" i="1"/>
  <c r="AK21" i="1"/>
  <c r="AI21" i="1" s="1"/>
  <c r="X21" i="1"/>
  <c r="W21" i="1"/>
  <c r="V21" i="1" s="1"/>
  <c r="O21" i="1"/>
  <c r="CE20" i="1"/>
  <c r="CD20" i="1"/>
  <c r="CB20" i="1"/>
  <c r="CC20" i="1" s="1"/>
  <c r="BI20" i="1"/>
  <c r="BH20" i="1"/>
  <c r="BG20" i="1"/>
  <c r="BF20" i="1"/>
  <c r="BE20" i="1"/>
  <c r="AZ20" i="1" s="1"/>
  <c r="BB20" i="1"/>
  <c r="AU20" i="1"/>
  <c r="AP20" i="1"/>
  <c r="AO20" i="1"/>
  <c r="AK20" i="1"/>
  <c r="AI20" i="1"/>
  <c r="J20" i="1" s="1"/>
  <c r="X20" i="1"/>
  <c r="W20" i="1"/>
  <c r="V20" i="1" s="1"/>
  <c r="O20" i="1"/>
  <c r="CE19" i="1"/>
  <c r="CD19" i="1"/>
  <c r="CC19" i="1" s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/>
  <c r="M19" i="1" s="1"/>
  <c r="X19" i="1"/>
  <c r="V19" i="1" s="1"/>
  <c r="W19" i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V18" i="1" s="1"/>
  <c r="W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O17" i="1"/>
  <c r="M23" i="1" l="1"/>
  <c r="AJ23" i="1"/>
  <c r="J23" i="1"/>
  <c r="V17" i="1"/>
  <c r="AY21" i="1"/>
  <c r="CC25" i="1"/>
  <c r="AW25" i="1" s="1"/>
  <c r="AY25" i="1" s="1"/>
  <c r="CC17" i="1"/>
  <c r="AW17" i="1" s="1"/>
  <c r="AY17" i="1" s="1"/>
  <c r="CC18" i="1"/>
  <c r="AW18" i="1" s="1"/>
  <c r="AY18" i="1" s="1"/>
  <c r="J22" i="1"/>
  <c r="CC27" i="1"/>
  <c r="M22" i="1"/>
  <c r="CC22" i="1"/>
  <c r="V24" i="1"/>
  <c r="H25" i="1"/>
  <c r="AJ25" i="1"/>
  <c r="M25" i="1"/>
  <c r="I25" i="1"/>
  <c r="AX25" i="1" s="1"/>
  <c r="J25" i="1"/>
  <c r="AW23" i="1"/>
  <c r="AY23" i="1" s="1"/>
  <c r="R23" i="1"/>
  <c r="R24" i="1"/>
  <c r="AW24" i="1"/>
  <c r="AY24" i="1" s="1"/>
  <c r="R20" i="1"/>
  <c r="AW20" i="1"/>
  <c r="H18" i="1"/>
  <c r="AJ18" i="1"/>
  <c r="M18" i="1"/>
  <c r="I18" i="1"/>
  <c r="AX18" i="1" s="1"/>
  <c r="J18" i="1"/>
  <c r="R17" i="1"/>
  <c r="R27" i="1"/>
  <c r="AW27" i="1"/>
  <c r="AY27" i="1" s="1"/>
  <c r="AY20" i="1"/>
  <c r="J24" i="1"/>
  <c r="I24" i="1"/>
  <c r="AX24" i="1" s="1"/>
  <c r="H24" i="1"/>
  <c r="AJ24" i="1"/>
  <c r="M24" i="1"/>
  <c r="J17" i="1"/>
  <c r="I17" i="1"/>
  <c r="AX17" i="1" s="1"/>
  <c r="H17" i="1"/>
  <c r="AJ17" i="1"/>
  <c r="M17" i="1"/>
  <c r="AW26" i="1"/>
  <c r="AY26" i="1" s="1"/>
  <c r="R26" i="1"/>
  <c r="AJ21" i="1"/>
  <c r="M21" i="1"/>
  <c r="J21" i="1"/>
  <c r="H21" i="1"/>
  <c r="I21" i="1"/>
  <c r="AX21" i="1" s="1"/>
  <c r="BA21" i="1" s="1"/>
  <c r="AW22" i="1"/>
  <c r="AY22" i="1" s="1"/>
  <c r="R22" i="1"/>
  <c r="AW19" i="1"/>
  <c r="AY19" i="1" s="1"/>
  <c r="R19" i="1"/>
  <c r="AJ19" i="1"/>
  <c r="H23" i="1"/>
  <c r="AJ26" i="1"/>
  <c r="H19" i="1"/>
  <c r="M20" i="1"/>
  <c r="R21" i="1"/>
  <c r="I23" i="1"/>
  <c r="AX23" i="1" s="1"/>
  <c r="H26" i="1"/>
  <c r="M27" i="1"/>
  <c r="I26" i="1"/>
  <c r="AX26" i="1" s="1"/>
  <c r="J26" i="1"/>
  <c r="AJ27" i="1"/>
  <c r="J19" i="1"/>
  <c r="AJ20" i="1"/>
  <c r="H20" i="1"/>
  <c r="AJ22" i="1"/>
  <c r="H27" i="1"/>
  <c r="I19" i="1"/>
  <c r="AX19" i="1" s="1"/>
  <c r="I20" i="1"/>
  <c r="AX20" i="1" s="1"/>
  <c r="BA20" i="1" s="1"/>
  <c r="H22" i="1"/>
  <c r="I27" i="1"/>
  <c r="AX27" i="1" s="1"/>
  <c r="BA19" i="1" l="1"/>
  <c r="R25" i="1"/>
  <c r="S25" i="1" s="1"/>
  <c r="T25" i="1" s="1"/>
  <c r="BA18" i="1"/>
  <c r="BA17" i="1"/>
  <c r="R18" i="1"/>
  <c r="S18" i="1" s="1"/>
  <c r="T18" i="1" s="1"/>
  <c r="BA27" i="1"/>
  <c r="BA25" i="1"/>
  <c r="Z23" i="1"/>
  <c r="Z24" i="1"/>
  <c r="BA24" i="1"/>
  <c r="BA22" i="1"/>
  <c r="Z26" i="1"/>
  <c r="Z21" i="1"/>
  <c r="Z18" i="1"/>
  <c r="S20" i="1"/>
  <c r="T20" i="1" s="1"/>
  <c r="P20" i="1" s="1"/>
  <c r="N20" i="1" s="1"/>
  <c r="Q20" i="1" s="1"/>
  <c r="K20" i="1" s="1"/>
  <c r="L20" i="1" s="1"/>
  <c r="BA23" i="1"/>
  <c r="Z17" i="1"/>
  <c r="S17" i="1"/>
  <c r="T17" i="1" s="1"/>
  <c r="P17" i="1" s="1"/>
  <c r="N17" i="1" s="1"/>
  <c r="Q17" i="1" s="1"/>
  <c r="K17" i="1" s="1"/>
  <c r="L17" i="1" s="1"/>
  <c r="Z20" i="1"/>
  <c r="S21" i="1"/>
  <c r="T21" i="1" s="1"/>
  <c r="P21" i="1" s="1"/>
  <c r="N21" i="1" s="1"/>
  <c r="Q21" i="1" s="1"/>
  <c r="K21" i="1" s="1"/>
  <c r="L21" i="1" s="1"/>
  <c r="S24" i="1"/>
  <c r="T24" i="1" s="1"/>
  <c r="S22" i="1"/>
  <c r="T22" i="1" s="1"/>
  <c r="P22" i="1" s="1"/>
  <c r="N22" i="1" s="1"/>
  <c r="Q22" i="1" s="1"/>
  <c r="K22" i="1" s="1"/>
  <c r="L22" i="1" s="1"/>
  <c r="Z27" i="1"/>
  <c r="S19" i="1"/>
  <c r="T19" i="1" s="1"/>
  <c r="P19" i="1" s="1"/>
  <c r="N19" i="1" s="1"/>
  <c r="Q19" i="1" s="1"/>
  <c r="K19" i="1" s="1"/>
  <c r="L19" i="1" s="1"/>
  <c r="Z22" i="1"/>
  <c r="S27" i="1"/>
  <c r="T27" i="1" s="1"/>
  <c r="P27" i="1" s="1"/>
  <c r="N27" i="1" s="1"/>
  <c r="Q27" i="1" s="1"/>
  <c r="K27" i="1" s="1"/>
  <c r="L27" i="1" s="1"/>
  <c r="BA26" i="1"/>
  <c r="Z19" i="1"/>
  <c r="S26" i="1"/>
  <c r="T26" i="1" s="1"/>
  <c r="S23" i="1"/>
  <c r="T23" i="1" s="1"/>
  <c r="Z25" i="1"/>
  <c r="U18" i="1" l="1"/>
  <c r="Y18" i="1" s="1"/>
  <c r="AB18" i="1"/>
  <c r="AA18" i="1"/>
  <c r="P18" i="1"/>
  <c r="N18" i="1" s="1"/>
  <c r="Q18" i="1" s="1"/>
  <c r="K18" i="1" s="1"/>
  <c r="L18" i="1" s="1"/>
  <c r="AB24" i="1"/>
  <c r="AC24" i="1" s="1"/>
  <c r="U24" i="1"/>
  <c r="Y24" i="1" s="1"/>
  <c r="AA24" i="1"/>
  <c r="U19" i="1"/>
  <c r="Y19" i="1" s="1"/>
  <c r="AB19" i="1"/>
  <c r="AA19" i="1"/>
  <c r="U26" i="1"/>
  <c r="Y26" i="1" s="1"/>
  <c r="AB26" i="1"/>
  <c r="AA26" i="1"/>
  <c r="U25" i="1"/>
  <c r="Y25" i="1" s="1"/>
  <c r="AB25" i="1"/>
  <c r="AA25" i="1"/>
  <c r="P26" i="1"/>
  <c r="N26" i="1" s="1"/>
  <c r="Q26" i="1" s="1"/>
  <c r="K26" i="1" s="1"/>
  <c r="L26" i="1" s="1"/>
  <c r="P24" i="1"/>
  <c r="N24" i="1" s="1"/>
  <c r="Q24" i="1" s="1"/>
  <c r="K24" i="1" s="1"/>
  <c r="L24" i="1" s="1"/>
  <c r="AB17" i="1"/>
  <c r="U17" i="1"/>
  <c r="Y17" i="1" s="1"/>
  <c r="AA17" i="1"/>
  <c r="P25" i="1"/>
  <c r="N25" i="1" s="1"/>
  <c r="Q25" i="1" s="1"/>
  <c r="K25" i="1" s="1"/>
  <c r="L25" i="1" s="1"/>
  <c r="AB21" i="1"/>
  <c r="U21" i="1"/>
  <c r="Y21" i="1" s="1"/>
  <c r="AA21" i="1"/>
  <c r="U27" i="1"/>
  <c r="Y27" i="1" s="1"/>
  <c r="AB27" i="1"/>
  <c r="AA27" i="1"/>
  <c r="U23" i="1"/>
  <c r="Y23" i="1" s="1"/>
  <c r="AB23" i="1"/>
  <c r="AC23" i="1" s="1"/>
  <c r="AA23" i="1"/>
  <c r="P23" i="1"/>
  <c r="N23" i="1" s="1"/>
  <c r="Q23" i="1" s="1"/>
  <c r="K23" i="1" s="1"/>
  <c r="L23" i="1" s="1"/>
  <c r="U22" i="1"/>
  <c r="Y22" i="1" s="1"/>
  <c r="AB22" i="1"/>
  <c r="AA22" i="1"/>
  <c r="U20" i="1"/>
  <c r="Y20" i="1" s="1"/>
  <c r="AA20" i="1"/>
  <c r="AB20" i="1"/>
  <c r="AC22" i="1" l="1"/>
  <c r="AC18" i="1"/>
  <c r="AC20" i="1"/>
  <c r="AC21" i="1"/>
  <c r="AC25" i="1"/>
  <c r="AC26" i="1"/>
  <c r="AC27" i="1"/>
  <c r="AC17" i="1"/>
  <c r="AC19" i="1"/>
</calcChain>
</file>

<file path=xl/sharedStrings.xml><?xml version="1.0" encoding="utf-8"?>
<sst xmlns="http://schemas.openxmlformats.org/spreadsheetml/2006/main" count="2668" uniqueCount="375">
  <si>
    <t>File opened</t>
  </si>
  <si>
    <t>2019-08-25 09:55:00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</si>
  <si>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</si>
  <si>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</si>
  <si>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</si>
  <si>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</si>
  <si>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</si>
  <si>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</si>
  <si>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</si>
  <si>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</si>
  <si>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</si>
  <si>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</si>
  <si>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</si>
  <si>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{"co2bspan1": "0.999962", "co2bspan2b": "0.311371", "h2obspan2a": "0.0681987", "h2obspanconc1": "12.27", "tazero": "0.0265884", "h2obspanconc2": "0", "h2oaspan2": "0", "chamberpressurezero": "2.57547", "co2bspanconc1": "2500", "oxygen": "21", "h2obspan2b": "0.0681597", "co2aspanconc2": "296.4", "co2aspan2": "-0.0312706", "h2obspan2": "0", "h2oaspanconc2": "0", "co2azero": "0.916881", "h2obzero": "1.02732", "h2oazero": "1.02473", "h2oaspanconc1": "12.27", "co2bspan2": "-0.0303373", "h2oaspan2b": "0.0667894", "co2bspan2a": "0.314381", "ssb_ref": "27856.8", "ssa_ref": "28807", "co2aspan2b": "0.308739", "co2aspan2a": "0.311586", "flowmeterzero": "1.02033", "co2aspan1": "1.00061", "co2aspanconc1": "2500", "flowbzero": "0.30202", "h2oaspan2a": "0.0665509", "co2bzero": "0.956001", "h2oaspan1": "1.00358", "h2obspan1": "0.999428", "flowazero": "0.31735", "tbzero": "0.113358", "co2bspanconc2": "296.4"}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</si>
  <si>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</si>
  <si>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</si>
  <si>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</si>
  <si>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</si>
  <si>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</si>
  <si>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</si>
  <si>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</si>
  <si>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</si>
  <si>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</si>
  <si>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09:55:00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</si>
  <si>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</si>
  <si>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</si>
  <si>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</si>
  <si>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</si>
  <si>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</si>
  <si>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</si>
  <si>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</si>
  <si>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</si>
  <si>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</si>
  <si>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</si>
  <si>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</si>
  <si>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</si>
  <si>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</si>
  <si>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</si>
  <si>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</si>
  <si>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</si>
  <si>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</si>
  <si>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</si>
  <si>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</si>
  <si>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</si>
  <si>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</si>
  <si>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</si>
  <si>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</si>
  <si>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</si>
  <si>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</si>
  <si>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</si>
  <si>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</si>
  <si>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</si>
  <si>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</si>
  <si>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</si>
  <si>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</si>
  <si>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</si>
  <si>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</si>
  <si>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</si>
  <si>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</si>
  <si>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</si>
  <si>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</si>
  <si>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</si>
  <si>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</si>
  <si>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</si>
  <si>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</si>
  <si>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</si>
  <si>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</si>
  <si>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</si>
  <si>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3.52444 79.9206 377.454 621.8 866.773 1051.97 1228.05 1312.5</t>
  </si>
  <si>
    <t>Fs_true</t>
  </si>
  <si>
    <t>0.0903443 100.836 401.418 601.27 801.849 1001.18 1201.95 1400.7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</si>
  <si>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</si>
  <si>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</si>
  <si>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</si>
  <si>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</si>
  <si>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</si>
  <si>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</si>
  <si>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</si>
  <si>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</si>
  <si>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</si>
  <si>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</si>
  <si>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</si>
  <si>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</si>
  <si>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</si>
  <si>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</si>
  <si>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</si>
  <si>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</si>
  <si>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</si>
  <si>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</si>
  <si>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</si>
  <si>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</si>
  <si>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</si>
  <si>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</si>
  <si>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</si>
  <si>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</si>
  <si>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</si>
  <si>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</si>
  <si>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</si>
  <si>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</si>
  <si>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</si>
  <si>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</si>
  <si>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</si>
  <si>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</si>
  <si>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</si>
  <si>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</si>
  <si>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</si>
  <si>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</si>
  <si>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</si>
  <si>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</si>
  <si>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</si>
  <si>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</si>
  <si>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</si>
  <si>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</si>
  <si>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</si>
  <si>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</si>
  <si>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</si>
  <si>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</si>
  <si>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</si>
  <si>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</si>
  <si>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</si>
  <si>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</si>
  <si>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</si>
  <si>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</si>
  <si>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</si>
  <si>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</si>
  <si>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</si>
  <si>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</si>
  <si>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</si>
  <si>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</si>
  <si>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</si>
  <si>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</si>
  <si>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</si>
  <si>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</si>
  <si>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</si>
  <si>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</si>
  <si>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</si>
  <si>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</si>
  <si>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</si>
  <si>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</si>
  <si>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</si>
  <si>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</si>
  <si>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</si>
  <si>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</si>
  <si>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</si>
  <si>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</si>
  <si>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</si>
  <si>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</si>
  <si>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</si>
  <si>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</si>
  <si>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</si>
  <si>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</si>
  <si>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</si>
  <si>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</si>
  <si>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</si>
  <si>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</si>
  <si>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</si>
  <si>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</si>
  <si>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</si>
  <si>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</si>
  <si>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</si>
  <si>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</si>
  <si>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</si>
  <si>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</si>
  <si>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</si>
  <si>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</si>
  <si>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</si>
  <si>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</si>
  <si>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</si>
  <si>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</si>
  <si>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</si>
  <si>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</si>
  <si>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</si>
  <si>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</si>
  <si>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</si>
  <si>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</si>
  <si>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</si>
  <si>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</si>
  <si>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</si>
  <si>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</si>
  <si>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</si>
  <si>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</si>
  <si>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</si>
  <si>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</si>
  <si>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</si>
  <si>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</si>
  <si>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</si>
  <si>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</si>
  <si>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</si>
  <si>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</si>
  <si>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</si>
  <si>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</si>
  <si>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</si>
  <si>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</si>
  <si>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</si>
  <si>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</si>
  <si>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</si>
  <si>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</si>
  <si>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</si>
  <si>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</si>
  <si>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</si>
  <si>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</si>
  <si>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</si>
  <si>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</si>
  <si>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</si>
  <si>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</si>
  <si>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</si>
  <si>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</si>
  <si>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</si>
  <si>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</si>
  <si>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</si>
  <si>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</si>
  <si>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</si>
  <si>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</si>
  <si>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</si>
  <si>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</si>
  <si>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</si>
  <si>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</si>
  <si>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</si>
  <si>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</si>
  <si>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</si>
  <si>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</si>
  <si>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</si>
  <si>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</si>
  <si>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</si>
  <si>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</si>
  <si>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</si>
  <si>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</si>
  <si>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</si>
  <si>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</si>
  <si>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</si>
  <si>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</si>
  <si>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</si>
  <si>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</si>
  <si>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</si>
  <si>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</si>
  <si>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</si>
  <si>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</si>
  <si>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</si>
  <si>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</si>
  <si>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</si>
  <si>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</si>
  <si>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</si>
  <si>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</si>
  <si>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</si>
  <si>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</si>
  <si>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</si>
  <si>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</si>
  <si>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</si>
  <si>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</si>
  <si>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</si>
  <si>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</si>
  <si>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</si>
  <si>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</si>
  <si>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</si>
  <si>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</si>
  <si>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</si>
  <si>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</si>
  <si>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</si>
  <si>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</si>
  <si>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</si>
  <si>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</si>
  <si>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</si>
  <si>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</si>
  <si>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</si>
  <si>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</si>
  <si>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</si>
  <si>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</si>
  <si>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</si>
  <si>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</si>
  <si>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</si>
  <si>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</si>
  <si>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</si>
  <si>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</si>
  <si>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</si>
  <si>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</si>
  <si>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</si>
  <si>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</si>
  <si>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</si>
  <si>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</si>
  <si>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</si>
  <si>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</si>
  <si>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</si>
  <si>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</si>
  <si>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</si>
  <si>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</si>
  <si>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</si>
  <si>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</si>
  <si>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</si>
  <si>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</si>
  <si>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</si>
  <si>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</si>
  <si>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</si>
  <si>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</si>
  <si>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</si>
  <si>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</si>
  <si>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</si>
  <si>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</si>
  <si>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</si>
  <si>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</si>
  <si>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</si>
  <si>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</si>
  <si>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</si>
  <si>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</si>
  <si>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</si>
  <si>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</si>
  <si>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</si>
  <si>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</si>
  <si>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</si>
  <si>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</si>
  <si>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</si>
  <si>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</si>
  <si>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</si>
  <si>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</si>
  <si>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</si>
  <si>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</si>
  <si>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</si>
  <si>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</si>
  <si>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</si>
  <si>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</si>
  <si>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</si>
  <si>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</si>
  <si>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</si>
  <si>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</si>
  <si>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</si>
  <si>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</si>
  <si>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</si>
  <si>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</si>
  <si>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</si>
  <si>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</si>
  <si>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</si>
  <si>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</si>
  <si>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</si>
  <si>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</si>
  <si>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</si>
  <si>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</si>
  <si>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</si>
  <si>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</si>
  <si>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</si>
  <si>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</si>
  <si>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</si>
  <si>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</si>
  <si>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</si>
  <si>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20190826 10:29:49</t>
  </si>
  <si>
    <t>10:29:49</t>
  </si>
  <si>
    <t>-</t>
  </si>
  <si>
    <t>0: Broadleaf</t>
  </si>
  <si>
    <t>--:--:--</t>
  </si>
  <si>
    <t>2/2</t>
  </si>
  <si>
    <t>5</t>
  </si>
  <si>
    <t>11111111</t>
  </si>
  <si>
    <t>oooooooo</t>
  </si>
  <si>
    <t>off</t>
  </si>
  <si>
    <t>20190826 10:31:50</t>
  </si>
  <si>
    <t>10:31:50</t>
  </si>
  <si>
    <t>1/2</t>
  </si>
  <si>
    <t>20190826 10:33:50</t>
  </si>
  <si>
    <t>10:33:50</t>
  </si>
  <si>
    <t>20190826 10:35:51</t>
  </si>
  <si>
    <t>10:35:51</t>
  </si>
  <si>
    <t>20190826 10:36:59</t>
  </si>
  <si>
    <t>10:36:59</t>
  </si>
  <si>
    <t>20190826 10:38:59</t>
  </si>
  <si>
    <t>10:38:59</t>
  </si>
  <si>
    <t>20190826 10:41:00</t>
  </si>
  <si>
    <t>10:41:00</t>
  </si>
  <si>
    <t>20190826 10:42:14</t>
  </si>
  <si>
    <t>10:42:14</t>
  </si>
  <si>
    <t>20190826 10:43:22</t>
  </si>
  <si>
    <t>10:43:22</t>
  </si>
  <si>
    <t>20190826 10:44:34</t>
  </si>
  <si>
    <t>10:44:34</t>
  </si>
  <si>
    <t>20190826 10:45:44</t>
  </si>
  <si>
    <t>10:45:44</t>
  </si>
  <si>
    <t>20190826 10:47:09</t>
  </si>
  <si>
    <t>10:47:09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</si>
</sst>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31.080418475689832</c:v>
                </c:pt>
                <c:pt idx="1">
                  <c:v>26.758379092855204</c:v>
                </c:pt>
                <c:pt idx="2">
                  <c:v>21.723444249603578</c:v>
                </c:pt>
                <c:pt idx="3">
                  <c:v>12.641293836208632</c:v>
                </c:pt>
                <c:pt idx="4">
                  <c:v>0.72331105807754781</c:v>
                </c:pt>
                <c:pt idx="5">
                  <c:v>32.179314475357394</c:v>
                </c:pt>
                <c:pt idx="6">
                  <c:v>34.52878852543553</c:v>
                </c:pt>
                <c:pt idx="7">
                  <c:v>36.206963713593552</c:v>
                </c:pt>
                <c:pt idx="8">
                  <c:v>37.413477790052987</c:v>
                </c:pt>
                <c:pt idx="9">
                  <c:v>38.122820501461803</c:v>
                </c:pt>
                <c:pt idx="10">
                  <c:v>39.035843570115951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81.788837419532001</c:v>
                </c:pt>
                <c:pt idx="1">
                  <c:v>49.149472589587653</c:v>
                </c:pt>
                <c:pt idx="2">
                  <c:v>38.875359750977417</c:v>
                </c:pt>
                <c:pt idx="3">
                  <c:v>18.298041703464495</c:v>
                </c:pt>
                <c:pt idx="4">
                  <c:v>0.2795320162246982</c:v>
                </c:pt>
                <c:pt idx="5">
                  <c:v>176.93752429384008</c:v>
                </c:pt>
                <c:pt idx="6">
                  <c:v>246.50252724401264</c:v>
                </c:pt>
                <c:pt idx="7">
                  <c:v>315.26007923882406</c:v>
                </c:pt>
                <c:pt idx="8">
                  <c:v>382.75834713649493</c:v>
                </c:pt>
                <c:pt idx="9">
                  <c:v>456.37164836826679</c:v>
                </c:pt>
                <c:pt idx="10">
                  <c:v>620.76342234922242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415-8732-C7E4D391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15792"/>
        <c:axId val="416616776"/>
      </c:scatterChart>
      <c:valAx>
        <c:axId val="41661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6776"/>
        <c:crosses val="autoZero"/>
        <c:crossBetween val="midCat"/>
      </c:valAx>
      <c:valAx>
        <c:axId val="4166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10</xdr:row>
      <xdr:rowOff>90487</xdr:rowOff>
    </xdr:from>
    <xdr:to>
      <xdr:col>23</xdr:col>
      <xdr:colOff>19050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ACD7F-EEDA-4557-80BC-7FACC94A9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340</v>
      </c>
      <c r="GJ16" t="s">
        <v>341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1566833389.5</v>
      </c>
      <c r="C17">
        <v>0</v>
      </c>
      <c r="D17" t="s">
        <v>342</v>
      </c>
      <c r="E17" t="s">
        <v>343</v>
      </c>
      <c r="G17">
        <v>1566833389.5</v>
      </c>
      <c r="H17">
        <f t="shared" ref="H17:H27" si="0">CN17*AI17*(CL17-CM17)/(100*CF17*(1000-AI17*CL17))</f>
        <v>3.0159978977738352E-3</v>
      </c>
      <c r="I17">
        <f t="shared" ref="I17:I27" si="1">CN17*AI17*(CK17-CJ17*(1000-AI17*CM17)/(1000-AI17*CL17))/(100*CF17)</f>
        <v>31.080418475689832</v>
      </c>
      <c r="J17">
        <f t="shared" ref="J17:J27" si="2">CJ17 - IF(AI17&gt;1, I17*CF17*100/(AK17*CV17), 0)</f>
        <v>361.37400000000002</v>
      </c>
      <c r="K17">
        <f t="shared" ref="K17:K27" si="3">((Q17-H17/2)*J17-I17)/(Q17+H17/2)</f>
        <v>81.788837419532001</v>
      </c>
      <c r="L17">
        <f t="shared" ref="L17:L27" si="4">K17*(CO17+CP17)/1000</f>
        <v>8.1385148983126925</v>
      </c>
      <c r="M17">
        <f t="shared" ref="M17:M27" si="5">(CJ17 - IF(AI17&gt;1, I17*CF17*100/(AK17*CV17), 0))*(CO17+CP17)/1000</f>
        <v>35.959035189324005</v>
      </c>
      <c r="N17">
        <f t="shared" ref="N17:N27" si="6">2/((1/P17-1/O17)+SIGN(P17)*SQRT((1/P17-1/O17)*(1/P17-1/O17) + 4*CG17/((CG17+1)*(CG17+1))*(2*1/P17*1/O17-1/O17*1/O17)))</f>
        <v>0.18890492632650979</v>
      </c>
      <c r="O17">
        <f t="shared" ref="O17:O27" si="7">AF17+AE17*CF17+AD17*CF17*CF17</f>
        <v>2.2560594550343529</v>
      </c>
      <c r="P17">
        <f t="shared" ref="P17:P27" si="8">H17*(1000-(1000*0.61365*EXP(17.502*T17/(240.97+T17))/(CO17+CP17)+CL17)/2)/(1000*0.61365*EXP(17.502*T17/(240.97+T17))/(CO17+CP17)-CL17)</f>
        <v>0.18053686006124622</v>
      </c>
      <c r="Q17">
        <f t="shared" ref="Q17:Q27" si="9">1/((CG17+1)/(N17/1.6)+1/(O17/1.37)) + CG17/((CG17+1)/(N17/1.6) + CG17/(O17/1.37))</f>
        <v>0.11355648230998872</v>
      </c>
      <c r="R17">
        <f t="shared" ref="R17:R27" si="10">(CC17*CE17)</f>
        <v>321.46751675290278</v>
      </c>
      <c r="S17">
        <f t="shared" ref="S17:S27" si="11">(CQ17+(R17+2*0.95*0.0000000567*(((CQ17+$B$7)+273)^4-(CQ17+273)^4)-44100*H17)/(1.84*29.3*O17+8*0.95*0.0000000567*(CQ17+273)^3))</f>
        <v>28.243416622197472</v>
      </c>
      <c r="T17">
        <f t="shared" ref="T17:T27" si="12">($C$7*CR17+$D$7*CS17+$E$7*S17)</f>
        <v>26.981999999999999</v>
      </c>
      <c r="U17">
        <f t="shared" ref="U17:U27" si="13">0.61365*EXP(17.502*T17/(240.97+T17))</f>
        <v>3.5753776059138223</v>
      </c>
      <c r="V17">
        <f t="shared" ref="V17:V27" si="14">(W17/X17*100)</f>
        <v>55.294289587138955</v>
      </c>
      <c r="W17">
        <f t="shared" ref="W17:W27" si="15">CL17*(CO17+CP17)/1000</f>
        <v>1.9592815279400002</v>
      </c>
      <c r="X17">
        <f t="shared" ref="X17:X27" si="16">0.61365*EXP(17.502*CQ17/(240.97+CQ17))</f>
        <v>3.5433704683959166</v>
      </c>
      <c r="Y17">
        <f t="shared" ref="Y17:Y27" si="17">(U17-CL17*(CO17+CP17)/1000)</f>
        <v>1.616096077973822</v>
      </c>
      <c r="Z17">
        <f t="shared" ref="Z17:Z27" si="18">(-H17*44100)</f>
        <v>-133.00550729182612</v>
      </c>
      <c r="AA17">
        <f t="shared" ref="AA17:AA27" si="19">2*29.3*O17*0.92*(CQ17-T17)</f>
        <v>-18.609187632991087</v>
      </c>
      <c r="AB17">
        <f t="shared" ref="AB17:AB27" si="20">2*0.95*0.0000000567*(((CQ17+$B$7)+273)^4-(T17+273)^4)</f>
        <v>-1.7784489422192207</v>
      </c>
      <c r="AC17">
        <f t="shared" ref="AC17:AC27" si="21">R17+AB17+Z17+AA17</f>
        <v>168.07437288586638</v>
      </c>
      <c r="AD17">
        <v>-4.1347075691618301E-2</v>
      </c>
      <c r="AE17">
        <v>4.6415714666613601E-2</v>
      </c>
      <c r="AF17">
        <v>3.4660598919329302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52747.506250259663</v>
      </c>
      <c r="AL17" t="s">
        <v>344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7" si="27">1-AS17/AT17</f>
        <v>#DIV/0!</v>
      </c>
      <c r="AV17">
        <v>0.5</v>
      </c>
      <c r="AW17">
        <f t="shared" ref="AW17:AW27" si="28">CC17</f>
        <v>1681.3401001855657</v>
      </c>
      <c r="AX17">
        <f t="shared" ref="AX17:AX27" si="29">I17</f>
        <v>31.080418475689832</v>
      </c>
      <c r="AY17" t="e">
        <f t="shared" ref="AY17:AY27" si="30">AU17*AV17*AW17</f>
        <v>#DIV/0!</v>
      </c>
      <c r="AZ17" t="e">
        <f t="shared" ref="AZ17:AZ27" si="31">BE17/AT17</f>
        <v>#DIV/0!</v>
      </c>
      <c r="BA17">
        <f t="shared" ref="BA17:BA27" si="32">(AX17-AQ17)/AW17</f>
        <v>1.8485503600526483E-2</v>
      </c>
      <c r="BB17" t="e">
        <f t="shared" ref="BB17:BB27" si="33">(AN17-AT17)/AT17</f>
        <v>#DIV/0!</v>
      </c>
      <c r="BC17" t="s">
        <v>344</v>
      </c>
      <c r="BD17">
        <v>0</v>
      </c>
      <c r="BE17">
        <f t="shared" ref="BE17:BE27" si="34">AT17-BD17</f>
        <v>0</v>
      </c>
      <c r="BF17" t="e">
        <f t="shared" ref="BF17:BF27" si="35">(AT17-AS17)/(AT17-BD17)</f>
        <v>#DIV/0!</v>
      </c>
      <c r="BG17" t="e">
        <f t="shared" ref="BG17:BG27" si="36">(AN17-AT17)/(AN17-BD17)</f>
        <v>#DIV/0!</v>
      </c>
      <c r="BH17" t="e">
        <f t="shared" ref="BH17:BH27" si="37">(AT17-AS17)/(AT17-AM17)</f>
        <v>#DIV/0!</v>
      </c>
      <c r="BI17" t="e">
        <f t="shared" ref="BI17:BI27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7" si="39">$B$11*CW17+$C$11*CX17+$F$11*DK17</f>
        <v>2000.17</v>
      </c>
      <c r="CC17">
        <f t="shared" ref="CC17:CC27" si="40">CB17*CD17</f>
        <v>1681.3401001855657</v>
      </c>
      <c r="CD17">
        <f t="shared" ref="CD17:CD27" si="41">($B$11*$D$9+$C$11*$D$9+$F$11*((DX17+DP17)/MAX(DX17+DP17+DY17, 0.1)*$I$9+DY17/MAX(DX17+DP17+DY17, 0.1)*$J$9))/($B$11+$C$11+$F$11)</f>
        <v>0.84059859921184976</v>
      </c>
      <c r="CE17">
        <f t="shared" ref="CE17:CE27" si="42">($B$11*$K$9+$C$11*$K$9+$F$11*((DX17+DP17)/MAX(DX17+DP17+DY17, 0.1)*$P$9+DY17/MAX(DX17+DP17+DY17, 0.1)*$Q$9))/($B$11+$C$11+$F$11)</f>
        <v>0.19119719842369973</v>
      </c>
      <c r="CF17">
        <v>6</v>
      </c>
      <c r="CG17">
        <v>0.5</v>
      </c>
      <c r="CH17" t="s">
        <v>345</v>
      </c>
      <c r="CI17">
        <v>1566833389.5</v>
      </c>
      <c r="CJ17">
        <v>361.37400000000002</v>
      </c>
      <c r="CK17">
        <v>399.97800000000001</v>
      </c>
      <c r="CL17">
        <v>19.690000000000001</v>
      </c>
      <c r="CM17">
        <v>16.142099999999999</v>
      </c>
      <c r="CN17">
        <v>500.005</v>
      </c>
      <c r="CO17">
        <v>99.406300000000002</v>
      </c>
      <c r="CP17">
        <v>0.10012600000000001</v>
      </c>
      <c r="CQ17">
        <v>26.829000000000001</v>
      </c>
      <c r="CR17">
        <v>26.981999999999999</v>
      </c>
      <c r="CS17">
        <v>999.9</v>
      </c>
      <c r="CT17">
        <v>0</v>
      </c>
      <c r="CU17">
        <v>0</v>
      </c>
      <c r="CV17">
        <v>10030.6</v>
      </c>
      <c r="CW17">
        <v>0</v>
      </c>
      <c r="CX17">
        <v>693.71799999999996</v>
      </c>
      <c r="CY17">
        <v>-38.604599999999998</v>
      </c>
      <c r="CZ17">
        <v>368.63200000000001</v>
      </c>
      <c r="DA17">
        <v>406.541</v>
      </c>
      <c r="DB17">
        <v>3.5478499999999999</v>
      </c>
      <c r="DC17">
        <v>361.37400000000002</v>
      </c>
      <c r="DD17">
        <v>399.97800000000001</v>
      </c>
      <c r="DE17">
        <v>19.690000000000001</v>
      </c>
      <c r="DF17">
        <v>16.142099999999999</v>
      </c>
      <c r="DG17">
        <v>1.9573100000000001</v>
      </c>
      <c r="DH17">
        <v>1.60463</v>
      </c>
      <c r="DI17">
        <v>17.103200000000001</v>
      </c>
      <c r="DJ17">
        <v>14.003299999999999</v>
      </c>
      <c r="DK17">
        <v>2000.17</v>
      </c>
      <c r="DL17">
        <v>0.97999599999999998</v>
      </c>
      <c r="DM17">
        <v>2.00042E-2</v>
      </c>
      <c r="DN17">
        <v>0</v>
      </c>
      <c r="DO17">
        <v>718.79600000000005</v>
      </c>
      <c r="DP17">
        <v>4.9996900000000002</v>
      </c>
      <c r="DQ17">
        <v>16126.4</v>
      </c>
      <c r="DR17">
        <v>16113.6</v>
      </c>
      <c r="DS17">
        <v>45</v>
      </c>
      <c r="DT17">
        <v>45.561999999999998</v>
      </c>
      <c r="DU17">
        <v>45.5</v>
      </c>
      <c r="DV17">
        <v>44.75</v>
      </c>
      <c r="DW17">
        <v>46.186999999999998</v>
      </c>
      <c r="DX17">
        <v>1955.26</v>
      </c>
      <c r="DY17">
        <v>39.909999999999997</v>
      </c>
      <c r="DZ17">
        <v>0</v>
      </c>
      <c r="EA17">
        <v>1566833384.8</v>
      </c>
      <c r="EB17">
        <v>718.554117647059</v>
      </c>
      <c r="EC17">
        <v>-1.4031862832569399</v>
      </c>
      <c r="ED17">
        <v>268.970589448238</v>
      </c>
      <c r="EE17">
        <v>16100.3764705882</v>
      </c>
      <c r="EF17">
        <v>10</v>
      </c>
      <c r="EG17">
        <v>0</v>
      </c>
      <c r="EH17" t="s">
        <v>346</v>
      </c>
      <c r="EI17">
        <v>0</v>
      </c>
      <c r="EJ17">
        <v>1.7589999999999999</v>
      </c>
      <c r="EK17">
        <v>0.26100000000000001</v>
      </c>
      <c r="EL17">
        <v>0</v>
      </c>
      <c r="EM17">
        <v>0</v>
      </c>
      <c r="EN17">
        <v>0</v>
      </c>
      <c r="EO17">
        <v>0</v>
      </c>
      <c r="EP17">
        <v>31.087663016245301</v>
      </c>
      <c r="EQ17">
        <v>0.20927491107125901</v>
      </c>
      <c r="ER17">
        <v>2.6537716437974701E-2</v>
      </c>
      <c r="ES17">
        <v>1</v>
      </c>
      <c r="ET17">
        <v>0.18963332999341401</v>
      </c>
      <c r="EU17">
        <v>6.5965973760555704E-3</v>
      </c>
      <c r="EV17">
        <v>1.6895720930711E-3</v>
      </c>
      <c r="EW17">
        <v>1</v>
      </c>
      <c r="EX17">
        <v>2</v>
      </c>
      <c r="EY17">
        <v>2</v>
      </c>
      <c r="EZ17" t="s">
        <v>347</v>
      </c>
      <c r="FA17">
        <v>2.9517000000000002</v>
      </c>
      <c r="FB17">
        <v>2.7243300000000001</v>
      </c>
      <c r="FC17">
        <v>9.0593499999999993E-2</v>
      </c>
      <c r="FD17">
        <v>9.9521399999999996E-2</v>
      </c>
      <c r="FE17">
        <v>9.7216700000000003E-2</v>
      </c>
      <c r="FF17">
        <v>8.5935200000000003E-2</v>
      </c>
      <c r="FG17">
        <v>24337.4</v>
      </c>
      <c r="FH17">
        <v>21985</v>
      </c>
      <c r="FI17">
        <v>24655</v>
      </c>
      <c r="FJ17">
        <v>23436</v>
      </c>
      <c r="FK17">
        <v>30262.2</v>
      </c>
      <c r="FL17">
        <v>29821.5</v>
      </c>
      <c r="FM17">
        <v>34394.1</v>
      </c>
      <c r="FN17">
        <v>33547.599999999999</v>
      </c>
      <c r="FO17">
        <v>2.01458</v>
      </c>
      <c r="FP17">
        <v>2.0577000000000001</v>
      </c>
      <c r="FQ17">
        <v>0.13755600000000001</v>
      </c>
      <c r="FR17">
        <v>0</v>
      </c>
      <c r="FS17">
        <v>24.728200000000001</v>
      </c>
      <c r="FT17">
        <v>999.9</v>
      </c>
      <c r="FU17">
        <v>54.279000000000003</v>
      </c>
      <c r="FV17">
        <v>28.408999999999999</v>
      </c>
      <c r="FW17">
        <v>21.219200000000001</v>
      </c>
      <c r="FX17">
        <v>57.256500000000003</v>
      </c>
      <c r="FY17">
        <v>40.2804</v>
      </c>
      <c r="FZ17">
        <v>1</v>
      </c>
      <c r="GA17">
        <v>-1.39939E-2</v>
      </c>
      <c r="GB17">
        <v>6.7369299999999993E-2</v>
      </c>
      <c r="GC17">
        <v>20.400300000000001</v>
      </c>
      <c r="GD17">
        <v>5.24709</v>
      </c>
      <c r="GE17">
        <v>12.022399999999999</v>
      </c>
      <c r="GF17">
        <v>4.9577499999999999</v>
      </c>
      <c r="GG17">
        <v>3.3050000000000002</v>
      </c>
      <c r="GH17">
        <v>9999</v>
      </c>
      <c r="GI17">
        <v>9999</v>
      </c>
      <c r="GJ17">
        <v>467.7</v>
      </c>
      <c r="GK17">
        <v>9999</v>
      </c>
      <c r="GL17">
        <v>1.86859</v>
      </c>
      <c r="GM17">
        <v>1.87317</v>
      </c>
      <c r="GN17">
        <v>1.8760300000000001</v>
      </c>
      <c r="GO17">
        <v>1.8782700000000001</v>
      </c>
      <c r="GP17">
        <v>1.87073</v>
      </c>
      <c r="GQ17">
        <v>1.8725400000000001</v>
      </c>
      <c r="GR17">
        <v>1.86927</v>
      </c>
      <c r="GS17">
        <v>1.8736299999999999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1.7589999999999999</v>
      </c>
      <c r="HH17">
        <v>0.26100000000000001</v>
      </c>
      <c r="HI17">
        <v>2</v>
      </c>
      <c r="HJ17">
        <v>506.34399999999999</v>
      </c>
      <c r="HK17">
        <v>527.55999999999995</v>
      </c>
      <c r="HL17">
        <v>24.849299999999999</v>
      </c>
      <c r="HM17">
        <v>27.071000000000002</v>
      </c>
      <c r="HN17">
        <v>29.9999</v>
      </c>
      <c r="HO17">
        <v>27.109100000000002</v>
      </c>
      <c r="HP17">
        <v>27.1249</v>
      </c>
      <c r="HQ17">
        <v>20.757999999999999</v>
      </c>
      <c r="HR17">
        <v>23.940899999999999</v>
      </c>
      <c r="HS17">
        <v>25.705200000000001</v>
      </c>
      <c r="HT17">
        <v>24.8628</v>
      </c>
      <c r="HU17">
        <v>400</v>
      </c>
      <c r="HV17">
        <v>16.090900000000001</v>
      </c>
      <c r="HW17">
        <v>102.491</v>
      </c>
      <c r="HX17">
        <v>102.279</v>
      </c>
    </row>
    <row r="18" spans="1:232" x14ac:dyDescent="0.25">
      <c r="A18">
        <v>2</v>
      </c>
      <c r="B18">
        <v>1566833510</v>
      </c>
      <c r="C18">
        <v>120.5</v>
      </c>
      <c r="D18" t="s">
        <v>352</v>
      </c>
      <c r="E18" t="s">
        <v>353</v>
      </c>
      <c r="G18">
        <v>1566833510</v>
      </c>
      <c r="H18">
        <f t="shared" si="0"/>
        <v>3.3101919129217292E-3</v>
      </c>
      <c r="I18">
        <f t="shared" si="1"/>
        <v>26.758379092855204</v>
      </c>
      <c r="J18">
        <f t="shared" si="2"/>
        <v>266.87700000000001</v>
      </c>
      <c r="K18">
        <f t="shared" si="3"/>
        <v>49.149472589587653</v>
      </c>
      <c r="L18">
        <f t="shared" si="4"/>
        <v>4.8906980789405106</v>
      </c>
      <c r="M18">
        <f t="shared" si="5"/>
        <v>26.556029239872601</v>
      </c>
      <c r="N18">
        <f t="shared" si="6"/>
        <v>0.20929420250851569</v>
      </c>
      <c r="O18">
        <f t="shared" si="7"/>
        <v>2.257128569376702</v>
      </c>
      <c r="P18">
        <f t="shared" si="8"/>
        <v>0.19907934672139965</v>
      </c>
      <c r="Q18">
        <f t="shared" si="9"/>
        <v>0.12530079937181221</v>
      </c>
      <c r="R18">
        <f t="shared" si="10"/>
        <v>321.46113278157605</v>
      </c>
      <c r="S18">
        <f t="shared" si="11"/>
        <v>28.274680517447418</v>
      </c>
      <c r="T18">
        <f t="shared" si="12"/>
        <v>26.966100000000001</v>
      </c>
      <c r="U18">
        <f t="shared" si="13"/>
        <v>3.5720396649071029</v>
      </c>
      <c r="V18">
        <f t="shared" si="14"/>
        <v>54.993870994759497</v>
      </c>
      <c r="W18">
        <f t="shared" si="15"/>
        <v>1.9635144541335001</v>
      </c>
      <c r="X18">
        <f t="shared" si="16"/>
        <v>3.5704241556674714</v>
      </c>
      <c r="Y18">
        <f t="shared" si="17"/>
        <v>1.6085252107736028</v>
      </c>
      <c r="Z18">
        <f t="shared" si="18"/>
        <v>-145.97946335984827</v>
      </c>
      <c r="AA18">
        <f t="shared" si="19"/>
        <v>-0.93698462882820099</v>
      </c>
      <c r="AB18">
        <f t="shared" si="20"/>
        <v>-8.9554452699098355E-2</v>
      </c>
      <c r="AC18">
        <f t="shared" si="21"/>
        <v>174.4551303402005</v>
      </c>
      <c r="AD18">
        <v>-4.1375934366270697E-2</v>
      </c>
      <c r="AE18">
        <v>4.6448111057069599E-2</v>
      </c>
      <c r="AF18">
        <v>3.4679735402200298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52760.038590209493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1681.3065001855696</v>
      </c>
      <c r="AX18">
        <f t="shared" si="29"/>
        <v>26.758379092855204</v>
      </c>
      <c r="AY18" t="e">
        <f t="shared" si="30"/>
        <v>#DIV/0!</v>
      </c>
      <c r="AZ18" t="e">
        <f t="shared" si="31"/>
        <v>#DIV/0!</v>
      </c>
      <c r="BA18">
        <f t="shared" si="32"/>
        <v>1.5915229668059822E-2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2000.13</v>
      </c>
      <c r="CC18">
        <f t="shared" si="40"/>
        <v>1681.3065001855696</v>
      </c>
      <c r="CD18">
        <f t="shared" si="41"/>
        <v>0.84059861118305779</v>
      </c>
      <c r="CE18">
        <f t="shared" si="42"/>
        <v>0.19119722236611567</v>
      </c>
      <c r="CF18">
        <v>6</v>
      </c>
      <c r="CG18">
        <v>0.5</v>
      </c>
      <c r="CH18" t="s">
        <v>345</v>
      </c>
      <c r="CI18">
        <v>1566833510</v>
      </c>
      <c r="CJ18">
        <v>266.87700000000001</v>
      </c>
      <c r="CK18">
        <v>300.05099999999999</v>
      </c>
      <c r="CL18">
        <v>19.732500000000002</v>
      </c>
      <c r="CM18">
        <v>15.838200000000001</v>
      </c>
      <c r="CN18">
        <v>499.94200000000001</v>
      </c>
      <c r="CO18">
        <v>99.407300000000006</v>
      </c>
      <c r="CP18">
        <v>9.9323800000000004E-2</v>
      </c>
      <c r="CQ18">
        <v>26.958400000000001</v>
      </c>
      <c r="CR18">
        <v>26.966100000000001</v>
      </c>
      <c r="CS18">
        <v>999.9</v>
      </c>
      <c r="CT18">
        <v>0</v>
      </c>
      <c r="CU18">
        <v>0</v>
      </c>
      <c r="CV18">
        <v>10037.5</v>
      </c>
      <c r="CW18">
        <v>0</v>
      </c>
      <c r="CX18">
        <v>688.65599999999995</v>
      </c>
      <c r="CY18">
        <v>-33.174100000000003</v>
      </c>
      <c r="CZ18">
        <v>272.24900000000002</v>
      </c>
      <c r="DA18">
        <v>304.88</v>
      </c>
      <c r="DB18">
        <v>3.89432</v>
      </c>
      <c r="DC18">
        <v>266.87700000000001</v>
      </c>
      <c r="DD18">
        <v>300.05099999999999</v>
      </c>
      <c r="DE18">
        <v>19.732500000000002</v>
      </c>
      <c r="DF18">
        <v>15.838200000000001</v>
      </c>
      <c r="DG18">
        <v>1.9615499999999999</v>
      </c>
      <c r="DH18">
        <v>1.57443</v>
      </c>
      <c r="DI18">
        <v>17.1374</v>
      </c>
      <c r="DJ18">
        <v>13.710800000000001</v>
      </c>
      <c r="DK18">
        <v>2000.13</v>
      </c>
      <c r="DL18">
        <v>0.97999599999999998</v>
      </c>
      <c r="DM18">
        <v>2.00042E-2</v>
      </c>
      <c r="DN18">
        <v>0</v>
      </c>
      <c r="DO18">
        <v>706.64599999999996</v>
      </c>
      <c r="DP18">
        <v>4.9996900000000002</v>
      </c>
      <c r="DQ18">
        <v>15865.9</v>
      </c>
      <c r="DR18">
        <v>16113.2</v>
      </c>
      <c r="DS18">
        <v>45</v>
      </c>
      <c r="DT18">
        <v>45.561999999999998</v>
      </c>
      <c r="DU18">
        <v>45.5</v>
      </c>
      <c r="DV18">
        <v>44.75</v>
      </c>
      <c r="DW18">
        <v>46.186999999999998</v>
      </c>
      <c r="DX18">
        <v>1955.22</v>
      </c>
      <c r="DY18">
        <v>39.909999999999997</v>
      </c>
      <c r="DZ18">
        <v>0</v>
      </c>
      <c r="EA18">
        <v>1566833505.4000001</v>
      </c>
      <c r="EB18">
        <v>706.73594117647099</v>
      </c>
      <c r="EC18">
        <v>-2.6480391952967399</v>
      </c>
      <c r="ED18">
        <v>16.691176592668199</v>
      </c>
      <c r="EE18">
        <v>15861.7294117647</v>
      </c>
      <c r="EF18">
        <v>10</v>
      </c>
      <c r="EG18">
        <v>0</v>
      </c>
      <c r="EH18" t="s">
        <v>346</v>
      </c>
      <c r="EI18">
        <v>0</v>
      </c>
      <c r="EJ18">
        <v>1.7589999999999999</v>
      </c>
      <c r="EK18">
        <v>0.26100000000000001</v>
      </c>
      <c r="EL18">
        <v>0</v>
      </c>
      <c r="EM18">
        <v>0</v>
      </c>
      <c r="EN18">
        <v>0</v>
      </c>
      <c r="EO18">
        <v>0</v>
      </c>
      <c r="EP18">
        <v>26.426721266035301</v>
      </c>
      <c r="EQ18">
        <v>1.3382378440893301</v>
      </c>
      <c r="ER18">
        <v>0.14713646199741401</v>
      </c>
      <c r="ES18">
        <v>0</v>
      </c>
      <c r="ET18">
        <v>0.20384376558310799</v>
      </c>
      <c r="EU18">
        <v>2.5629298982083399E-2</v>
      </c>
      <c r="EV18">
        <v>2.8108426894110699E-3</v>
      </c>
      <c r="EW18">
        <v>1</v>
      </c>
      <c r="EX18">
        <v>1</v>
      </c>
      <c r="EY18">
        <v>2</v>
      </c>
      <c r="EZ18" t="s">
        <v>354</v>
      </c>
      <c r="FA18">
        <v>2.95153</v>
      </c>
      <c r="FB18">
        <v>2.7235800000000001</v>
      </c>
      <c r="FC18">
        <v>7.0769600000000002E-2</v>
      </c>
      <c r="FD18">
        <v>7.9244200000000001E-2</v>
      </c>
      <c r="FE18">
        <v>9.7364400000000004E-2</v>
      </c>
      <c r="FF18">
        <v>8.4755999999999998E-2</v>
      </c>
      <c r="FG18">
        <v>24866.7</v>
      </c>
      <c r="FH18">
        <v>22479.9</v>
      </c>
      <c r="FI18">
        <v>24653.9</v>
      </c>
      <c r="FJ18">
        <v>23435.9</v>
      </c>
      <c r="FK18">
        <v>30255.8</v>
      </c>
      <c r="FL18">
        <v>29858.9</v>
      </c>
      <c r="FM18">
        <v>34392.6</v>
      </c>
      <c r="FN18">
        <v>33546.400000000001</v>
      </c>
      <c r="FO18">
        <v>2.0148000000000001</v>
      </c>
      <c r="FP18">
        <v>2.05585</v>
      </c>
      <c r="FQ18">
        <v>0.13053400000000001</v>
      </c>
      <c r="FR18">
        <v>0</v>
      </c>
      <c r="FS18">
        <v>24.827500000000001</v>
      </c>
      <c r="FT18">
        <v>999.9</v>
      </c>
      <c r="FU18">
        <v>53.901000000000003</v>
      </c>
      <c r="FV18">
        <v>28.49</v>
      </c>
      <c r="FW18">
        <v>21.1707</v>
      </c>
      <c r="FX18">
        <v>57.126399999999997</v>
      </c>
      <c r="FY18">
        <v>40.528799999999997</v>
      </c>
      <c r="FZ18">
        <v>1</v>
      </c>
      <c r="GA18">
        <v>-1.16057E-2</v>
      </c>
      <c r="GB18">
        <v>0.73631800000000003</v>
      </c>
      <c r="GC18">
        <v>20.397600000000001</v>
      </c>
      <c r="GD18">
        <v>5.2457399999999996</v>
      </c>
      <c r="GE18">
        <v>12.0227</v>
      </c>
      <c r="GF18">
        <v>4.9576000000000002</v>
      </c>
      <c r="GG18">
        <v>3.3048299999999999</v>
      </c>
      <c r="GH18">
        <v>9999</v>
      </c>
      <c r="GI18">
        <v>9999</v>
      </c>
      <c r="GJ18">
        <v>467.7</v>
      </c>
      <c r="GK18">
        <v>9999</v>
      </c>
      <c r="GL18">
        <v>1.86859</v>
      </c>
      <c r="GM18">
        <v>1.87317</v>
      </c>
      <c r="GN18">
        <v>1.8760600000000001</v>
      </c>
      <c r="GO18">
        <v>1.8782700000000001</v>
      </c>
      <c r="GP18">
        <v>1.87073</v>
      </c>
      <c r="GQ18">
        <v>1.8725499999999999</v>
      </c>
      <c r="GR18">
        <v>1.8693200000000001</v>
      </c>
      <c r="GS18">
        <v>1.8736299999999999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1.7589999999999999</v>
      </c>
      <c r="HH18">
        <v>0.26100000000000001</v>
      </c>
      <c r="HI18">
        <v>2</v>
      </c>
      <c r="HJ18">
        <v>506.66</v>
      </c>
      <c r="HK18">
        <v>526.48199999999997</v>
      </c>
      <c r="HL18">
        <v>24.482500000000002</v>
      </c>
      <c r="HM18">
        <v>27.084800000000001</v>
      </c>
      <c r="HN18">
        <v>30</v>
      </c>
      <c r="HO18">
        <v>27.1297</v>
      </c>
      <c r="HP18">
        <v>27.145399999999999</v>
      </c>
      <c r="HQ18">
        <v>16.5136</v>
      </c>
      <c r="HR18">
        <v>25.9816</v>
      </c>
      <c r="HS18">
        <v>23.838999999999999</v>
      </c>
      <c r="HT18">
        <v>24.488199999999999</v>
      </c>
      <c r="HU18">
        <v>300</v>
      </c>
      <c r="HV18">
        <v>15.8001</v>
      </c>
      <c r="HW18">
        <v>102.486</v>
      </c>
      <c r="HX18">
        <v>102.277</v>
      </c>
    </row>
    <row r="19" spans="1:232" x14ac:dyDescent="0.25">
      <c r="A19">
        <v>3</v>
      </c>
      <c r="B19">
        <v>1566833630.5</v>
      </c>
      <c r="C19">
        <v>241</v>
      </c>
      <c r="D19" t="s">
        <v>355</v>
      </c>
      <c r="E19" t="s">
        <v>356</v>
      </c>
      <c r="G19">
        <v>1566833630.5</v>
      </c>
      <c r="H19">
        <f t="shared" si="0"/>
        <v>4.2794928321232013E-3</v>
      </c>
      <c r="I19">
        <f t="shared" si="1"/>
        <v>21.723444249603578</v>
      </c>
      <c r="J19">
        <f t="shared" si="2"/>
        <v>173.05500000000001</v>
      </c>
      <c r="K19">
        <f t="shared" si="3"/>
        <v>38.875359750977417</v>
      </c>
      <c r="L19">
        <f t="shared" si="4"/>
        <v>3.8684046797075227</v>
      </c>
      <c r="M19">
        <f t="shared" si="5"/>
        <v>17.220336381066002</v>
      </c>
      <c r="N19">
        <f t="shared" si="6"/>
        <v>0.27992616650207247</v>
      </c>
      <c r="O19">
        <f t="shared" si="7"/>
        <v>2.2643004226674375</v>
      </c>
      <c r="P19">
        <f t="shared" si="8"/>
        <v>0.26202382362767618</v>
      </c>
      <c r="Q19">
        <f t="shared" si="9"/>
        <v>0.16527784272023283</v>
      </c>
      <c r="R19">
        <f t="shared" si="10"/>
        <v>321.42282895363928</v>
      </c>
      <c r="S19">
        <f t="shared" si="11"/>
        <v>27.807101781003105</v>
      </c>
      <c r="T19">
        <f t="shared" si="12"/>
        <v>26.884599999999999</v>
      </c>
      <c r="U19">
        <f t="shared" si="13"/>
        <v>3.5549727660154171</v>
      </c>
      <c r="V19">
        <f t="shared" si="14"/>
        <v>55.783267053917086</v>
      </c>
      <c r="W19">
        <f t="shared" si="15"/>
        <v>1.97492296738828</v>
      </c>
      <c r="X19">
        <f t="shared" si="16"/>
        <v>3.5403501295100313</v>
      </c>
      <c r="Y19">
        <f t="shared" si="17"/>
        <v>1.5800497986271371</v>
      </c>
      <c r="Z19">
        <f t="shared" si="18"/>
        <v>-188.72563389663318</v>
      </c>
      <c r="AA19">
        <f t="shared" si="19"/>
        <v>-8.5573148035179738</v>
      </c>
      <c r="AB19">
        <f t="shared" si="20"/>
        <v>-0.81437583676518654</v>
      </c>
      <c r="AC19">
        <f t="shared" si="21"/>
        <v>123.32550441672295</v>
      </c>
      <c r="AD19">
        <v>-4.1569847957455601E-2</v>
      </c>
      <c r="AE19">
        <v>4.6665796050938201E-2</v>
      </c>
      <c r="AF19">
        <v>3.4808201728302102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53022.282105270337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1681.1049001855915</v>
      </c>
      <c r="AX19">
        <f t="shared" si="29"/>
        <v>21.723444249603578</v>
      </c>
      <c r="AY19" t="e">
        <f t="shared" si="30"/>
        <v>#DIV/0!</v>
      </c>
      <c r="AZ19" t="e">
        <f t="shared" si="31"/>
        <v>#DIV/0!</v>
      </c>
      <c r="BA19">
        <f t="shared" si="32"/>
        <v>1.2922122972341191E-2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1999.89</v>
      </c>
      <c r="CC19">
        <f t="shared" si="40"/>
        <v>1681.1049001855915</v>
      </c>
      <c r="CD19">
        <f t="shared" si="41"/>
        <v>0.84059868302036189</v>
      </c>
      <c r="CE19">
        <f t="shared" si="42"/>
        <v>0.19119736604072396</v>
      </c>
      <c r="CF19">
        <v>6</v>
      </c>
      <c r="CG19">
        <v>0.5</v>
      </c>
      <c r="CH19" t="s">
        <v>345</v>
      </c>
      <c r="CI19">
        <v>1566833630.5</v>
      </c>
      <c r="CJ19">
        <v>173.05500000000001</v>
      </c>
      <c r="CK19">
        <v>200.012</v>
      </c>
      <c r="CL19">
        <v>19.846900000000002</v>
      </c>
      <c r="CM19">
        <v>14.8134</v>
      </c>
      <c r="CN19">
        <v>499.99700000000001</v>
      </c>
      <c r="CO19">
        <v>99.408699999999996</v>
      </c>
      <c r="CP19">
        <v>9.9181199999999997E-2</v>
      </c>
      <c r="CQ19">
        <v>26.814499999999999</v>
      </c>
      <c r="CR19">
        <v>26.884599999999999</v>
      </c>
      <c r="CS19">
        <v>999.9</v>
      </c>
      <c r="CT19">
        <v>0</v>
      </c>
      <c r="CU19">
        <v>0</v>
      </c>
      <c r="CV19">
        <v>10084.4</v>
      </c>
      <c r="CW19">
        <v>0</v>
      </c>
      <c r="CX19">
        <v>699.221</v>
      </c>
      <c r="CY19">
        <v>-26.9574</v>
      </c>
      <c r="CZ19">
        <v>176.559</v>
      </c>
      <c r="DA19">
        <v>203.01900000000001</v>
      </c>
      <c r="DB19">
        <v>5.0334300000000001</v>
      </c>
      <c r="DC19">
        <v>173.05500000000001</v>
      </c>
      <c r="DD19">
        <v>200.012</v>
      </c>
      <c r="DE19">
        <v>19.846900000000002</v>
      </c>
      <c r="DF19">
        <v>14.8134</v>
      </c>
      <c r="DG19">
        <v>1.97295</v>
      </c>
      <c r="DH19">
        <v>1.47258</v>
      </c>
      <c r="DI19">
        <v>17.228899999999999</v>
      </c>
      <c r="DJ19">
        <v>12.686400000000001</v>
      </c>
      <c r="DK19">
        <v>1999.89</v>
      </c>
      <c r="DL19">
        <v>0.979993</v>
      </c>
      <c r="DM19">
        <v>2.0007199999999999E-2</v>
      </c>
      <c r="DN19">
        <v>0</v>
      </c>
      <c r="DO19">
        <v>705.37800000000004</v>
      </c>
      <c r="DP19">
        <v>4.9996900000000002</v>
      </c>
      <c r="DQ19">
        <v>15886.3</v>
      </c>
      <c r="DR19">
        <v>16111.3</v>
      </c>
      <c r="DS19">
        <v>45.061999999999998</v>
      </c>
      <c r="DT19">
        <v>45.625</v>
      </c>
      <c r="DU19">
        <v>45.561999999999998</v>
      </c>
      <c r="DV19">
        <v>44.75</v>
      </c>
      <c r="DW19">
        <v>46.186999999999998</v>
      </c>
      <c r="DX19">
        <v>1954.98</v>
      </c>
      <c r="DY19">
        <v>39.909999999999997</v>
      </c>
      <c r="DZ19">
        <v>0</v>
      </c>
      <c r="EA19">
        <v>1566833626</v>
      </c>
      <c r="EB19">
        <v>705.90288235294099</v>
      </c>
      <c r="EC19">
        <v>-1.9732843089397001</v>
      </c>
      <c r="ED19">
        <v>-14.681372489906201</v>
      </c>
      <c r="EE19">
        <v>15889.2352941176</v>
      </c>
      <c r="EF19">
        <v>10</v>
      </c>
      <c r="EG19">
        <v>0</v>
      </c>
      <c r="EH19" t="s">
        <v>346</v>
      </c>
      <c r="EI19">
        <v>0</v>
      </c>
      <c r="EJ19">
        <v>1.7589999999999999</v>
      </c>
      <c r="EK19">
        <v>0.26100000000000001</v>
      </c>
      <c r="EL19">
        <v>0</v>
      </c>
      <c r="EM19">
        <v>0</v>
      </c>
      <c r="EN19">
        <v>0</v>
      </c>
      <c r="EO19">
        <v>0</v>
      </c>
      <c r="EP19">
        <v>21.3935893000079</v>
      </c>
      <c r="EQ19">
        <v>2.00821399293672</v>
      </c>
      <c r="ER19">
        <v>0.213872761966349</v>
      </c>
      <c r="ES19">
        <v>0</v>
      </c>
      <c r="ET19">
        <v>0.271910530083462</v>
      </c>
      <c r="EU19">
        <v>5.03361330673485E-2</v>
      </c>
      <c r="EV19">
        <v>5.4400242639862902E-3</v>
      </c>
      <c r="EW19">
        <v>1</v>
      </c>
      <c r="EX19">
        <v>1</v>
      </c>
      <c r="EY19">
        <v>2</v>
      </c>
      <c r="EZ19" t="s">
        <v>354</v>
      </c>
      <c r="FA19">
        <v>2.9516200000000001</v>
      </c>
      <c r="FB19">
        <v>2.72384</v>
      </c>
      <c r="FC19">
        <v>4.8441100000000001E-2</v>
      </c>
      <c r="FD19">
        <v>5.6104000000000001E-2</v>
      </c>
      <c r="FE19">
        <v>9.7761100000000004E-2</v>
      </c>
      <c r="FF19">
        <v>8.07171E-2</v>
      </c>
      <c r="FG19">
        <v>25462</v>
      </c>
      <c r="FH19">
        <v>23043.1</v>
      </c>
      <c r="FI19">
        <v>24651.9</v>
      </c>
      <c r="FJ19">
        <v>23434.2</v>
      </c>
      <c r="FK19">
        <v>30240</v>
      </c>
      <c r="FL19">
        <v>29988.9</v>
      </c>
      <c r="FM19">
        <v>34390.1</v>
      </c>
      <c r="FN19">
        <v>33544.300000000003</v>
      </c>
      <c r="FO19">
        <v>2.0151300000000001</v>
      </c>
      <c r="FP19">
        <v>2.0519500000000002</v>
      </c>
      <c r="FQ19">
        <v>0.123847</v>
      </c>
      <c r="FR19">
        <v>0</v>
      </c>
      <c r="FS19">
        <v>24.855499999999999</v>
      </c>
      <c r="FT19">
        <v>999.9</v>
      </c>
      <c r="FU19">
        <v>53.423999999999999</v>
      </c>
      <c r="FV19">
        <v>28.57</v>
      </c>
      <c r="FW19">
        <v>21.0838</v>
      </c>
      <c r="FX19">
        <v>57.006399999999999</v>
      </c>
      <c r="FY19">
        <v>40.404600000000002</v>
      </c>
      <c r="FZ19">
        <v>1</v>
      </c>
      <c r="GA19">
        <v>-8.9329300000000004E-3</v>
      </c>
      <c r="GB19">
        <v>0.154804</v>
      </c>
      <c r="GC19">
        <v>20.399999999999999</v>
      </c>
      <c r="GD19">
        <v>5.24709</v>
      </c>
      <c r="GE19">
        <v>12.0222</v>
      </c>
      <c r="GF19">
        <v>4.9577999999999998</v>
      </c>
      <c r="GG19">
        <v>3.3050299999999999</v>
      </c>
      <c r="GH19">
        <v>9999</v>
      </c>
      <c r="GI19">
        <v>9999</v>
      </c>
      <c r="GJ19">
        <v>467.7</v>
      </c>
      <c r="GK19">
        <v>9999</v>
      </c>
      <c r="GL19">
        <v>1.86859</v>
      </c>
      <c r="GM19">
        <v>1.87317</v>
      </c>
      <c r="GN19">
        <v>1.87602</v>
      </c>
      <c r="GO19">
        <v>1.87829</v>
      </c>
      <c r="GP19">
        <v>1.87073</v>
      </c>
      <c r="GQ19">
        <v>1.87256</v>
      </c>
      <c r="GR19">
        <v>1.86931</v>
      </c>
      <c r="GS19">
        <v>1.87364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1.7589999999999999</v>
      </c>
      <c r="HH19">
        <v>0.26100000000000001</v>
      </c>
      <c r="HI19">
        <v>2</v>
      </c>
      <c r="HJ19">
        <v>507.20699999999999</v>
      </c>
      <c r="HK19">
        <v>524.173</v>
      </c>
      <c r="HL19">
        <v>24.6616</v>
      </c>
      <c r="HM19">
        <v>27.132999999999999</v>
      </c>
      <c r="HN19">
        <v>30.0001</v>
      </c>
      <c r="HO19">
        <v>27.170200000000001</v>
      </c>
      <c r="HP19">
        <v>27.1844</v>
      </c>
      <c r="HQ19">
        <v>12.0953</v>
      </c>
      <c r="HR19">
        <v>31.147099999999998</v>
      </c>
      <c r="HS19">
        <v>21.188199999999998</v>
      </c>
      <c r="HT19">
        <v>24.6997</v>
      </c>
      <c r="HU19">
        <v>200</v>
      </c>
      <c r="HV19">
        <v>14.698399999999999</v>
      </c>
      <c r="HW19">
        <v>102.479</v>
      </c>
      <c r="HX19">
        <v>102.27</v>
      </c>
    </row>
    <row r="20" spans="1:232" x14ac:dyDescent="0.25">
      <c r="A20">
        <v>4</v>
      </c>
      <c r="B20">
        <v>1566833751</v>
      </c>
      <c r="C20">
        <v>361.5</v>
      </c>
      <c r="D20" t="s">
        <v>357</v>
      </c>
      <c r="E20" t="s">
        <v>358</v>
      </c>
      <c r="G20">
        <v>1566833751</v>
      </c>
      <c r="H20">
        <f t="shared" si="0"/>
        <v>5.0895835170938989E-3</v>
      </c>
      <c r="I20">
        <f t="shared" si="1"/>
        <v>12.641293836208632</v>
      </c>
      <c r="J20">
        <f t="shared" si="2"/>
        <v>84.347300000000004</v>
      </c>
      <c r="K20">
        <f t="shared" si="3"/>
        <v>18.298041703464495</v>
      </c>
      <c r="L20">
        <f t="shared" si="4"/>
        <v>1.8207796859665508</v>
      </c>
      <c r="M20">
        <f t="shared" si="5"/>
        <v>8.3931304177237998</v>
      </c>
      <c r="N20">
        <f t="shared" si="6"/>
        <v>0.33451762020446929</v>
      </c>
      <c r="O20">
        <f t="shared" si="7"/>
        <v>2.2524445148268892</v>
      </c>
      <c r="P20">
        <f t="shared" si="8"/>
        <v>0.30916702838064508</v>
      </c>
      <c r="Q20">
        <f t="shared" si="9"/>
        <v>0.19534670318176184</v>
      </c>
      <c r="R20">
        <f t="shared" si="10"/>
        <v>321.4739007242307</v>
      </c>
      <c r="S20">
        <f t="shared" si="11"/>
        <v>27.818465016422213</v>
      </c>
      <c r="T20">
        <f t="shared" si="12"/>
        <v>27.020399999999999</v>
      </c>
      <c r="U20">
        <f t="shared" si="13"/>
        <v>3.5834502793248593</v>
      </c>
      <c r="V20">
        <f t="shared" si="14"/>
        <v>55.342773517921074</v>
      </c>
      <c r="W20">
        <f t="shared" si="15"/>
        <v>1.9912306948659997</v>
      </c>
      <c r="X20">
        <f t="shared" si="16"/>
        <v>3.5979958507522221</v>
      </c>
      <c r="Y20">
        <f t="shared" si="17"/>
        <v>1.5922195844588596</v>
      </c>
      <c r="Z20">
        <f t="shared" si="18"/>
        <v>-224.45063310384094</v>
      </c>
      <c r="AA20">
        <f t="shared" si="19"/>
        <v>8.3789314191512787</v>
      </c>
      <c r="AB20">
        <f t="shared" si="20"/>
        <v>0.80324479065359766</v>
      </c>
      <c r="AC20">
        <f t="shared" si="21"/>
        <v>106.20544383019464</v>
      </c>
      <c r="AD20">
        <v>-4.1249589543438901E-2</v>
      </c>
      <c r="AE20">
        <v>4.6306277925026597E-2</v>
      </c>
      <c r="AF20">
        <v>3.4595920708405301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52582.617315485091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1681.3737001855618</v>
      </c>
      <c r="AX20">
        <f t="shared" si="29"/>
        <v>12.641293836208632</v>
      </c>
      <c r="AY20" t="e">
        <f t="shared" si="30"/>
        <v>#DIV/0!</v>
      </c>
      <c r="AZ20" t="e">
        <f t="shared" si="31"/>
        <v>#DIV/0!</v>
      </c>
      <c r="BA20">
        <f t="shared" si="32"/>
        <v>7.5184320028399984E-3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2000.21</v>
      </c>
      <c r="CC20">
        <f t="shared" si="40"/>
        <v>1681.3737001855618</v>
      </c>
      <c r="CD20">
        <f t="shared" si="41"/>
        <v>0.84059858724112058</v>
      </c>
      <c r="CE20">
        <f t="shared" si="42"/>
        <v>0.19119717448224141</v>
      </c>
      <c r="CF20">
        <v>6</v>
      </c>
      <c r="CG20">
        <v>0.5</v>
      </c>
      <c r="CH20" t="s">
        <v>345</v>
      </c>
      <c r="CI20">
        <v>1566833751</v>
      </c>
      <c r="CJ20">
        <v>84.347300000000004</v>
      </c>
      <c r="CK20">
        <v>100.03100000000001</v>
      </c>
      <c r="CL20">
        <v>20.010999999999999</v>
      </c>
      <c r="CM20">
        <v>14.0261</v>
      </c>
      <c r="CN20">
        <v>500.03199999999998</v>
      </c>
      <c r="CO20">
        <v>99.406800000000004</v>
      </c>
      <c r="CP20">
        <v>0.100006</v>
      </c>
      <c r="CQ20">
        <v>27.089400000000001</v>
      </c>
      <c r="CR20">
        <v>27.020399999999999</v>
      </c>
      <c r="CS20">
        <v>999.9</v>
      </c>
      <c r="CT20">
        <v>0</v>
      </c>
      <c r="CU20">
        <v>0</v>
      </c>
      <c r="CV20">
        <v>10006.9</v>
      </c>
      <c r="CW20">
        <v>0</v>
      </c>
      <c r="CX20">
        <v>717.89800000000002</v>
      </c>
      <c r="CY20">
        <v>-15.683400000000001</v>
      </c>
      <c r="CZ20">
        <v>86.069599999999994</v>
      </c>
      <c r="DA20">
        <v>101.45399999999999</v>
      </c>
      <c r="DB20">
        <v>5.9848600000000003</v>
      </c>
      <c r="DC20">
        <v>84.347300000000004</v>
      </c>
      <c r="DD20">
        <v>100.03100000000001</v>
      </c>
      <c r="DE20">
        <v>20.010999999999999</v>
      </c>
      <c r="DF20">
        <v>14.0261</v>
      </c>
      <c r="DG20">
        <v>1.9892300000000001</v>
      </c>
      <c r="DH20">
        <v>1.39429</v>
      </c>
      <c r="DI20">
        <v>17.358799999999999</v>
      </c>
      <c r="DJ20">
        <v>11.855700000000001</v>
      </c>
      <c r="DK20">
        <v>2000.21</v>
      </c>
      <c r="DL20">
        <v>0.97999599999999998</v>
      </c>
      <c r="DM20">
        <v>2.00042E-2</v>
      </c>
      <c r="DN20">
        <v>0</v>
      </c>
      <c r="DO20">
        <v>716.97299999999996</v>
      </c>
      <c r="DP20">
        <v>4.9996900000000002</v>
      </c>
      <c r="DQ20">
        <v>16110.1</v>
      </c>
      <c r="DR20">
        <v>16114</v>
      </c>
      <c r="DS20">
        <v>45.061999999999998</v>
      </c>
      <c r="DT20">
        <v>45.625</v>
      </c>
      <c r="DU20">
        <v>45.561999999999998</v>
      </c>
      <c r="DV20">
        <v>44.811999999999998</v>
      </c>
      <c r="DW20">
        <v>46.25</v>
      </c>
      <c r="DX20">
        <v>1955.3</v>
      </c>
      <c r="DY20">
        <v>39.909999999999997</v>
      </c>
      <c r="DZ20">
        <v>0</v>
      </c>
      <c r="EA20">
        <v>1566833746</v>
      </c>
      <c r="EB20">
        <v>717.04558823529396</v>
      </c>
      <c r="EC20">
        <v>-3.1485294101501302</v>
      </c>
      <c r="ED20">
        <v>19.436274815078502</v>
      </c>
      <c r="EE20">
        <v>16107.758823529401</v>
      </c>
      <c r="EF20">
        <v>10</v>
      </c>
      <c r="EG20">
        <v>0</v>
      </c>
      <c r="EH20" t="s">
        <v>346</v>
      </c>
      <c r="EI20">
        <v>0</v>
      </c>
      <c r="EJ20">
        <v>1.7589999999999999</v>
      </c>
      <c r="EK20">
        <v>0.26100000000000001</v>
      </c>
      <c r="EL20">
        <v>0</v>
      </c>
      <c r="EM20">
        <v>0</v>
      </c>
      <c r="EN20">
        <v>0</v>
      </c>
      <c r="EO20">
        <v>0</v>
      </c>
      <c r="EP20">
        <v>12.438528932603299</v>
      </c>
      <c r="EQ20">
        <v>0.81413928117022205</v>
      </c>
      <c r="ER20">
        <v>8.7102526132720695E-2</v>
      </c>
      <c r="ES20">
        <v>0</v>
      </c>
      <c r="ET20">
        <v>0.32778266466574202</v>
      </c>
      <c r="EU20">
        <v>3.5804248300860902E-2</v>
      </c>
      <c r="EV20">
        <v>3.84163161538303E-3</v>
      </c>
      <c r="EW20">
        <v>1</v>
      </c>
      <c r="EX20">
        <v>1</v>
      </c>
      <c r="EY20">
        <v>2</v>
      </c>
      <c r="EZ20" t="s">
        <v>354</v>
      </c>
      <c r="FA20">
        <v>2.9516900000000001</v>
      </c>
      <c r="FB20">
        <v>2.72397</v>
      </c>
      <c r="FC20">
        <v>2.4592099999999999E-2</v>
      </c>
      <c r="FD20">
        <v>2.9550900000000001E-2</v>
      </c>
      <c r="FE20">
        <v>9.8333599999999993E-2</v>
      </c>
      <c r="FF20">
        <v>7.7539899999999995E-2</v>
      </c>
      <c r="FG20">
        <v>26098.5</v>
      </c>
      <c r="FH20">
        <v>23690.400000000001</v>
      </c>
      <c r="FI20">
        <v>24650.400000000001</v>
      </c>
      <c r="FJ20">
        <v>23433.3</v>
      </c>
      <c r="FK20">
        <v>30218.6</v>
      </c>
      <c r="FL20">
        <v>30091.9</v>
      </c>
      <c r="FM20">
        <v>34388</v>
      </c>
      <c r="FN20">
        <v>33543.5</v>
      </c>
      <c r="FO20">
        <v>2.0159199999999999</v>
      </c>
      <c r="FP20">
        <v>2.0489700000000002</v>
      </c>
      <c r="FQ20">
        <v>0.12651100000000001</v>
      </c>
      <c r="FR20">
        <v>0</v>
      </c>
      <c r="FS20">
        <v>24.948</v>
      </c>
      <c r="FT20">
        <v>999.9</v>
      </c>
      <c r="FU20">
        <v>52.808</v>
      </c>
      <c r="FV20">
        <v>28.651</v>
      </c>
      <c r="FW20">
        <v>20.9361</v>
      </c>
      <c r="FX20">
        <v>59.816499999999998</v>
      </c>
      <c r="FY20">
        <v>40.456699999999998</v>
      </c>
      <c r="FZ20">
        <v>1</v>
      </c>
      <c r="GA20">
        <v>-6.3999E-3</v>
      </c>
      <c r="GB20">
        <v>0.78476900000000005</v>
      </c>
      <c r="GC20">
        <v>20.397400000000001</v>
      </c>
      <c r="GD20">
        <v>5.2466400000000002</v>
      </c>
      <c r="GE20">
        <v>12.023</v>
      </c>
      <c r="GF20">
        <v>4.9577</v>
      </c>
      <c r="GG20">
        <v>3.3050000000000002</v>
      </c>
      <c r="GH20">
        <v>9999</v>
      </c>
      <c r="GI20">
        <v>9999</v>
      </c>
      <c r="GJ20">
        <v>467.8</v>
      </c>
      <c r="GK20">
        <v>9999</v>
      </c>
      <c r="GL20">
        <v>1.86859</v>
      </c>
      <c r="GM20">
        <v>1.87317</v>
      </c>
      <c r="GN20">
        <v>1.87605</v>
      </c>
      <c r="GO20">
        <v>1.8782399999999999</v>
      </c>
      <c r="GP20">
        <v>1.87073</v>
      </c>
      <c r="GQ20">
        <v>1.8725499999999999</v>
      </c>
      <c r="GR20">
        <v>1.86931</v>
      </c>
      <c r="GS20">
        <v>1.8736299999999999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1.7589999999999999</v>
      </c>
      <c r="HH20">
        <v>0.26100000000000001</v>
      </c>
      <c r="HI20">
        <v>2</v>
      </c>
      <c r="HJ20">
        <v>507.916</v>
      </c>
      <c r="HK20">
        <v>522.37400000000002</v>
      </c>
      <c r="HL20">
        <v>24.734200000000001</v>
      </c>
      <c r="HM20">
        <v>27.151900000000001</v>
      </c>
      <c r="HN20">
        <v>30.000399999999999</v>
      </c>
      <c r="HO20">
        <v>27.194700000000001</v>
      </c>
      <c r="HP20">
        <v>27.209599999999998</v>
      </c>
      <c r="HQ20">
        <v>7.5382400000000001</v>
      </c>
      <c r="HR20">
        <v>34.607900000000001</v>
      </c>
      <c r="HS20">
        <v>17.815000000000001</v>
      </c>
      <c r="HT20">
        <v>24.726500000000001</v>
      </c>
      <c r="HU20">
        <v>100</v>
      </c>
      <c r="HV20">
        <v>13.917899999999999</v>
      </c>
      <c r="HW20">
        <v>102.47199999999999</v>
      </c>
      <c r="HX20">
        <v>102.267</v>
      </c>
    </row>
    <row r="21" spans="1:232" x14ac:dyDescent="0.25">
      <c r="A21">
        <v>5</v>
      </c>
      <c r="B21">
        <v>1566833819</v>
      </c>
      <c r="C21">
        <v>429.5</v>
      </c>
      <c r="D21" t="s">
        <v>359</v>
      </c>
      <c r="E21" t="s">
        <v>360</v>
      </c>
      <c r="G21">
        <v>1566833819</v>
      </c>
      <c r="H21">
        <f t="shared" si="0"/>
        <v>5.4794770256881972E-3</v>
      </c>
      <c r="I21">
        <f t="shared" si="1"/>
        <v>0.72331105807754781</v>
      </c>
      <c r="J21">
        <f t="shared" si="2"/>
        <v>3.7601800000000001</v>
      </c>
      <c r="K21">
        <f t="shared" si="3"/>
        <v>0.2795320162246982</v>
      </c>
      <c r="L21">
        <f t="shared" si="4"/>
        <v>2.7814366316205492E-2</v>
      </c>
      <c r="M21">
        <f t="shared" si="5"/>
        <v>0.37415042951931005</v>
      </c>
      <c r="N21">
        <f t="shared" si="6"/>
        <v>0.36336063058010515</v>
      </c>
      <c r="O21">
        <f t="shared" si="7"/>
        <v>2.2504763127779963</v>
      </c>
      <c r="P21">
        <f t="shared" si="8"/>
        <v>0.33363412975098838</v>
      </c>
      <c r="Q21">
        <f t="shared" si="9"/>
        <v>0.21098910780188984</v>
      </c>
      <c r="R21">
        <f t="shared" si="10"/>
        <v>321.47549671706292</v>
      </c>
      <c r="S21">
        <f t="shared" si="11"/>
        <v>27.690251731497145</v>
      </c>
      <c r="T21">
        <f t="shared" si="12"/>
        <v>27.006699999999999</v>
      </c>
      <c r="U21">
        <f t="shared" si="13"/>
        <v>3.5805683611839085</v>
      </c>
      <c r="V21">
        <f t="shared" si="14"/>
        <v>55.366040714894751</v>
      </c>
      <c r="W21">
        <f t="shared" si="15"/>
        <v>1.9921263089206502</v>
      </c>
      <c r="X21">
        <f t="shared" si="16"/>
        <v>3.5981014412408978</v>
      </c>
      <c r="Y21">
        <f t="shared" si="17"/>
        <v>1.5884420522632583</v>
      </c>
      <c r="Z21">
        <f t="shared" si="18"/>
        <v>-241.64493683284951</v>
      </c>
      <c r="AA21">
        <f t="shared" si="19"/>
        <v>10.094462890677528</v>
      </c>
      <c r="AB21">
        <f t="shared" si="20"/>
        <v>0.96848633492263703</v>
      </c>
      <c r="AC21">
        <f t="shared" si="21"/>
        <v>90.893509109813607</v>
      </c>
      <c r="AD21">
        <v>-4.1196571577389998E-2</v>
      </c>
      <c r="AE21">
        <v>4.6246760613507701E-2</v>
      </c>
      <c r="AF21">
        <v>3.4560723258829902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52517.633781623852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1681.3821001855611</v>
      </c>
      <c r="AX21">
        <f t="shared" si="29"/>
        <v>0.72331105807754781</v>
      </c>
      <c r="AY21" t="e">
        <f t="shared" si="30"/>
        <v>#DIV/0!</v>
      </c>
      <c r="AZ21" t="e">
        <f t="shared" si="31"/>
        <v>#DIV/0!</v>
      </c>
      <c r="BA21">
        <f t="shared" si="32"/>
        <v>4.3018838965736678E-4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2000.22</v>
      </c>
      <c r="CC21">
        <f t="shared" si="40"/>
        <v>1681.3821001855611</v>
      </c>
      <c r="CD21">
        <f t="shared" si="41"/>
        <v>0.84059858424851319</v>
      </c>
      <c r="CE21">
        <f t="shared" si="42"/>
        <v>0.19119716849702645</v>
      </c>
      <c r="CF21">
        <v>6</v>
      </c>
      <c r="CG21">
        <v>0.5</v>
      </c>
      <c r="CH21" t="s">
        <v>345</v>
      </c>
      <c r="CI21">
        <v>1566833819</v>
      </c>
      <c r="CJ21">
        <v>3.7601800000000001</v>
      </c>
      <c r="CK21">
        <v>4.6528600000000004</v>
      </c>
      <c r="CL21">
        <v>20.020700000000001</v>
      </c>
      <c r="CM21">
        <v>13.5771</v>
      </c>
      <c r="CN21">
        <v>500.01</v>
      </c>
      <c r="CO21">
        <v>99.403400000000005</v>
      </c>
      <c r="CP21">
        <v>9.9929500000000004E-2</v>
      </c>
      <c r="CQ21">
        <v>27.0899</v>
      </c>
      <c r="CR21">
        <v>27.006699999999999</v>
      </c>
      <c r="CS21">
        <v>999.9</v>
      </c>
      <c r="CT21">
        <v>0</v>
      </c>
      <c r="CU21">
        <v>0</v>
      </c>
      <c r="CV21">
        <v>9994.3799999999992</v>
      </c>
      <c r="CW21">
        <v>0</v>
      </c>
      <c r="CX21">
        <v>758.86</v>
      </c>
      <c r="CY21">
        <v>-0.892679</v>
      </c>
      <c r="CZ21">
        <v>3.8370000000000002</v>
      </c>
      <c r="DA21">
        <v>4.7168999999999999</v>
      </c>
      <c r="DB21">
        <v>6.4435599999999997</v>
      </c>
      <c r="DC21">
        <v>3.7601800000000001</v>
      </c>
      <c r="DD21">
        <v>4.6528600000000004</v>
      </c>
      <c r="DE21">
        <v>20.020700000000001</v>
      </c>
      <c r="DF21">
        <v>13.5771</v>
      </c>
      <c r="DG21">
        <v>1.9901199999999999</v>
      </c>
      <c r="DH21">
        <v>1.34961</v>
      </c>
      <c r="DI21">
        <v>17.366</v>
      </c>
      <c r="DJ21">
        <v>11.363</v>
      </c>
      <c r="DK21">
        <v>2000.22</v>
      </c>
      <c r="DL21">
        <v>0.97999599999999998</v>
      </c>
      <c r="DM21">
        <v>2.00042E-2</v>
      </c>
      <c r="DN21">
        <v>0</v>
      </c>
      <c r="DO21">
        <v>747.12599999999998</v>
      </c>
      <c r="DP21">
        <v>4.9996900000000002</v>
      </c>
      <c r="DQ21">
        <v>16755</v>
      </c>
      <c r="DR21">
        <v>16114</v>
      </c>
      <c r="DS21">
        <v>45.125</v>
      </c>
      <c r="DT21">
        <v>45.686999999999998</v>
      </c>
      <c r="DU21">
        <v>45.625</v>
      </c>
      <c r="DV21">
        <v>44.936999999999998</v>
      </c>
      <c r="DW21">
        <v>46.311999999999998</v>
      </c>
      <c r="DX21">
        <v>1955.31</v>
      </c>
      <c r="DY21">
        <v>39.909999999999997</v>
      </c>
      <c r="DZ21">
        <v>0</v>
      </c>
      <c r="EA21">
        <v>1566833814.4000001</v>
      </c>
      <c r="EB21">
        <v>747.31147058823501</v>
      </c>
      <c r="EC21">
        <v>-5.30882348268391</v>
      </c>
      <c r="ED21">
        <v>-39.019607644121798</v>
      </c>
      <c r="EE21">
        <v>16751.705882352901</v>
      </c>
      <c r="EF21">
        <v>10</v>
      </c>
      <c r="EG21">
        <v>0</v>
      </c>
      <c r="EH21" t="s">
        <v>346</v>
      </c>
      <c r="EI21">
        <v>0</v>
      </c>
      <c r="EJ21">
        <v>1.7589999999999999</v>
      </c>
      <c r="EK21">
        <v>0.26100000000000001</v>
      </c>
      <c r="EL21">
        <v>0</v>
      </c>
      <c r="EM21">
        <v>0</v>
      </c>
      <c r="EN21">
        <v>0</v>
      </c>
      <c r="EO21">
        <v>0</v>
      </c>
      <c r="EP21">
        <v>0.70392825136543502</v>
      </c>
      <c r="EQ21">
        <v>0.27395875955479798</v>
      </c>
      <c r="ER21">
        <v>3.3699538757691397E-2</v>
      </c>
      <c r="ES21">
        <v>1</v>
      </c>
      <c r="ET21">
        <v>0.36164303264888298</v>
      </c>
      <c r="EU21">
        <v>-7.7246497837832198E-3</v>
      </c>
      <c r="EV21">
        <v>1.34301521852189E-3</v>
      </c>
      <c r="EW21">
        <v>1</v>
      </c>
      <c r="EX21">
        <v>2</v>
      </c>
      <c r="EY21">
        <v>2</v>
      </c>
      <c r="EZ21" t="s">
        <v>347</v>
      </c>
      <c r="FA21">
        <v>2.9516100000000001</v>
      </c>
      <c r="FB21">
        <v>2.7238000000000002</v>
      </c>
      <c r="FC21">
        <v>1.11297E-3</v>
      </c>
      <c r="FD21">
        <v>1.4067800000000001E-3</v>
      </c>
      <c r="FE21">
        <v>9.8359100000000005E-2</v>
      </c>
      <c r="FF21">
        <v>7.5694399999999995E-2</v>
      </c>
      <c r="FG21">
        <v>26725.4</v>
      </c>
      <c r="FH21">
        <v>24376.400000000001</v>
      </c>
      <c r="FI21">
        <v>24649.200000000001</v>
      </c>
      <c r="FJ21">
        <v>23432.3</v>
      </c>
      <c r="FK21">
        <v>30215.9</v>
      </c>
      <c r="FL21">
        <v>30150.7</v>
      </c>
      <c r="FM21">
        <v>34386.1</v>
      </c>
      <c r="FN21">
        <v>33542</v>
      </c>
      <c r="FO21">
        <v>2.0157799999999999</v>
      </c>
      <c r="FP21">
        <v>2.0469499999999998</v>
      </c>
      <c r="FQ21">
        <v>0.12066200000000001</v>
      </c>
      <c r="FR21">
        <v>0</v>
      </c>
      <c r="FS21">
        <v>25.0303</v>
      </c>
      <c r="FT21">
        <v>999.9</v>
      </c>
      <c r="FU21">
        <v>52.429000000000002</v>
      </c>
      <c r="FV21">
        <v>28.690999999999999</v>
      </c>
      <c r="FW21">
        <v>20.8353</v>
      </c>
      <c r="FX21">
        <v>59.586399999999998</v>
      </c>
      <c r="FY21">
        <v>40.332500000000003</v>
      </c>
      <c r="FZ21">
        <v>1</v>
      </c>
      <c r="GA21">
        <v>-4.5604699999999996E-3</v>
      </c>
      <c r="GB21">
        <v>0.57836600000000005</v>
      </c>
      <c r="GC21">
        <v>20.398499999999999</v>
      </c>
      <c r="GD21">
        <v>5.2466400000000002</v>
      </c>
      <c r="GE21">
        <v>12.023300000000001</v>
      </c>
      <c r="GF21">
        <v>4.9577999999999998</v>
      </c>
      <c r="GG21">
        <v>3.3050000000000002</v>
      </c>
      <c r="GH21">
        <v>9999</v>
      </c>
      <c r="GI21">
        <v>9999</v>
      </c>
      <c r="GJ21">
        <v>467.8</v>
      </c>
      <c r="GK21">
        <v>9999</v>
      </c>
      <c r="GL21">
        <v>1.86859</v>
      </c>
      <c r="GM21">
        <v>1.87317</v>
      </c>
      <c r="GN21">
        <v>1.8760699999999999</v>
      </c>
      <c r="GO21">
        <v>1.8783399999999999</v>
      </c>
      <c r="GP21">
        <v>1.87073</v>
      </c>
      <c r="GQ21">
        <v>1.87256</v>
      </c>
      <c r="GR21">
        <v>1.86934</v>
      </c>
      <c r="GS21">
        <v>1.87365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1.7589999999999999</v>
      </c>
      <c r="HH21">
        <v>0.26100000000000001</v>
      </c>
      <c r="HI21">
        <v>2</v>
      </c>
      <c r="HJ21">
        <v>508.01799999999997</v>
      </c>
      <c r="HK21">
        <v>521.21500000000003</v>
      </c>
      <c r="HL21">
        <v>24.9133</v>
      </c>
      <c r="HM21">
        <v>27.179600000000001</v>
      </c>
      <c r="HN21">
        <v>30.000299999999999</v>
      </c>
      <c r="HO21">
        <v>27.217700000000001</v>
      </c>
      <c r="HP21">
        <v>27.233599999999999</v>
      </c>
      <c r="HQ21">
        <v>0</v>
      </c>
      <c r="HR21">
        <v>36.013599999999997</v>
      </c>
      <c r="HS21">
        <v>15.5246</v>
      </c>
      <c r="HT21">
        <v>24.879899999999999</v>
      </c>
      <c r="HU21">
        <v>0</v>
      </c>
      <c r="HV21">
        <v>13.6166</v>
      </c>
      <c r="HW21">
        <v>102.467</v>
      </c>
      <c r="HX21">
        <v>102.26300000000001</v>
      </c>
    </row>
    <row r="22" spans="1:232" x14ac:dyDescent="0.25">
      <c r="A22">
        <v>7</v>
      </c>
      <c r="B22">
        <v>1566834060</v>
      </c>
      <c r="C22">
        <v>670.5</v>
      </c>
      <c r="D22" t="s">
        <v>363</v>
      </c>
      <c r="E22" t="s">
        <v>364</v>
      </c>
      <c r="G22">
        <v>1566834060</v>
      </c>
      <c r="H22">
        <f t="shared" si="0"/>
        <v>4.8681790907290686E-3</v>
      </c>
      <c r="I22">
        <f t="shared" si="1"/>
        <v>32.179314475357394</v>
      </c>
      <c r="J22">
        <f t="shared" si="2"/>
        <v>359.274</v>
      </c>
      <c r="K22">
        <f t="shared" si="3"/>
        <v>176.93752429384008</v>
      </c>
      <c r="L22">
        <f t="shared" si="4"/>
        <v>17.605340959607457</v>
      </c>
      <c r="M22">
        <f t="shared" si="5"/>
        <v>35.747879332921201</v>
      </c>
      <c r="N22">
        <f t="shared" si="6"/>
        <v>0.31309945225605451</v>
      </c>
      <c r="O22">
        <f t="shared" si="7"/>
        <v>2.259230518830929</v>
      </c>
      <c r="P22">
        <f t="shared" si="8"/>
        <v>0.29083705812272759</v>
      </c>
      <c r="Q22">
        <f t="shared" si="9"/>
        <v>0.18364126657085428</v>
      </c>
      <c r="R22">
        <f t="shared" si="10"/>
        <v>321.43400090344988</v>
      </c>
      <c r="S22">
        <f t="shared" si="11"/>
        <v>27.920813559677075</v>
      </c>
      <c r="T22">
        <f t="shared" si="12"/>
        <v>27.053899999999999</v>
      </c>
      <c r="U22">
        <f t="shared" si="13"/>
        <v>3.5905058360030284</v>
      </c>
      <c r="V22">
        <f t="shared" si="14"/>
        <v>54.695108849412257</v>
      </c>
      <c r="W22">
        <f t="shared" si="15"/>
        <v>1.9715690659998599</v>
      </c>
      <c r="X22">
        <f t="shared" si="16"/>
        <v>3.6046533364217739</v>
      </c>
      <c r="Y22">
        <f t="shared" si="17"/>
        <v>1.6189367700031685</v>
      </c>
      <c r="Z22">
        <f t="shared" si="18"/>
        <v>-214.68669790115192</v>
      </c>
      <c r="AA22">
        <f t="shared" si="19"/>
        <v>8.160575593991295</v>
      </c>
      <c r="AB22">
        <f t="shared" si="20"/>
        <v>0.78021580119238476</v>
      </c>
      <c r="AC22">
        <f t="shared" si="21"/>
        <v>115.68809439748168</v>
      </c>
      <c r="AD22">
        <v>-4.1432708811093899E-2</v>
      </c>
      <c r="AE22">
        <v>4.6511845345098203E-2</v>
      </c>
      <c r="AF22">
        <v>3.47173696395972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52800.652636629602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1681.1637001855852</v>
      </c>
      <c r="AX22">
        <f t="shared" si="29"/>
        <v>32.179314475357394</v>
      </c>
      <c r="AY22" t="e">
        <f t="shared" si="30"/>
        <v>#DIV/0!</v>
      </c>
      <c r="AZ22" t="e">
        <f t="shared" si="31"/>
        <v>#DIV/0!</v>
      </c>
      <c r="BA22">
        <f t="shared" si="32"/>
        <v>1.914109522576837E-2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1999.96</v>
      </c>
      <c r="CC22">
        <f t="shared" si="40"/>
        <v>1681.1637001855852</v>
      </c>
      <c r="CD22">
        <f t="shared" si="41"/>
        <v>0.84059866206603384</v>
      </c>
      <c r="CE22">
        <f t="shared" si="42"/>
        <v>0.19119732413206786</v>
      </c>
      <c r="CF22">
        <v>6</v>
      </c>
      <c r="CG22">
        <v>0.5</v>
      </c>
      <c r="CH22" t="s">
        <v>345</v>
      </c>
      <c r="CI22">
        <v>1566834060</v>
      </c>
      <c r="CJ22">
        <v>359.274</v>
      </c>
      <c r="CK22">
        <v>399.98399999999998</v>
      </c>
      <c r="CL22">
        <v>19.814699999999998</v>
      </c>
      <c r="CM22">
        <v>14.0892</v>
      </c>
      <c r="CN22">
        <v>500.04899999999998</v>
      </c>
      <c r="CO22">
        <v>99.4011</v>
      </c>
      <c r="CP22">
        <v>9.9223800000000001E-2</v>
      </c>
      <c r="CQ22">
        <v>27.120899999999999</v>
      </c>
      <c r="CR22">
        <v>27.053899999999999</v>
      </c>
      <c r="CS22">
        <v>999.9</v>
      </c>
      <c r="CT22">
        <v>0</v>
      </c>
      <c r="CU22">
        <v>0</v>
      </c>
      <c r="CV22">
        <v>10051.9</v>
      </c>
      <c r="CW22">
        <v>0</v>
      </c>
      <c r="CX22">
        <v>806.41099999999994</v>
      </c>
      <c r="CY22">
        <v>-40.710299999999997</v>
      </c>
      <c r="CZ22">
        <v>366.53699999999998</v>
      </c>
      <c r="DA22">
        <v>405.7</v>
      </c>
      <c r="DB22">
        <v>5.7255500000000001</v>
      </c>
      <c r="DC22">
        <v>359.274</v>
      </c>
      <c r="DD22">
        <v>399.98399999999998</v>
      </c>
      <c r="DE22">
        <v>19.814699999999998</v>
      </c>
      <c r="DF22">
        <v>14.0892</v>
      </c>
      <c r="DG22">
        <v>1.9696100000000001</v>
      </c>
      <c r="DH22">
        <v>1.4004799999999999</v>
      </c>
      <c r="DI22">
        <v>17.202100000000002</v>
      </c>
      <c r="DJ22">
        <v>11.922800000000001</v>
      </c>
      <c r="DK22">
        <v>1999.96</v>
      </c>
      <c r="DL22">
        <v>0.97999599999999998</v>
      </c>
      <c r="DM22">
        <v>2.00042E-2</v>
      </c>
      <c r="DN22">
        <v>0</v>
      </c>
      <c r="DO22">
        <v>705.298</v>
      </c>
      <c r="DP22">
        <v>4.9996900000000002</v>
      </c>
      <c r="DQ22">
        <v>16017.7</v>
      </c>
      <c r="DR22">
        <v>16111.9</v>
      </c>
      <c r="DS22">
        <v>45.311999999999998</v>
      </c>
      <c r="DT22">
        <v>45.936999999999998</v>
      </c>
      <c r="DU22">
        <v>45.811999999999998</v>
      </c>
      <c r="DV22">
        <v>45.125</v>
      </c>
      <c r="DW22">
        <v>46.5</v>
      </c>
      <c r="DX22">
        <v>1955.05</v>
      </c>
      <c r="DY22">
        <v>39.909999999999997</v>
      </c>
      <c r="DZ22">
        <v>0</v>
      </c>
      <c r="EA22">
        <v>1566834055</v>
      </c>
      <c r="EB22">
        <v>705.34035294117598</v>
      </c>
      <c r="EC22">
        <v>-0.71299022862597505</v>
      </c>
      <c r="ED22">
        <v>-7.3529642418389898E-2</v>
      </c>
      <c r="EE22">
        <v>16018.970588235299</v>
      </c>
      <c r="EF22">
        <v>10</v>
      </c>
      <c r="EG22">
        <v>0</v>
      </c>
      <c r="EH22" t="s">
        <v>346</v>
      </c>
      <c r="EI22">
        <v>0</v>
      </c>
      <c r="EJ22">
        <v>1.7589999999999999</v>
      </c>
      <c r="EK22">
        <v>0.26100000000000001</v>
      </c>
      <c r="EL22">
        <v>0</v>
      </c>
      <c r="EM22">
        <v>0</v>
      </c>
      <c r="EN22">
        <v>0</v>
      </c>
      <c r="EO22">
        <v>0</v>
      </c>
      <c r="EP22">
        <v>32.0504618855255</v>
      </c>
      <c r="EQ22">
        <v>0.70993187967412297</v>
      </c>
      <c r="ER22">
        <v>7.99840932926731E-2</v>
      </c>
      <c r="ES22">
        <v>0</v>
      </c>
      <c r="ET22">
        <v>0.31936407477955098</v>
      </c>
      <c r="EU22">
        <v>-2.9339798426471001E-2</v>
      </c>
      <c r="EV22">
        <v>3.1763615023787401E-3</v>
      </c>
      <c r="EW22">
        <v>1</v>
      </c>
      <c r="EX22">
        <v>1</v>
      </c>
      <c r="EY22">
        <v>2</v>
      </c>
      <c r="EZ22" t="s">
        <v>354</v>
      </c>
      <c r="FA22">
        <v>2.9515799999999999</v>
      </c>
      <c r="FB22">
        <v>2.7236400000000001</v>
      </c>
      <c r="FC22">
        <v>9.0122999999999995E-2</v>
      </c>
      <c r="FD22">
        <v>9.9442600000000006E-2</v>
      </c>
      <c r="FE22">
        <v>9.7603499999999996E-2</v>
      </c>
      <c r="FF22">
        <v>7.7766799999999997E-2</v>
      </c>
      <c r="FG22">
        <v>24338.2</v>
      </c>
      <c r="FH22">
        <v>21979.4</v>
      </c>
      <c r="FI22">
        <v>24644</v>
      </c>
      <c r="FJ22">
        <v>23428.7</v>
      </c>
      <c r="FK22">
        <v>30236.7</v>
      </c>
      <c r="FL22">
        <v>30078.799999999999</v>
      </c>
      <c r="FM22">
        <v>34379.800000000003</v>
      </c>
      <c r="FN22">
        <v>33536.6</v>
      </c>
      <c r="FO22">
        <v>2.0136500000000002</v>
      </c>
      <c r="FP22">
        <v>2.0463200000000001</v>
      </c>
      <c r="FQ22">
        <v>0.11403099999999999</v>
      </c>
      <c r="FR22">
        <v>0</v>
      </c>
      <c r="FS22">
        <v>25.186299999999999</v>
      </c>
      <c r="FT22">
        <v>999.9</v>
      </c>
      <c r="FU22">
        <v>51.27</v>
      </c>
      <c r="FV22">
        <v>28.852</v>
      </c>
      <c r="FW22">
        <v>20.5686</v>
      </c>
      <c r="FX22">
        <v>54.506399999999999</v>
      </c>
      <c r="FY22">
        <v>40.428699999999999</v>
      </c>
      <c r="FZ22">
        <v>1</v>
      </c>
      <c r="GA22">
        <v>4.3851599999999999E-3</v>
      </c>
      <c r="GB22">
        <v>0.78295700000000001</v>
      </c>
      <c r="GC22">
        <v>20.398</v>
      </c>
      <c r="GD22">
        <v>5.24634</v>
      </c>
      <c r="GE22">
        <v>12.0219</v>
      </c>
      <c r="GF22">
        <v>4.9577</v>
      </c>
      <c r="GG22">
        <v>3.3050000000000002</v>
      </c>
      <c r="GH22">
        <v>9999</v>
      </c>
      <c r="GI22">
        <v>9999</v>
      </c>
      <c r="GJ22">
        <v>467.8</v>
      </c>
      <c r="GK22">
        <v>9999</v>
      </c>
      <c r="GL22">
        <v>1.86859</v>
      </c>
      <c r="GM22">
        <v>1.8731599999999999</v>
      </c>
      <c r="GN22">
        <v>1.8759999999999999</v>
      </c>
      <c r="GO22">
        <v>1.87829</v>
      </c>
      <c r="GP22">
        <v>1.87073</v>
      </c>
      <c r="GQ22">
        <v>1.87253</v>
      </c>
      <c r="GR22">
        <v>1.86934</v>
      </c>
      <c r="GS22">
        <v>1.8736299999999999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1.7589999999999999</v>
      </c>
      <c r="HH22">
        <v>0.26100000000000001</v>
      </c>
      <c r="HI22">
        <v>2</v>
      </c>
      <c r="HJ22">
        <v>507.60599999999999</v>
      </c>
      <c r="HK22">
        <v>521.80700000000002</v>
      </c>
      <c r="HL22">
        <v>24.774799999999999</v>
      </c>
      <c r="HM22">
        <v>27.301300000000001</v>
      </c>
      <c r="HN22">
        <v>30.000499999999999</v>
      </c>
      <c r="HO22">
        <v>27.325600000000001</v>
      </c>
      <c r="HP22">
        <v>27.341799999999999</v>
      </c>
      <c r="HQ22">
        <v>20.775700000000001</v>
      </c>
      <c r="HR22">
        <v>31.315300000000001</v>
      </c>
      <c r="HS22">
        <v>8.3703099999999999</v>
      </c>
      <c r="HT22">
        <v>24.742100000000001</v>
      </c>
      <c r="HU22">
        <v>400</v>
      </c>
      <c r="HV22">
        <v>14.227399999999999</v>
      </c>
      <c r="HW22">
        <v>102.447</v>
      </c>
      <c r="HX22">
        <v>102.247</v>
      </c>
    </row>
    <row r="23" spans="1:232" x14ac:dyDescent="0.25">
      <c r="A23">
        <v>8</v>
      </c>
      <c r="B23">
        <v>1566834134</v>
      </c>
      <c r="C23">
        <v>744.5</v>
      </c>
      <c r="D23" t="s">
        <v>365</v>
      </c>
      <c r="E23" t="s">
        <v>366</v>
      </c>
      <c r="G23">
        <v>1566834134</v>
      </c>
      <c r="H23">
        <f t="shared" si="0"/>
        <v>4.5036289385361212E-3</v>
      </c>
      <c r="I23">
        <f t="shared" si="1"/>
        <v>34.52878852543553</v>
      </c>
      <c r="J23">
        <f t="shared" si="2"/>
        <v>456.108</v>
      </c>
      <c r="K23">
        <f t="shared" si="3"/>
        <v>246.50252724401264</v>
      </c>
      <c r="L23">
        <f t="shared" si="4"/>
        <v>24.526285149085339</v>
      </c>
      <c r="M23">
        <f t="shared" si="5"/>
        <v>45.381420595762798</v>
      </c>
      <c r="N23">
        <f t="shared" si="6"/>
        <v>0.29256465799336195</v>
      </c>
      <c r="O23">
        <f t="shared" si="7"/>
        <v>2.2571790333637338</v>
      </c>
      <c r="P23">
        <f t="shared" si="8"/>
        <v>0.27301253528411229</v>
      </c>
      <c r="Q23">
        <f t="shared" si="9"/>
        <v>0.1722805068118726</v>
      </c>
      <c r="R23">
        <f t="shared" si="10"/>
        <v>321.44357686043321</v>
      </c>
      <c r="S23">
        <f t="shared" si="11"/>
        <v>28.006048709432143</v>
      </c>
      <c r="T23">
        <f t="shared" si="12"/>
        <v>26.952500000000001</v>
      </c>
      <c r="U23">
        <f t="shared" si="13"/>
        <v>3.5691867295611139</v>
      </c>
      <c r="V23">
        <f t="shared" si="14"/>
        <v>54.867418463862073</v>
      </c>
      <c r="W23">
        <f t="shared" si="15"/>
        <v>1.9735945094393699</v>
      </c>
      <c r="X23">
        <f t="shared" si="16"/>
        <v>3.597024545157451</v>
      </c>
      <c r="Y23">
        <f t="shared" si="17"/>
        <v>1.5955922201217441</v>
      </c>
      <c r="Z23">
        <f t="shared" si="18"/>
        <v>-198.61003618944295</v>
      </c>
      <c r="AA23">
        <f t="shared" si="19"/>
        <v>16.099459468979244</v>
      </c>
      <c r="AB23">
        <f t="shared" si="20"/>
        <v>1.5395765021525765</v>
      </c>
      <c r="AC23">
        <f t="shared" si="21"/>
        <v>140.47257664212205</v>
      </c>
      <c r="AD23">
        <v>-4.13772968521747E-2</v>
      </c>
      <c r="AE23">
        <v>4.64496405668572E-2</v>
      </c>
      <c r="AF23">
        <v>3.4680638766408798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52739.266512449016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1681.2141001855794</v>
      </c>
      <c r="AX23">
        <f t="shared" si="29"/>
        <v>34.52878852543553</v>
      </c>
      <c r="AY23" t="e">
        <f t="shared" si="30"/>
        <v>#DIV/0!</v>
      </c>
      <c r="AZ23" t="e">
        <f t="shared" si="31"/>
        <v>#DIV/0!</v>
      </c>
      <c r="BA23">
        <f t="shared" si="32"/>
        <v>2.0538007932258063E-2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2000.02</v>
      </c>
      <c r="CC23">
        <f t="shared" si="40"/>
        <v>1681.2141001855794</v>
      </c>
      <c r="CD23">
        <f t="shared" si="41"/>
        <v>0.84059864410634866</v>
      </c>
      <c r="CE23">
        <f t="shared" si="42"/>
        <v>0.19119728821269755</v>
      </c>
      <c r="CF23">
        <v>6</v>
      </c>
      <c r="CG23">
        <v>0.5</v>
      </c>
      <c r="CH23" t="s">
        <v>345</v>
      </c>
      <c r="CI23">
        <v>1566834134</v>
      </c>
      <c r="CJ23">
        <v>456.108</v>
      </c>
      <c r="CK23">
        <v>500.017</v>
      </c>
      <c r="CL23">
        <v>19.835699999999999</v>
      </c>
      <c r="CM23">
        <v>14.5374</v>
      </c>
      <c r="CN23">
        <v>499.892</v>
      </c>
      <c r="CO23">
        <v>99.3977</v>
      </c>
      <c r="CP23">
        <v>9.9394099999999999E-2</v>
      </c>
      <c r="CQ23">
        <v>27.084800000000001</v>
      </c>
      <c r="CR23">
        <v>26.952500000000001</v>
      </c>
      <c r="CS23">
        <v>999.9</v>
      </c>
      <c r="CT23">
        <v>0</v>
      </c>
      <c r="CU23">
        <v>0</v>
      </c>
      <c r="CV23">
        <v>10038.799999999999</v>
      </c>
      <c r="CW23">
        <v>0</v>
      </c>
      <c r="CX23">
        <v>811.32399999999996</v>
      </c>
      <c r="CY23">
        <v>-43.909300000000002</v>
      </c>
      <c r="CZ23">
        <v>465.33800000000002</v>
      </c>
      <c r="DA23">
        <v>507.39299999999997</v>
      </c>
      <c r="DB23">
        <v>5.2983200000000004</v>
      </c>
      <c r="DC23">
        <v>456.108</v>
      </c>
      <c r="DD23">
        <v>500.017</v>
      </c>
      <c r="DE23">
        <v>19.835699999999999</v>
      </c>
      <c r="DF23">
        <v>14.5374</v>
      </c>
      <c r="DG23">
        <v>1.97163</v>
      </c>
      <c r="DH23">
        <v>1.44499</v>
      </c>
      <c r="DI23">
        <v>17.218299999999999</v>
      </c>
      <c r="DJ23">
        <v>12.398099999999999</v>
      </c>
      <c r="DK23">
        <v>2000.02</v>
      </c>
      <c r="DL23">
        <v>0.97999599999999998</v>
      </c>
      <c r="DM23">
        <v>2.00042E-2</v>
      </c>
      <c r="DN23">
        <v>0</v>
      </c>
      <c r="DO23">
        <v>707.86</v>
      </c>
      <c r="DP23">
        <v>4.9996900000000002</v>
      </c>
      <c r="DQ23">
        <v>16074.3</v>
      </c>
      <c r="DR23">
        <v>16112.4</v>
      </c>
      <c r="DS23">
        <v>45.375</v>
      </c>
      <c r="DT23">
        <v>46</v>
      </c>
      <c r="DU23">
        <v>45.875</v>
      </c>
      <c r="DV23">
        <v>45.125</v>
      </c>
      <c r="DW23">
        <v>46.5</v>
      </c>
      <c r="DX23">
        <v>1955.11</v>
      </c>
      <c r="DY23">
        <v>39.909999999999997</v>
      </c>
      <c r="DZ23">
        <v>0</v>
      </c>
      <c r="EA23">
        <v>1566834129.4000001</v>
      </c>
      <c r="EB23">
        <v>707.68670588235295</v>
      </c>
      <c r="EC23">
        <v>-0.41495098027661298</v>
      </c>
      <c r="ED23">
        <v>-375.07352863160202</v>
      </c>
      <c r="EE23">
        <v>16098.758823529401</v>
      </c>
      <c r="EF23">
        <v>10</v>
      </c>
      <c r="EG23">
        <v>0</v>
      </c>
      <c r="EH23" t="s">
        <v>346</v>
      </c>
      <c r="EI23">
        <v>0</v>
      </c>
      <c r="EJ23">
        <v>1.7589999999999999</v>
      </c>
      <c r="EK23">
        <v>0.26100000000000001</v>
      </c>
      <c r="EL23">
        <v>0</v>
      </c>
      <c r="EM23">
        <v>0</v>
      </c>
      <c r="EN23">
        <v>0</v>
      </c>
      <c r="EO23">
        <v>0</v>
      </c>
      <c r="EP23">
        <v>34.467947206681799</v>
      </c>
      <c r="EQ23">
        <v>-0.190670242431212</v>
      </c>
      <c r="ER23">
        <v>4.4442275345943E-2</v>
      </c>
      <c r="ES23">
        <v>1</v>
      </c>
      <c r="ET23">
        <v>0.29455880667122297</v>
      </c>
      <c r="EU23">
        <v>-2.2926995990634001E-2</v>
      </c>
      <c r="EV23">
        <v>2.4691621311374399E-3</v>
      </c>
      <c r="EW23">
        <v>1</v>
      </c>
      <c r="EX23">
        <v>2</v>
      </c>
      <c r="EY23">
        <v>2</v>
      </c>
      <c r="EZ23" t="s">
        <v>347</v>
      </c>
      <c r="FA23">
        <v>2.95112</v>
      </c>
      <c r="FB23">
        <v>2.7236600000000002</v>
      </c>
      <c r="FC23">
        <v>0.108261</v>
      </c>
      <c r="FD23">
        <v>0.11752600000000001</v>
      </c>
      <c r="FE23">
        <v>9.7665299999999997E-2</v>
      </c>
      <c r="FF23">
        <v>7.9565899999999995E-2</v>
      </c>
      <c r="FG23">
        <v>23851.3</v>
      </c>
      <c r="FH23">
        <v>21537.1</v>
      </c>
      <c r="FI23">
        <v>24642.400000000001</v>
      </c>
      <c r="FJ23">
        <v>23427.8</v>
      </c>
      <c r="FK23">
        <v>30232.6</v>
      </c>
      <c r="FL23">
        <v>30019.599999999999</v>
      </c>
      <c r="FM23">
        <v>34377.300000000003</v>
      </c>
      <c r="FN23">
        <v>33535.9</v>
      </c>
      <c r="FO23">
        <v>2.01233</v>
      </c>
      <c r="FP23">
        <v>2.0466700000000002</v>
      </c>
      <c r="FQ23">
        <v>0.110641</v>
      </c>
      <c r="FR23">
        <v>0</v>
      </c>
      <c r="FS23">
        <v>25.1402</v>
      </c>
      <c r="FT23">
        <v>999.9</v>
      </c>
      <c r="FU23">
        <v>51.05</v>
      </c>
      <c r="FV23">
        <v>28.913</v>
      </c>
      <c r="FW23">
        <v>20.553699999999999</v>
      </c>
      <c r="FX23">
        <v>55.446399999999997</v>
      </c>
      <c r="FY23">
        <v>40.432699999999997</v>
      </c>
      <c r="FZ23">
        <v>1</v>
      </c>
      <c r="GA23">
        <v>7.4187000000000003E-3</v>
      </c>
      <c r="GB23">
        <v>0.63799600000000001</v>
      </c>
      <c r="GC23">
        <v>20.3978</v>
      </c>
      <c r="GD23">
        <v>5.2442500000000001</v>
      </c>
      <c r="GE23">
        <v>12.0221</v>
      </c>
      <c r="GF23">
        <v>4.9573</v>
      </c>
      <c r="GG23">
        <v>3.3045499999999999</v>
      </c>
      <c r="GH23">
        <v>9999</v>
      </c>
      <c r="GI23">
        <v>9999</v>
      </c>
      <c r="GJ23">
        <v>467.9</v>
      </c>
      <c r="GK23">
        <v>9999</v>
      </c>
      <c r="GL23">
        <v>1.86859</v>
      </c>
      <c r="GM23">
        <v>1.87317</v>
      </c>
      <c r="GN23">
        <v>1.87601</v>
      </c>
      <c r="GO23">
        <v>1.8783000000000001</v>
      </c>
      <c r="GP23">
        <v>1.87073</v>
      </c>
      <c r="GQ23">
        <v>1.87252</v>
      </c>
      <c r="GR23">
        <v>1.86927</v>
      </c>
      <c r="GS23">
        <v>1.8736299999999999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1.7589999999999999</v>
      </c>
      <c r="HH23">
        <v>0.26100000000000001</v>
      </c>
      <c r="HI23">
        <v>2</v>
      </c>
      <c r="HJ23">
        <v>507.11099999999999</v>
      </c>
      <c r="HK23">
        <v>522.42100000000005</v>
      </c>
      <c r="HL23">
        <v>24.616900000000001</v>
      </c>
      <c r="HM23">
        <v>27.343</v>
      </c>
      <c r="HN23">
        <v>30</v>
      </c>
      <c r="HO23">
        <v>27.364999999999998</v>
      </c>
      <c r="HP23">
        <v>27.381599999999999</v>
      </c>
      <c r="HQ23">
        <v>24.872499999999999</v>
      </c>
      <c r="HR23">
        <v>28.8141</v>
      </c>
      <c r="HS23">
        <v>6.4900399999999996</v>
      </c>
      <c r="HT23">
        <v>24.665700000000001</v>
      </c>
      <c r="HU23">
        <v>500</v>
      </c>
      <c r="HV23">
        <v>14.5053</v>
      </c>
      <c r="HW23">
        <v>102.44</v>
      </c>
      <c r="HX23">
        <v>102.244</v>
      </c>
    </row>
    <row r="24" spans="1:232" x14ac:dyDescent="0.25">
      <c r="A24">
        <v>9</v>
      </c>
      <c r="B24">
        <v>1566834202</v>
      </c>
      <c r="C24">
        <v>812.5</v>
      </c>
      <c r="D24" t="s">
        <v>367</v>
      </c>
      <c r="E24" t="s">
        <v>368</v>
      </c>
      <c r="G24">
        <v>1566834202</v>
      </c>
      <c r="H24">
        <f t="shared" si="0"/>
        <v>4.2470377843186104E-3</v>
      </c>
      <c r="I24">
        <f t="shared" si="1"/>
        <v>36.206963713593552</v>
      </c>
      <c r="J24">
        <f t="shared" si="2"/>
        <v>553.75900000000001</v>
      </c>
      <c r="K24">
        <f t="shared" si="3"/>
        <v>315.26007923882406</v>
      </c>
      <c r="L24">
        <f t="shared" si="4"/>
        <v>31.368678957638664</v>
      </c>
      <c r="M24">
        <f t="shared" si="5"/>
        <v>55.099549339844998</v>
      </c>
      <c r="N24">
        <f t="shared" si="6"/>
        <v>0.27022731321332261</v>
      </c>
      <c r="O24">
        <f t="shared" si="7"/>
        <v>2.1853530663498604</v>
      </c>
      <c r="P24">
        <f t="shared" si="8"/>
        <v>0.2529416095387968</v>
      </c>
      <c r="Q24">
        <f t="shared" si="9"/>
        <v>0.15954932636407312</v>
      </c>
      <c r="R24">
        <f t="shared" si="10"/>
        <v>321.47230473139859</v>
      </c>
      <c r="S24">
        <f t="shared" si="11"/>
        <v>28.2003576690737</v>
      </c>
      <c r="T24">
        <f t="shared" si="12"/>
        <v>27.038799999999998</v>
      </c>
      <c r="U24">
        <f t="shared" si="13"/>
        <v>3.5873240705176892</v>
      </c>
      <c r="V24">
        <f t="shared" si="14"/>
        <v>54.326590278956701</v>
      </c>
      <c r="W24">
        <f t="shared" si="15"/>
        <v>1.9632433930094997</v>
      </c>
      <c r="X24">
        <f t="shared" si="16"/>
        <v>3.6137798873969791</v>
      </c>
      <c r="Y24">
        <f t="shared" si="17"/>
        <v>1.6240806775081895</v>
      </c>
      <c r="Z24">
        <f t="shared" si="18"/>
        <v>-187.29436628845073</v>
      </c>
      <c r="AA24">
        <f t="shared" si="19"/>
        <v>14.750657665034682</v>
      </c>
      <c r="AB24">
        <f t="shared" si="20"/>
        <v>1.4581596062713864</v>
      </c>
      <c r="AC24">
        <f t="shared" si="21"/>
        <v>150.38675571425395</v>
      </c>
      <c r="AD24">
        <v>-3.9465396843216698E-2</v>
      </c>
      <c r="AE24">
        <v>4.4303365315161901E-2</v>
      </c>
      <c r="AF24">
        <v>3.34028716081469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50375.031562342891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1681.3653001855628</v>
      </c>
      <c r="AX24">
        <f t="shared" si="29"/>
        <v>36.206963713593552</v>
      </c>
      <c r="AY24" t="e">
        <f t="shared" si="30"/>
        <v>#DIV/0!</v>
      </c>
      <c r="AZ24" t="e">
        <f t="shared" si="31"/>
        <v>#DIV/0!</v>
      </c>
      <c r="BA24">
        <f t="shared" si="32"/>
        <v>2.1534263678212935E-2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2000.2</v>
      </c>
      <c r="CC24">
        <f t="shared" si="40"/>
        <v>1681.3653001855628</v>
      </c>
      <c r="CD24">
        <f t="shared" si="41"/>
        <v>0.84059859023375794</v>
      </c>
      <c r="CE24">
        <f t="shared" si="42"/>
        <v>0.19119718046751619</v>
      </c>
      <c r="CF24">
        <v>6</v>
      </c>
      <c r="CG24">
        <v>0.5</v>
      </c>
      <c r="CH24" t="s">
        <v>345</v>
      </c>
      <c r="CI24">
        <v>1566834202</v>
      </c>
      <c r="CJ24">
        <v>553.75900000000001</v>
      </c>
      <c r="CK24">
        <v>600.01300000000003</v>
      </c>
      <c r="CL24">
        <v>19.730899999999998</v>
      </c>
      <c r="CM24">
        <v>14.736800000000001</v>
      </c>
      <c r="CN24">
        <v>500.17899999999997</v>
      </c>
      <c r="CO24">
        <v>99.397099999999995</v>
      </c>
      <c r="CP24">
        <v>0.103855</v>
      </c>
      <c r="CQ24">
        <v>27.164000000000001</v>
      </c>
      <c r="CR24">
        <v>27.038799999999998</v>
      </c>
      <c r="CS24">
        <v>999.9</v>
      </c>
      <c r="CT24">
        <v>0</v>
      </c>
      <c r="CU24">
        <v>0</v>
      </c>
      <c r="CV24">
        <v>9575</v>
      </c>
      <c r="CW24">
        <v>0</v>
      </c>
      <c r="CX24">
        <v>797.32</v>
      </c>
      <c r="CY24">
        <v>-46.254399999999997</v>
      </c>
      <c r="CZ24">
        <v>564.90499999999997</v>
      </c>
      <c r="DA24">
        <v>608.98800000000006</v>
      </c>
      <c r="DB24">
        <v>4.9940899999999999</v>
      </c>
      <c r="DC24">
        <v>553.75900000000001</v>
      </c>
      <c r="DD24">
        <v>600.01300000000003</v>
      </c>
      <c r="DE24">
        <v>19.730899999999998</v>
      </c>
      <c r="DF24">
        <v>14.736800000000001</v>
      </c>
      <c r="DG24">
        <v>1.9612000000000001</v>
      </c>
      <c r="DH24">
        <v>1.4648000000000001</v>
      </c>
      <c r="DI24">
        <v>17.134499999999999</v>
      </c>
      <c r="DJ24">
        <v>12.605600000000001</v>
      </c>
      <c r="DK24">
        <v>2000.2</v>
      </c>
      <c r="DL24">
        <v>0.97999899999999995</v>
      </c>
      <c r="DM24">
        <v>2.00013E-2</v>
      </c>
      <c r="DN24">
        <v>0</v>
      </c>
      <c r="DO24">
        <v>708.37199999999996</v>
      </c>
      <c r="DP24">
        <v>4.9996900000000002</v>
      </c>
      <c r="DQ24">
        <v>16068.7</v>
      </c>
      <c r="DR24">
        <v>16113.9</v>
      </c>
      <c r="DS24">
        <v>45.375</v>
      </c>
      <c r="DT24">
        <v>46</v>
      </c>
      <c r="DU24">
        <v>45.875</v>
      </c>
      <c r="DV24">
        <v>45.125</v>
      </c>
      <c r="DW24">
        <v>46.5</v>
      </c>
      <c r="DX24">
        <v>1955.29</v>
      </c>
      <c r="DY24">
        <v>39.909999999999997</v>
      </c>
      <c r="DZ24">
        <v>0</v>
      </c>
      <c r="EA24">
        <v>1566834197.2</v>
      </c>
      <c r="EB24">
        <v>708.31158823529404</v>
      </c>
      <c r="EC24">
        <v>-1.6848039189021899</v>
      </c>
      <c r="ED24">
        <v>-31.421568482573502</v>
      </c>
      <c r="EE24">
        <v>16063.082352941199</v>
      </c>
      <c r="EF24">
        <v>10</v>
      </c>
      <c r="EG24">
        <v>0</v>
      </c>
      <c r="EH24" t="s">
        <v>346</v>
      </c>
      <c r="EI24">
        <v>0</v>
      </c>
      <c r="EJ24">
        <v>1.7589999999999999</v>
      </c>
      <c r="EK24">
        <v>0.26100000000000001</v>
      </c>
      <c r="EL24">
        <v>0</v>
      </c>
      <c r="EM24">
        <v>0</v>
      </c>
      <c r="EN24">
        <v>0</v>
      </c>
      <c r="EO24">
        <v>0</v>
      </c>
      <c r="EP24">
        <v>36.101437461486697</v>
      </c>
      <c r="EQ24">
        <v>-0.299964352408298</v>
      </c>
      <c r="ER24">
        <v>7.1266179540031602E-2</v>
      </c>
      <c r="ES24">
        <v>1</v>
      </c>
      <c r="ET24">
        <v>0.27461427874592897</v>
      </c>
      <c r="EU24">
        <v>-3.3123523766364599E-2</v>
      </c>
      <c r="EV24">
        <v>3.5395404173630598E-3</v>
      </c>
      <c r="EW24">
        <v>1</v>
      </c>
      <c r="EX24">
        <v>2</v>
      </c>
      <c r="EY24">
        <v>2</v>
      </c>
      <c r="EZ24" t="s">
        <v>347</v>
      </c>
      <c r="FA24">
        <v>2.9518300000000002</v>
      </c>
      <c r="FB24">
        <v>2.72418</v>
      </c>
      <c r="FC24">
        <v>0.124795</v>
      </c>
      <c r="FD24">
        <v>0.13391800000000001</v>
      </c>
      <c r="FE24">
        <v>9.7285800000000006E-2</v>
      </c>
      <c r="FF24">
        <v>8.0357200000000004E-2</v>
      </c>
      <c r="FG24">
        <v>23407.7</v>
      </c>
      <c r="FH24">
        <v>21134.9</v>
      </c>
      <c r="FI24">
        <v>24641.1</v>
      </c>
      <c r="FJ24">
        <v>23425.5</v>
      </c>
      <c r="FK24">
        <v>30244.5</v>
      </c>
      <c r="FL24">
        <v>29991.599999999999</v>
      </c>
      <c r="FM24">
        <v>34376</v>
      </c>
      <c r="FN24">
        <v>33533.4</v>
      </c>
      <c r="FO24">
        <v>2.0126200000000001</v>
      </c>
      <c r="FP24">
        <v>2.0463</v>
      </c>
      <c r="FQ24">
        <v>0.117756</v>
      </c>
      <c r="FR24">
        <v>0</v>
      </c>
      <c r="FS24">
        <v>25.110099999999999</v>
      </c>
      <c r="FT24">
        <v>999.9</v>
      </c>
      <c r="FU24">
        <v>50.83</v>
      </c>
      <c r="FV24">
        <v>28.952999999999999</v>
      </c>
      <c r="FW24">
        <v>20.511099999999999</v>
      </c>
      <c r="FX24">
        <v>58.0364</v>
      </c>
      <c r="FY24">
        <v>39.943899999999999</v>
      </c>
      <c r="FZ24">
        <v>1</v>
      </c>
      <c r="GA24">
        <v>9.4563000000000008E-3</v>
      </c>
      <c r="GB24">
        <v>0.81972800000000001</v>
      </c>
      <c r="GC24">
        <v>20.3964</v>
      </c>
      <c r="GD24">
        <v>5.2433500000000004</v>
      </c>
      <c r="GE24">
        <v>12.0222</v>
      </c>
      <c r="GF24">
        <v>4.9573499999999999</v>
      </c>
      <c r="GG24">
        <v>3.3044799999999999</v>
      </c>
      <c r="GH24">
        <v>9999</v>
      </c>
      <c r="GI24">
        <v>9999</v>
      </c>
      <c r="GJ24">
        <v>467.9</v>
      </c>
      <c r="GK24">
        <v>9999</v>
      </c>
      <c r="GL24">
        <v>1.8686</v>
      </c>
      <c r="GM24">
        <v>1.87317</v>
      </c>
      <c r="GN24">
        <v>1.8760399999999999</v>
      </c>
      <c r="GO24">
        <v>1.8782799999999999</v>
      </c>
      <c r="GP24">
        <v>1.87073</v>
      </c>
      <c r="GQ24">
        <v>1.87256</v>
      </c>
      <c r="GR24">
        <v>1.86931</v>
      </c>
      <c r="GS24">
        <v>1.8736299999999999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1.7589999999999999</v>
      </c>
      <c r="HH24">
        <v>0.26100000000000001</v>
      </c>
      <c r="HI24">
        <v>2</v>
      </c>
      <c r="HJ24">
        <v>507.55</v>
      </c>
      <c r="HK24">
        <v>522.44299999999998</v>
      </c>
      <c r="HL24">
        <v>24.762899999999998</v>
      </c>
      <c r="HM24">
        <v>27.370799999999999</v>
      </c>
      <c r="HN24">
        <v>30.000299999999999</v>
      </c>
      <c r="HO24">
        <v>27.394600000000001</v>
      </c>
      <c r="HP24">
        <v>27.411100000000001</v>
      </c>
      <c r="HQ24">
        <v>28.8352</v>
      </c>
      <c r="HR24">
        <v>27.060500000000001</v>
      </c>
      <c r="HS24">
        <v>4.9961799999999998</v>
      </c>
      <c r="HT24">
        <v>24.711600000000001</v>
      </c>
      <c r="HU24">
        <v>600</v>
      </c>
      <c r="HV24">
        <v>14.91</v>
      </c>
      <c r="HW24">
        <v>102.435</v>
      </c>
      <c r="HX24">
        <v>102.235</v>
      </c>
    </row>
    <row r="25" spans="1:232" x14ac:dyDescent="0.25">
      <c r="A25">
        <v>10</v>
      </c>
      <c r="B25">
        <v>1566834274</v>
      </c>
      <c r="C25">
        <v>884.5</v>
      </c>
      <c r="D25" t="s">
        <v>369</v>
      </c>
      <c r="E25" t="s">
        <v>370</v>
      </c>
      <c r="G25">
        <v>1566834274</v>
      </c>
      <c r="H25">
        <f t="shared" si="0"/>
        <v>3.8677364247301001E-3</v>
      </c>
      <c r="I25">
        <f t="shared" si="1"/>
        <v>37.413477790052987</v>
      </c>
      <c r="J25">
        <f t="shared" si="2"/>
        <v>652.029</v>
      </c>
      <c r="K25">
        <f t="shared" si="3"/>
        <v>382.75834713649493</v>
      </c>
      <c r="L25">
        <f t="shared" si="4"/>
        <v>38.083495199388288</v>
      </c>
      <c r="M25">
        <f t="shared" si="5"/>
        <v>64.875249559239009</v>
      </c>
      <c r="N25">
        <f t="shared" si="6"/>
        <v>0.24636403774397622</v>
      </c>
      <c r="O25">
        <f t="shared" si="7"/>
        <v>2.2475044035558907</v>
      </c>
      <c r="P25">
        <f t="shared" si="8"/>
        <v>0.23228407626735678</v>
      </c>
      <c r="Q25">
        <f t="shared" si="9"/>
        <v>0.14637547659981098</v>
      </c>
      <c r="R25">
        <f t="shared" si="10"/>
        <v>321.45099510623589</v>
      </c>
      <c r="S25">
        <f t="shared" si="11"/>
        <v>28.263227026218093</v>
      </c>
      <c r="T25">
        <f t="shared" si="12"/>
        <v>27.030799999999999</v>
      </c>
      <c r="U25">
        <f t="shared" si="13"/>
        <v>3.5856393645554743</v>
      </c>
      <c r="V25">
        <f t="shared" si="14"/>
        <v>54.775980111007549</v>
      </c>
      <c r="W25">
        <f t="shared" si="15"/>
        <v>1.9752142415829004</v>
      </c>
      <c r="X25">
        <f t="shared" si="16"/>
        <v>3.6059861230780053</v>
      </c>
      <c r="Y25">
        <f t="shared" si="17"/>
        <v>1.6104251229725739</v>
      </c>
      <c r="Z25">
        <f t="shared" si="18"/>
        <v>-170.56717633059742</v>
      </c>
      <c r="AA25">
        <f t="shared" si="19"/>
        <v>11.680542893794197</v>
      </c>
      <c r="AB25">
        <f t="shared" si="20"/>
        <v>1.1224849011859794</v>
      </c>
      <c r="AC25">
        <f t="shared" si="21"/>
        <v>163.68684657061868</v>
      </c>
      <c r="AD25">
        <v>-4.1116595924528702E-2</v>
      </c>
      <c r="AE25">
        <v>4.6156980936919001E-2</v>
      </c>
      <c r="AF25">
        <v>3.4507599712174102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52413.155262901921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1681.2558001855282</v>
      </c>
      <c r="AX25">
        <f t="shared" si="29"/>
        <v>37.413477790052987</v>
      </c>
      <c r="AY25" t="e">
        <f t="shared" si="30"/>
        <v>#DIV/0!</v>
      </c>
      <c r="AZ25" t="e">
        <f t="shared" si="31"/>
        <v>#DIV/0!</v>
      </c>
      <c r="BA25">
        <f t="shared" si="32"/>
        <v>2.2253292917070903E-2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2000.07</v>
      </c>
      <c r="CC25">
        <f t="shared" si="40"/>
        <v>1681.2558001855282</v>
      </c>
      <c r="CD25">
        <f t="shared" si="41"/>
        <v>0.84059847914599406</v>
      </c>
      <c r="CE25">
        <f t="shared" si="42"/>
        <v>0.19119695829198832</v>
      </c>
      <c r="CF25">
        <v>6</v>
      </c>
      <c r="CG25">
        <v>0.5</v>
      </c>
      <c r="CH25" t="s">
        <v>345</v>
      </c>
      <c r="CI25">
        <v>1566834274</v>
      </c>
      <c r="CJ25">
        <v>652.029</v>
      </c>
      <c r="CK25">
        <v>699.952</v>
      </c>
      <c r="CL25">
        <v>19.851900000000001</v>
      </c>
      <c r="CM25">
        <v>15.3027</v>
      </c>
      <c r="CN25">
        <v>499.99400000000003</v>
      </c>
      <c r="CO25">
        <v>99.397000000000006</v>
      </c>
      <c r="CP25">
        <v>0.100491</v>
      </c>
      <c r="CQ25">
        <v>27.127199999999998</v>
      </c>
      <c r="CR25">
        <v>27.030799999999999</v>
      </c>
      <c r="CS25">
        <v>999.9</v>
      </c>
      <c r="CT25">
        <v>0</v>
      </c>
      <c r="CU25">
        <v>0</v>
      </c>
      <c r="CV25">
        <v>9975.6200000000008</v>
      </c>
      <c r="CW25">
        <v>0</v>
      </c>
      <c r="CX25">
        <v>817.88099999999997</v>
      </c>
      <c r="CY25">
        <v>-47.922199999999997</v>
      </c>
      <c r="CZ25">
        <v>665.23500000000001</v>
      </c>
      <c r="DA25">
        <v>710.82899999999995</v>
      </c>
      <c r="DB25">
        <v>4.5491999999999999</v>
      </c>
      <c r="DC25">
        <v>652.029</v>
      </c>
      <c r="DD25">
        <v>699.952</v>
      </c>
      <c r="DE25">
        <v>19.851900000000001</v>
      </c>
      <c r="DF25">
        <v>15.3027</v>
      </c>
      <c r="DG25">
        <v>1.9732099999999999</v>
      </c>
      <c r="DH25">
        <v>1.5210399999999999</v>
      </c>
      <c r="DI25">
        <v>17.231000000000002</v>
      </c>
      <c r="DJ25">
        <v>13.1813</v>
      </c>
      <c r="DK25">
        <v>2000.07</v>
      </c>
      <c r="DL25">
        <v>0.97999899999999995</v>
      </c>
      <c r="DM25">
        <v>2.00013E-2</v>
      </c>
      <c r="DN25">
        <v>0</v>
      </c>
      <c r="DO25">
        <v>708.505</v>
      </c>
      <c r="DP25">
        <v>4.9996900000000002</v>
      </c>
      <c r="DQ25">
        <v>16097</v>
      </c>
      <c r="DR25">
        <v>16112.8</v>
      </c>
      <c r="DS25">
        <v>45.436999999999998</v>
      </c>
      <c r="DT25">
        <v>46.061999999999998</v>
      </c>
      <c r="DU25">
        <v>45.936999999999998</v>
      </c>
      <c r="DV25">
        <v>45.25</v>
      </c>
      <c r="DW25">
        <v>46.625</v>
      </c>
      <c r="DX25">
        <v>1955.17</v>
      </c>
      <c r="DY25">
        <v>39.9</v>
      </c>
      <c r="DZ25">
        <v>0</v>
      </c>
      <c r="EA25">
        <v>1566834269.2</v>
      </c>
      <c r="EB25">
        <v>708.59358823529396</v>
      </c>
      <c r="EC25">
        <v>-0.23382357936145101</v>
      </c>
      <c r="ED25">
        <v>-71.078431063191502</v>
      </c>
      <c r="EE25">
        <v>16106.588235294101</v>
      </c>
      <c r="EF25">
        <v>10</v>
      </c>
      <c r="EG25">
        <v>0</v>
      </c>
      <c r="EH25" t="s">
        <v>346</v>
      </c>
      <c r="EI25">
        <v>0</v>
      </c>
      <c r="EJ25">
        <v>1.7589999999999999</v>
      </c>
      <c r="EK25">
        <v>0.26100000000000001</v>
      </c>
      <c r="EL25">
        <v>0</v>
      </c>
      <c r="EM25">
        <v>0</v>
      </c>
      <c r="EN25">
        <v>0</v>
      </c>
      <c r="EO25">
        <v>0</v>
      </c>
      <c r="EP25">
        <v>37.404951965461898</v>
      </c>
      <c r="EQ25">
        <v>-0.24082466866567301</v>
      </c>
      <c r="ER25">
        <v>5.0451885242993703E-2</v>
      </c>
      <c r="ES25">
        <v>1</v>
      </c>
      <c r="ET25">
        <v>0.248488819299932</v>
      </c>
      <c r="EU25">
        <v>-2.2644684116467299E-2</v>
      </c>
      <c r="EV25">
        <v>2.6582987128875098E-3</v>
      </c>
      <c r="EW25">
        <v>1</v>
      </c>
      <c r="EX25">
        <v>2</v>
      </c>
      <c r="EY25">
        <v>2</v>
      </c>
      <c r="EZ25" t="s">
        <v>347</v>
      </c>
      <c r="FA25">
        <v>2.9513099999999999</v>
      </c>
      <c r="FB25">
        <v>2.7242500000000001</v>
      </c>
      <c r="FC25">
        <v>0.140038</v>
      </c>
      <c r="FD25">
        <v>0.148982</v>
      </c>
      <c r="FE25">
        <v>9.7706399999999999E-2</v>
      </c>
      <c r="FF25">
        <v>8.2592299999999993E-2</v>
      </c>
      <c r="FG25">
        <v>22998.1</v>
      </c>
      <c r="FH25">
        <v>20766</v>
      </c>
      <c r="FI25">
        <v>24639.200000000001</v>
      </c>
      <c r="FJ25">
        <v>23424.3</v>
      </c>
      <c r="FK25">
        <v>30228.3</v>
      </c>
      <c r="FL25">
        <v>29917.200000000001</v>
      </c>
      <c r="FM25">
        <v>34373.5</v>
      </c>
      <c r="FN25">
        <v>33531.699999999997</v>
      </c>
      <c r="FO25">
        <v>2.0113300000000001</v>
      </c>
      <c r="FP25">
        <v>2.0470000000000002</v>
      </c>
      <c r="FQ25">
        <v>0.108741</v>
      </c>
      <c r="FR25">
        <v>0</v>
      </c>
      <c r="FS25">
        <v>25.25</v>
      </c>
      <c r="FT25">
        <v>999.9</v>
      </c>
      <c r="FU25">
        <v>50.695999999999998</v>
      </c>
      <c r="FV25">
        <v>29.003</v>
      </c>
      <c r="FW25">
        <v>20.516400000000001</v>
      </c>
      <c r="FX25">
        <v>55.5764</v>
      </c>
      <c r="FY25">
        <v>40.176299999999998</v>
      </c>
      <c r="FZ25">
        <v>1</v>
      </c>
      <c r="GA25">
        <v>1.39939E-2</v>
      </c>
      <c r="GB25">
        <v>1.77711</v>
      </c>
      <c r="GC25">
        <v>20.3887</v>
      </c>
      <c r="GD25">
        <v>5.2458900000000002</v>
      </c>
      <c r="GE25">
        <v>12.022399999999999</v>
      </c>
      <c r="GF25">
        <v>4.9577</v>
      </c>
      <c r="GG25">
        <v>3.3050000000000002</v>
      </c>
      <c r="GH25">
        <v>9999</v>
      </c>
      <c r="GI25">
        <v>9999</v>
      </c>
      <c r="GJ25">
        <v>467.9</v>
      </c>
      <c r="GK25">
        <v>9999</v>
      </c>
      <c r="GL25">
        <v>1.86859</v>
      </c>
      <c r="GM25">
        <v>1.87317</v>
      </c>
      <c r="GN25">
        <v>1.87598</v>
      </c>
      <c r="GO25">
        <v>1.8783000000000001</v>
      </c>
      <c r="GP25">
        <v>1.87073</v>
      </c>
      <c r="GQ25">
        <v>1.8725099999999999</v>
      </c>
      <c r="GR25">
        <v>1.8692599999999999</v>
      </c>
      <c r="GS25">
        <v>1.8736299999999999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1.7589999999999999</v>
      </c>
      <c r="HH25">
        <v>0.26100000000000001</v>
      </c>
      <c r="HI25">
        <v>2</v>
      </c>
      <c r="HJ25">
        <v>507.04</v>
      </c>
      <c r="HK25">
        <v>523.26499999999999</v>
      </c>
      <c r="HL25">
        <v>23.9298</v>
      </c>
      <c r="HM25">
        <v>27.407399999999999</v>
      </c>
      <c r="HN25">
        <v>30.000399999999999</v>
      </c>
      <c r="HO25">
        <v>27.430599999999998</v>
      </c>
      <c r="HP25">
        <v>27.447600000000001</v>
      </c>
      <c r="HQ25">
        <v>32.695500000000003</v>
      </c>
      <c r="HR25">
        <v>24.5275</v>
      </c>
      <c r="HS25">
        <v>3.8747400000000001</v>
      </c>
      <c r="HT25">
        <v>23.873000000000001</v>
      </c>
      <c r="HU25">
        <v>700</v>
      </c>
      <c r="HV25">
        <v>15.3788</v>
      </c>
      <c r="HW25">
        <v>102.428</v>
      </c>
      <c r="HX25">
        <v>102.23</v>
      </c>
    </row>
    <row r="26" spans="1:232" x14ac:dyDescent="0.25">
      <c r="A26">
        <v>11</v>
      </c>
      <c r="B26">
        <v>1566834344</v>
      </c>
      <c r="C26">
        <v>954.5</v>
      </c>
      <c r="D26" t="s">
        <v>371</v>
      </c>
      <c r="E26" t="s">
        <v>372</v>
      </c>
      <c r="G26">
        <v>1566834344</v>
      </c>
      <c r="H26">
        <f t="shared" si="0"/>
        <v>3.636769003901598E-3</v>
      </c>
      <c r="I26">
        <f t="shared" si="1"/>
        <v>38.122820501461803</v>
      </c>
      <c r="J26">
        <f t="shared" si="2"/>
        <v>751.03200000000004</v>
      </c>
      <c r="K26">
        <f t="shared" si="3"/>
        <v>456.37164836826679</v>
      </c>
      <c r="L26">
        <f t="shared" si="4"/>
        <v>45.408326720645526</v>
      </c>
      <c r="M26">
        <f t="shared" si="5"/>
        <v>74.726610549962402</v>
      </c>
      <c r="N26">
        <f t="shared" si="6"/>
        <v>0.22949091039937544</v>
      </c>
      <c r="O26">
        <f t="shared" si="7"/>
        <v>2.2541408951624957</v>
      </c>
      <c r="P26">
        <f t="shared" si="8"/>
        <v>0.21725603221870313</v>
      </c>
      <c r="Q26">
        <f t="shared" si="9"/>
        <v>0.13682989367243886</v>
      </c>
      <c r="R26">
        <f t="shared" si="10"/>
        <v>321.44780312056662</v>
      </c>
      <c r="S26">
        <f t="shared" si="11"/>
        <v>28.206871706888819</v>
      </c>
      <c r="T26">
        <f t="shared" si="12"/>
        <v>27.0289</v>
      </c>
      <c r="U26">
        <f t="shared" si="13"/>
        <v>3.5852393483949165</v>
      </c>
      <c r="V26">
        <f t="shared" si="14"/>
        <v>54.941759774381318</v>
      </c>
      <c r="W26">
        <f t="shared" si="15"/>
        <v>1.9661415063173497</v>
      </c>
      <c r="X26">
        <f t="shared" si="16"/>
        <v>3.5785921572066899</v>
      </c>
      <c r="Y26">
        <f t="shared" si="17"/>
        <v>1.6190978420775668</v>
      </c>
      <c r="Z26">
        <f t="shared" si="18"/>
        <v>-160.38151307206047</v>
      </c>
      <c r="AA26">
        <f t="shared" si="19"/>
        <v>-3.8401977085041321</v>
      </c>
      <c r="AB26">
        <f t="shared" si="20"/>
        <v>-0.36770911070697704</v>
      </c>
      <c r="AC26">
        <f t="shared" si="21"/>
        <v>156.85838322929504</v>
      </c>
      <c r="AD26">
        <v>-4.1295319101258103E-2</v>
      </c>
      <c r="AE26">
        <v>4.6357613359807898E-2</v>
      </c>
      <c r="AF26">
        <v>3.4626267026489401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52654.494487170188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1681.2390001855301</v>
      </c>
      <c r="AX26">
        <f t="shared" si="29"/>
        <v>38.122820501461803</v>
      </c>
      <c r="AY26" t="e">
        <f t="shared" si="30"/>
        <v>#DIV/0!</v>
      </c>
      <c r="AZ26" t="e">
        <f t="shared" si="31"/>
        <v>#DIV/0!</v>
      </c>
      <c r="BA26">
        <f t="shared" si="32"/>
        <v>2.267543192684373E-2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2000.05</v>
      </c>
      <c r="CC26">
        <f t="shared" si="40"/>
        <v>1681.2390001855301</v>
      </c>
      <c r="CD26">
        <f t="shared" si="41"/>
        <v>0.84059848513063684</v>
      </c>
      <c r="CE26">
        <f t="shared" si="42"/>
        <v>0.19119697026127386</v>
      </c>
      <c r="CF26">
        <v>6</v>
      </c>
      <c r="CG26">
        <v>0.5</v>
      </c>
      <c r="CH26" t="s">
        <v>345</v>
      </c>
      <c r="CI26">
        <v>1566834344</v>
      </c>
      <c r="CJ26">
        <v>751.03200000000004</v>
      </c>
      <c r="CK26">
        <v>800.05600000000004</v>
      </c>
      <c r="CL26">
        <v>19.7605</v>
      </c>
      <c r="CM26">
        <v>15.482699999999999</v>
      </c>
      <c r="CN26">
        <v>500.01</v>
      </c>
      <c r="CO26">
        <v>99.398799999999994</v>
      </c>
      <c r="CP26">
        <v>9.9770700000000004E-2</v>
      </c>
      <c r="CQ26">
        <v>26.997299999999999</v>
      </c>
      <c r="CR26">
        <v>27.0289</v>
      </c>
      <c r="CS26">
        <v>999.9</v>
      </c>
      <c r="CT26">
        <v>0</v>
      </c>
      <c r="CU26">
        <v>0</v>
      </c>
      <c r="CV26">
        <v>10018.799999999999</v>
      </c>
      <c r="CW26">
        <v>0</v>
      </c>
      <c r="CX26">
        <v>867.07</v>
      </c>
      <c r="CY26">
        <v>-49.023899999999998</v>
      </c>
      <c r="CZ26">
        <v>766.17200000000003</v>
      </c>
      <c r="DA26">
        <v>812.63800000000003</v>
      </c>
      <c r="DB26">
        <v>4.2778499999999999</v>
      </c>
      <c r="DC26">
        <v>751.03200000000004</v>
      </c>
      <c r="DD26">
        <v>800.05600000000004</v>
      </c>
      <c r="DE26">
        <v>19.7605</v>
      </c>
      <c r="DF26">
        <v>15.482699999999999</v>
      </c>
      <c r="DG26">
        <v>1.96417</v>
      </c>
      <c r="DH26">
        <v>1.5389600000000001</v>
      </c>
      <c r="DI26">
        <v>17.1584</v>
      </c>
      <c r="DJ26">
        <v>13.360799999999999</v>
      </c>
      <c r="DK26">
        <v>2000.05</v>
      </c>
      <c r="DL26">
        <v>0.97999899999999995</v>
      </c>
      <c r="DM26">
        <v>2.00013E-2</v>
      </c>
      <c r="DN26">
        <v>0</v>
      </c>
      <c r="DO26">
        <v>709.09400000000005</v>
      </c>
      <c r="DP26">
        <v>4.9996900000000002</v>
      </c>
      <c r="DQ26">
        <v>16172.8</v>
      </c>
      <c r="DR26">
        <v>16112.6</v>
      </c>
      <c r="DS26">
        <v>45.5</v>
      </c>
      <c r="DT26">
        <v>46.186999999999998</v>
      </c>
      <c r="DU26">
        <v>46</v>
      </c>
      <c r="DV26">
        <v>45.311999999999998</v>
      </c>
      <c r="DW26">
        <v>46.625</v>
      </c>
      <c r="DX26">
        <v>1955.15</v>
      </c>
      <c r="DY26">
        <v>39.9</v>
      </c>
      <c r="DZ26">
        <v>0</v>
      </c>
      <c r="EA26">
        <v>1566834339.4000001</v>
      </c>
      <c r="EB26">
        <v>708.86017647058804</v>
      </c>
      <c r="EC26">
        <v>-0.65245103103163604</v>
      </c>
      <c r="ED26">
        <v>-238.235293612319</v>
      </c>
      <c r="EE26">
        <v>16173.641176470601</v>
      </c>
      <c r="EF26">
        <v>10</v>
      </c>
      <c r="EG26">
        <v>0</v>
      </c>
      <c r="EH26" t="s">
        <v>346</v>
      </c>
      <c r="EI26">
        <v>0</v>
      </c>
      <c r="EJ26">
        <v>1.7589999999999999</v>
      </c>
      <c r="EK26">
        <v>0.26100000000000001</v>
      </c>
      <c r="EL26">
        <v>0</v>
      </c>
      <c r="EM26">
        <v>0</v>
      </c>
      <c r="EN26">
        <v>0</v>
      </c>
      <c r="EO26">
        <v>0</v>
      </c>
      <c r="EP26">
        <v>38.069362446135301</v>
      </c>
      <c r="EQ26">
        <v>-0.23292550682496699</v>
      </c>
      <c r="ER26">
        <v>7.5670487843778E-2</v>
      </c>
      <c r="ES26">
        <v>1</v>
      </c>
      <c r="ET26">
        <v>0.23283729797731101</v>
      </c>
      <c r="EU26">
        <v>-2.3740659417086901E-2</v>
      </c>
      <c r="EV26">
        <v>2.5916335100396701E-3</v>
      </c>
      <c r="EW26">
        <v>1</v>
      </c>
      <c r="EX26">
        <v>2</v>
      </c>
      <c r="EY26">
        <v>2</v>
      </c>
      <c r="EZ26" t="s">
        <v>347</v>
      </c>
      <c r="FA26">
        <v>2.9512999999999998</v>
      </c>
      <c r="FB26">
        <v>2.7238500000000001</v>
      </c>
      <c r="FC26">
        <v>0.154253</v>
      </c>
      <c r="FD26">
        <v>0.16299</v>
      </c>
      <c r="FE26">
        <v>9.7374799999999997E-2</v>
      </c>
      <c r="FF26">
        <v>8.3291699999999996E-2</v>
      </c>
      <c r="FG26">
        <v>22616</v>
      </c>
      <c r="FH26">
        <v>20422.7</v>
      </c>
      <c r="FI26">
        <v>24637.4</v>
      </c>
      <c r="FJ26">
        <v>23422.6</v>
      </c>
      <c r="FK26">
        <v>30237.4</v>
      </c>
      <c r="FL26">
        <v>29891.9</v>
      </c>
      <c r="FM26">
        <v>34371</v>
      </c>
      <c r="FN26">
        <v>33528.9</v>
      </c>
      <c r="FO26">
        <v>2.0103200000000001</v>
      </c>
      <c r="FP26">
        <v>2.0464699999999998</v>
      </c>
      <c r="FQ26">
        <v>0.10705000000000001</v>
      </c>
      <c r="FR26">
        <v>0</v>
      </c>
      <c r="FS26">
        <v>25.2758</v>
      </c>
      <c r="FT26">
        <v>999.9</v>
      </c>
      <c r="FU26">
        <v>50.597999999999999</v>
      </c>
      <c r="FV26">
        <v>29.064</v>
      </c>
      <c r="FW26">
        <v>20.5489</v>
      </c>
      <c r="FX26">
        <v>59.496400000000001</v>
      </c>
      <c r="FY26">
        <v>40.088099999999997</v>
      </c>
      <c r="FZ26">
        <v>1</v>
      </c>
      <c r="GA26">
        <v>1.54497E-2</v>
      </c>
      <c r="GB26">
        <v>1.1219300000000001</v>
      </c>
      <c r="GC26">
        <v>20.394600000000001</v>
      </c>
      <c r="GD26">
        <v>5.2467899999999998</v>
      </c>
      <c r="GE26">
        <v>12.0227</v>
      </c>
      <c r="GF26">
        <v>4.9577999999999998</v>
      </c>
      <c r="GG26">
        <v>3.3050000000000002</v>
      </c>
      <c r="GH26">
        <v>9999</v>
      </c>
      <c r="GI26">
        <v>9999</v>
      </c>
      <c r="GJ26">
        <v>467.9</v>
      </c>
      <c r="GK26">
        <v>9999</v>
      </c>
      <c r="GL26">
        <v>1.86859</v>
      </c>
      <c r="GM26">
        <v>1.87317</v>
      </c>
      <c r="GN26">
        <v>1.8759999999999999</v>
      </c>
      <c r="GO26">
        <v>1.8782799999999999</v>
      </c>
      <c r="GP26">
        <v>1.8707199999999999</v>
      </c>
      <c r="GQ26">
        <v>1.87253</v>
      </c>
      <c r="GR26">
        <v>1.8692899999999999</v>
      </c>
      <c r="GS26">
        <v>1.8736299999999999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1.7589999999999999</v>
      </c>
      <c r="HH26">
        <v>0.26100000000000001</v>
      </c>
      <c r="HI26">
        <v>2</v>
      </c>
      <c r="HJ26">
        <v>506.767</v>
      </c>
      <c r="HK26">
        <v>523.303</v>
      </c>
      <c r="HL26">
        <v>24.345099999999999</v>
      </c>
      <c r="HM26">
        <v>27.455100000000002</v>
      </c>
      <c r="HN26">
        <v>30.000499999999999</v>
      </c>
      <c r="HO26">
        <v>27.472300000000001</v>
      </c>
      <c r="HP26">
        <v>27.489899999999999</v>
      </c>
      <c r="HQ26">
        <v>36.444600000000001</v>
      </c>
      <c r="HR26">
        <v>23.6587</v>
      </c>
      <c r="HS26">
        <v>3.1209099999999999</v>
      </c>
      <c r="HT26">
        <v>24.314699999999998</v>
      </c>
      <c r="HU26">
        <v>800</v>
      </c>
      <c r="HV26">
        <v>15.569000000000001</v>
      </c>
      <c r="HW26">
        <v>102.42</v>
      </c>
      <c r="HX26">
        <v>102.22199999999999</v>
      </c>
    </row>
    <row r="27" spans="1:232" x14ac:dyDescent="0.25">
      <c r="A27">
        <v>12</v>
      </c>
      <c r="B27">
        <v>1566834429</v>
      </c>
      <c r="C27">
        <v>1039.5</v>
      </c>
      <c r="D27" t="s">
        <v>373</v>
      </c>
      <c r="E27" t="s">
        <v>374</v>
      </c>
      <c r="G27">
        <v>1566834429</v>
      </c>
      <c r="H27">
        <f t="shared" si="0"/>
        <v>3.3581198259049695E-3</v>
      </c>
      <c r="I27">
        <f t="shared" si="1"/>
        <v>39.035843570115951</v>
      </c>
      <c r="J27">
        <f t="shared" si="2"/>
        <v>949.34299999999996</v>
      </c>
      <c r="K27">
        <f t="shared" si="3"/>
        <v>620.76342234922242</v>
      </c>
      <c r="L27">
        <f t="shared" si="4"/>
        <v>61.765016156353212</v>
      </c>
      <c r="M27">
        <f t="shared" si="5"/>
        <v>94.458184264494093</v>
      </c>
      <c r="N27">
        <f t="shared" si="6"/>
        <v>0.21196979551703193</v>
      </c>
      <c r="O27">
        <f t="shared" si="7"/>
        <v>2.2531731380974542</v>
      </c>
      <c r="P27">
        <f t="shared" si="8"/>
        <v>0.20148171381952723</v>
      </c>
      <c r="Q27">
        <f t="shared" si="9"/>
        <v>0.12682512595850351</v>
      </c>
      <c r="R27">
        <f t="shared" si="10"/>
        <v>321.43343918505832</v>
      </c>
      <c r="S27">
        <f t="shared" si="11"/>
        <v>28.233832307810289</v>
      </c>
      <c r="T27">
        <f t="shared" si="12"/>
        <v>26.971299999999999</v>
      </c>
      <c r="U27">
        <f t="shared" si="13"/>
        <v>3.5731310190908552</v>
      </c>
      <c r="V27">
        <f t="shared" si="14"/>
        <v>55.00741042450349</v>
      </c>
      <c r="W27">
        <f t="shared" si="15"/>
        <v>1.9608961185238598</v>
      </c>
      <c r="X27">
        <f t="shared" si="16"/>
        <v>3.5647853687189079</v>
      </c>
      <c r="Y27">
        <f t="shared" si="17"/>
        <v>1.6122349005669954</v>
      </c>
      <c r="Z27">
        <f t="shared" si="18"/>
        <v>-148.09308432240917</v>
      </c>
      <c r="AA27">
        <f t="shared" si="19"/>
        <v>-4.8346281948001293</v>
      </c>
      <c r="AB27">
        <f t="shared" si="20"/>
        <v>-0.46284162010979379</v>
      </c>
      <c r="AC27">
        <f t="shared" si="21"/>
        <v>168.04288504773925</v>
      </c>
      <c r="AD27">
        <v>-4.1269227311730099E-2</v>
      </c>
      <c r="AE27">
        <v>4.6328323040296299E-2</v>
      </c>
      <c r="AF27">
        <v>3.4608953830779599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52634.135455386953</v>
      </c>
      <c r="AL27" t="s">
        <v>344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0</v>
      </c>
      <c r="AR27" t="s">
        <v>344</v>
      </c>
      <c r="AS27">
        <v>0</v>
      </c>
      <c r="AT27">
        <v>0</v>
      </c>
      <c r="AU27" t="e">
        <f t="shared" si="27"/>
        <v>#DIV/0!</v>
      </c>
      <c r="AV27">
        <v>0.5</v>
      </c>
      <c r="AW27">
        <f t="shared" si="28"/>
        <v>1681.1634001855384</v>
      </c>
      <c r="AX27">
        <f t="shared" si="29"/>
        <v>39.035843570115951</v>
      </c>
      <c r="AY27" t="e">
        <f t="shared" si="30"/>
        <v>#DIV/0!</v>
      </c>
      <c r="AZ27" t="e">
        <f t="shared" si="31"/>
        <v>#DIV/0!</v>
      </c>
      <c r="BA27">
        <f t="shared" si="32"/>
        <v>2.3219541637539715E-2</v>
      </c>
      <c r="BB27" t="e">
        <f t="shared" si="33"/>
        <v>#DIV/0!</v>
      </c>
      <c r="BC27" t="s">
        <v>344</v>
      </c>
      <c r="BD27">
        <v>0</v>
      </c>
      <c r="BE27">
        <f t="shared" si="34"/>
        <v>0</v>
      </c>
      <c r="BF27" t="e">
        <f t="shared" si="35"/>
        <v>#DIV/0!</v>
      </c>
      <c r="BG27" t="e">
        <f t="shared" si="36"/>
        <v>#DIV/0!</v>
      </c>
      <c r="BH27" t="e">
        <f t="shared" si="37"/>
        <v>#DIV/0!</v>
      </c>
      <c r="BI27" t="e">
        <f t="shared" si="38"/>
        <v>#DIV/0!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f t="shared" si="39"/>
        <v>1999.96</v>
      </c>
      <c r="CC27">
        <f t="shared" si="40"/>
        <v>1681.1634001855384</v>
      </c>
      <c r="CD27">
        <f t="shared" si="41"/>
        <v>0.84059851206301051</v>
      </c>
      <c r="CE27">
        <f t="shared" si="42"/>
        <v>0.19119702412602127</v>
      </c>
      <c r="CF27">
        <v>6</v>
      </c>
      <c r="CG27">
        <v>0.5</v>
      </c>
      <c r="CH27" t="s">
        <v>345</v>
      </c>
      <c r="CI27">
        <v>1566834429</v>
      </c>
      <c r="CJ27">
        <v>949.34299999999996</v>
      </c>
      <c r="CK27">
        <v>1000.01</v>
      </c>
      <c r="CL27">
        <v>19.707799999999999</v>
      </c>
      <c r="CM27">
        <v>15.7576</v>
      </c>
      <c r="CN27">
        <v>500.01600000000002</v>
      </c>
      <c r="CO27">
        <v>99.398499999999999</v>
      </c>
      <c r="CP27">
        <v>9.9978700000000004E-2</v>
      </c>
      <c r="CQ27">
        <v>26.9315</v>
      </c>
      <c r="CR27">
        <v>26.971299999999999</v>
      </c>
      <c r="CS27">
        <v>999.9</v>
      </c>
      <c r="CT27">
        <v>0</v>
      </c>
      <c r="CU27">
        <v>0</v>
      </c>
      <c r="CV27">
        <v>10012.5</v>
      </c>
      <c r="CW27">
        <v>0</v>
      </c>
      <c r="CX27">
        <v>894.75599999999997</v>
      </c>
      <c r="CY27">
        <v>-50.667099999999998</v>
      </c>
      <c r="CZ27">
        <v>968.428</v>
      </c>
      <c r="DA27">
        <v>1016.02</v>
      </c>
      <c r="DB27">
        <v>3.9501900000000001</v>
      </c>
      <c r="DC27">
        <v>949.34299999999996</v>
      </c>
      <c r="DD27">
        <v>1000.01</v>
      </c>
      <c r="DE27">
        <v>19.707799999999999</v>
      </c>
      <c r="DF27">
        <v>15.7576</v>
      </c>
      <c r="DG27">
        <v>1.95892</v>
      </c>
      <c r="DH27">
        <v>1.5662799999999999</v>
      </c>
      <c r="DI27">
        <v>17.116199999999999</v>
      </c>
      <c r="DJ27">
        <v>13.631</v>
      </c>
      <c r="DK27">
        <v>1999.96</v>
      </c>
      <c r="DL27">
        <v>0.97999899999999995</v>
      </c>
      <c r="DM27">
        <v>2.00013E-2</v>
      </c>
      <c r="DN27">
        <v>0</v>
      </c>
      <c r="DO27">
        <v>708.90700000000004</v>
      </c>
      <c r="DP27">
        <v>4.9996900000000002</v>
      </c>
      <c r="DQ27">
        <v>16192.5</v>
      </c>
      <c r="DR27">
        <v>16111.9</v>
      </c>
      <c r="DS27">
        <v>45.625</v>
      </c>
      <c r="DT27">
        <v>46.25</v>
      </c>
      <c r="DU27">
        <v>46.125</v>
      </c>
      <c r="DV27">
        <v>45.436999999999998</v>
      </c>
      <c r="DW27">
        <v>46.75</v>
      </c>
      <c r="DX27">
        <v>1955.06</v>
      </c>
      <c r="DY27">
        <v>39.9</v>
      </c>
      <c r="DZ27">
        <v>0</v>
      </c>
      <c r="EA27">
        <v>1566834424</v>
      </c>
      <c r="EB27">
        <v>708.56347058823496</v>
      </c>
      <c r="EC27">
        <v>-0.59730392119915199</v>
      </c>
      <c r="ED27">
        <v>164.26470719597</v>
      </c>
      <c r="EE27">
        <v>16141.370588235301</v>
      </c>
      <c r="EF27">
        <v>10</v>
      </c>
      <c r="EG27">
        <v>0</v>
      </c>
      <c r="EH27" t="s">
        <v>346</v>
      </c>
      <c r="EI27">
        <v>0</v>
      </c>
      <c r="EJ27">
        <v>1.7589999999999999</v>
      </c>
      <c r="EK27">
        <v>0.26100000000000001</v>
      </c>
      <c r="EL27">
        <v>0</v>
      </c>
      <c r="EM27">
        <v>0</v>
      </c>
      <c r="EN27">
        <v>0</v>
      </c>
      <c r="EO27">
        <v>0</v>
      </c>
      <c r="EP27">
        <v>39.0370243786179</v>
      </c>
      <c r="EQ27">
        <v>-0.28957267728368402</v>
      </c>
      <c r="ER27">
        <v>6.8091983769591899E-2</v>
      </c>
      <c r="ES27">
        <v>1</v>
      </c>
      <c r="ET27">
        <v>0.214521177525272</v>
      </c>
      <c r="EU27">
        <v>-1.10947134932957E-2</v>
      </c>
      <c r="EV27">
        <v>1.1814069584657699E-3</v>
      </c>
      <c r="EW27">
        <v>1</v>
      </c>
      <c r="EX27">
        <v>2</v>
      </c>
      <c r="EY27">
        <v>2</v>
      </c>
      <c r="EZ27" t="s">
        <v>347</v>
      </c>
      <c r="FA27">
        <v>2.9512399999999999</v>
      </c>
      <c r="FB27">
        <v>2.7240000000000002</v>
      </c>
      <c r="FC27">
        <v>0.18007200000000001</v>
      </c>
      <c r="FD27">
        <v>0.18845100000000001</v>
      </c>
      <c r="FE27">
        <v>9.7172999999999995E-2</v>
      </c>
      <c r="FF27">
        <v>8.4351700000000002E-2</v>
      </c>
      <c r="FG27">
        <v>21922</v>
      </c>
      <c r="FH27">
        <v>19799.3</v>
      </c>
      <c r="FI27">
        <v>24633.7</v>
      </c>
      <c r="FJ27">
        <v>23420.400000000001</v>
      </c>
      <c r="FK27">
        <v>30240.2</v>
      </c>
      <c r="FL27">
        <v>29854.6</v>
      </c>
      <c r="FM27">
        <v>34366.199999999997</v>
      </c>
      <c r="FN27">
        <v>33525.599999999999</v>
      </c>
      <c r="FO27">
        <v>2.0091700000000001</v>
      </c>
      <c r="FP27">
        <v>2.04623</v>
      </c>
      <c r="FQ27">
        <v>0.103269</v>
      </c>
      <c r="FR27">
        <v>0</v>
      </c>
      <c r="FS27">
        <v>25.28</v>
      </c>
      <c r="FT27">
        <v>999.9</v>
      </c>
      <c r="FU27">
        <v>50.524999999999999</v>
      </c>
      <c r="FV27">
        <v>29.114000000000001</v>
      </c>
      <c r="FW27">
        <v>20.5794</v>
      </c>
      <c r="FX27">
        <v>59.996400000000001</v>
      </c>
      <c r="FY27">
        <v>40.292499999999997</v>
      </c>
      <c r="FZ27">
        <v>1</v>
      </c>
      <c r="GA27">
        <v>2.0398900000000001E-2</v>
      </c>
      <c r="GB27">
        <v>0.83566499999999999</v>
      </c>
      <c r="GC27">
        <v>20.396699999999999</v>
      </c>
      <c r="GD27">
        <v>5.2448399999999999</v>
      </c>
      <c r="GE27">
        <v>12.022399999999999</v>
      </c>
      <c r="GF27">
        <v>4.9577499999999999</v>
      </c>
      <c r="GG27">
        <v>3.3050000000000002</v>
      </c>
      <c r="GH27">
        <v>9999</v>
      </c>
      <c r="GI27">
        <v>9999</v>
      </c>
      <c r="GJ27">
        <v>467.9</v>
      </c>
      <c r="GK27">
        <v>9999</v>
      </c>
      <c r="GL27">
        <v>1.86859</v>
      </c>
      <c r="GM27">
        <v>1.87317</v>
      </c>
      <c r="GN27">
        <v>1.87602</v>
      </c>
      <c r="GO27">
        <v>1.8782700000000001</v>
      </c>
      <c r="GP27">
        <v>1.87073</v>
      </c>
      <c r="GQ27">
        <v>1.8725499999999999</v>
      </c>
      <c r="GR27">
        <v>1.86931</v>
      </c>
      <c r="GS27">
        <v>1.8736299999999999</v>
      </c>
      <c r="GT27" t="s">
        <v>348</v>
      </c>
      <c r="GU27" t="s">
        <v>19</v>
      </c>
      <c r="GV27" t="s">
        <v>19</v>
      </c>
      <c r="GW27" t="s">
        <v>19</v>
      </c>
      <c r="GX27" t="s">
        <v>349</v>
      </c>
      <c r="GY27" t="s">
        <v>350</v>
      </c>
      <c r="GZ27" t="s">
        <v>351</v>
      </c>
      <c r="HA27" t="s">
        <v>351</v>
      </c>
      <c r="HB27" t="s">
        <v>351</v>
      </c>
      <c r="HC27" t="s">
        <v>351</v>
      </c>
      <c r="HD27">
        <v>0</v>
      </c>
      <c r="HE27">
        <v>100</v>
      </c>
      <c r="HF27">
        <v>100</v>
      </c>
      <c r="HG27">
        <v>1.7589999999999999</v>
      </c>
      <c r="HH27">
        <v>0.26100000000000001</v>
      </c>
      <c r="HI27">
        <v>2</v>
      </c>
      <c r="HJ27">
        <v>506.58</v>
      </c>
      <c r="HK27">
        <v>523.71699999999998</v>
      </c>
      <c r="HL27">
        <v>24.325800000000001</v>
      </c>
      <c r="HM27">
        <v>27.5245</v>
      </c>
      <c r="HN27">
        <v>30.0002</v>
      </c>
      <c r="HO27">
        <v>27.535299999999999</v>
      </c>
      <c r="HP27">
        <v>27.552099999999999</v>
      </c>
      <c r="HQ27">
        <v>43.699100000000001</v>
      </c>
      <c r="HR27">
        <v>22.814800000000002</v>
      </c>
      <c r="HS27">
        <v>1.99586</v>
      </c>
      <c r="HT27">
        <v>24.342500000000001</v>
      </c>
      <c r="HU27">
        <v>1000</v>
      </c>
      <c r="HV27">
        <v>15.7843</v>
      </c>
      <c r="HW27">
        <v>102.405</v>
      </c>
      <c r="HX27">
        <v>102.212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2019-08-25T10:47:27Z</dcterms:created>
  <dcterms:modified xsi:type="dcterms:W3CDTF">2019-08-27T23:42:36Z</dcterms:modified>
</cp:coreProperties>
</file>