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57E0020A-5005-4759-BEA1-350A82D9B23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V27" i="1" s="1"/>
  <c r="W27" i="1"/>
  <c r="O27" i="1"/>
  <c r="CE26" i="1"/>
  <c r="CD26" i="1"/>
  <c r="CB26" i="1"/>
  <c r="CC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/>
  <c r="M26" i="1" s="1"/>
  <c r="X26" i="1"/>
  <c r="W26" i="1"/>
  <c r="V26" i="1" s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J24" i="1" s="1"/>
  <c r="X24" i="1"/>
  <c r="W24" i="1"/>
  <c r="O24" i="1"/>
  <c r="CE23" i="1"/>
  <c r="CD23" i="1"/>
  <c r="CB23" i="1"/>
  <c r="BI23" i="1"/>
  <c r="BH23" i="1"/>
  <c r="BG23" i="1"/>
  <c r="BF23" i="1"/>
  <c r="BE23" i="1"/>
  <c r="BB23" i="1"/>
  <c r="AZ23" i="1"/>
  <c r="AU23" i="1"/>
  <c r="AO23" i="1"/>
  <c r="AP23" i="1" s="1"/>
  <c r="AK23" i="1"/>
  <c r="AI23" i="1" s="1"/>
  <c r="X23" i="1"/>
  <c r="W23" i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P22" i="1"/>
  <c r="AO22" i="1"/>
  <c r="AK22" i="1"/>
  <c r="AI22" i="1" s="1"/>
  <c r="X22" i="1"/>
  <c r="W22" i="1"/>
  <c r="V22" i="1" s="1"/>
  <c r="O22" i="1"/>
  <c r="CE21" i="1"/>
  <c r="CD21" i="1"/>
  <c r="CC21" i="1" s="1"/>
  <c r="R21" i="1" s="1"/>
  <c r="CB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M20" i="1" s="1"/>
  <c r="X20" i="1"/>
  <c r="W20" i="1"/>
  <c r="V20" i="1"/>
  <c r="O20" i="1"/>
  <c r="CE19" i="1"/>
  <c r="CD19" i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H19" i="1" s="1"/>
  <c r="X19" i="1"/>
  <c r="W19" i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O17" i="1"/>
  <c r="V17" i="1" l="1"/>
  <c r="V19" i="1"/>
  <c r="V21" i="1"/>
  <c r="V24" i="1"/>
  <c r="V25" i="1"/>
  <c r="CC20" i="1"/>
  <c r="CC22" i="1"/>
  <c r="AW22" i="1" s="1"/>
  <c r="CC23" i="1"/>
  <c r="AW23" i="1" s="1"/>
  <c r="AY23" i="1" s="1"/>
  <c r="M17" i="1"/>
  <c r="AJ17" i="1"/>
  <c r="H25" i="1"/>
  <c r="Z25" i="1" s="1"/>
  <c r="I25" i="1"/>
  <c r="AX25" i="1" s="1"/>
  <c r="M23" i="1"/>
  <c r="I23" i="1"/>
  <c r="AX23" i="1" s="1"/>
  <c r="AJ23" i="1"/>
  <c r="AW20" i="1"/>
  <c r="AY20" i="1" s="1"/>
  <c r="R20" i="1"/>
  <c r="CC17" i="1"/>
  <c r="AW17" i="1" s="1"/>
  <c r="AY17" i="1" s="1"/>
  <c r="CC18" i="1"/>
  <c r="R18" i="1" s="1"/>
  <c r="V23" i="1"/>
  <c r="CC24" i="1"/>
  <c r="R24" i="1" s="1"/>
  <c r="AY22" i="1"/>
  <c r="I24" i="1"/>
  <c r="AX24" i="1" s="1"/>
  <c r="I19" i="1"/>
  <c r="AX19" i="1" s="1"/>
  <c r="CC19" i="1"/>
  <c r="CC25" i="1"/>
  <c r="AW25" i="1" s="1"/>
  <c r="CC27" i="1"/>
  <c r="R27" i="1" s="1"/>
  <c r="V18" i="1"/>
  <c r="AW19" i="1"/>
  <c r="AY19" i="1" s="1"/>
  <c r="R19" i="1"/>
  <c r="J27" i="1"/>
  <c r="I27" i="1"/>
  <c r="AX27" i="1" s="1"/>
  <c r="H27" i="1"/>
  <c r="AJ27" i="1"/>
  <c r="M27" i="1"/>
  <c r="J18" i="1"/>
  <c r="I18" i="1"/>
  <c r="AX18" i="1" s="1"/>
  <c r="H18" i="1"/>
  <c r="AJ18" i="1"/>
  <c r="M18" i="1"/>
  <c r="J21" i="1"/>
  <c r="I21" i="1"/>
  <c r="AX21" i="1" s="1"/>
  <c r="H21" i="1"/>
  <c r="AJ21" i="1"/>
  <c r="M21" i="1"/>
  <c r="Z19" i="1"/>
  <c r="AJ22" i="1"/>
  <c r="M22" i="1"/>
  <c r="H22" i="1"/>
  <c r="J22" i="1"/>
  <c r="I22" i="1"/>
  <c r="AX22" i="1" s="1"/>
  <c r="BA22" i="1" s="1"/>
  <c r="AW26" i="1"/>
  <c r="AY26" i="1" s="1"/>
  <c r="R26" i="1"/>
  <c r="H17" i="1"/>
  <c r="J19" i="1"/>
  <c r="AJ20" i="1"/>
  <c r="AW21" i="1"/>
  <c r="AY21" i="1" s="1"/>
  <c r="H23" i="1"/>
  <c r="M24" i="1"/>
  <c r="J25" i="1"/>
  <c r="AJ26" i="1"/>
  <c r="R22" i="1"/>
  <c r="H26" i="1"/>
  <c r="I17" i="1"/>
  <c r="AX17" i="1" s="1"/>
  <c r="H20" i="1"/>
  <c r="J17" i="1"/>
  <c r="I20" i="1"/>
  <c r="AX20" i="1" s="1"/>
  <c r="J23" i="1"/>
  <c r="AJ24" i="1"/>
  <c r="I26" i="1"/>
  <c r="AX26" i="1" s="1"/>
  <c r="BA26" i="1" s="1"/>
  <c r="M19" i="1"/>
  <c r="J20" i="1"/>
  <c r="H24" i="1"/>
  <c r="M25" i="1"/>
  <c r="J26" i="1"/>
  <c r="AJ19" i="1"/>
  <c r="AJ25" i="1"/>
  <c r="AW18" i="1" l="1"/>
  <c r="AY18" i="1" s="1"/>
  <c r="R17" i="1"/>
  <c r="S17" i="1" s="1"/>
  <c r="T17" i="1" s="1"/>
  <c r="P17" i="1" s="1"/>
  <c r="N17" i="1" s="1"/>
  <c r="Q17" i="1" s="1"/>
  <c r="K17" i="1" s="1"/>
  <c r="L17" i="1" s="1"/>
  <c r="R23" i="1"/>
  <c r="BA17" i="1"/>
  <c r="AW27" i="1"/>
  <c r="AY27" i="1" s="1"/>
  <c r="AY25" i="1"/>
  <c r="BA25" i="1"/>
  <c r="AW24" i="1"/>
  <c r="AY24" i="1" s="1"/>
  <c r="BA20" i="1"/>
  <c r="R25" i="1"/>
  <c r="S25" i="1" s="1"/>
  <c r="T25" i="1" s="1"/>
  <c r="BA21" i="1"/>
  <c r="Z26" i="1"/>
  <c r="S22" i="1"/>
  <c r="T22" i="1" s="1"/>
  <c r="P22" i="1" s="1"/>
  <c r="N22" i="1" s="1"/>
  <c r="Q22" i="1" s="1"/>
  <c r="K22" i="1" s="1"/>
  <c r="L22" i="1" s="1"/>
  <c r="Z17" i="1"/>
  <c r="S23" i="1"/>
  <c r="T23" i="1" s="1"/>
  <c r="S18" i="1"/>
  <c r="T18" i="1" s="1"/>
  <c r="P18" i="1" s="1"/>
  <c r="N18" i="1" s="1"/>
  <c r="Q18" i="1" s="1"/>
  <c r="K18" i="1" s="1"/>
  <c r="L18" i="1" s="1"/>
  <c r="S26" i="1"/>
  <c r="T26" i="1" s="1"/>
  <c r="Z18" i="1"/>
  <c r="Z27" i="1"/>
  <c r="S24" i="1"/>
  <c r="T24" i="1" s="1"/>
  <c r="P24" i="1" s="1"/>
  <c r="N24" i="1" s="1"/>
  <c r="Q24" i="1" s="1"/>
  <c r="K24" i="1" s="1"/>
  <c r="L24" i="1" s="1"/>
  <c r="S27" i="1"/>
  <c r="T27" i="1" s="1"/>
  <c r="P27" i="1" s="1"/>
  <c r="N27" i="1" s="1"/>
  <c r="Q27" i="1" s="1"/>
  <c r="K27" i="1" s="1"/>
  <c r="L27" i="1" s="1"/>
  <c r="Z21" i="1"/>
  <c r="S19" i="1"/>
  <c r="T19" i="1" s="1"/>
  <c r="Z24" i="1"/>
  <c r="Z23" i="1"/>
  <c r="S21" i="1"/>
  <c r="T21" i="1" s="1"/>
  <c r="P21" i="1" s="1"/>
  <c r="N21" i="1" s="1"/>
  <c r="Q21" i="1" s="1"/>
  <c r="K21" i="1" s="1"/>
  <c r="L21" i="1" s="1"/>
  <c r="Z22" i="1"/>
  <c r="S20" i="1"/>
  <c r="T20" i="1" s="1"/>
  <c r="P20" i="1" s="1"/>
  <c r="N20" i="1" s="1"/>
  <c r="Q20" i="1" s="1"/>
  <c r="K20" i="1" s="1"/>
  <c r="L20" i="1" s="1"/>
  <c r="Z20" i="1"/>
  <c r="BA19" i="1"/>
  <c r="BA23" i="1"/>
  <c r="BA27" i="1" l="1"/>
  <c r="BA18" i="1"/>
  <c r="BA24" i="1"/>
  <c r="U23" i="1"/>
  <c r="Y23" i="1" s="1"/>
  <c r="AB23" i="1"/>
  <c r="AA23" i="1"/>
  <c r="U19" i="1"/>
  <c r="Y19" i="1" s="1"/>
  <c r="AB19" i="1"/>
  <c r="AA19" i="1"/>
  <c r="P19" i="1"/>
  <c r="N19" i="1" s="1"/>
  <c r="Q19" i="1" s="1"/>
  <c r="K19" i="1" s="1"/>
  <c r="L19" i="1" s="1"/>
  <c r="U26" i="1"/>
  <c r="Y26" i="1" s="1"/>
  <c r="AB26" i="1"/>
  <c r="AA26" i="1"/>
  <c r="U20" i="1"/>
  <c r="Y20" i="1" s="1"/>
  <c r="AB20" i="1"/>
  <c r="AA20" i="1"/>
  <c r="P23" i="1"/>
  <c r="N23" i="1" s="1"/>
  <c r="Q23" i="1" s="1"/>
  <c r="K23" i="1" s="1"/>
  <c r="L23" i="1" s="1"/>
  <c r="AA24" i="1"/>
  <c r="U24" i="1"/>
  <c r="Y24" i="1" s="1"/>
  <c r="AB24" i="1"/>
  <c r="U17" i="1"/>
  <c r="Y17" i="1" s="1"/>
  <c r="AB17" i="1"/>
  <c r="AA17" i="1"/>
  <c r="U22" i="1"/>
  <c r="Y22" i="1" s="1"/>
  <c r="AB22" i="1"/>
  <c r="AA22" i="1"/>
  <c r="U27" i="1"/>
  <c r="Y27" i="1" s="1"/>
  <c r="AB27" i="1"/>
  <c r="AA27" i="1"/>
  <c r="AA18" i="1"/>
  <c r="AB18" i="1"/>
  <c r="U18" i="1"/>
  <c r="Y18" i="1" s="1"/>
  <c r="P26" i="1"/>
  <c r="N26" i="1" s="1"/>
  <c r="Q26" i="1" s="1"/>
  <c r="K26" i="1" s="1"/>
  <c r="L26" i="1" s="1"/>
  <c r="AA21" i="1"/>
  <c r="U21" i="1"/>
  <c r="Y21" i="1" s="1"/>
  <c r="AB21" i="1"/>
  <c r="U25" i="1"/>
  <c r="Y25" i="1" s="1"/>
  <c r="AB25" i="1"/>
  <c r="AA25" i="1"/>
  <c r="P25" i="1"/>
  <c r="N25" i="1" s="1"/>
  <c r="Q25" i="1" s="1"/>
  <c r="K25" i="1" s="1"/>
  <c r="L25" i="1" s="1"/>
  <c r="AC21" i="1" l="1"/>
  <c r="AC27" i="1"/>
  <c r="AC22" i="1"/>
  <c r="AC17" i="1"/>
  <c r="AC24" i="1"/>
  <c r="AC26" i="1"/>
  <c r="AC19" i="1"/>
  <c r="AC18" i="1"/>
  <c r="AC20" i="1"/>
  <c r="AC25" i="1"/>
  <c r="AC23" i="1"/>
</calcChain>
</file>

<file path=xl/sharedStrings.xml><?xml version="1.0" encoding="utf-8"?>
<sst xmlns="http://schemas.openxmlformats.org/spreadsheetml/2006/main" count="896" uniqueCount="383">
  <si>
    <t>File opened</t>
  </si>
  <si>
    <t>2019-08-25 10:47:36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</si>
  <si>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</si>
  <si>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</si>
  <si>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</si>
  <si>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</si>
  <si>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</si>
  <si>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</si>
  <si>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</si>
  <si>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</si>
  <si>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</si>
  <si>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</si>
  <si>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</si>
  <si>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{"co2bspan1": "0.999962", "co2bspan2b": "0.311371", "h2obspan2a": "0.0681987", "h2obspanconc1": "12.27", "tazero": "0.0265884", "h2obspanconc2": "0", "h2oaspan2": "0", "chamberpressurezero": "2.57547", "co2bspanconc1": "2500", "oxygen": "21", "h2obspan2b": "0.0681597", "co2aspanconc2": "296.4", "co2aspan2": "-0.0312706", "h2obspan2": "0", "h2oaspanconc2": "0", "co2azero": "0.916881", "h2obzero": "1.02732", "h2oazero": "1.02473", "h2oaspanconc1": "12.27", "co2bspan2": "-0.0303373", "h2oaspan2b": "0.0667894", "co2bspan2a": "0.314381", "ssb_ref": "27856.8", "ssa_ref": "28807", "co2aspan2b": "0.308739", "co2aspan2a": "0.311586", "flowmeterzero": "1.02033", "co2aspan1": "1.00061", "co2aspanconc1": "2500", "flowbzero": "0.30202", "h2oaspan2a": "0.0665509", "co2bzero": "0.956001", "h2oaspan1": "1.00358", "h2obspan1": "0.999428", "flowazero": "0.31735", "tbzero": "0.113358", "co2bspanconc2": "296.4"}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</si>
  <si>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</si>
  <si>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</si>
  <si>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</si>
  <si>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</si>
  <si>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</si>
  <si>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</si>
  <si>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</si>
  <si>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</si>
  <si>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</si>
  <si>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10:47:36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</si>
  <si>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</si>
  <si>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</si>
  <si>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</si>
  <si>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</si>
  <si>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</si>
  <si>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</si>
  <si>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</si>
  <si>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</si>
  <si>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</si>
  <si>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</si>
  <si>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</si>
  <si>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</si>
  <si>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</si>
  <si>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</si>
  <si>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</si>
  <si>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</si>
  <si>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</si>
  <si>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</si>
  <si>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</si>
  <si>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</si>
  <si>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</si>
  <si>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</si>
  <si>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</si>
  <si>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</si>
  <si>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</si>
  <si>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</si>
  <si>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</si>
  <si>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</si>
  <si>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</si>
  <si>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</si>
  <si>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</si>
  <si>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</si>
  <si>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</si>
  <si>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</si>
  <si>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</si>
  <si>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</si>
  <si>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</si>
  <si>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</si>
  <si>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</si>
  <si>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</si>
  <si>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</si>
  <si>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</si>
  <si>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</si>
  <si>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</si>
  <si>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3.52444 79.9206 377.454 621.8 866.773 1051.97 1228.05 1312.5</t>
  </si>
  <si>
    <t>Fs_true</t>
  </si>
  <si>
    <t>0.0903443 100.836 401.418 601.27 801.849 1001.18 1201.95 1400.7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</si>
  <si>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</si>
  <si>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</si>
  <si>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</si>
  <si>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</si>
  <si>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</si>
  <si>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</si>
  <si>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</si>
  <si>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</si>
  <si>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</si>
  <si>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</si>
  <si>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</si>
  <si>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</si>
  <si>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</si>
  <si>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</si>
  <si>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</si>
  <si>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</si>
  <si>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</si>
  <si>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</si>
  <si>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</si>
  <si>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</si>
  <si>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</si>
  <si>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</si>
  <si>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</si>
  <si>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</si>
  <si>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</si>
  <si>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</si>
  <si>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</si>
  <si>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</si>
  <si>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</si>
  <si>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</si>
  <si>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</si>
  <si>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</si>
  <si>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</si>
  <si>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</si>
  <si>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</si>
  <si>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</si>
  <si>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</si>
  <si>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</si>
  <si>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</si>
  <si>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</si>
  <si>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</si>
  <si>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</si>
  <si>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</si>
  <si>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</si>
  <si>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</si>
  <si>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</si>
  <si>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</si>
  <si>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</si>
  <si>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</si>
  <si>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</si>
  <si>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</si>
  <si>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</si>
  <si>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</si>
  <si>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</si>
  <si>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</si>
  <si>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</si>
  <si>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</si>
  <si>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</si>
  <si>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</si>
  <si>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</si>
  <si>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</si>
  <si>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</si>
  <si>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</si>
  <si>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</si>
  <si>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</si>
  <si>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</si>
  <si>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</si>
  <si>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</si>
  <si>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</si>
  <si>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</si>
  <si>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</si>
  <si>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</si>
  <si>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</si>
  <si>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</si>
  <si>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</si>
  <si>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</si>
  <si>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</si>
  <si>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</si>
  <si>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</si>
  <si>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</si>
  <si>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</si>
  <si>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</si>
  <si>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</si>
  <si>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</si>
  <si>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</si>
  <si>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</si>
  <si>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</si>
  <si>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</si>
  <si>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</si>
  <si>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</si>
  <si>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</si>
  <si>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</si>
  <si>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</si>
  <si>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</si>
  <si>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</si>
  <si>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</si>
  <si>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</si>
  <si>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</si>
  <si>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</si>
  <si>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</si>
  <si>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</si>
  <si>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</si>
  <si>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</si>
  <si>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</si>
  <si>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</si>
  <si>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</si>
  <si>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</si>
  <si>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</si>
  <si>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</si>
  <si>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</si>
  <si>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</si>
  <si>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</si>
  <si>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</si>
  <si>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</si>
  <si>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</si>
  <si>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</si>
  <si>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</si>
  <si>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</si>
  <si>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</si>
  <si>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</si>
  <si>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</si>
  <si>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</si>
  <si>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</si>
  <si>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</si>
  <si>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</si>
  <si>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</si>
  <si>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</si>
  <si>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</si>
  <si>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</si>
  <si>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</si>
  <si>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</si>
  <si>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</si>
  <si>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</si>
  <si>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</si>
  <si>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</si>
  <si>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</si>
  <si>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</si>
  <si>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</si>
  <si>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</si>
  <si>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</si>
  <si>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</si>
  <si>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</si>
  <si>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</si>
  <si>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</si>
  <si>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</si>
  <si>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</si>
  <si>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</si>
  <si>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</si>
  <si>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</si>
  <si>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</si>
  <si>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</si>
  <si>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</si>
  <si>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</si>
  <si>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</si>
  <si>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</si>
  <si>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</si>
  <si>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</si>
  <si>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</si>
  <si>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</si>
  <si>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</si>
  <si>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</si>
  <si>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</si>
  <si>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</si>
  <si>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</si>
  <si>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</si>
  <si>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</si>
  <si>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</si>
  <si>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</si>
  <si>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</si>
  <si>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</si>
  <si>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</si>
  <si>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</si>
  <si>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</si>
  <si>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</si>
  <si>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</si>
  <si>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</si>
  <si>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</si>
  <si>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</si>
  <si>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</si>
  <si>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</si>
  <si>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</si>
  <si>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</si>
  <si>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</si>
  <si>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</si>
  <si>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</si>
  <si>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</si>
  <si>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</si>
  <si>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</si>
  <si>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</si>
  <si>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</si>
  <si>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</si>
  <si>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</si>
  <si>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</si>
  <si>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</si>
  <si>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</si>
  <si>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</si>
  <si>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</si>
  <si>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</si>
  <si>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</si>
  <si>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</si>
  <si>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</si>
  <si>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</si>
  <si>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</si>
  <si>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</si>
  <si>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</si>
  <si>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</si>
  <si>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</si>
  <si>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</si>
  <si>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</si>
  <si>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</si>
  <si>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</si>
  <si>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</si>
  <si>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</si>
  <si>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</si>
  <si>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</si>
  <si>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</si>
  <si>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</si>
  <si>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</si>
  <si>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</si>
  <si>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</si>
  <si>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</si>
  <si>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</si>
  <si>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</si>
  <si>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</si>
  <si>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</si>
  <si>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</si>
  <si>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</si>
  <si>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</si>
  <si>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</si>
  <si>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</si>
  <si>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</si>
  <si>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</si>
  <si>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</si>
  <si>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</si>
  <si>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</si>
  <si>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</si>
  <si>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</si>
  <si>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</si>
  <si>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</si>
  <si>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</si>
  <si>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</si>
  <si>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</si>
  <si>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</si>
  <si>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</si>
  <si>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</si>
  <si>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</si>
  <si>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</si>
  <si>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</si>
  <si>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</si>
  <si>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</si>
  <si>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</si>
  <si>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</si>
  <si>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</si>
  <si>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</si>
  <si>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</si>
  <si>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</si>
  <si>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</si>
  <si>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</si>
  <si>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</si>
  <si>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</si>
  <si>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</si>
  <si>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</si>
  <si>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</si>
  <si>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</si>
  <si>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</si>
  <si>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</si>
  <si>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</si>
  <si>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</si>
  <si>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</si>
  <si>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</si>
  <si>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</si>
  <si>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20190826 10:53:19</t>
  </si>
  <si>
    <t>10:53:19</t>
  </si>
  <si>
    <t>-</t>
  </si>
  <si>
    <t>0: Broadleaf</t>
  </si>
  <si>
    <t>--:--:--</t>
  </si>
  <si>
    <t>1/2</t>
  </si>
  <si>
    <t>5</t>
  </si>
  <si>
    <t>11111111</t>
  </si>
  <si>
    <t>oooooooo</t>
  </si>
  <si>
    <t>off</t>
  </si>
  <si>
    <t>20190826 10:57:57</t>
  </si>
  <si>
    <t>10:57:57</t>
  </si>
  <si>
    <t>10:57:29</t>
  </si>
  <si>
    <t>2/2</t>
  </si>
  <si>
    <t>20190826 10:59:57</t>
  </si>
  <si>
    <t>10:59:57</t>
  </si>
  <si>
    <t>11:00:27</t>
  </si>
  <si>
    <t>20190826 11:02:28</t>
  </si>
  <si>
    <t>11:02:28</t>
  </si>
  <si>
    <t>11:01:49</t>
  </si>
  <si>
    <t>20190826 11:04:28</t>
  </si>
  <si>
    <t>11:04:28</t>
  </si>
  <si>
    <t>11:05:07</t>
  </si>
  <si>
    <t>20190826 11:06:17</t>
  </si>
  <si>
    <t>11:06:17</t>
  </si>
  <si>
    <t>11:06:53</t>
  </si>
  <si>
    <t>20190826 11:12:51</t>
  </si>
  <si>
    <t>11:12:51</t>
  </si>
  <si>
    <t>11:12:18</t>
  </si>
  <si>
    <t>20190826 11:14:52</t>
  </si>
  <si>
    <t>11:14:52</t>
  </si>
  <si>
    <t>11:14:22</t>
  </si>
  <si>
    <t>20190826 11:16:33</t>
  </si>
  <si>
    <t>11:16:33</t>
  </si>
  <si>
    <t>11:15:56</t>
  </si>
  <si>
    <t>20190826 11:18:20</t>
  </si>
  <si>
    <t>11:18:20</t>
  </si>
  <si>
    <t>11:17:43</t>
  </si>
  <si>
    <t>20190826 11:20:04</t>
  </si>
  <si>
    <t>11:20:04</t>
  </si>
  <si>
    <t>11:19:21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</si>
</sst>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36.699625799657845</c:v>
                </c:pt>
                <c:pt idx="1">
                  <c:v>36.728166726809519</c:v>
                </c:pt>
                <c:pt idx="2">
                  <c:v>30.420260090099283</c:v>
                </c:pt>
                <c:pt idx="3">
                  <c:v>25.059039740385089</c:v>
                </c:pt>
                <c:pt idx="4">
                  <c:v>15.064502416350084</c:v>
                </c:pt>
                <c:pt idx="5">
                  <c:v>0.4530419345282678</c:v>
                </c:pt>
                <c:pt idx="6">
                  <c:v>39.64105226580697</c:v>
                </c:pt>
                <c:pt idx="7">
                  <c:v>40.900160774822609</c:v>
                </c:pt>
                <c:pt idx="8">
                  <c:v>41.224409439236972</c:v>
                </c:pt>
                <c:pt idx="9">
                  <c:v>41.070000401203977</c:v>
                </c:pt>
                <c:pt idx="10">
                  <c:v>40.975010986416379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71.592847560053443</c:v>
                </c:pt>
                <c:pt idx="1">
                  <c:v>98.985967707417814</c:v>
                </c:pt>
                <c:pt idx="2">
                  <c:v>63.969978368578886</c:v>
                </c:pt>
                <c:pt idx="3">
                  <c:v>47.793734299820791</c:v>
                </c:pt>
                <c:pt idx="4">
                  <c:v>23.340180760075828</c:v>
                </c:pt>
                <c:pt idx="5">
                  <c:v>0.96361990799465902</c:v>
                </c:pt>
                <c:pt idx="6">
                  <c:v>244.88543746106714</c:v>
                </c:pt>
                <c:pt idx="7">
                  <c:v>301.62484800561379</c:v>
                </c:pt>
                <c:pt idx="8">
                  <c:v>360.64033265956363</c:v>
                </c:pt>
                <c:pt idx="9">
                  <c:v>424.31728125253784</c:v>
                </c:pt>
                <c:pt idx="10">
                  <c:v>563.72284260083688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9-47B2-8425-D4BAD8C9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99264"/>
        <c:axId val="419599592"/>
      </c:scatterChart>
      <c:valAx>
        <c:axId val="4195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99592"/>
        <c:crosses val="autoZero"/>
        <c:crossBetween val="midCat"/>
      </c:valAx>
      <c:valAx>
        <c:axId val="4195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8</xdr:row>
      <xdr:rowOff>71437</xdr:rowOff>
    </xdr:from>
    <xdr:to>
      <xdr:col>19</xdr:col>
      <xdr:colOff>19050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F19A9-0221-4DFE-9CAE-480083C62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A23" sqref="A23:XFD23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340</v>
      </c>
      <c r="GJ16" t="s">
        <v>341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1</v>
      </c>
      <c r="B17">
        <v>1566834799.0999999</v>
      </c>
      <c r="C17">
        <v>0</v>
      </c>
      <c r="D17" t="s">
        <v>342</v>
      </c>
      <c r="E17" t="s">
        <v>343</v>
      </c>
      <c r="G17">
        <v>1566834799.0999999</v>
      </c>
      <c r="H17">
        <f t="shared" ref="H17:H27" si="0">CN17*AI17*(CL17-CM17)/(100*CF17*(1000-AI17*CL17))</f>
        <v>3.5058303153839188E-3</v>
      </c>
      <c r="I17">
        <f t="shared" ref="I17:I27" si="1">CN17*AI17*(CK17-CJ17*(1000-AI17*CM17)/(1000-AI17*CL17))/(100*CF17)</f>
        <v>36.699625799657845</v>
      </c>
      <c r="J17">
        <f t="shared" ref="J17:J27" si="2">CJ17 - IF(AI17&gt;1, I17*CF17*100/(AK17*CV17), 0)</f>
        <v>354.43200000000002</v>
      </c>
      <c r="K17">
        <f t="shared" ref="K17:K27" si="3">((Q17-H17/2)*J17-I17)/(Q17+H17/2)</f>
        <v>71.592847560053443</v>
      </c>
      <c r="L17">
        <f t="shared" ref="L17:L27" si="4">K17*(CO17+CP17)/1000</f>
        <v>7.1234951693422603</v>
      </c>
      <c r="M17">
        <f t="shared" ref="M17:M27" si="5">(CJ17 - IF(AI17&gt;1, I17*CF17*100/(AK17*CV17), 0))*(CO17+CP17)/1000</f>
        <v>35.266017848255999</v>
      </c>
      <c r="N17">
        <f t="shared" ref="N17:N27" si="6">2/((1/P17-1/O17)+SIGN(P17)*SQRT((1/P17-1/O17)*(1/P17-1/O17) + 4*CG17/((CG17+1)*(CG17+1))*(2*1/P17*1/O17-1/O17*1/O17)))</f>
        <v>0.2217171782856196</v>
      </c>
      <c r="O17">
        <f t="shared" ref="O17:O27" si="7">AF17+AE17*CF17+AD17*CF17*CF17</f>
        <v>2.2518671154222254</v>
      </c>
      <c r="P17">
        <f t="shared" ref="P17:P27" si="8">H17*(1000-(1000*0.61365*EXP(17.502*T17/(240.97+T17))/(CO17+CP17)+CL17)/2)/(1000*0.61365*EXP(17.502*T17/(240.97+T17))/(CO17+CP17)-CL17)</f>
        <v>0.21026404075116098</v>
      </c>
      <c r="Q17">
        <f t="shared" ref="Q17:Q27" si="9">1/((CG17+1)/(N17/1.6)+1/(O17/1.37)) + CG17/((CG17+1)/(N17/1.6) + CG17/(O17/1.37))</f>
        <v>0.13239472289979382</v>
      </c>
      <c r="R17">
        <f t="shared" ref="R17:R27" si="10">(CC17*CE17)</f>
        <v>321.44724140238736</v>
      </c>
      <c r="S17">
        <f t="shared" ref="S17:S27" si="11">(CQ17+(R17+2*0.95*0.0000000567*(((CQ17+$B$7)+273)^4-(CQ17+273)^4)-44100*H17)/(1.84*29.3*O17+8*0.95*0.0000000567*(CQ17+273)^3))</f>
        <v>28.342186676540049</v>
      </c>
      <c r="T17">
        <f t="shared" ref="T17:T27" si="12">($C$7*CR17+$D$7*CS17+$E$7*S17)</f>
        <v>27.060099999999998</v>
      </c>
      <c r="U17">
        <f t="shared" ref="U17:U27" si="13">0.61365*EXP(17.502*T17/(240.97+T17))</f>
        <v>3.5918129694694301</v>
      </c>
      <c r="V17">
        <f t="shared" ref="V17:V27" si="14">(W17/X17*100)</f>
        <v>55.013553086298131</v>
      </c>
      <c r="W17">
        <f t="shared" ref="W17:W27" si="15">CL17*(CO17+CP17)/1000</f>
        <v>1.9792459496764501</v>
      </c>
      <c r="X17">
        <f t="shared" ref="X17:X27" si="16">0.61365*EXP(17.502*CQ17/(240.97+CQ17))</f>
        <v>3.5977424446148127</v>
      </c>
      <c r="Y17">
        <f t="shared" ref="Y17:Y27" si="17">(U17-CL17*(CO17+CP17)/1000)</f>
        <v>1.61256701979298</v>
      </c>
      <c r="Z17">
        <f t="shared" ref="Z17:Z27" si="18">(-H17*44100)</f>
        <v>-154.60711690843081</v>
      </c>
      <c r="AA17">
        <f t="shared" ref="AA17:AA27" si="19">2*29.3*O17*0.92*(CQ17-T17)</f>
        <v>3.4114147439389133</v>
      </c>
      <c r="AB17">
        <f t="shared" ref="AB17:AB27" si="20">2*0.95*0.0000000567*(((CQ17+$B$7)+273)^4-(T17+273)^4)</f>
        <v>0.32718148991399293</v>
      </c>
      <c r="AC17">
        <f t="shared" ref="AC17:AC27" si="21">R17+AB17+Z17+AA17</f>
        <v>170.57872072780944</v>
      </c>
      <c r="AD17">
        <v>-4.12340316344229E-2</v>
      </c>
      <c r="AE17">
        <v>4.6288812809208303E-2</v>
      </c>
      <c r="AF17">
        <v>3.4585593774061998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52563.662919267925</v>
      </c>
      <c r="AL17" t="s">
        <v>344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0</v>
      </c>
      <c r="AR17" t="s">
        <v>344</v>
      </c>
      <c r="AS17">
        <v>0</v>
      </c>
      <c r="AT17">
        <v>0</v>
      </c>
      <c r="AU17" t="e">
        <f t="shared" ref="AU17:AU27" si="27">1-AS17/AT17</f>
        <v>#DIV/0!</v>
      </c>
      <c r="AV17">
        <v>0.5</v>
      </c>
      <c r="AW17">
        <f t="shared" ref="AW17:AW27" si="28">CC17</f>
        <v>1681.2387001854836</v>
      </c>
      <c r="AX17">
        <f t="shared" ref="AX17:AX27" si="29">I17</f>
        <v>36.699625799657845</v>
      </c>
      <c r="AY17" t="e">
        <f t="shared" ref="AY17:AY27" si="30">AU17*AV17*AW17</f>
        <v>#DIV/0!</v>
      </c>
      <c r="AZ17" t="e">
        <f t="shared" ref="AZ17:AZ27" si="31">BE17/AT17</f>
        <v>#DIV/0!</v>
      </c>
      <c r="BA17">
        <f t="shared" ref="BA17:BA27" si="32">(AX17-AQ17)/AW17</f>
        <v>2.1828920423738126E-2</v>
      </c>
      <c r="BB17" t="e">
        <f t="shared" ref="BB17:BB27" si="33">(AN17-AT17)/AT17</f>
        <v>#DIV/0!</v>
      </c>
      <c r="BC17" t="s">
        <v>344</v>
      </c>
      <c r="BD17">
        <v>0</v>
      </c>
      <c r="BE17">
        <f t="shared" ref="BE17:BE27" si="34">AT17-BD17</f>
        <v>0</v>
      </c>
      <c r="BF17" t="e">
        <f t="shared" ref="BF17:BF27" si="35">(AT17-AS17)/(AT17-BD17)</f>
        <v>#DIV/0!</v>
      </c>
      <c r="BG17" t="e">
        <f t="shared" ref="BG17:BG27" si="36">(AN17-AT17)/(AN17-BD17)</f>
        <v>#DIV/0!</v>
      </c>
      <c r="BH17" t="e">
        <f t="shared" ref="BH17:BH27" si="37">(AT17-AS17)/(AT17-AM17)</f>
        <v>#DIV/0!</v>
      </c>
      <c r="BI17" t="e">
        <f t="shared" ref="BI17:BI27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7" si="39">$B$11*CW17+$C$11*CX17+$F$11*DK17</f>
        <v>2000.05</v>
      </c>
      <c r="CC17">
        <f t="shared" ref="CC17:CC27" si="40">CB17*CD17</f>
        <v>1681.2387001854836</v>
      </c>
      <c r="CD17">
        <f t="shared" ref="CD17:CD27" si="41">($B$11*$D$9+$C$11*$D$9+$F$11*((DX17+DP17)/MAX(DX17+DP17+DY17, 0.1)*$I$9+DY17/MAX(DX17+DP17+DY17, 0.1)*$J$9))/($B$11+$C$11+$F$11)</f>
        <v>0.84059833513436344</v>
      </c>
      <c r="CE17">
        <f t="shared" ref="CE17:CE27" si="42">($B$11*$K$9+$C$11*$K$9+$F$11*((DX17+DP17)/MAX(DX17+DP17+DY17, 0.1)*$P$9+DY17/MAX(DX17+DP17+DY17, 0.1)*$Q$9))/($B$11+$C$11+$F$11)</f>
        <v>0.19119667026872716</v>
      </c>
      <c r="CF17">
        <v>6</v>
      </c>
      <c r="CG17">
        <v>0.5</v>
      </c>
      <c r="CH17" t="s">
        <v>345</v>
      </c>
      <c r="CI17">
        <v>1566834799.0999999</v>
      </c>
      <c r="CJ17">
        <v>354.43200000000002</v>
      </c>
      <c r="CK17">
        <v>399.95699999999999</v>
      </c>
      <c r="CL17">
        <v>19.8919</v>
      </c>
      <c r="CM17">
        <v>15.7691</v>
      </c>
      <c r="CN17">
        <v>500.06200000000001</v>
      </c>
      <c r="CO17">
        <v>99.400099999999995</v>
      </c>
      <c r="CP17">
        <v>9.9995500000000001E-2</v>
      </c>
      <c r="CQ17">
        <v>27.088200000000001</v>
      </c>
      <c r="CR17">
        <v>27.060099999999998</v>
      </c>
      <c r="CS17">
        <v>999.9</v>
      </c>
      <c r="CT17">
        <v>0</v>
      </c>
      <c r="CU17">
        <v>0</v>
      </c>
      <c r="CV17">
        <v>10003.799999999999</v>
      </c>
      <c r="CW17">
        <v>0</v>
      </c>
      <c r="CX17">
        <v>775.94399999999996</v>
      </c>
      <c r="CY17">
        <v>-45.524900000000002</v>
      </c>
      <c r="CZ17">
        <v>361.625</v>
      </c>
      <c r="DA17">
        <v>406.36500000000001</v>
      </c>
      <c r="DB17">
        <v>4.1228699999999998</v>
      </c>
      <c r="DC17">
        <v>354.43200000000002</v>
      </c>
      <c r="DD17">
        <v>399.95699999999999</v>
      </c>
      <c r="DE17">
        <v>19.8919</v>
      </c>
      <c r="DF17">
        <v>15.7691</v>
      </c>
      <c r="DG17">
        <v>1.97726</v>
      </c>
      <c r="DH17">
        <v>1.56745</v>
      </c>
      <c r="DI17">
        <v>17.263400000000001</v>
      </c>
      <c r="DJ17">
        <v>13.6425</v>
      </c>
      <c r="DK17">
        <v>2000.05</v>
      </c>
      <c r="DL17">
        <v>0.98000699999999996</v>
      </c>
      <c r="DM17">
        <v>1.9992599999999999E-2</v>
      </c>
      <c r="DN17">
        <v>0</v>
      </c>
      <c r="DO17">
        <v>763.26800000000003</v>
      </c>
      <c r="DP17">
        <v>4.9996900000000002</v>
      </c>
      <c r="DQ17">
        <v>17206.2</v>
      </c>
      <c r="DR17">
        <v>16112.7</v>
      </c>
      <c r="DS17">
        <v>45.811999999999998</v>
      </c>
      <c r="DT17">
        <v>46.561999999999998</v>
      </c>
      <c r="DU17">
        <v>46.311999999999998</v>
      </c>
      <c r="DV17">
        <v>45.811999999999998</v>
      </c>
      <c r="DW17">
        <v>47</v>
      </c>
      <c r="DX17">
        <v>1955.16</v>
      </c>
      <c r="DY17">
        <v>39.89</v>
      </c>
      <c r="DZ17">
        <v>0</v>
      </c>
      <c r="EA17">
        <v>1566834794.2</v>
      </c>
      <c r="EB17">
        <v>765.89205882352906</v>
      </c>
      <c r="EC17">
        <v>-28.922058781899601</v>
      </c>
      <c r="ED17">
        <v>-607.96568427344198</v>
      </c>
      <c r="EE17">
        <v>17248.694117647101</v>
      </c>
      <c r="EF17">
        <v>10</v>
      </c>
      <c r="EG17">
        <v>0</v>
      </c>
      <c r="EH17" t="s">
        <v>346</v>
      </c>
      <c r="EI17">
        <v>0</v>
      </c>
      <c r="EJ17">
        <v>1.7589999999999999</v>
      </c>
      <c r="EK17">
        <v>0.26100000000000001</v>
      </c>
      <c r="EL17">
        <v>0</v>
      </c>
      <c r="EM17">
        <v>0</v>
      </c>
      <c r="EN17">
        <v>0</v>
      </c>
      <c r="EO17">
        <v>0</v>
      </c>
      <c r="EP17">
        <v>36.959194925676599</v>
      </c>
      <c r="EQ17">
        <v>-1.3852888465381299</v>
      </c>
      <c r="ER17">
        <v>0.150406556514802</v>
      </c>
      <c r="ES17">
        <v>0</v>
      </c>
      <c r="ET17">
        <v>0.227688939584091</v>
      </c>
      <c r="EU17">
        <v>-3.6755878175762202E-2</v>
      </c>
      <c r="EV17">
        <v>3.8487108589598902E-3</v>
      </c>
      <c r="EW17">
        <v>1</v>
      </c>
      <c r="EX17">
        <v>1</v>
      </c>
      <c r="EY17">
        <v>2</v>
      </c>
      <c r="EZ17" t="s">
        <v>347</v>
      </c>
      <c r="FA17">
        <v>2.9510000000000001</v>
      </c>
      <c r="FB17">
        <v>2.7239300000000002</v>
      </c>
      <c r="FC17">
        <v>8.9040099999999997E-2</v>
      </c>
      <c r="FD17">
        <v>9.9321999999999994E-2</v>
      </c>
      <c r="FE17">
        <v>9.77552E-2</v>
      </c>
      <c r="FF17">
        <v>8.4335800000000002E-2</v>
      </c>
      <c r="FG17">
        <v>24339.4</v>
      </c>
      <c r="FH17">
        <v>21961.8</v>
      </c>
      <c r="FI17">
        <v>24618.3</v>
      </c>
      <c r="FJ17">
        <v>23408.7</v>
      </c>
      <c r="FK17">
        <v>30201.7</v>
      </c>
      <c r="FL17">
        <v>29838.6</v>
      </c>
      <c r="FM17">
        <v>34345.1</v>
      </c>
      <c r="FN17">
        <v>33507.599999999999</v>
      </c>
      <c r="FO17">
        <v>2.0053200000000002</v>
      </c>
      <c r="FP17">
        <v>2.0370499999999998</v>
      </c>
      <c r="FQ17">
        <v>8.0317299999999994E-2</v>
      </c>
      <c r="FR17">
        <v>0</v>
      </c>
      <c r="FS17">
        <v>25.7453</v>
      </c>
      <c r="FT17">
        <v>999.9</v>
      </c>
      <c r="FU17">
        <v>50.378</v>
      </c>
      <c r="FV17">
        <v>29.385999999999999</v>
      </c>
      <c r="FW17">
        <v>20.843399999999999</v>
      </c>
      <c r="FX17">
        <v>60.3001</v>
      </c>
      <c r="FY17">
        <v>40.376600000000003</v>
      </c>
      <c r="FZ17">
        <v>1</v>
      </c>
      <c r="GA17">
        <v>4.7337400000000002E-2</v>
      </c>
      <c r="GB17">
        <v>2.5244200000000001</v>
      </c>
      <c r="GC17">
        <v>20.376799999999999</v>
      </c>
      <c r="GD17">
        <v>5.2396000000000003</v>
      </c>
      <c r="GE17">
        <v>12.0219</v>
      </c>
      <c r="GF17">
        <v>4.9573</v>
      </c>
      <c r="GG17">
        <v>3.3045</v>
      </c>
      <c r="GH17">
        <v>9999</v>
      </c>
      <c r="GI17">
        <v>9999</v>
      </c>
      <c r="GJ17">
        <v>468</v>
      </c>
      <c r="GK17">
        <v>9999</v>
      </c>
      <c r="GL17">
        <v>1.86859</v>
      </c>
      <c r="GM17">
        <v>1.87317</v>
      </c>
      <c r="GN17">
        <v>1.87598</v>
      </c>
      <c r="GO17">
        <v>1.8782399999999999</v>
      </c>
      <c r="GP17">
        <v>1.87073</v>
      </c>
      <c r="GQ17">
        <v>1.8725400000000001</v>
      </c>
      <c r="GR17">
        <v>1.8693200000000001</v>
      </c>
      <c r="GS17">
        <v>1.8736299999999999</v>
      </c>
      <c r="GT17" t="s">
        <v>348</v>
      </c>
      <c r="GU17" t="s">
        <v>19</v>
      </c>
      <c r="GV17" t="s">
        <v>19</v>
      </c>
      <c r="GW17" t="s">
        <v>19</v>
      </c>
      <c r="GX17" t="s">
        <v>349</v>
      </c>
      <c r="GY17" t="s">
        <v>350</v>
      </c>
      <c r="GZ17" t="s">
        <v>351</v>
      </c>
      <c r="HA17" t="s">
        <v>351</v>
      </c>
      <c r="HB17" t="s">
        <v>351</v>
      </c>
      <c r="HC17" t="s">
        <v>351</v>
      </c>
      <c r="HD17">
        <v>0</v>
      </c>
      <c r="HE17">
        <v>100</v>
      </c>
      <c r="HF17">
        <v>100</v>
      </c>
      <c r="HG17">
        <v>1.7589999999999999</v>
      </c>
      <c r="HH17">
        <v>0.26100000000000001</v>
      </c>
      <c r="HI17">
        <v>2</v>
      </c>
      <c r="HJ17">
        <v>506.745</v>
      </c>
      <c r="HK17">
        <v>520.26800000000003</v>
      </c>
      <c r="HL17">
        <v>23.2712</v>
      </c>
      <c r="HM17">
        <v>27.863399999999999</v>
      </c>
      <c r="HN17">
        <v>30.000299999999999</v>
      </c>
      <c r="HO17">
        <v>27.8414</v>
      </c>
      <c r="HP17">
        <v>27.856000000000002</v>
      </c>
      <c r="HQ17">
        <v>20.823899999999998</v>
      </c>
      <c r="HR17">
        <v>24.182500000000001</v>
      </c>
      <c r="HS17">
        <v>1.86415</v>
      </c>
      <c r="HT17">
        <v>23.234100000000002</v>
      </c>
      <c r="HU17">
        <v>400</v>
      </c>
      <c r="HV17">
        <v>15.7218</v>
      </c>
      <c r="HW17">
        <v>102.342</v>
      </c>
      <c r="HX17">
        <v>102.15900000000001</v>
      </c>
    </row>
    <row r="18" spans="1:232" x14ac:dyDescent="0.25">
      <c r="A18">
        <v>2</v>
      </c>
      <c r="B18">
        <v>1566835077.0999999</v>
      </c>
      <c r="C18">
        <v>278</v>
      </c>
      <c r="D18" t="s">
        <v>352</v>
      </c>
      <c r="E18" t="s">
        <v>353</v>
      </c>
      <c r="G18">
        <v>1566835077.0999999</v>
      </c>
      <c r="H18">
        <f t="shared" si="0"/>
        <v>3.8981140577101147E-3</v>
      </c>
      <c r="I18">
        <f t="shared" si="1"/>
        <v>36.728166726809519</v>
      </c>
      <c r="J18">
        <f t="shared" si="2"/>
        <v>354.29599999999999</v>
      </c>
      <c r="K18">
        <f t="shared" si="3"/>
        <v>98.985967707417814</v>
      </c>
      <c r="L18">
        <f t="shared" si="4"/>
        <v>9.8488910660434676</v>
      </c>
      <c r="M18">
        <f t="shared" si="5"/>
        <v>35.251690617895996</v>
      </c>
      <c r="N18">
        <f t="shared" si="6"/>
        <v>0.24801778279922682</v>
      </c>
      <c r="O18">
        <f t="shared" si="7"/>
        <v>2.2500058545399044</v>
      </c>
      <c r="P18">
        <f t="shared" si="8"/>
        <v>0.23376891393704888</v>
      </c>
      <c r="Q18">
        <f t="shared" si="9"/>
        <v>0.1473175135120442</v>
      </c>
      <c r="R18">
        <f t="shared" si="10"/>
        <v>321.47709270989509</v>
      </c>
      <c r="S18">
        <f t="shared" si="11"/>
        <v>28.174371524301637</v>
      </c>
      <c r="T18">
        <f t="shared" si="12"/>
        <v>27.087900000000001</v>
      </c>
      <c r="U18">
        <f t="shared" si="13"/>
        <v>3.5976790955146729</v>
      </c>
      <c r="V18">
        <f t="shared" si="14"/>
        <v>55.302173082780548</v>
      </c>
      <c r="W18">
        <f t="shared" si="15"/>
        <v>1.9850915750861</v>
      </c>
      <c r="X18">
        <f t="shared" si="16"/>
        <v>3.5895362956436849</v>
      </c>
      <c r="Y18">
        <f t="shared" si="17"/>
        <v>1.6125875204285729</v>
      </c>
      <c r="Z18">
        <f t="shared" si="18"/>
        <v>-171.90682994501606</v>
      </c>
      <c r="AA18">
        <f t="shared" si="19"/>
        <v>-4.6822693833165685</v>
      </c>
      <c r="AB18">
        <f t="shared" si="20"/>
        <v>-0.44941298222220488</v>
      </c>
      <c r="AC18">
        <f t="shared" si="21"/>
        <v>144.43858039934025</v>
      </c>
      <c r="AD18">
        <v>-4.11839049359791E-2</v>
      </c>
      <c r="AE18">
        <v>4.6232541198865301E-2</v>
      </c>
      <c r="AF18">
        <v>3.4552311850419599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52509.125045676687</v>
      </c>
      <c r="AL18" t="s">
        <v>344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344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1681.3905001855601</v>
      </c>
      <c r="AX18">
        <f t="shared" si="29"/>
        <v>36.728166726809519</v>
      </c>
      <c r="AY18" t="e">
        <f t="shared" si="30"/>
        <v>#DIV/0!</v>
      </c>
      <c r="AZ18" t="e">
        <f t="shared" si="31"/>
        <v>#DIV/0!</v>
      </c>
      <c r="BA18">
        <f t="shared" si="32"/>
        <v>2.1843924253619942E-2</v>
      </c>
      <c r="BB18" t="e">
        <f t="shared" si="33"/>
        <v>#DIV/0!</v>
      </c>
      <c r="BC18" t="s">
        <v>344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2000.23</v>
      </c>
      <c r="CC18">
        <f t="shared" si="40"/>
        <v>1681.3905001855601</v>
      </c>
      <c r="CD18">
        <f t="shared" si="41"/>
        <v>0.84059858125593556</v>
      </c>
      <c r="CE18">
        <f t="shared" si="42"/>
        <v>0.1911971625118713</v>
      </c>
      <c r="CF18">
        <v>6</v>
      </c>
      <c r="CG18">
        <v>0.5</v>
      </c>
      <c r="CH18" t="s">
        <v>345</v>
      </c>
      <c r="CI18">
        <v>1566835077.0999999</v>
      </c>
      <c r="CJ18">
        <v>354.29599999999999</v>
      </c>
      <c r="CK18">
        <v>400.02499999999998</v>
      </c>
      <c r="CL18">
        <v>19.9511</v>
      </c>
      <c r="CM18">
        <v>15.366899999999999</v>
      </c>
      <c r="CN18">
        <v>500.02300000000002</v>
      </c>
      <c r="CO18">
        <v>99.3977</v>
      </c>
      <c r="CP18">
        <v>0.100151</v>
      </c>
      <c r="CQ18">
        <v>27.049299999999999</v>
      </c>
      <c r="CR18">
        <v>27.087900000000001</v>
      </c>
      <c r="CS18">
        <v>999.9</v>
      </c>
      <c r="CT18">
        <v>0</v>
      </c>
      <c r="CU18">
        <v>0</v>
      </c>
      <c r="CV18">
        <v>9991.8799999999992</v>
      </c>
      <c r="CW18">
        <v>0</v>
      </c>
      <c r="CX18">
        <v>782.23199999999997</v>
      </c>
      <c r="CY18">
        <v>-45.729100000000003</v>
      </c>
      <c r="CZ18">
        <v>361.50900000000001</v>
      </c>
      <c r="DA18">
        <v>406.26799999999997</v>
      </c>
      <c r="DB18">
        <v>4.5841700000000003</v>
      </c>
      <c r="DC18">
        <v>353.14499999999998</v>
      </c>
      <c r="DD18">
        <v>400.02499999999998</v>
      </c>
      <c r="DE18">
        <v>19.7821</v>
      </c>
      <c r="DF18">
        <v>15.366899999999999</v>
      </c>
      <c r="DG18">
        <v>1.98309</v>
      </c>
      <c r="DH18">
        <v>1.5274399999999999</v>
      </c>
      <c r="DI18">
        <v>17.309999999999999</v>
      </c>
      <c r="DJ18">
        <v>13.2456</v>
      </c>
      <c r="DK18">
        <v>2000.23</v>
      </c>
      <c r="DL18">
        <v>0.97999499999999995</v>
      </c>
      <c r="DM18">
        <v>2.00047E-2</v>
      </c>
      <c r="DN18">
        <v>0</v>
      </c>
      <c r="DO18">
        <v>729.28499999999997</v>
      </c>
      <c r="DP18">
        <v>4.9996900000000002</v>
      </c>
      <c r="DQ18">
        <v>16398.2</v>
      </c>
      <c r="DR18">
        <v>16114.1</v>
      </c>
      <c r="DS18">
        <v>45.811999999999998</v>
      </c>
      <c r="DT18">
        <v>46.436999999999998</v>
      </c>
      <c r="DU18">
        <v>46.311999999999998</v>
      </c>
      <c r="DV18">
        <v>45.686999999999998</v>
      </c>
      <c r="DW18">
        <v>46.936999999999998</v>
      </c>
      <c r="DX18">
        <v>1955.32</v>
      </c>
      <c r="DY18">
        <v>39.909999999999997</v>
      </c>
      <c r="DZ18">
        <v>0</v>
      </c>
      <c r="EA18">
        <v>1566835072.5999999</v>
      </c>
      <c r="EB18">
        <v>729.47647058823497</v>
      </c>
      <c r="EC18">
        <v>-6.8492646587249402</v>
      </c>
      <c r="ED18">
        <v>-77.573528980789504</v>
      </c>
      <c r="EE18">
        <v>16405.188235294099</v>
      </c>
      <c r="EF18">
        <v>10</v>
      </c>
      <c r="EG18">
        <v>1566835049.0999999</v>
      </c>
      <c r="EH18" t="s">
        <v>354</v>
      </c>
      <c r="EI18">
        <v>1</v>
      </c>
      <c r="EJ18">
        <v>1.151</v>
      </c>
      <c r="EK18">
        <v>0.16900000000000001</v>
      </c>
      <c r="EL18">
        <v>400</v>
      </c>
      <c r="EM18">
        <v>15</v>
      </c>
      <c r="EN18">
        <v>0.03</v>
      </c>
      <c r="EO18">
        <v>0.02</v>
      </c>
      <c r="EP18">
        <v>36.969366608718602</v>
      </c>
      <c r="EQ18">
        <v>-0.13980874541190699</v>
      </c>
      <c r="ER18">
        <v>0.46703305972001502</v>
      </c>
      <c r="ES18">
        <v>1</v>
      </c>
      <c r="ET18">
        <v>0.24171226697218201</v>
      </c>
      <c r="EU18">
        <v>9.1025653597871001E-2</v>
      </c>
      <c r="EV18">
        <v>1.14646011894429E-2</v>
      </c>
      <c r="EW18">
        <v>1</v>
      </c>
      <c r="EX18">
        <v>2</v>
      </c>
      <c r="EY18">
        <v>2</v>
      </c>
      <c r="EZ18" t="s">
        <v>355</v>
      </c>
      <c r="FA18">
        <v>2.9507599999999998</v>
      </c>
      <c r="FB18">
        <v>2.7239900000000001</v>
      </c>
      <c r="FC18">
        <v>8.8742299999999996E-2</v>
      </c>
      <c r="FD18">
        <v>9.9287899999999998E-2</v>
      </c>
      <c r="FE18">
        <v>9.7325999999999996E-2</v>
      </c>
      <c r="FF18">
        <v>8.2731299999999994E-2</v>
      </c>
      <c r="FG18">
        <v>24341.4</v>
      </c>
      <c r="FH18">
        <v>21960.5</v>
      </c>
      <c r="FI18">
        <v>24612.9</v>
      </c>
      <c r="FJ18">
        <v>23406.9</v>
      </c>
      <c r="FK18">
        <v>30210.1</v>
      </c>
      <c r="FL18">
        <v>29888.3</v>
      </c>
      <c r="FM18">
        <v>34338</v>
      </c>
      <c r="FN18">
        <v>33504.5</v>
      </c>
      <c r="FO18">
        <v>2.0029699999999999</v>
      </c>
      <c r="FP18">
        <v>2.0329700000000002</v>
      </c>
      <c r="FQ18">
        <v>9.5218399999999995E-2</v>
      </c>
      <c r="FR18">
        <v>0</v>
      </c>
      <c r="FS18">
        <v>25.529</v>
      </c>
      <c r="FT18">
        <v>999.9</v>
      </c>
      <c r="FU18">
        <v>50.280999999999999</v>
      </c>
      <c r="FV18">
        <v>29.547000000000001</v>
      </c>
      <c r="FW18">
        <v>20.9986</v>
      </c>
      <c r="FX18">
        <v>60.220100000000002</v>
      </c>
      <c r="FY18">
        <v>40.1723</v>
      </c>
      <c r="FZ18">
        <v>1</v>
      </c>
      <c r="GA18">
        <v>5.5287099999999999E-2</v>
      </c>
      <c r="GB18">
        <v>1.99438</v>
      </c>
      <c r="GC18">
        <v>20.384899999999998</v>
      </c>
      <c r="GD18">
        <v>5.242</v>
      </c>
      <c r="GE18">
        <v>12.0236</v>
      </c>
      <c r="GF18">
        <v>4.9578499999999996</v>
      </c>
      <c r="GG18">
        <v>3.3050000000000002</v>
      </c>
      <c r="GH18">
        <v>9999</v>
      </c>
      <c r="GI18">
        <v>9999</v>
      </c>
      <c r="GJ18">
        <v>468.1</v>
      </c>
      <c r="GK18">
        <v>9999</v>
      </c>
      <c r="GL18">
        <v>1.86859</v>
      </c>
      <c r="GM18">
        <v>1.87317</v>
      </c>
      <c r="GN18">
        <v>1.87601</v>
      </c>
      <c r="GO18">
        <v>1.8783099999999999</v>
      </c>
      <c r="GP18">
        <v>1.87073</v>
      </c>
      <c r="GQ18">
        <v>1.87252</v>
      </c>
      <c r="GR18">
        <v>1.8693200000000001</v>
      </c>
      <c r="GS18">
        <v>1.8736299999999999</v>
      </c>
      <c r="GT18" t="s">
        <v>348</v>
      </c>
      <c r="GU18" t="s">
        <v>19</v>
      </c>
      <c r="GV18" t="s">
        <v>19</v>
      </c>
      <c r="GW18" t="s">
        <v>19</v>
      </c>
      <c r="GX18" t="s">
        <v>349</v>
      </c>
      <c r="GY18" t="s">
        <v>350</v>
      </c>
      <c r="GZ18" t="s">
        <v>351</v>
      </c>
      <c r="HA18" t="s">
        <v>351</v>
      </c>
      <c r="HB18" t="s">
        <v>351</v>
      </c>
      <c r="HC18" t="s">
        <v>351</v>
      </c>
      <c r="HD18">
        <v>0</v>
      </c>
      <c r="HE18">
        <v>100</v>
      </c>
      <c r="HF18">
        <v>100</v>
      </c>
      <c r="HG18">
        <v>1.151</v>
      </c>
      <c r="HH18">
        <v>0.16900000000000001</v>
      </c>
      <c r="HI18">
        <v>2</v>
      </c>
      <c r="HJ18">
        <v>506.65300000000002</v>
      </c>
      <c r="HK18">
        <v>518.97799999999995</v>
      </c>
      <c r="HL18">
        <v>23.7851</v>
      </c>
      <c r="HM18">
        <v>27.997</v>
      </c>
      <c r="HN18">
        <v>30.000499999999999</v>
      </c>
      <c r="HO18">
        <v>28.0063</v>
      </c>
      <c r="HP18">
        <v>28.017499999999998</v>
      </c>
      <c r="HQ18">
        <v>20.825199999999999</v>
      </c>
      <c r="HR18">
        <v>27.5867</v>
      </c>
      <c r="HS18">
        <v>0</v>
      </c>
      <c r="HT18">
        <v>23.695399999999999</v>
      </c>
      <c r="HU18">
        <v>400</v>
      </c>
      <c r="HV18">
        <v>15.311</v>
      </c>
      <c r="HW18">
        <v>102.32</v>
      </c>
      <c r="HX18">
        <v>102.15</v>
      </c>
    </row>
    <row r="19" spans="1:232" x14ac:dyDescent="0.25">
      <c r="A19">
        <v>3</v>
      </c>
      <c r="B19">
        <v>1566835197.5999999</v>
      </c>
      <c r="C19">
        <v>398.5</v>
      </c>
      <c r="D19" t="s">
        <v>356</v>
      </c>
      <c r="E19" t="s">
        <v>357</v>
      </c>
      <c r="G19">
        <v>1566835197.5999999</v>
      </c>
      <c r="H19">
        <f t="shared" si="0"/>
        <v>4.1040494776960956E-3</v>
      </c>
      <c r="I19">
        <f t="shared" si="1"/>
        <v>30.420260090099283</v>
      </c>
      <c r="J19">
        <f t="shared" si="2"/>
        <v>262.298</v>
      </c>
      <c r="K19">
        <f t="shared" si="3"/>
        <v>63.969978368578886</v>
      </c>
      <c r="L19">
        <f t="shared" si="4"/>
        <v>6.3646334545258902</v>
      </c>
      <c r="M19">
        <f t="shared" si="5"/>
        <v>26.097095363021598</v>
      </c>
      <c r="N19">
        <f t="shared" si="6"/>
        <v>0.26475729268194198</v>
      </c>
      <c r="O19">
        <f t="shared" si="7"/>
        <v>2.2559676792894123</v>
      </c>
      <c r="P19">
        <f t="shared" si="8"/>
        <v>0.2486273388735189</v>
      </c>
      <c r="Q19">
        <f t="shared" si="9"/>
        <v>0.15675934140554143</v>
      </c>
      <c r="R19">
        <f t="shared" si="10"/>
        <v>321.43926143819749</v>
      </c>
      <c r="S19">
        <f t="shared" si="11"/>
        <v>27.927387643869906</v>
      </c>
      <c r="T19">
        <f t="shared" si="12"/>
        <v>26.9557</v>
      </c>
      <c r="U19">
        <f t="shared" si="13"/>
        <v>3.5698578294550312</v>
      </c>
      <c r="V19">
        <f t="shared" si="14"/>
        <v>55.544365343713153</v>
      </c>
      <c r="W19">
        <f t="shared" si="15"/>
        <v>1.9732758238505201</v>
      </c>
      <c r="X19">
        <f t="shared" si="16"/>
        <v>3.5526120635994762</v>
      </c>
      <c r="Y19">
        <f t="shared" si="17"/>
        <v>1.596582005604511</v>
      </c>
      <c r="Z19">
        <f t="shared" si="18"/>
        <v>-180.98858196639782</v>
      </c>
      <c r="AA19">
        <f t="shared" si="19"/>
        <v>-10.021795312930085</v>
      </c>
      <c r="AB19">
        <f t="shared" si="20"/>
        <v>-0.95789136992053958</v>
      </c>
      <c r="AC19">
        <f t="shared" si="21"/>
        <v>129.47099278894902</v>
      </c>
      <c r="AD19">
        <v>-4.1344598963613199E-2</v>
      </c>
      <c r="AE19">
        <v>4.6412934322454601E-2</v>
      </c>
      <c r="AF19">
        <v>3.4658956360447601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52736.423480169396</v>
      </c>
      <c r="AL19" t="s">
        <v>344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344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1681.1967001854885</v>
      </c>
      <c r="AX19">
        <f t="shared" si="29"/>
        <v>30.420260090099283</v>
      </c>
      <c r="AY19" t="e">
        <f t="shared" si="30"/>
        <v>#DIV/0!</v>
      </c>
      <c r="AZ19" t="e">
        <f t="shared" si="31"/>
        <v>#DIV/0!</v>
      </c>
      <c r="BA19">
        <f t="shared" si="32"/>
        <v>1.8094408635671827E-2</v>
      </c>
      <c r="BB19" t="e">
        <f t="shared" si="33"/>
        <v>#DIV/0!</v>
      </c>
      <c r="BC19" t="s">
        <v>344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2000</v>
      </c>
      <c r="CC19">
        <f t="shared" si="40"/>
        <v>1681.1967001854885</v>
      </c>
      <c r="CD19">
        <f t="shared" si="41"/>
        <v>0.8405983500927442</v>
      </c>
      <c r="CE19">
        <f t="shared" si="42"/>
        <v>0.19119670018548854</v>
      </c>
      <c r="CF19">
        <v>6</v>
      </c>
      <c r="CG19">
        <v>0.5</v>
      </c>
      <c r="CH19" t="s">
        <v>345</v>
      </c>
      <c r="CI19">
        <v>1566835197.5999999</v>
      </c>
      <c r="CJ19">
        <v>262.298</v>
      </c>
      <c r="CK19">
        <v>300.09500000000003</v>
      </c>
      <c r="CL19">
        <v>19.833100000000002</v>
      </c>
      <c r="CM19">
        <v>15.005800000000001</v>
      </c>
      <c r="CN19">
        <v>499.988</v>
      </c>
      <c r="CO19">
        <v>99.394400000000005</v>
      </c>
      <c r="CP19">
        <v>9.9669199999999999E-2</v>
      </c>
      <c r="CQ19">
        <v>26.8733</v>
      </c>
      <c r="CR19">
        <v>26.9557</v>
      </c>
      <c r="CS19">
        <v>999.9</v>
      </c>
      <c r="CT19">
        <v>0</v>
      </c>
      <c r="CU19">
        <v>0</v>
      </c>
      <c r="CV19">
        <v>10031.200000000001</v>
      </c>
      <c r="CW19">
        <v>0</v>
      </c>
      <c r="CX19">
        <v>779.08600000000001</v>
      </c>
      <c r="CY19">
        <v>-37.408099999999997</v>
      </c>
      <c r="CZ19">
        <v>268.00400000000002</v>
      </c>
      <c r="DA19">
        <v>304.66699999999997</v>
      </c>
      <c r="DB19">
        <v>4.8323</v>
      </c>
      <c r="DC19">
        <v>261.536</v>
      </c>
      <c r="DD19">
        <v>300.09500000000003</v>
      </c>
      <c r="DE19">
        <v>19.6691</v>
      </c>
      <c r="DF19">
        <v>15.005800000000001</v>
      </c>
      <c r="DG19">
        <v>1.9718</v>
      </c>
      <c r="DH19">
        <v>1.49149</v>
      </c>
      <c r="DI19">
        <v>17.2197</v>
      </c>
      <c r="DJ19">
        <v>12.8812</v>
      </c>
      <c r="DK19">
        <v>2000</v>
      </c>
      <c r="DL19">
        <v>0.98000699999999996</v>
      </c>
      <c r="DM19">
        <v>1.9992599999999999E-2</v>
      </c>
      <c r="DN19">
        <v>0</v>
      </c>
      <c r="DO19">
        <v>714.45799999999997</v>
      </c>
      <c r="DP19">
        <v>4.9996900000000002</v>
      </c>
      <c r="DQ19">
        <v>16140.8</v>
      </c>
      <c r="DR19">
        <v>16112.3</v>
      </c>
      <c r="DS19">
        <v>45.75</v>
      </c>
      <c r="DT19">
        <v>46.436999999999998</v>
      </c>
      <c r="DU19">
        <v>46.311999999999998</v>
      </c>
      <c r="DV19">
        <v>45.686999999999998</v>
      </c>
      <c r="DW19">
        <v>46.875</v>
      </c>
      <c r="DX19">
        <v>1955.11</v>
      </c>
      <c r="DY19">
        <v>39.89</v>
      </c>
      <c r="DZ19">
        <v>0</v>
      </c>
      <c r="EA19">
        <v>1566835192.5999999</v>
      </c>
      <c r="EB19">
        <v>714.96188235294096</v>
      </c>
      <c r="EC19">
        <v>-8.3622549092554195</v>
      </c>
      <c r="ED19">
        <v>365.80882600656298</v>
      </c>
      <c r="EE19">
        <v>16120.976470588201</v>
      </c>
      <c r="EF19">
        <v>10</v>
      </c>
      <c r="EG19">
        <v>1566835227.0999999</v>
      </c>
      <c r="EH19" t="s">
        <v>358</v>
      </c>
      <c r="EI19">
        <v>2</v>
      </c>
      <c r="EJ19">
        <v>0.76200000000000001</v>
      </c>
      <c r="EK19">
        <v>0.16400000000000001</v>
      </c>
      <c r="EL19">
        <v>300</v>
      </c>
      <c r="EM19">
        <v>15</v>
      </c>
      <c r="EN19">
        <v>0.05</v>
      </c>
      <c r="EO19">
        <v>0.02</v>
      </c>
      <c r="EP19">
        <v>29.509163322189199</v>
      </c>
      <c r="EQ19">
        <v>2.6684602836503699</v>
      </c>
      <c r="ER19">
        <v>0.28485022629769502</v>
      </c>
      <c r="ES19">
        <v>0</v>
      </c>
      <c r="ET19">
        <v>0.25728375685355698</v>
      </c>
      <c r="EU19">
        <v>3.6356556024489201E-2</v>
      </c>
      <c r="EV19">
        <v>3.89905370260832E-3</v>
      </c>
      <c r="EW19">
        <v>1</v>
      </c>
      <c r="EX19">
        <v>1</v>
      </c>
      <c r="EY19">
        <v>2</v>
      </c>
      <c r="EZ19" t="s">
        <v>347</v>
      </c>
      <c r="FA19">
        <v>2.9506199999999998</v>
      </c>
      <c r="FB19">
        <v>2.7238500000000001</v>
      </c>
      <c r="FC19">
        <v>6.9385299999999997E-2</v>
      </c>
      <c r="FD19">
        <v>7.9039899999999996E-2</v>
      </c>
      <c r="FE19">
        <v>9.6912200000000004E-2</v>
      </c>
      <c r="FF19">
        <v>8.1295900000000004E-2</v>
      </c>
      <c r="FG19">
        <v>24856.400000000001</v>
      </c>
      <c r="FH19">
        <v>22453.4</v>
      </c>
      <c r="FI19">
        <v>24611</v>
      </c>
      <c r="FJ19">
        <v>23406.2</v>
      </c>
      <c r="FK19">
        <v>30222</v>
      </c>
      <c r="FL19">
        <v>29933.8</v>
      </c>
      <c r="FM19">
        <v>34335.699999999997</v>
      </c>
      <c r="FN19">
        <v>33503.199999999997</v>
      </c>
      <c r="FO19">
        <v>2.0038499999999999</v>
      </c>
      <c r="FP19">
        <v>2.0306700000000002</v>
      </c>
      <c r="FQ19">
        <v>8.8214899999999999E-2</v>
      </c>
      <c r="FR19">
        <v>0</v>
      </c>
      <c r="FS19">
        <v>25.511299999999999</v>
      </c>
      <c r="FT19">
        <v>999.9</v>
      </c>
      <c r="FU19">
        <v>50.244</v>
      </c>
      <c r="FV19">
        <v>29.608000000000001</v>
      </c>
      <c r="FW19">
        <v>21.057300000000001</v>
      </c>
      <c r="FX19">
        <v>60.430100000000003</v>
      </c>
      <c r="FY19">
        <v>40.196300000000001</v>
      </c>
      <c r="FZ19">
        <v>1</v>
      </c>
      <c r="GA19">
        <v>5.54802E-2</v>
      </c>
      <c r="GB19">
        <v>1.1690499999999999</v>
      </c>
      <c r="GC19">
        <v>20.393799999999999</v>
      </c>
      <c r="GD19">
        <v>5.2458900000000002</v>
      </c>
      <c r="GE19">
        <v>12.0227</v>
      </c>
      <c r="GF19">
        <v>4.9577</v>
      </c>
      <c r="GG19">
        <v>3.3050299999999999</v>
      </c>
      <c r="GH19">
        <v>9999</v>
      </c>
      <c r="GI19">
        <v>9999</v>
      </c>
      <c r="GJ19">
        <v>468.2</v>
      </c>
      <c r="GK19">
        <v>9999</v>
      </c>
      <c r="GL19">
        <v>1.86859</v>
      </c>
      <c r="GM19">
        <v>1.87317</v>
      </c>
      <c r="GN19">
        <v>1.8760300000000001</v>
      </c>
      <c r="GO19">
        <v>1.8782799999999999</v>
      </c>
      <c r="GP19">
        <v>1.87073</v>
      </c>
      <c r="GQ19">
        <v>1.87252</v>
      </c>
      <c r="GR19">
        <v>1.8693200000000001</v>
      </c>
      <c r="GS19">
        <v>1.8736299999999999</v>
      </c>
      <c r="GT19" t="s">
        <v>348</v>
      </c>
      <c r="GU19" t="s">
        <v>19</v>
      </c>
      <c r="GV19" t="s">
        <v>19</v>
      </c>
      <c r="GW19" t="s">
        <v>19</v>
      </c>
      <c r="GX19" t="s">
        <v>349</v>
      </c>
      <c r="GY19" t="s">
        <v>350</v>
      </c>
      <c r="GZ19" t="s">
        <v>351</v>
      </c>
      <c r="HA19" t="s">
        <v>351</v>
      </c>
      <c r="HB19" t="s">
        <v>351</v>
      </c>
      <c r="HC19" t="s">
        <v>351</v>
      </c>
      <c r="HD19">
        <v>0</v>
      </c>
      <c r="HE19">
        <v>100</v>
      </c>
      <c r="HF19">
        <v>100</v>
      </c>
      <c r="HG19">
        <v>0.76200000000000001</v>
      </c>
      <c r="HH19">
        <v>0.16400000000000001</v>
      </c>
      <c r="HI19">
        <v>2</v>
      </c>
      <c r="HJ19">
        <v>507.57400000000001</v>
      </c>
      <c r="HK19">
        <v>517.85299999999995</v>
      </c>
      <c r="HL19">
        <v>24.1022</v>
      </c>
      <c r="HM19">
        <v>28.038399999999999</v>
      </c>
      <c r="HN19">
        <v>30.0001</v>
      </c>
      <c r="HO19">
        <v>28.050699999999999</v>
      </c>
      <c r="HP19">
        <v>28.065899999999999</v>
      </c>
      <c r="HQ19">
        <v>16.585899999999999</v>
      </c>
      <c r="HR19">
        <v>30.576499999999999</v>
      </c>
      <c r="HS19">
        <v>0</v>
      </c>
      <c r="HT19">
        <v>24.122900000000001</v>
      </c>
      <c r="HU19">
        <v>300</v>
      </c>
      <c r="HV19">
        <v>14.873699999999999</v>
      </c>
      <c r="HW19">
        <v>102.313</v>
      </c>
      <c r="HX19">
        <v>102.146</v>
      </c>
    </row>
    <row r="20" spans="1:232" x14ac:dyDescent="0.25">
      <c r="A20">
        <v>4</v>
      </c>
      <c r="B20">
        <v>1566835348.0999999</v>
      </c>
      <c r="C20">
        <v>549</v>
      </c>
      <c r="D20" t="s">
        <v>359</v>
      </c>
      <c r="E20" t="s">
        <v>360</v>
      </c>
      <c r="G20">
        <v>1566835348.0999999</v>
      </c>
      <c r="H20">
        <f t="shared" si="0"/>
        <v>5.396194733491586E-3</v>
      </c>
      <c r="I20">
        <f t="shared" si="1"/>
        <v>25.059039740385089</v>
      </c>
      <c r="J20">
        <f t="shared" si="2"/>
        <v>168.863</v>
      </c>
      <c r="K20">
        <f t="shared" si="3"/>
        <v>47.793734299820791</v>
      </c>
      <c r="L20">
        <f t="shared" si="4"/>
        <v>4.754856152367223</v>
      </c>
      <c r="M20">
        <f t="shared" si="5"/>
        <v>16.799676489397001</v>
      </c>
      <c r="N20">
        <f t="shared" si="6"/>
        <v>0.36486621464412983</v>
      </c>
      <c r="O20">
        <f t="shared" si="7"/>
        <v>2.2516638627580323</v>
      </c>
      <c r="P20">
        <f t="shared" si="8"/>
        <v>0.33491814740600123</v>
      </c>
      <c r="Q20">
        <f t="shared" si="9"/>
        <v>0.21180933539476499</v>
      </c>
      <c r="R20">
        <f t="shared" si="10"/>
        <v>321.47230473139859</v>
      </c>
      <c r="S20">
        <f t="shared" si="11"/>
        <v>27.754925253016435</v>
      </c>
      <c r="T20">
        <f t="shared" si="12"/>
        <v>26.9497</v>
      </c>
      <c r="U20">
        <f t="shared" si="13"/>
        <v>3.5685996074987005</v>
      </c>
      <c r="V20">
        <f t="shared" si="14"/>
        <v>55.757312712158914</v>
      </c>
      <c r="W20">
        <f t="shared" si="15"/>
        <v>2.0106127565862004</v>
      </c>
      <c r="X20">
        <f t="shared" si="16"/>
        <v>3.6060072818892315</v>
      </c>
      <c r="Y20">
        <f t="shared" si="17"/>
        <v>1.5579868509125001</v>
      </c>
      <c r="Z20">
        <f t="shared" si="18"/>
        <v>-237.97218774697893</v>
      </c>
      <c r="AA20">
        <f t="shared" si="19"/>
        <v>21.559166305216575</v>
      </c>
      <c r="AB20">
        <f t="shared" si="20"/>
        <v>2.0671434109868887</v>
      </c>
      <c r="AC20">
        <f t="shared" si="21"/>
        <v>107.12642670062313</v>
      </c>
      <c r="AD20">
        <v>-4.1228555893276002E-2</v>
      </c>
      <c r="AE20">
        <v>4.6282665810069699E-2</v>
      </c>
      <c r="AF20">
        <v>3.4581958800555501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52549.835658838951</v>
      </c>
      <c r="AL20" t="s">
        <v>344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344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1681.3653001855628</v>
      </c>
      <c r="AX20">
        <f t="shared" si="29"/>
        <v>25.059039740385089</v>
      </c>
      <c r="AY20" t="e">
        <f t="shared" si="30"/>
        <v>#DIV/0!</v>
      </c>
      <c r="AZ20" t="e">
        <f t="shared" si="31"/>
        <v>#DIV/0!</v>
      </c>
      <c r="BA20">
        <f t="shared" si="32"/>
        <v>1.4903982934356659E-2</v>
      </c>
      <c r="BB20" t="e">
        <f t="shared" si="33"/>
        <v>#DIV/0!</v>
      </c>
      <c r="BC20" t="s">
        <v>344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2000.2</v>
      </c>
      <c r="CC20">
        <f t="shared" si="40"/>
        <v>1681.3653001855628</v>
      </c>
      <c r="CD20">
        <f t="shared" si="41"/>
        <v>0.84059859023375794</v>
      </c>
      <c r="CE20">
        <f t="shared" si="42"/>
        <v>0.19119718046751619</v>
      </c>
      <c r="CF20">
        <v>6</v>
      </c>
      <c r="CG20">
        <v>0.5</v>
      </c>
      <c r="CH20" t="s">
        <v>345</v>
      </c>
      <c r="CI20">
        <v>1566835348.0999999</v>
      </c>
      <c r="CJ20">
        <v>168.863</v>
      </c>
      <c r="CK20">
        <v>200.02600000000001</v>
      </c>
      <c r="CL20">
        <v>20.209800000000001</v>
      </c>
      <c r="CM20">
        <v>13.865500000000001</v>
      </c>
      <c r="CN20">
        <v>500.02100000000002</v>
      </c>
      <c r="CO20">
        <v>99.386899999999997</v>
      </c>
      <c r="CP20">
        <v>0.100119</v>
      </c>
      <c r="CQ20">
        <v>27.127300000000002</v>
      </c>
      <c r="CR20">
        <v>26.9497</v>
      </c>
      <c r="CS20">
        <v>999.9</v>
      </c>
      <c r="CT20">
        <v>0</v>
      </c>
      <c r="CU20">
        <v>0</v>
      </c>
      <c r="CV20">
        <v>10003.799999999999</v>
      </c>
      <c r="CW20">
        <v>0</v>
      </c>
      <c r="CX20">
        <v>780.726</v>
      </c>
      <c r="CY20">
        <v>-31.163499999999999</v>
      </c>
      <c r="CZ20">
        <v>172.346</v>
      </c>
      <c r="DA20">
        <v>202.839</v>
      </c>
      <c r="DB20">
        <v>6.3442999999999996</v>
      </c>
      <c r="DC20">
        <v>168.38499999999999</v>
      </c>
      <c r="DD20">
        <v>200.02600000000001</v>
      </c>
      <c r="DE20">
        <v>20.058800000000002</v>
      </c>
      <c r="DF20">
        <v>13.865500000000001</v>
      </c>
      <c r="DG20">
        <v>2.0085899999999999</v>
      </c>
      <c r="DH20">
        <v>1.37805</v>
      </c>
      <c r="DI20">
        <v>17.5122</v>
      </c>
      <c r="DJ20">
        <v>11.6782</v>
      </c>
      <c r="DK20">
        <v>2000.2</v>
      </c>
      <c r="DL20">
        <v>0.97999499999999995</v>
      </c>
      <c r="DM20">
        <v>2.00047E-2</v>
      </c>
      <c r="DN20">
        <v>0</v>
      </c>
      <c r="DO20">
        <v>712.87300000000005</v>
      </c>
      <c r="DP20">
        <v>4.9996900000000002</v>
      </c>
      <c r="DQ20">
        <v>16072</v>
      </c>
      <c r="DR20">
        <v>16113.9</v>
      </c>
      <c r="DS20">
        <v>45.75</v>
      </c>
      <c r="DT20">
        <v>46.5</v>
      </c>
      <c r="DU20">
        <v>46.25</v>
      </c>
      <c r="DV20">
        <v>45.75</v>
      </c>
      <c r="DW20">
        <v>46.936999999999998</v>
      </c>
      <c r="DX20">
        <v>1955.29</v>
      </c>
      <c r="DY20">
        <v>39.909999999999997</v>
      </c>
      <c r="DZ20">
        <v>0</v>
      </c>
      <c r="EA20">
        <v>1566835343.2</v>
      </c>
      <c r="EB20">
        <v>713.45988235294101</v>
      </c>
      <c r="EC20">
        <v>-2.2661764909272599</v>
      </c>
      <c r="ED20">
        <v>71.446078208949899</v>
      </c>
      <c r="EE20">
        <v>16070.241176470599</v>
      </c>
      <c r="EF20">
        <v>10</v>
      </c>
      <c r="EG20">
        <v>1566835309.0999999</v>
      </c>
      <c r="EH20" t="s">
        <v>361</v>
      </c>
      <c r="EI20">
        <v>3</v>
      </c>
      <c r="EJ20">
        <v>0.47799999999999998</v>
      </c>
      <c r="EK20">
        <v>0.151</v>
      </c>
      <c r="EL20">
        <v>200</v>
      </c>
      <c r="EM20">
        <v>14</v>
      </c>
      <c r="EN20">
        <v>0.04</v>
      </c>
      <c r="EO20">
        <v>0.01</v>
      </c>
      <c r="EP20">
        <v>24.581647866156199</v>
      </c>
      <c r="EQ20">
        <v>2.4292428419415999</v>
      </c>
      <c r="ER20">
        <v>0.25767315940969499</v>
      </c>
      <c r="ES20">
        <v>0</v>
      </c>
      <c r="ET20">
        <v>0.35820043745503599</v>
      </c>
      <c r="EU20">
        <v>4.2275550971589797E-2</v>
      </c>
      <c r="EV20">
        <v>4.6180933319085104E-3</v>
      </c>
      <c r="EW20">
        <v>1</v>
      </c>
      <c r="EX20">
        <v>1</v>
      </c>
      <c r="EY20">
        <v>2</v>
      </c>
      <c r="EZ20" t="s">
        <v>347</v>
      </c>
      <c r="FA20">
        <v>2.9506800000000002</v>
      </c>
      <c r="FB20">
        <v>2.7240500000000001</v>
      </c>
      <c r="FC20">
        <v>4.7110800000000001E-2</v>
      </c>
      <c r="FD20">
        <v>5.5941100000000001E-2</v>
      </c>
      <c r="FE20">
        <v>9.8271600000000001E-2</v>
      </c>
      <c r="FF20">
        <v>7.6700900000000002E-2</v>
      </c>
      <c r="FG20">
        <v>25450.2</v>
      </c>
      <c r="FH20">
        <v>23015.8</v>
      </c>
      <c r="FI20">
        <v>24610</v>
      </c>
      <c r="FJ20">
        <v>23405.5</v>
      </c>
      <c r="FK20">
        <v>30174.799999999999</v>
      </c>
      <c r="FL20">
        <v>30083</v>
      </c>
      <c r="FM20">
        <v>34334.5</v>
      </c>
      <c r="FN20">
        <v>33502.400000000001</v>
      </c>
      <c r="FO20">
        <v>2.0039799999999999</v>
      </c>
      <c r="FP20">
        <v>2.0274700000000001</v>
      </c>
      <c r="FQ20">
        <v>8.5905200000000001E-2</v>
      </c>
      <c r="FR20">
        <v>0</v>
      </c>
      <c r="FS20">
        <v>25.543099999999999</v>
      </c>
      <c r="FT20">
        <v>999.9</v>
      </c>
      <c r="FU20">
        <v>50.256</v>
      </c>
      <c r="FV20">
        <v>29.687999999999999</v>
      </c>
      <c r="FW20">
        <v>21.1599</v>
      </c>
      <c r="FX20">
        <v>60.480200000000004</v>
      </c>
      <c r="FY20">
        <v>40.400599999999997</v>
      </c>
      <c r="FZ20">
        <v>1</v>
      </c>
      <c r="GA20">
        <v>5.6664100000000002E-2</v>
      </c>
      <c r="GB20">
        <v>0.84849399999999997</v>
      </c>
      <c r="GC20">
        <v>20.396100000000001</v>
      </c>
      <c r="GD20">
        <v>5.2467899999999998</v>
      </c>
      <c r="GE20">
        <v>12.022500000000001</v>
      </c>
      <c r="GF20">
        <v>4.9577</v>
      </c>
      <c r="GG20">
        <v>3.3050000000000002</v>
      </c>
      <c r="GH20">
        <v>9999</v>
      </c>
      <c r="GI20">
        <v>9999</v>
      </c>
      <c r="GJ20">
        <v>468.2</v>
      </c>
      <c r="GK20">
        <v>9999</v>
      </c>
      <c r="GL20">
        <v>1.86859</v>
      </c>
      <c r="GM20">
        <v>1.87317</v>
      </c>
      <c r="GN20">
        <v>1.8760399999999999</v>
      </c>
      <c r="GO20">
        <v>1.87826</v>
      </c>
      <c r="GP20">
        <v>1.87073</v>
      </c>
      <c r="GQ20">
        <v>1.8725099999999999</v>
      </c>
      <c r="GR20">
        <v>1.86931</v>
      </c>
      <c r="GS20">
        <v>1.8736299999999999</v>
      </c>
      <c r="GT20" t="s">
        <v>348</v>
      </c>
      <c r="GU20" t="s">
        <v>19</v>
      </c>
      <c r="GV20" t="s">
        <v>19</v>
      </c>
      <c r="GW20" t="s">
        <v>19</v>
      </c>
      <c r="GX20" t="s">
        <v>349</v>
      </c>
      <c r="GY20" t="s">
        <v>350</v>
      </c>
      <c r="GZ20" t="s">
        <v>351</v>
      </c>
      <c r="HA20" t="s">
        <v>351</v>
      </c>
      <c r="HB20" t="s">
        <v>351</v>
      </c>
      <c r="HC20" t="s">
        <v>351</v>
      </c>
      <c r="HD20">
        <v>0</v>
      </c>
      <c r="HE20">
        <v>100</v>
      </c>
      <c r="HF20">
        <v>100</v>
      </c>
      <c r="HG20">
        <v>0.47799999999999998</v>
      </c>
      <c r="HH20">
        <v>0.151</v>
      </c>
      <c r="HI20">
        <v>2</v>
      </c>
      <c r="HJ20">
        <v>508.01</v>
      </c>
      <c r="HK20">
        <v>516.04100000000005</v>
      </c>
      <c r="HL20">
        <v>24.585999999999999</v>
      </c>
      <c r="HM20">
        <v>28.063800000000001</v>
      </c>
      <c r="HN20">
        <v>30.0002</v>
      </c>
      <c r="HO20">
        <v>28.093399999999999</v>
      </c>
      <c r="HP20">
        <v>28.106100000000001</v>
      </c>
      <c r="HQ20">
        <v>12.1647</v>
      </c>
      <c r="HR20">
        <v>36.902799999999999</v>
      </c>
      <c r="HS20">
        <v>0</v>
      </c>
      <c r="HT20">
        <v>24.615400000000001</v>
      </c>
      <c r="HU20">
        <v>200</v>
      </c>
      <c r="HV20">
        <v>13.715</v>
      </c>
      <c r="HW20">
        <v>102.309</v>
      </c>
      <c r="HX20">
        <v>102.14400000000001</v>
      </c>
    </row>
    <row r="21" spans="1:232" x14ac:dyDescent="0.25">
      <c r="A21">
        <v>5</v>
      </c>
      <c r="B21">
        <v>1566835468.5999999</v>
      </c>
      <c r="C21">
        <v>669.5</v>
      </c>
      <c r="D21" t="s">
        <v>362</v>
      </c>
      <c r="E21" t="s">
        <v>363</v>
      </c>
      <c r="G21">
        <v>1566835468.5999999</v>
      </c>
      <c r="H21">
        <f t="shared" si="0"/>
        <v>6.7291711691701839E-3</v>
      </c>
      <c r="I21">
        <f t="shared" si="1"/>
        <v>15.064502416350084</v>
      </c>
      <c r="J21">
        <f t="shared" si="2"/>
        <v>81.302899999999994</v>
      </c>
      <c r="K21">
        <f t="shared" si="3"/>
        <v>23.340180760075828</v>
      </c>
      <c r="L21">
        <f t="shared" si="4"/>
        <v>2.3220101108368438</v>
      </c>
      <c r="M21">
        <f t="shared" si="5"/>
        <v>8.0884616010893104</v>
      </c>
      <c r="N21">
        <f t="shared" si="6"/>
        <v>0.46721057745002342</v>
      </c>
      <c r="O21">
        <f t="shared" si="7"/>
        <v>2.2541224677281031</v>
      </c>
      <c r="P21">
        <f t="shared" si="8"/>
        <v>0.41933193742609787</v>
      </c>
      <c r="Q21">
        <f t="shared" si="9"/>
        <v>0.2659741161139868</v>
      </c>
      <c r="R21">
        <f t="shared" si="10"/>
        <v>321.41963696797978</v>
      </c>
      <c r="S21">
        <f t="shared" si="11"/>
        <v>27.570553527554342</v>
      </c>
      <c r="T21">
        <f t="shared" si="12"/>
        <v>26.963999999999999</v>
      </c>
      <c r="U21">
        <f t="shared" si="13"/>
        <v>3.5715990082088549</v>
      </c>
      <c r="V21">
        <f t="shared" si="14"/>
        <v>55.176034442312186</v>
      </c>
      <c r="W21">
        <f t="shared" si="15"/>
        <v>2.0199839229227701</v>
      </c>
      <c r="X21">
        <f t="shared" si="16"/>
        <v>3.6609806111287502</v>
      </c>
      <c r="Y21">
        <f t="shared" si="17"/>
        <v>1.5516150852860848</v>
      </c>
      <c r="Z21">
        <f t="shared" si="18"/>
        <v>-296.75644856040509</v>
      </c>
      <c r="AA21">
        <f t="shared" si="19"/>
        <v>51.210319152338606</v>
      </c>
      <c r="AB21">
        <f t="shared" si="20"/>
        <v>4.9114943887647575</v>
      </c>
      <c r="AC21">
        <f t="shared" si="21"/>
        <v>80.785001948678058</v>
      </c>
      <c r="AD21">
        <v>-4.1294822182394199E-2</v>
      </c>
      <c r="AE21">
        <v>4.6357055524850699E-2</v>
      </c>
      <c r="AF21">
        <v>3.4625937331451899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52585.571372555052</v>
      </c>
      <c r="AL21" t="s">
        <v>344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344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1681.0881001855935</v>
      </c>
      <c r="AX21">
        <f t="shared" si="29"/>
        <v>15.064502416350084</v>
      </c>
      <c r="AY21" t="e">
        <f t="shared" si="30"/>
        <v>#DIV/0!</v>
      </c>
      <c r="AZ21" t="e">
        <f t="shared" si="31"/>
        <v>#DIV/0!</v>
      </c>
      <c r="BA21">
        <f t="shared" si="32"/>
        <v>8.9611617705740408E-3</v>
      </c>
      <c r="BB21" t="e">
        <f t="shared" si="33"/>
        <v>#DIV/0!</v>
      </c>
      <c r="BC21" t="s">
        <v>344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1999.87</v>
      </c>
      <c r="CC21">
        <f t="shared" si="40"/>
        <v>1681.0881001855935</v>
      </c>
      <c r="CD21">
        <f t="shared" si="41"/>
        <v>0.84059868900758228</v>
      </c>
      <c r="CE21">
        <f t="shared" si="42"/>
        <v>0.19119737801516459</v>
      </c>
      <c r="CF21">
        <v>6</v>
      </c>
      <c r="CG21">
        <v>0.5</v>
      </c>
      <c r="CH21" t="s">
        <v>345</v>
      </c>
      <c r="CI21">
        <v>1566835468.5999999</v>
      </c>
      <c r="CJ21">
        <v>81.302899999999994</v>
      </c>
      <c r="CK21">
        <v>100.036</v>
      </c>
      <c r="CL21">
        <v>20.304300000000001</v>
      </c>
      <c r="CM21">
        <v>12.393599999999999</v>
      </c>
      <c r="CN21">
        <v>500.02199999999999</v>
      </c>
      <c r="CO21">
        <v>99.3857</v>
      </c>
      <c r="CP21">
        <v>9.9823899999999993E-2</v>
      </c>
      <c r="CQ21">
        <v>27.385400000000001</v>
      </c>
      <c r="CR21">
        <v>26.963999999999999</v>
      </c>
      <c r="CS21">
        <v>999.9</v>
      </c>
      <c r="CT21">
        <v>0</v>
      </c>
      <c r="CU21">
        <v>0</v>
      </c>
      <c r="CV21">
        <v>10020</v>
      </c>
      <c r="CW21">
        <v>0</v>
      </c>
      <c r="CX21">
        <v>710.67</v>
      </c>
      <c r="CY21">
        <v>-18.534300000000002</v>
      </c>
      <c r="CZ21">
        <v>83.1952</v>
      </c>
      <c r="DA21">
        <v>101.292</v>
      </c>
      <c r="DB21">
        <v>7.9596999999999998</v>
      </c>
      <c r="DC21">
        <v>81.023899999999998</v>
      </c>
      <c r="DD21">
        <v>100.036</v>
      </c>
      <c r="DE21">
        <v>20.202300000000001</v>
      </c>
      <c r="DF21">
        <v>12.393599999999999</v>
      </c>
      <c r="DG21">
        <v>2.0228299999999999</v>
      </c>
      <c r="DH21">
        <v>1.2317499999999999</v>
      </c>
      <c r="DI21">
        <v>17.624199999999998</v>
      </c>
      <c r="DJ21">
        <v>9.9908999999999999</v>
      </c>
      <c r="DK21">
        <v>1999.87</v>
      </c>
      <c r="DL21">
        <v>0.97999199999999997</v>
      </c>
      <c r="DM21">
        <v>2.00076E-2</v>
      </c>
      <c r="DN21">
        <v>0</v>
      </c>
      <c r="DO21">
        <v>725.78899999999999</v>
      </c>
      <c r="DP21">
        <v>4.9996900000000002</v>
      </c>
      <c r="DQ21">
        <v>16291.2</v>
      </c>
      <c r="DR21">
        <v>16111.2</v>
      </c>
      <c r="DS21">
        <v>45.811999999999998</v>
      </c>
      <c r="DT21">
        <v>46.625</v>
      </c>
      <c r="DU21">
        <v>46.311999999999998</v>
      </c>
      <c r="DV21">
        <v>45.875</v>
      </c>
      <c r="DW21">
        <v>47</v>
      </c>
      <c r="DX21">
        <v>1954.96</v>
      </c>
      <c r="DY21">
        <v>39.909999999999997</v>
      </c>
      <c r="DZ21">
        <v>0</v>
      </c>
      <c r="EA21">
        <v>1566835463.8</v>
      </c>
      <c r="EB21">
        <v>726.19899999999996</v>
      </c>
      <c r="EC21">
        <v>-4.4875000716401301</v>
      </c>
      <c r="ED21">
        <v>77.426470811768695</v>
      </c>
      <c r="EE21">
        <v>16294.305882352901</v>
      </c>
      <c r="EF21">
        <v>10</v>
      </c>
      <c r="EG21">
        <v>1566835507.0999999</v>
      </c>
      <c r="EH21" t="s">
        <v>364</v>
      </c>
      <c r="EI21">
        <v>4</v>
      </c>
      <c r="EJ21">
        <v>0.27900000000000003</v>
      </c>
      <c r="EK21">
        <v>0.10199999999999999</v>
      </c>
      <c r="EL21">
        <v>100</v>
      </c>
      <c r="EM21">
        <v>12</v>
      </c>
      <c r="EN21">
        <v>0.1</v>
      </c>
      <c r="EO21">
        <v>0.01</v>
      </c>
      <c r="EP21">
        <v>14.709648901121801</v>
      </c>
      <c r="EQ21">
        <v>0.96486225431295303</v>
      </c>
      <c r="ER21">
        <v>0.102497479236297</v>
      </c>
      <c r="ES21">
        <v>0</v>
      </c>
      <c r="ET21">
        <v>0.46281290636469302</v>
      </c>
      <c r="EU21">
        <v>5.3457946343009502E-2</v>
      </c>
      <c r="EV21">
        <v>5.7299906207062597E-3</v>
      </c>
      <c r="EW21">
        <v>1</v>
      </c>
      <c r="EX21">
        <v>1</v>
      </c>
      <c r="EY21">
        <v>2</v>
      </c>
      <c r="EZ21" t="s">
        <v>347</v>
      </c>
      <c r="FA21">
        <v>2.9506199999999998</v>
      </c>
      <c r="FB21">
        <v>2.7239</v>
      </c>
      <c r="FC21">
        <v>2.3572900000000001E-2</v>
      </c>
      <c r="FD21">
        <v>2.9456400000000001E-2</v>
      </c>
      <c r="FE21">
        <v>9.8763400000000001E-2</v>
      </c>
      <c r="FF21">
        <v>7.0561100000000002E-2</v>
      </c>
      <c r="FG21">
        <v>26075.3</v>
      </c>
      <c r="FH21">
        <v>23658.1</v>
      </c>
      <c r="FI21">
        <v>24606.9</v>
      </c>
      <c r="FJ21">
        <v>23402.2</v>
      </c>
      <c r="FK21">
        <v>30154.400000000001</v>
      </c>
      <c r="FL21">
        <v>30278.9</v>
      </c>
      <c r="FM21">
        <v>34330.199999999997</v>
      </c>
      <c r="FN21">
        <v>33497.5</v>
      </c>
      <c r="FO21">
        <v>2.00468</v>
      </c>
      <c r="FP21">
        <v>2.02332</v>
      </c>
      <c r="FQ21">
        <v>7.5995900000000005E-2</v>
      </c>
      <c r="FR21">
        <v>0</v>
      </c>
      <c r="FS21">
        <v>25.719799999999999</v>
      </c>
      <c r="FT21">
        <v>999.9</v>
      </c>
      <c r="FU21">
        <v>50.292999999999999</v>
      </c>
      <c r="FV21">
        <v>29.728999999999999</v>
      </c>
      <c r="FW21">
        <v>21.226700000000001</v>
      </c>
      <c r="FX21">
        <v>60.120199999999997</v>
      </c>
      <c r="FY21">
        <v>40.4968</v>
      </c>
      <c r="FZ21">
        <v>1</v>
      </c>
      <c r="GA21">
        <v>6.0515800000000002E-2</v>
      </c>
      <c r="GB21">
        <v>0.491234</v>
      </c>
      <c r="GC21">
        <v>20.396599999999999</v>
      </c>
      <c r="GD21">
        <v>5.2415500000000002</v>
      </c>
      <c r="GE21">
        <v>12.0219</v>
      </c>
      <c r="GF21">
        <v>4.9573</v>
      </c>
      <c r="GG21">
        <v>3.3045</v>
      </c>
      <c r="GH21">
        <v>9999</v>
      </c>
      <c r="GI21">
        <v>9999</v>
      </c>
      <c r="GJ21">
        <v>468.2</v>
      </c>
      <c r="GK21">
        <v>9999</v>
      </c>
      <c r="GL21">
        <v>1.86859</v>
      </c>
      <c r="GM21">
        <v>1.87317</v>
      </c>
      <c r="GN21">
        <v>1.87605</v>
      </c>
      <c r="GO21">
        <v>1.8783000000000001</v>
      </c>
      <c r="GP21">
        <v>1.87073</v>
      </c>
      <c r="GQ21">
        <v>1.8725499999999999</v>
      </c>
      <c r="GR21">
        <v>1.8693200000000001</v>
      </c>
      <c r="GS21">
        <v>1.8736299999999999</v>
      </c>
      <c r="GT21" t="s">
        <v>348</v>
      </c>
      <c r="GU21" t="s">
        <v>19</v>
      </c>
      <c r="GV21" t="s">
        <v>19</v>
      </c>
      <c r="GW21" t="s">
        <v>19</v>
      </c>
      <c r="GX21" t="s">
        <v>349</v>
      </c>
      <c r="GY21" t="s">
        <v>350</v>
      </c>
      <c r="GZ21" t="s">
        <v>351</v>
      </c>
      <c r="HA21" t="s">
        <v>351</v>
      </c>
      <c r="HB21" t="s">
        <v>351</v>
      </c>
      <c r="HC21" t="s">
        <v>351</v>
      </c>
      <c r="HD21">
        <v>0</v>
      </c>
      <c r="HE21">
        <v>100</v>
      </c>
      <c r="HF21">
        <v>100</v>
      </c>
      <c r="HG21">
        <v>0.27900000000000003</v>
      </c>
      <c r="HH21">
        <v>0.10199999999999999</v>
      </c>
      <c r="HI21">
        <v>2</v>
      </c>
      <c r="HJ21">
        <v>508.85</v>
      </c>
      <c r="HK21">
        <v>513.66999999999996</v>
      </c>
      <c r="HL21">
        <v>25.2349</v>
      </c>
      <c r="HM21">
        <v>28.1204</v>
      </c>
      <c r="HN21">
        <v>30.0002</v>
      </c>
      <c r="HO21">
        <v>28.140999999999998</v>
      </c>
      <c r="HP21">
        <v>28.1553</v>
      </c>
      <c r="HQ21">
        <v>7.5991400000000002</v>
      </c>
      <c r="HR21">
        <v>44.132599999999996</v>
      </c>
      <c r="HS21">
        <v>0</v>
      </c>
      <c r="HT21">
        <v>25.2576</v>
      </c>
      <c r="HU21">
        <v>100</v>
      </c>
      <c r="HV21">
        <v>12.2888</v>
      </c>
      <c r="HW21">
        <v>102.29600000000001</v>
      </c>
      <c r="HX21">
        <v>102.129</v>
      </c>
    </row>
    <row r="22" spans="1:232" x14ac:dyDescent="0.25">
      <c r="A22">
        <v>6</v>
      </c>
      <c r="B22">
        <v>1566835577.0999999</v>
      </c>
      <c r="C22">
        <v>778</v>
      </c>
      <c r="D22" t="s">
        <v>365</v>
      </c>
      <c r="E22" t="s">
        <v>366</v>
      </c>
      <c r="G22">
        <v>1566835577.0999999</v>
      </c>
      <c r="H22">
        <f t="shared" si="0"/>
        <v>7.3026842808733552E-3</v>
      </c>
      <c r="I22">
        <f t="shared" si="1"/>
        <v>0.4530419345282678</v>
      </c>
      <c r="J22">
        <f t="shared" si="2"/>
        <v>2.54596</v>
      </c>
      <c r="K22">
        <f t="shared" si="3"/>
        <v>0.96361990799465902</v>
      </c>
      <c r="L22">
        <f t="shared" si="4"/>
        <v>9.586311504053599E-2</v>
      </c>
      <c r="M22">
        <f t="shared" si="5"/>
        <v>0.25327793079380401</v>
      </c>
      <c r="N22">
        <f t="shared" si="6"/>
        <v>0.52271541716315284</v>
      </c>
      <c r="O22">
        <f t="shared" si="7"/>
        <v>2.2489067677676089</v>
      </c>
      <c r="P22">
        <f t="shared" si="8"/>
        <v>0.46343337098597154</v>
      </c>
      <c r="Q22">
        <f t="shared" si="9"/>
        <v>0.29440991471761691</v>
      </c>
      <c r="R22">
        <f t="shared" si="10"/>
        <v>321.44094659332899</v>
      </c>
      <c r="S22">
        <f t="shared" si="11"/>
        <v>27.469830560136828</v>
      </c>
      <c r="T22">
        <f t="shared" si="12"/>
        <v>26.920100000000001</v>
      </c>
      <c r="U22">
        <f t="shared" si="13"/>
        <v>3.562398043300421</v>
      </c>
      <c r="V22">
        <f t="shared" si="14"/>
        <v>55.40355491152409</v>
      </c>
      <c r="W22">
        <f t="shared" si="15"/>
        <v>2.0389094279584801</v>
      </c>
      <c r="X22">
        <f t="shared" si="16"/>
        <v>3.6801057824078023</v>
      </c>
      <c r="Y22">
        <f t="shared" si="17"/>
        <v>1.5234886153419409</v>
      </c>
      <c r="Z22">
        <f t="shared" si="18"/>
        <v>-322.04837678651495</v>
      </c>
      <c r="AA22">
        <f t="shared" si="19"/>
        <v>67.205029080292491</v>
      </c>
      <c r="AB22">
        <f t="shared" si="20"/>
        <v>6.4619267165583647</v>
      </c>
      <c r="AC22">
        <f t="shared" si="21"/>
        <v>73.059525603664895</v>
      </c>
      <c r="AD22">
        <v>-4.11543223973804E-2</v>
      </c>
      <c r="AE22">
        <v>4.61993322077155E-2</v>
      </c>
      <c r="AF22">
        <v>3.4532663808270101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52398.372250054745</v>
      </c>
      <c r="AL22" t="s">
        <v>344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344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1681.1976001856278</v>
      </c>
      <c r="AX22">
        <f t="shared" si="29"/>
        <v>0.4530419345282678</v>
      </c>
      <c r="AY22" t="e">
        <f t="shared" si="30"/>
        <v>#DIV/0!</v>
      </c>
      <c r="AZ22" t="e">
        <f t="shared" si="31"/>
        <v>#DIV/0!</v>
      </c>
      <c r="BA22">
        <f t="shared" si="32"/>
        <v>2.6947572044966372E-4</v>
      </c>
      <c r="BB22" t="e">
        <f t="shared" si="33"/>
        <v>#DIV/0!</v>
      </c>
      <c r="BC22" t="s">
        <v>344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2000</v>
      </c>
      <c r="CC22">
        <f t="shared" si="40"/>
        <v>1681.1976001856278</v>
      </c>
      <c r="CD22">
        <f t="shared" si="41"/>
        <v>0.84059880009281396</v>
      </c>
      <c r="CE22">
        <f t="shared" si="42"/>
        <v>0.19119760018562804</v>
      </c>
      <c r="CF22">
        <v>6</v>
      </c>
      <c r="CG22">
        <v>0.5</v>
      </c>
      <c r="CH22" t="s">
        <v>345</v>
      </c>
      <c r="CI22">
        <v>1566835577.0999999</v>
      </c>
      <c r="CJ22">
        <v>2.54596</v>
      </c>
      <c r="CK22">
        <v>3.11192</v>
      </c>
      <c r="CL22">
        <v>20.495200000000001</v>
      </c>
      <c r="CM22">
        <v>11.9116</v>
      </c>
      <c r="CN22">
        <v>500.00099999999998</v>
      </c>
      <c r="CO22">
        <v>99.382300000000001</v>
      </c>
      <c r="CP22">
        <v>9.9989900000000007E-2</v>
      </c>
      <c r="CQ22">
        <v>27.474399999999999</v>
      </c>
      <c r="CR22">
        <v>26.920100000000001</v>
      </c>
      <c r="CS22">
        <v>999.9</v>
      </c>
      <c r="CT22">
        <v>0</v>
      </c>
      <c r="CU22">
        <v>0</v>
      </c>
      <c r="CV22">
        <v>9986.25</v>
      </c>
      <c r="CW22">
        <v>0</v>
      </c>
      <c r="CX22">
        <v>769.06500000000005</v>
      </c>
      <c r="CY22">
        <v>-0.56596400000000002</v>
      </c>
      <c r="CZ22">
        <v>2.5992700000000002</v>
      </c>
      <c r="DA22">
        <v>3.1494399999999998</v>
      </c>
      <c r="DB22">
        <v>8.5965799999999994</v>
      </c>
      <c r="DC22">
        <v>2.2669600000000001</v>
      </c>
      <c r="DD22">
        <v>3.11192</v>
      </c>
      <c r="DE22">
        <v>20.406199999999998</v>
      </c>
      <c r="DF22">
        <v>11.9116</v>
      </c>
      <c r="DG22">
        <v>2.0381499999999999</v>
      </c>
      <c r="DH22">
        <v>1.18381</v>
      </c>
      <c r="DI22">
        <v>17.7439</v>
      </c>
      <c r="DJ22">
        <v>9.3994400000000002</v>
      </c>
      <c r="DK22">
        <v>2000</v>
      </c>
      <c r="DL22">
        <v>0.97999199999999997</v>
      </c>
      <c r="DM22">
        <v>2.00076E-2</v>
      </c>
      <c r="DN22">
        <v>0</v>
      </c>
      <c r="DO22">
        <v>764.49800000000005</v>
      </c>
      <c r="DP22">
        <v>4.9996900000000002</v>
      </c>
      <c r="DQ22">
        <v>17113.400000000001</v>
      </c>
      <c r="DR22">
        <v>16112.2</v>
      </c>
      <c r="DS22">
        <v>45.875</v>
      </c>
      <c r="DT22">
        <v>46.561999999999998</v>
      </c>
      <c r="DU22">
        <v>46.375</v>
      </c>
      <c r="DV22">
        <v>45.875</v>
      </c>
      <c r="DW22">
        <v>47.061999999999998</v>
      </c>
      <c r="DX22">
        <v>1955.08</v>
      </c>
      <c r="DY22">
        <v>39.92</v>
      </c>
      <c r="DZ22">
        <v>0</v>
      </c>
      <c r="EA22">
        <v>1566835572.4000001</v>
      </c>
      <c r="EB22">
        <v>765.41235294117701</v>
      </c>
      <c r="EC22">
        <v>-3.5879901809529602</v>
      </c>
      <c r="ED22">
        <v>159.43627365460699</v>
      </c>
      <c r="EE22">
        <v>17117.805882352899</v>
      </c>
      <c r="EF22">
        <v>10</v>
      </c>
      <c r="EG22">
        <v>1566835613.0999999</v>
      </c>
      <c r="EH22" t="s">
        <v>367</v>
      </c>
      <c r="EI22">
        <v>5</v>
      </c>
      <c r="EJ22">
        <v>0.27900000000000003</v>
      </c>
      <c r="EK22">
        <v>8.8999999999999996E-2</v>
      </c>
      <c r="EL22">
        <v>3</v>
      </c>
      <c r="EM22">
        <v>12</v>
      </c>
      <c r="EN22">
        <v>0.36</v>
      </c>
      <c r="EO22">
        <v>0.01</v>
      </c>
      <c r="EP22">
        <v>0.41628191639157802</v>
      </c>
      <c r="EQ22">
        <v>0.28310999109160501</v>
      </c>
      <c r="ER22">
        <v>3.29902396780795E-2</v>
      </c>
      <c r="ES22">
        <v>1</v>
      </c>
      <c r="ET22">
        <v>0.51613950154842303</v>
      </c>
      <c r="EU22">
        <v>3.7211628109640002E-2</v>
      </c>
      <c r="EV22">
        <v>3.9739174790057999E-3</v>
      </c>
      <c r="EW22">
        <v>1</v>
      </c>
      <c r="EX22">
        <v>2</v>
      </c>
      <c r="EY22">
        <v>2</v>
      </c>
      <c r="EZ22" t="s">
        <v>355</v>
      </c>
      <c r="FA22">
        <v>2.9505400000000002</v>
      </c>
      <c r="FB22">
        <v>2.7237800000000001</v>
      </c>
      <c r="FC22">
        <v>6.6872199999999996E-4</v>
      </c>
      <c r="FD22">
        <v>9.3774600000000004E-4</v>
      </c>
      <c r="FE22">
        <v>9.9466200000000005E-2</v>
      </c>
      <c r="FF22">
        <v>6.8488199999999999E-2</v>
      </c>
      <c r="FG22">
        <v>26686.1</v>
      </c>
      <c r="FH22">
        <v>24353.3</v>
      </c>
      <c r="FI22">
        <v>24606.2</v>
      </c>
      <c r="FJ22">
        <v>23402.400000000001</v>
      </c>
      <c r="FK22">
        <v>30129.7</v>
      </c>
      <c r="FL22">
        <v>30346.799999999999</v>
      </c>
      <c r="FM22">
        <v>34329.300000000003</v>
      </c>
      <c r="FN22">
        <v>33498</v>
      </c>
      <c r="FO22">
        <v>2.0047999999999999</v>
      </c>
      <c r="FP22">
        <v>2.0209999999999999</v>
      </c>
      <c r="FQ22">
        <v>7.2605900000000001E-2</v>
      </c>
      <c r="FR22">
        <v>0</v>
      </c>
      <c r="FS22">
        <v>25.731400000000001</v>
      </c>
      <c r="FT22">
        <v>999.9</v>
      </c>
      <c r="FU22">
        <v>50.280999999999999</v>
      </c>
      <c r="FV22">
        <v>29.779</v>
      </c>
      <c r="FW22">
        <v>21.2834</v>
      </c>
      <c r="FX22">
        <v>60.260199999999998</v>
      </c>
      <c r="FY22">
        <v>40.336500000000001</v>
      </c>
      <c r="FZ22">
        <v>1</v>
      </c>
      <c r="GA22">
        <v>6.20198E-2</v>
      </c>
      <c r="GB22">
        <v>0.52434899999999995</v>
      </c>
      <c r="GC22">
        <v>20.397099999999998</v>
      </c>
      <c r="GD22">
        <v>5.24709</v>
      </c>
      <c r="GE22">
        <v>12.0221</v>
      </c>
      <c r="GF22">
        <v>4.9577</v>
      </c>
      <c r="GG22">
        <v>3.3050000000000002</v>
      </c>
      <c r="GH22">
        <v>9999</v>
      </c>
      <c r="GI22">
        <v>9999</v>
      </c>
      <c r="GJ22">
        <v>468.3</v>
      </c>
      <c r="GK22">
        <v>9999</v>
      </c>
      <c r="GL22">
        <v>1.86859</v>
      </c>
      <c r="GM22">
        <v>1.8731800000000001</v>
      </c>
      <c r="GN22">
        <v>1.8760600000000001</v>
      </c>
      <c r="GO22">
        <v>1.87835</v>
      </c>
      <c r="GP22">
        <v>1.87073</v>
      </c>
      <c r="GQ22">
        <v>1.87256</v>
      </c>
      <c r="GR22">
        <v>1.8693500000000001</v>
      </c>
      <c r="GS22">
        <v>1.8736299999999999</v>
      </c>
      <c r="GT22" t="s">
        <v>348</v>
      </c>
      <c r="GU22" t="s">
        <v>19</v>
      </c>
      <c r="GV22" t="s">
        <v>19</v>
      </c>
      <c r="GW22" t="s">
        <v>19</v>
      </c>
      <c r="GX22" t="s">
        <v>349</v>
      </c>
      <c r="GY22" t="s">
        <v>350</v>
      </c>
      <c r="GZ22" t="s">
        <v>351</v>
      </c>
      <c r="HA22" t="s">
        <v>351</v>
      </c>
      <c r="HB22" t="s">
        <v>351</v>
      </c>
      <c r="HC22" t="s">
        <v>351</v>
      </c>
      <c r="HD22">
        <v>0</v>
      </c>
      <c r="HE22">
        <v>100</v>
      </c>
      <c r="HF22">
        <v>100</v>
      </c>
      <c r="HG22">
        <v>0.27900000000000003</v>
      </c>
      <c r="HH22">
        <v>8.8999999999999996E-2</v>
      </c>
      <c r="HI22">
        <v>2</v>
      </c>
      <c r="HJ22">
        <v>509.20299999999997</v>
      </c>
      <c r="HK22">
        <v>512.37900000000002</v>
      </c>
      <c r="HL22">
        <v>25.169599999999999</v>
      </c>
      <c r="HM22">
        <v>28.150600000000001</v>
      </c>
      <c r="HN22">
        <v>30.0001</v>
      </c>
      <c r="HO22">
        <v>28.1736</v>
      </c>
      <c r="HP22">
        <v>28.186599999999999</v>
      </c>
      <c r="HQ22">
        <v>0</v>
      </c>
      <c r="HR22">
        <v>46.129100000000001</v>
      </c>
      <c r="HS22">
        <v>0</v>
      </c>
      <c r="HT22">
        <v>25.230599999999999</v>
      </c>
      <c r="HU22">
        <v>0</v>
      </c>
      <c r="HV22">
        <v>11.825799999999999</v>
      </c>
      <c r="HW22">
        <v>102.294</v>
      </c>
      <c r="HX22">
        <v>102.13</v>
      </c>
    </row>
    <row r="23" spans="1:232" x14ac:dyDescent="0.25">
      <c r="A23">
        <v>9</v>
      </c>
      <c r="B23">
        <v>1566835971.5999999</v>
      </c>
      <c r="C23">
        <v>1172.5</v>
      </c>
      <c r="D23" t="s">
        <v>368</v>
      </c>
      <c r="E23" t="s">
        <v>369</v>
      </c>
      <c r="G23">
        <v>1566835971.5999999</v>
      </c>
      <c r="H23">
        <f t="shared" si="0"/>
        <v>5.2577707820028619E-3</v>
      </c>
      <c r="I23">
        <f t="shared" si="1"/>
        <v>39.64105226580697</v>
      </c>
      <c r="J23">
        <f t="shared" si="2"/>
        <v>449.59300000000002</v>
      </c>
      <c r="K23">
        <f t="shared" si="3"/>
        <v>244.88543746106714</v>
      </c>
      <c r="L23">
        <f t="shared" si="4"/>
        <v>24.361420017750572</v>
      </c>
      <c r="M23">
        <f t="shared" si="5"/>
        <v>44.725909484845701</v>
      </c>
      <c r="N23">
        <f t="shared" si="6"/>
        <v>0.34778130567062915</v>
      </c>
      <c r="O23">
        <f t="shared" si="7"/>
        <v>2.2521389706990882</v>
      </c>
      <c r="P23">
        <f t="shared" si="8"/>
        <v>0.32046506046887463</v>
      </c>
      <c r="Q23">
        <f t="shared" si="9"/>
        <v>0.20256582595246034</v>
      </c>
      <c r="R23">
        <f t="shared" si="10"/>
        <v>321.41644498232057</v>
      </c>
      <c r="S23">
        <f t="shared" si="11"/>
        <v>27.916591453419187</v>
      </c>
      <c r="T23">
        <f t="shared" si="12"/>
        <v>27.020499999999998</v>
      </c>
      <c r="U23">
        <f t="shared" si="13"/>
        <v>3.5834713226652082</v>
      </c>
      <c r="V23">
        <f t="shared" si="14"/>
        <v>55.005737288053716</v>
      </c>
      <c r="W23">
        <f t="shared" si="15"/>
        <v>1.99709866054448</v>
      </c>
      <c r="X23">
        <f t="shared" si="16"/>
        <v>3.6307097386697786</v>
      </c>
      <c r="Y23">
        <f t="shared" si="17"/>
        <v>1.5863726621207281</v>
      </c>
      <c r="Z23">
        <f t="shared" si="18"/>
        <v>-231.86769148632621</v>
      </c>
      <c r="AA23">
        <f t="shared" si="19"/>
        <v>27.100344973235345</v>
      </c>
      <c r="AB23">
        <f t="shared" si="20"/>
        <v>2.6003286583089618</v>
      </c>
      <c r="AC23">
        <f t="shared" si="21"/>
        <v>119.24942712753867</v>
      </c>
      <c r="AD23">
        <v>-4.1241356268834899E-2</v>
      </c>
      <c r="AE23">
        <v>4.6297035353009101E-2</v>
      </c>
      <c r="AF23">
        <v>3.4590455842590901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52544.97504781036</v>
      </c>
      <c r="AL23" t="s">
        <v>344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344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1681.0713001855954</v>
      </c>
      <c r="AX23">
        <f t="shared" si="29"/>
        <v>39.64105226580697</v>
      </c>
      <c r="AY23" t="e">
        <f t="shared" si="30"/>
        <v>#DIV/0!</v>
      </c>
      <c r="AZ23" t="e">
        <f t="shared" si="31"/>
        <v>#DIV/0!</v>
      </c>
      <c r="BA23">
        <f t="shared" si="32"/>
        <v>2.3580827452964356E-2</v>
      </c>
      <c r="BB23" t="e">
        <f t="shared" si="33"/>
        <v>#DIV/0!</v>
      </c>
      <c r="BC23" t="s">
        <v>344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1999.85</v>
      </c>
      <c r="CC23">
        <f t="shared" si="40"/>
        <v>1681.0713001855954</v>
      </c>
      <c r="CD23">
        <f t="shared" si="41"/>
        <v>0.84059869499492235</v>
      </c>
      <c r="CE23">
        <f t="shared" si="42"/>
        <v>0.1911973899898447</v>
      </c>
      <c r="CF23">
        <v>6</v>
      </c>
      <c r="CG23">
        <v>0.5</v>
      </c>
      <c r="CH23" t="s">
        <v>345</v>
      </c>
      <c r="CI23">
        <v>1566835971.5999999</v>
      </c>
      <c r="CJ23">
        <v>449.59300000000002</v>
      </c>
      <c r="CK23">
        <v>500</v>
      </c>
      <c r="CL23">
        <v>20.075199999999999</v>
      </c>
      <c r="CM23">
        <v>13.8924</v>
      </c>
      <c r="CN23">
        <v>499.98899999999998</v>
      </c>
      <c r="CO23">
        <v>99.381</v>
      </c>
      <c r="CP23">
        <v>9.9884899999999999E-2</v>
      </c>
      <c r="CQ23">
        <v>27.2437</v>
      </c>
      <c r="CR23">
        <v>27.020499999999998</v>
      </c>
      <c r="CS23">
        <v>999.9</v>
      </c>
      <c r="CT23">
        <v>0</v>
      </c>
      <c r="CU23">
        <v>0</v>
      </c>
      <c r="CV23">
        <v>10007.5</v>
      </c>
      <c r="CW23">
        <v>0</v>
      </c>
      <c r="CX23">
        <v>719.27599999999995</v>
      </c>
      <c r="CY23">
        <v>-50.406999999999996</v>
      </c>
      <c r="CZ23">
        <v>458.80399999999997</v>
      </c>
      <c r="DA23">
        <v>507.04399999999998</v>
      </c>
      <c r="DB23">
        <v>6.1827899999999998</v>
      </c>
      <c r="DC23">
        <v>448.197</v>
      </c>
      <c r="DD23">
        <v>500</v>
      </c>
      <c r="DE23">
        <v>19.938199999999998</v>
      </c>
      <c r="DF23">
        <v>13.8924</v>
      </c>
      <c r="DG23">
        <v>1.99509</v>
      </c>
      <c r="DH23">
        <v>1.3806400000000001</v>
      </c>
      <c r="DI23">
        <v>17.4054</v>
      </c>
      <c r="DJ23">
        <v>11.7067</v>
      </c>
      <c r="DK23">
        <v>1999.85</v>
      </c>
      <c r="DL23">
        <v>0.97999199999999997</v>
      </c>
      <c r="DM23">
        <v>2.00076E-2</v>
      </c>
      <c r="DN23">
        <v>0</v>
      </c>
      <c r="DO23">
        <v>712.54499999999996</v>
      </c>
      <c r="DP23">
        <v>4.9996900000000002</v>
      </c>
      <c r="DQ23">
        <v>16041.5</v>
      </c>
      <c r="DR23">
        <v>16111</v>
      </c>
      <c r="DS23">
        <v>45.875</v>
      </c>
      <c r="DT23">
        <v>46.561999999999998</v>
      </c>
      <c r="DU23">
        <v>46.375</v>
      </c>
      <c r="DV23">
        <v>45.811999999999998</v>
      </c>
      <c r="DW23">
        <v>47</v>
      </c>
      <c r="DX23">
        <v>1954.94</v>
      </c>
      <c r="DY23">
        <v>39.909999999999997</v>
      </c>
      <c r="DZ23">
        <v>0</v>
      </c>
      <c r="EA23">
        <v>1566835966.5999999</v>
      </c>
      <c r="EB23">
        <v>712.81464705882297</v>
      </c>
      <c r="EC23">
        <v>-0.43357847686199702</v>
      </c>
      <c r="ED23">
        <v>-17.8921571000139</v>
      </c>
      <c r="EE23">
        <v>16042.688235294099</v>
      </c>
      <c r="EF23">
        <v>10</v>
      </c>
      <c r="EG23">
        <v>1566835938.5999999</v>
      </c>
      <c r="EH23" t="s">
        <v>370</v>
      </c>
      <c r="EI23">
        <v>8</v>
      </c>
      <c r="EJ23">
        <v>1.3959999999999999</v>
      </c>
      <c r="EK23">
        <v>0.13700000000000001</v>
      </c>
      <c r="EL23">
        <v>500</v>
      </c>
      <c r="EM23">
        <v>13</v>
      </c>
      <c r="EN23">
        <v>0.03</v>
      </c>
      <c r="EO23">
        <v>0.01</v>
      </c>
      <c r="EP23">
        <v>39.584396372351897</v>
      </c>
      <c r="EQ23">
        <v>-0.19972067689556899</v>
      </c>
      <c r="ER23">
        <v>9.3766076378695204E-2</v>
      </c>
      <c r="ES23">
        <v>1</v>
      </c>
      <c r="ET23">
        <v>0.35275378127139401</v>
      </c>
      <c r="EU23">
        <v>7.7704067556977003E-3</v>
      </c>
      <c r="EV23">
        <v>4.8898538370493599E-3</v>
      </c>
      <c r="EW23">
        <v>1</v>
      </c>
      <c r="EX23">
        <v>2</v>
      </c>
      <c r="EY23">
        <v>2</v>
      </c>
      <c r="EZ23" t="s">
        <v>355</v>
      </c>
      <c r="FA23">
        <v>2.9504600000000001</v>
      </c>
      <c r="FB23">
        <v>2.7238500000000001</v>
      </c>
      <c r="FC23">
        <v>0.106602</v>
      </c>
      <c r="FD23">
        <v>0.11724999999999999</v>
      </c>
      <c r="FE23">
        <v>9.7809800000000002E-2</v>
      </c>
      <c r="FF23">
        <v>7.6780699999999993E-2</v>
      </c>
      <c r="FG23">
        <v>23855.9</v>
      </c>
      <c r="FH23">
        <v>21516.799999999999</v>
      </c>
      <c r="FI23">
        <v>24605</v>
      </c>
      <c r="FJ23">
        <v>23401.200000000001</v>
      </c>
      <c r="FK23">
        <v>30185.4</v>
      </c>
      <c r="FL23">
        <v>30075.9</v>
      </c>
      <c r="FM23">
        <v>34328.1</v>
      </c>
      <c r="FN23">
        <v>33496.800000000003</v>
      </c>
      <c r="FO23">
        <v>2.0017999999999998</v>
      </c>
      <c r="FP23">
        <v>2.0241500000000001</v>
      </c>
      <c r="FQ23">
        <v>8.8885400000000003E-2</v>
      </c>
      <c r="FR23">
        <v>0</v>
      </c>
      <c r="FS23">
        <v>25.565200000000001</v>
      </c>
      <c r="FT23">
        <v>999.9</v>
      </c>
      <c r="FU23">
        <v>49.963000000000001</v>
      </c>
      <c r="FV23">
        <v>29.96</v>
      </c>
      <c r="FW23">
        <v>21.370999999999999</v>
      </c>
      <c r="FX23">
        <v>60.4602</v>
      </c>
      <c r="FY23">
        <v>40.200299999999999</v>
      </c>
      <c r="FZ23">
        <v>1</v>
      </c>
      <c r="GA23">
        <v>6.5548800000000004E-2</v>
      </c>
      <c r="GB23">
        <v>1.15564</v>
      </c>
      <c r="GC23">
        <v>20.3934</v>
      </c>
      <c r="GD23">
        <v>5.2409499999999998</v>
      </c>
      <c r="GE23">
        <v>12.0227</v>
      </c>
      <c r="GF23">
        <v>4.9573499999999999</v>
      </c>
      <c r="GG23">
        <v>3.3045200000000001</v>
      </c>
      <c r="GH23">
        <v>9999</v>
      </c>
      <c r="GI23">
        <v>9999</v>
      </c>
      <c r="GJ23">
        <v>468.4</v>
      </c>
      <c r="GK23">
        <v>9999</v>
      </c>
      <c r="GL23">
        <v>1.86859</v>
      </c>
      <c r="GM23">
        <v>1.87317</v>
      </c>
      <c r="GN23">
        <v>1.87605</v>
      </c>
      <c r="GO23">
        <v>1.8783000000000001</v>
      </c>
      <c r="GP23">
        <v>1.87073</v>
      </c>
      <c r="GQ23">
        <v>1.87253</v>
      </c>
      <c r="GR23">
        <v>1.86931</v>
      </c>
      <c r="GS23">
        <v>1.8736299999999999</v>
      </c>
      <c r="GT23" t="s">
        <v>348</v>
      </c>
      <c r="GU23" t="s">
        <v>19</v>
      </c>
      <c r="GV23" t="s">
        <v>19</v>
      </c>
      <c r="GW23" t="s">
        <v>19</v>
      </c>
      <c r="GX23" t="s">
        <v>349</v>
      </c>
      <c r="GY23" t="s">
        <v>350</v>
      </c>
      <c r="GZ23" t="s">
        <v>351</v>
      </c>
      <c r="HA23" t="s">
        <v>351</v>
      </c>
      <c r="HB23" t="s">
        <v>351</v>
      </c>
      <c r="HC23" t="s">
        <v>351</v>
      </c>
      <c r="HD23">
        <v>0</v>
      </c>
      <c r="HE23">
        <v>100</v>
      </c>
      <c r="HF23">
        <v>100</v>
      </c>
      <c r="HG23">
        <v>1.3959999999999999</v>
      </c>
      <c r="HH23">
        <v>0.13700000000000001</v>
      </c>
      <c r="HI23">
        <v>2</v>
      </c>
      <c r="HJ23">
        <v>507.75400000000002</v>
      </c>
      <c r="HK23">
        <v>515.00900000000001</v>
      </c>
      <c r="HL23">
        <v>24.639500000000002</v>
      </c>
      <c r="HM23">
        <v>28.192599999999999</v>
      </c>
      <c r="HN23">
        <v>30.000299999999999</v>
      </c>
      <c r="HO23">
        <v>28.226400000000002</v>
      </c>
      <c r="HP23">
        <v>28.2407</v>
      </c>
      <c r="HQ23">
        <v>24.913499999999999</v>
      </c>
      <c r="HR23">
        <v>36.414099999999998</v>
      </c>
      <c r="HS23">
        <v>0</v>
      </c>
      <c r="HT23">
        <v>24.626000000000001</v>
      </c>
      <c r="HU23">
        <v>500</v>
      </c>
      <c r="HV23">
        <v>13.8612</v>
      </c>
      <c r="HW23">
        <v>102.29</v>
      </c>
      <c r="HX23">
        <v>102.126</v>
      </c>
    </row>
    <row r="24" spans="1:232" x14ac:dyDescent="0.25">
      <c r="A24">
        <v>10</v>
      </c>
      <c r="B24">
        <v>1566836092.0999999</v>
      </c>
      <c r="C24">
        <v>1293</v>
      </c>
      <c r="D24" t="s">
        <v>371</v>
      </c>
      <c r="E24" t="s">
        <v>372</v>
      </c>
      <c r="G24">
        <v>1566836092.0999999</v>
      </c>
      <c r="H24">
        <f t="shared" si="0"/>
        <v>4.5634259541293036E-3</v>
      </c>
      <c r="I24">
        <f t="shared" si="1"/>
        <v>40.900160774822609</v>
      </c>
      <c r="J24">
        <f t="shared" si="2"/>
        <v>547.98900000000003</v>
      </c>
      <c r="K24">
        <f t="shared" si="3"/>
        <v>301.62484800561379</v>
      </c>
      <c r="L24">
        <f t="shared" si="4"/>
        <v>30.005914659834993</v>
      </c>
      <c r="M24">
        <f t="shared" si="5"/>
        <v>54.514444937979007</v>
      </c>
      <c r="N24">
        <f t="shared" si="6"/>
        <v>0.29553500231877294</v>
      </c>
      <c r="O24">
        <f t="shared" si="7"/>
        <v>2.2473486871444601</v>
      </c>
      <c r="P24">
        <f t="shared" si="8"/>
        <v>0.27551747885681871</v>
      </c>
      <c r="Q24">
        <f t="shared" si="9"/>
        <v>0.17388380318532293</v>
      </c>
      <c r="R24">
        <f t="shared" si="10"/>
        <v>321.41484898949102</v>
      </c>
      <c r="S24">
        <f t="shared" si="11"/>
        <v>28.051203178607338</v>
      </c>
      <c r="T24">
        <f t="shared" si="12"/>
        <v>27.063700000000001</v>
      </c>
      <c r="U24">
        <f t="shared" si="13"/>
        <v>3.5925721407927935</v>
      </c>
      <c r="V24">
        <f t="shared" si="14"/>
        <v>55.154364989645622</v>
      </c>
      <c r="W24">
        <f t="shared" si="15"/>
        <v>1.9911004855739003</v>
      </c>
      <c r="X24">
        <f t="shared" si="16"/>
        <v>3.6100506024277474</v>
      </c>
      <c r="Y24">
        <f t="shared" si="17"/>
        <v>1.6014716552188932</v>
      </c>
      <c r="Z24">
        <f t="shared" si="18"/>
        <v>-201.2470845771023</v>
      </c>
      <c r="AA24">
        <f t="shared" si="19"/>
        <v>10.01985446224406</v>
      </c>
      <c r="AB24">
        <f t="shared" si="20"/>
        <v>0.96321243270530066</v>
      </c>
      <c r="AC24">
        <f t="shared" si="21"/>
        <v>131.15083130733808</v>
      </c>
      <c r="AD24">
        <v>-4.1112408142901201E-2</v>
      </c>
      <c r="AE24">
        <v>4.6152279785172202E-2</v>
      </c>
      <c r="AF24">
        <v>3.4504817015778699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52404.331101507676</v>
      </c>
      <c r="AL24" t="s">
        <v>344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344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1681.0629001855962</v>
      </c>
      <c r="AX24">
        <f t="shared" si="29"/>
        <v>40.900160774822609</v>
      </c>
      <c r="AY24" t="e">
        <f t="shared" si="30"/>
        <v>#DIV/0!</v>
      </c>
      <c r="AZ24" t="e">
        <f t="shared" si="31"/>
        <v>#DIV/0!</v>
      </c>
      <c r="BA24">
        <f t="shared" si="32"/>
        <v>2.4329940759686662E-2</v>
      </c>
      <c r="BB24" t="e">
        <f t="shared" si="33"/>
        <v>#DIV/0!</v>
      </c>
      <c r="BC24" t="s">
        <v>344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1999.84</v>
      </c>
      <c r="CC24">
        <f t="shared" si="40"/>
        <v>1681.0629001855962</v>
      </c>
      <c r="CD24">
        <f t="shared" si="41"/>
        <v>0.84059869798863718</v>
      </c>
      <c r="CE24">
        <f t="shared" si="42"/>
        <v>0.19119739597727456</v>
      </c>
      <c r="CF24">
        <v>6</v>
      </c>
      <c r="CG24">
        <v>0.5</v>
      </c>
      <c r="CH24" t="s">
        <v>345</v>
      </c>
      <c r="CI24">
        <v>1566836092.0999999</v>
      </c>
      <c r="CJ24">
        <v>547.98900000000003</v>
      </c>
      <c r="CK24">
        <v>600.06899999999996</v>
      </c>
      <c r="CL24">
        <v>20.014900000000001</v>
      </c>
      <c r="CM24">
        <v>14.6485</v>
      </c>
      <c r="CN24">
        <v>500.01</v>
      </c>
      <c r="CO24">
        <v>99.380600000000001</v>
      </c>
      <c r="CP24">
        <v>0.100311</v>
      </c>
      <c r="CQ24">
        <v>27.1464</v>
      </c>
      <c r="CR24">
        <v>27.063700000000001</v>
      </c>
      <c r="CS24">
        <v>999.9</v>
      </c>
      <c r="CT24">
        <v>0</v>
      </c>
      <c r="CU24">
        <v>0</v>
      </c>
      <c r="CV24">
        <v>9976.25</v>
      </c>
      <c r="CW24">
        <v>0</v>
      </c>
      <c r="CX24">
        <v>733.81299999999999</v>
      </c>
      <c r="CY24">
        <v>-52.079599999999999</v>
      </c>
      <c r="CZ24">
        <v>559.18100000000004</v>
      </c>
      <c r="DA24">
        <v>608.99</v>
      </c>
      <c r="DB24">
        <v>5.3664199999999997</v>
      </c>
      <c r="DC24">
        <v>546.74</v>
      </c>
      <c r="DD24">
        <v>600.06899999999996</v>
      </c>
      <c r="DE24">
        <v>19.854900000000001</v>
      </c>
      <c r="DF24">
        <v>14.6485</v>
      </c>
      <c r="DG24">
        <v>1.98909</v>
      </c>
      <c r="DH24">
        <v>1.45577</v>
      </c>
      <c r="DI24">
        <v>17.357800000000001</v>
      </c>
      <c r="DJ24">
        <v>12.5114</v>
      </c>
      <c r="DK24">
        <v>1999.84</v>
      </c>
      <c r="DL24">
        <v>0.97999199999999997</v>
      </c>
      <c r="DM24">
        <v>2.00076E-2</v>
      </c>
      <c r="DN24">
        <v>0</v>
      </c>
      <c r="DO24">
        <v>714.22299999999996</v>
      </c>
      <c r="DP24">
        <v>4.9996900000000002</v>
      </c>
      <c r="DQ24">
        <v>16092.6</v>
      </c>
      <c r="DR24">
        <v>16111</v>
      </c>
      <c r="DS24">
        <v>45.811999999999998</v>
      </c>
      <c r="DT24">
        <v>46.5</v>
      </c>
      <c r="DU24">
        <v>46.311999999999998</v>
      </c>
      <c r="DV24">
        <v>45.75</v>
      </c>
      <c r="DW24">
        <v>46.936999999999998</v>
      </c>
      <c r="DX24">
        <v>1954.93</v>
      </c>
      <c r="DY24">
        <v>39.909999999999997</v>
      </c>
      <c r="DZ24">
        <v>0</v>
      </c>
      <c r="EA24">
        <v>1566836087.2</v>
      </c>
      <c r="EB24">
        <v>714.25217647058798</v>
      </c>
      <c r="EC24">
        <v>0.36789216110859602</v>
      </c>
      <c r="ED24">
        <v>-98.529412085577505</v>
      </c>
      <c r="EE24">
        <v>16099.694117647099</v>
      </c>
      <c r="EF24">
        <v>10</v>
      </c>
      <c r="EG24">
        <v>1566836062.5999999</v>
      </c>
      <c r="EH24" t="s">
        <v>373</v>
      </c>
      <c r="EI24">
        <v>9</v>
      </c>
      <c r="EJ24">
        <v>1.2490000000000001</v>
      </c>
      <c r="EK24">
        <v>0.16</v>
      </c>
      <c r="EL24">
        <v>600</v>
      </c>
      <c r="EM24">
        <v>14</v>
      </c>
      <c r="EN24">
        <v>0.04</v>
      </c>
      <c r="EO24">
        <v>0.01</v>
      </c>
      <c r="EP24">
        <v>41.025949870679</v>
      </c>
      <c r="EQ24">
        <v>-1.8806934792129499</v>
      </c>
      <c r="ER24">
        <v>0.25552368582852197</v>
      </c>
      <c r="ES24">
        <v>0</v>
      </c>
      <c r="ET24">
        <v>0.29179215640926698</v>
      </c>
      <c r="EU24">
        <v>9.2560379571984305E-2</v>
      </c>
      <c r="EV24">
        <v>1.3713675764939001E-2</v>
      </c>
      <c r="EW24">
        <v>1</v>
      </c>
      <c r="EX24">
        <v>1</v>
      </c>
      <c r="EY24">
        <v>2</v>
      </c>
      <c r="EZ24" t="s">
        <v>347</v>
      </c>
      <c r="FA24">
        <v>2.9505300000000001</v>
      </c>
      <c r="FB24">
        <v>2.7240099999999998</v>
      </c>
      <c r="FC24">
        <v>0.123392</v>
      </c>
      <c r="FD24">
        <v>0.13364500000000001</v>
      </c>
      <c r="FE24">
        <v>9.7515400000000002E-2</v>
      </c>
      <c r="FF24">
        <v>7.9829899999999995E-2</v>
      </c>
      <c r="FG24">
        <v>23407.599999999999</v>
      </c>
      <c r="FH24">
        <v>21116.2</v>
      </c>
      <c r="FI24">
        <v>24605.1</v>
      </c>
      <c r="FJ24">
        <v>23400.2</v>
      </c>
      <c r="FK24">
        <v>30195.5</v>
      </c>
      <c r="FL24">
        <v>29975.9</v>
      </c>
      <c r="FM24">
        <v>34328.1</v>
      </c>
      <c r="FN24">
        <v>33496.199999999997</v>
      </c>
      <c r="FO24">
        <v>2.0009999999999999</v>
      </c>
      <c r="FP24">
        <v>2.0252300000000001</v>
      </c>
      <c r="FQ24">
        <v>9.5740000000000006E-2</v>
      </c>
      <c r="FR24">
        <v>0</v>
      </c>
      <c r="FS24">
        <v>25.496200000000002</v>
      </c>
      <c r="FT24">
        <v>999.9</v>
      </c>
      <c r="FU24">
        <v>49.878</v>
      </c>
      <c r="FV24">
        <v>30.001000000000001</v>
      </c>
      <c r="FW24">
        <v>21.382999999999999</v>
      </c>
      <c r="FX24">
        <v>60.510300000000001</v>
      </c>
      <c r="FY24">
        <v>40.188299999999998</v>
      </c>
      <c r="FZ24">
        <v>1</v>
      </c>
      <c r="GA24">
        <v>6.6763199999999995E-2</v>
      </c>
      <c r="GB24">
        <v>1.78173</v>
      </c>
      <c r="GC24">
        <v>20.387599999999999</v>
      </c>
      <c r="GD24">
        <v>5.2449899999999996</v>
      </c>
      <c r="GE24">
        <v>12.0221</v>
      </c>
      <c r="GF24">
        <v>4.9577499999999999</v>
      </c>
      <c r="GG24">
        <v>3.3050000000000002</v>
      </c>
      <c r="GH24">
        <v>9999</v>
      </c>
      <c r="GI24">
        <v>9999</v>
      </c>
      <c r="GJ24">
        <v>468.4</v>
      </c>
      <c r="GK24">
        <v>9999</v>
      </c>
      <c r="GL24">
        <v>1.86859</v>
      </c>
      <c r="GM24">
        <v>1.87317</v>
      </c>
      <c r="GN24">
        <v>1.87599</v>
      </c>
      <c r="GO24">
        <v>1.87826</v>
      </c>
      <c r="GP24">
        <v>1.87073</v>
      </c>
      <c r="GQ24">
        <v>1.8725099999999999</v>
      </c>
      <c r="GR24">
        <v>1.8692599999999999</v>
      </c>
      <c r="GS24">
        <v>1.8736299999999999</v>
      </c>
      <c r="GT24" t="s">
        <v>348</v>
      </c>
      <c r="GU24" t="s">
        <v>19</v>
      </c>
      <c r="GV24" t="s">
        <v>19</v>
      </c>
      <c r="GW24" t="s">
        <v>19</v>
      </c>
      <c r="GX24" t="s">
        <v>349</v>
      </c>
      <c r="GY24" t="s">
        <v>350</v>
      </c>
      <c r="GZ24" t="s">
        <v>351</v>
      </c>
      <c r="HA24" t="s">
        <v>351</v>
      </c>
      <c r="HB24" t="s">
        <v>351</v>
      </c>
      <c r="HC24" t="s">
        <v>351</v>
      </c>
      <c r="HD24">
        <v>0</v>
      </c>
      <c r="HE24">
        <v>100</v>
      </c>
      <c r="HF24">
        <v>100</v>
      </c>
      <c r="HG24">
        <v>1.2490000000000001</v>
      </c>
      <c r="HH24">
        <v>0.16</v>
      </c>
      <c r="HI24">
        <v>2</v>
      </c>
      <c r="HJ24">
        <v>507.25099999999998</v>
      </c>
      <c r="HK24">
        <v>515.745</v>
      </c>
      <c r="HL24">
        <v>24.0731</v>
      </c>
      <c r="HM24">
        <v>28.1782</v>
      </c>
      <c r="HN24">
        <v>30.000399999999999</v>
      </c>
      <c r="HO24">
        <v>28.226400000000002</v>
      </c>
      <c r="HP24">
        <v>28.241199999999999</v>
      </c>
      <c r="HQ24">
        <v>28.875499999999999</v>
      </c>
      <c r="HR24">
        <v>32.774900000000002</v>
      </c>
      <c r="HS24">
        <v>0</v>
      </c>
      <c r="HT24">
        <v>24.0063</v>
      </c>
      <c r="HU24">
        <v>600</v>
      </c>
      <c r="HV24">
        <v>14.5891</v>
      </c>
      <c r="HW24">
        <v>102.29</v>
      </c>
      <c r="HX24">
        <v>102.123</v>
      </c>
    </row>
    <row r="25" spans="1:232" x14ac:dyDescent="0.25">
      <c r="A25">
        <v>11</v>
      </c>
      <c r="B25">
        <v>1566836193.5999999</v>
      </c>
      <c r="C25">
        <v>1394.5</v>
      </c>
      <c r="D25" t="s">
        <v>374</v>
      </c>
      <c r="E25" t="s">
        <v>375</v>
      </c>
      <c r="G25">
        <v>1566836193.5999999</v>
      </c>
      <c r="H25">
        <f t="shared" si="0"/>
        <v>4.009284153339965E-3</v>
      </c>
      <c r="I25">
        <f t="shared" si="1"/>
        <v>41.224409439236972</v>
      </c>
      <c r="J25">
        <f t="shared" si="2"/>
        <v>647.47</v>
      </c>
      <c r="K25">
        <f t="shared" si="3"/>
        <v>360.64033265956363</v>
      </c>
      <c r="L25">
        <f t="shared" si="4"/>
        <v>35.875790300350481</v>
      </c>
      <c r="M25">
        <f t="shared" si="5"/>
        <v>64.409040925811013</v>
      </c>
      <c r="N25">
        <f t="shared" si="6"/>
        <v>0.2541108371356367</v>
      </c>
      <c r="O25">
        <f t="shared" si="7"/>
        <v>2.2548625794981283</v>
      </c>
      <c r="P25">
        <f t="shared" si="8"/>
        <v>0.23920603215051914</v>
      </c>
      <c r="Q25">
        <f t="shared" si="9"/>
        <v>0.15077000308578439</v>
      </c>
      <c r="R25">
        <f t="shared" si="10"/>
        <v>321.43719288911075</v>
      </c>
      <c r="S25">
        <f t="shared" si="11"/>
        <v>28.074013420121805</v>
      </c>
      <c r="T25">
        <f t="shared" si="12"/>
        <v>27.065000000000001</v>
      </c>
      <c r="U25">
        <f t="shared" si="13"/>
        <v>3.5928463204124599</v>
      </c>
      <c r="V25">
        <f t="shared" si="14"/>
        <v>55.139179595576813</v>
      </c>
      <c r="W25">
        <f t="shared" si="15"/>
        <v>1.9721519705225004</v>
      </c>
      <c r="X25">
        <f t="shared" si="16"/>
        <v>3.5766799306544335</v>
      </c>
      <c r="Y25">
        <f t="shared" si="17"/>
        <v>1.6206943498899595</v>
      </c>
      <c r="Z25">
        <f t="shared" si="18"/>
        <v>-176.80943116229247</v>
      </c>
      <c r="AA25">
        <f t="shared" si="19"/>
        <v>-9.3361268264376243</v>
      </c>
      <c r="AB25">
        <f t="shared" si="20"/>
        <v>-0.89379343353610596</v>
      </c>
      <c r="AC25">
        <f t="shared" si="21"/>
        <v>134.39784146684451</v>
      </c>
      <c r="AD25">
        <v>-4.1314783128494799E-2</v>
      </c>
      <c r="AE25">
        <v>4.6379463435523502E-2</v>
      </c>
      <c r="AF25">
        <v>3.4639179915108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52679.430520397873</v>
      </c>
      <c r="AL25" t="s">
        <v>344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344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1681.1805001855832</v>
      </c>
      <c r="AX25">
        <f t="shared" si="29"/>
        <v>41.224409439236972</v>
      </c>
      <c r="AY25" t="e">
        <f t="shared" si="30"/>
        <v>#DIV/0!</v>
      </c>
      <c r="AZ25" t="e">
        <f t="shared" si="31"/>
        <v>#DIV/0!</v>
      </c>
      <c r="BA25">
        <f t="shared" si="32"/>
        <v>2.4521108491733199E-2</v>
      </c>
      <c r="BB25" t="e">
        <f t="shared" si="33"/>
        <v>#DIV/0!</v>
      </c>
      <c r="BC25" t="s">
        <v>344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1999.98</v>
      </c>
      <c r="CC25">
        <f t="shared" si="40"/>
        <v>1681.1805001855832</v>
      </c>
      <c r="CD25">
        <f t="shared" si="41"/>
        <v>0.84059865607935236</v>
      </c>
      <c r="CE25">
        <f t="shared" si="42"/>
        <v>0.19119731215870497</v>
      </c>
      <c r="CF25">
        <v>6</v>
      </c>
      <c r="CG25">
        <v>0.5</v>
      </c>
      <c r="CH25" t="s">
        <v>345</v>
      </c>
      <c r="CI25">
        <v>1566836193.5999999</v>
      </c>
      <c r="CJ25">
        <v>647.47</v>
      </c>
      <c r="CK25">
        <v>700.04700000000003</v>
      </c>
      <c r="CL25">
        <v>19.824999999999999</v>
      </c>
      <c r="CM25">
        <v>15.1099</v>
      </c>
      <c r="CN25">
        <v>500.07</v>
      </c>
      <c r="CO25">
        <v>99.378200000000007</v>
      </c>
      <c r="CP25">
        <v>9.9831299999999998E-2</v>
      </c>
      <c r="CQ25">
        <v>26.988199999999999</v>
      </c>
      <c r="CR25">
        <v>27.065000000000001</v>
      </c>
      <c r="CS25">
        <v>999.9</v>
      </c>
      <c r="CT25">
        <v>0</v>
      </c>
      <c r="CU25">
        <v>0</v>
      </c>
      <c r="CV25">
        <v>10025.6</v>
      </c>
      <c r="CW25">
        <v>0</v>
      </c>
      <c r="CX25">
        <v>529.20799999999997</v>
      </c>
      <c r="CY25">
        <v>-52.576999999999998</v>
      </c>
      <c r="CZ25">
        <v>660.56600000000003</v>
      </c>
      <c r="DA25">
        <v>710.78700000000003</v>
      </c>
      <c r="DB25">
        <v>4.7150600000000003</v>
      </c>
      <c r="DC25">
        <v>646.029</v>
      </c>
      <c r="DD25">
        <v>700.04700000000003</v>
      </c>
      <c r="DE25">
        <v>19.651</v>
      </c>
      <c r="DF25">
        <v>15.1099</v>
      </c>
      <c r="DG25">
        <v>1.97017</v>
      </c>
      <c r="DH25">
        <v>1.5016</v>
      </c>
      <c r="DI25">
        <v>17.206600000000002</v>
      </c>
      <c r="DJ25">
        <v>12.984400000000001</v>
      </c>
      <c r="DK25">
        <v>1999.98</v>
      </c>
      <c r="DL25">
        <v>0.97999499999999995</v>
      </c>
      <c r="DM25">
        <v>2.00047E-2</v>
      </c>
      <c r="DN25">
        <v>0</v>
      </c>
      <c r="DO25">
        <v>714.01499999999999</v>
      </c>
      <c r="DP25">
        <v>4.9996900000000002</v>
      </c>
      <c r="DQ25">
        <v>16086.7</v>
      </c>
      <c r="DR25">
        <v>16112.1</v>
      </c>
      <c r="DS25">
        <v>45.875</v>
      </c>
      <c r="DT25">
        <v>46.561999999999998</v>
      </c>
      <c r="DU25">
        <v>46.375</v>
      </c>
      <c r="DV25">
        <v>45.811999999999998</v>
      </c>
      <c r="DW25">
        <v>47</v>
      </c>
      <c r="DX25">
        <v>1955.07</v>
      </c>
      <c r="DY25">
        <v>39.909999999999997</v>
      </c>
      <c r="DZ25">
        <v>0</v>
      </c>
      <c r="EA25">
        <v>1566836188.5999999</v>
      </c>
      <c r="EB25">
        <v>714.14088235294105</v>
      </c>
      <c r="EC25">
        <v>-0.52426466226410895</v>
      </c>
      <c r="ED25">
        <v>-50.318627126596098</v>
      </c>
      <c r="EE25">
        <v>16090.529411764701</v>
      </c>
      <c r="EF25">
        <v>10</v>
      </c>
      <c r="EG25">
        <v>1566836156.5999999</v>
      </c>
      <c r="EH25" t="s">
        <v>376</v>
      </c>
      <c r="EI25">
        <v>10</v>
      </c>
      <c r="EJ25">
        <v>1.4410000000000001</v>
      </c>
      <c r="EK25">
        <v>0.17399999999999999</v>
      </c>
      <c r="EL25">
        <v>700</v>
      </c>
      <c r="EM25">
        <v>15</v>
      </c>
      <c r="EN25">
        <v>7.0000000000000007E-2</v>
      </c>
      <c r="EO25">
        <v>0.02</v>
      </c>
      <c r="EP25">
        <v>41.215635160336198</v>
      </c>
      <c r="EQ25">
        <v>-0.24229188728658799</v>
      </c>
      <c r="ER25">
        <v>3.7489027406157199E-2</v>
      </c>
      <c r="ES25">
        <v>1</v>
      </c>
      <c r="ET25">
        <v>0.25726830542902601</v>
      </c>
      <c r="EU25">
        <v>-1.3537065092174101E-2</v>
      </c>
      <c r="EV25">
        <v>1.9570285905185199E-3</v>
      </c>
      <c r="EW25">
        <v>1</v>
      </c>
      <c r="EX25">
        <v>2</v>
      </c>
      <c r="EY25">
        <v>2</v>
      </c>
      <c r="EZ25" t="s">
        <v>355</v>
      </c>
      <c r="FA25">
        <v>2.9506600000000001</v>
      </c>
      <c r="FB25">
        <v>2.72397</v>
      </c>
      <c r="FC25">
        <v>0.138851</v>
      </c>
      <c r="FD25">
        <v>0.14868899999999999</v>
      </c>
      <c r="FE25">
        <v>9.6787600000000001E-2</v>
      </c>
      <c r="FF25">
        <v>8.1655800000000001E-2</v>
      </c>
      <c r="FG25">
        <v>22992.9</v>
      </c>
      <c r="FH25">
        <v>20748.599999999999</v>
      </c>
      <c r="FI25">
        <v>24603.1</v>
      </c>
      <c r="FJ25">
        <v>23399.3</v>
      </c>
      <c r="FK25">
        <v>30218.3</v>
      </c>
      <c r="FL25">
        <v>29915.4</v>
      </c>
      <c r="FM25">
        <v>34326</v>
      </c>
      <c r="FN25">
        <v>33495</v>
      </c>
      <c r="FO25">
        <v>2.0004200000000001</v>
      </c>
      <c r="FP25">
        <v>2.0261</v>
      </c>
      <c r="FQ25">
        <v>9.0170700000000006E-2</v>
      </c>
      <c r="FR25">
        <v>0</v>
      </c>
      <c r="FS25">
        <v>25.588799999999999</v>
      </c>
      <c r="FT25">
        <v>999.9</v>
      </c>
      <c r="FU25">
        <v>49.853000000000002</v>
      </c>
      <c r="FV25">
        <v>30.041</v>
      </c>
      <c r="FW25">
        <v>21.423300000000001</v>
      </c>
      <c r="FX25">
        <v>59.740299999999998</v>
      </c>
      <c r="FY25">
        <v>40.160299999999999</v>
      </c>
      <c r="FZ25">
        <v>1</v>
      </c>
      <c r="GA25">
        <v>6.97739E-2</v>
      </c>
      <c r="GB25">
        <v>2.25528</v>
      </c>
      <c r="GC25">
        <v>20.3812</v>
      </c>
      <c r="GD25">
        <v>5.2430500000000002</v>
      </c>
      <c r="GE25">
        <v>12.0236</v>
      </c>
      <c r="GF25">
        <v>4.9576500000000001</v>
      </c>
      <c r="GG25">
        <v>3.3050000000000002</v>
      </c>
      <c r="GH25">
        <v>9999</v>
      </c>
      <c r="GI25">
        <v>9999</v>
      </c>
      <c r="GJ25">
        <v>468.4</v>
      </c>
      <c r="GK25">
        <v>9999</v>
      </c>
      <c r="GL25">
        <v>1.86859</v>
      </c>
      <c r="GM25">
        <v>1.87317</v>
      </c>
      <c r="GN25">
        <v>1.87598</v>
      </c>
      <c r="GO25">
        <v>1.8782399999999999</v>
      </c>
      <c r="GP25">
        <v>1.8707199999999999</v>
      </c>
      <c r="GQ25">
        <v>1.8724799999999999</v>
      </c>
      <c r="GR25">
        <v>1.86924</v>
      </c>
      <c r="GS25">
        <v>1.8736200000000001</v>
      </c>
      <c r="GT25" t="s">
        <v>348</v>
      </c>
      <c r="GU25" t="s">
        <v>19</v>
      </c>
      <c r="GV25" t="s">
        <v>19</v>
      </c>
      <c r="GW25" t="s">
        <v>19</v>
      </c>
      <c r="GX25" t="s">
        <v>349</v>
      </c>
      <c r="GY25" t="s">
        <v>350</v>
      </c>
      <c r="GZ25" t="s">
        <v>351</v>
      </c>
      <c r="HA25" t="s">
        <v>351</v>
      </c>
      <c r="HB25" t="s">
        <v>351</v>
      </c>
      <c r="HC25" t="s">
        <v>351</v>
      </c>
      <c r="HD25">
        <v>0</v>
      </c>
      <c r="HE25">
        <v>100</v>
      </c>
      <c r="HF25">
        <v>100</v>
      </c>
      <c r="HG25">
        <v>1.4410000000000001</v>
      </c>
      <c r="HH25">
        <v>0.17399999999999999</v>
      </c>
      <c r="HI25">
        <v>2</v>
      </c>
      <c r="HJ25">
        <v>507.03</v>
      </c>
      <c r="HK25">
        <v>516.51700000000005</v>
      </c>
      <c r="HL25">
        <v>23.524799999999999</v>
      </c>
      <c r="HM25">
        <v>28.200600000000001</v>
      </c>
      <c r="HN25">
        <v>30.000299999999999</v>
      </c>
      <c r="HO25">
        <v>28.243200000000002</v>
      </c>
      <c r="HP25">
        <v>28.260400000000001</v>
      </c>
      <c r="HQ25">
        <v>32.727200000000003</v>
      </c>
      <c r="HR25">
        <v>30.4361</v>
      </c>
      <c r="HS25">
        <v>0</v>
      </c>
      <c r="HT25">
        <v>23.472100000000001</v>
      </c>
      <c r="HU25">
        <v>700</v>
      </c>
      <c r="HV25">
        <v>15.0908</v>
      </c>
      <c r="HW25">
        <v>102.283</v>
      </c>
      <c r="HX25">
        <v>102.119</v>
      </c>
    </row>
    <row r="26" spans="1:232" x14ac:dyDescent="0.25">
      <c r="A26">
        <v>12</v>
      </c>
      <c r="B26">
        <v>1566836300.5999999</v>
      </c>
      <c r="C26">
        <v>1501.5</v>
      </c>
      <c r="D26" t="s">
        <v>377</v>
      </c>
      <c r="E26" t="s">
        <v>378</v>
      </c>
      <c r="G26">
        <v>1566836300.5999999</v>
      </c>
      <c r="H26">
        <f t="shared" si="0"/>
        <v>3.5713384109093181E-3</v>
      </c>
      <c r="I26">
        <f t="shared" si="1"/>
        <v>41.070000401203977</v>
      </c>
      <c r="J26">
        <f t="shared" si="2"/>
        <v>747.495</v>
      </c>
      <c r="K26">
        <f t="shared" si="3"/>
        <v>424.31728125253784</v>
      </c>
      <c r="L26">
        <f t="shared" si="4"/>
        <v>42.207644089869639</v>
      </c>
      <c r="M26">
        <f t="shared" si="5"/>
        <v>74.354744227774503</v>
      </c>
      <c r="N26">
        <f t="shared" si="6"/>
        <v>0.22375115323099964</v>
      </c>
      <c r="O26">
        <f t="shared" si="7"/>
        <v>2.2524728825481009</v>
      </c>
      <c r="P26">
        <f t="shared" si="8"/>
        <v>0.21209580925912472</v>
      </c>
      <c r="Q26">
        <f t="shared" si="9"/>
        <v>0.13355645207749695</v>
      </c>
      <c r="R26">
        <f t="shared" si="10"/>
        <v>321.44038487477178</v>
      </c>
      <c r="S26">
        <f t="shared" si="11"/>
        <v>28.056703442061426</v>
      </c>
      <c r="T26">
        <f t="shared" si="12"/>
        <v>26.9937</v>
      </c>
      <c r="U26">
        <f t="shared" si="13"/>
        <v>3.5778355653130074</v>
      </c>
      <c r="V26">
        <f t="shared" si="14"/>
        <v>55.030832514342123</v>
      </c>
      <c r="W26">
        <f t="shared" si="15"/>
        <v>1.9494303057907798</v>
      </c>
      <c r="X26">
        <f t="shared" si="16"/>
        <v>3.5424328812084025</v>
      </c>
      <c r="Y26">
        <f t="shared" si="17"/>
        <v>1.6284052595222276</v>
      </c>
      <c r="Z26">
        <f t="shared" si="18"/>
        <v>-157.49602392110094</v>
      </c>
      <c r="AA26">
        <f t="shared" si="19"/>
        <v>-20.546855813033503</v>
      </c>
      <c r="AB26">
        <f t="shared" si="20"/>
        <v>-1.966826155689952</v>
      </c>
      <c r="AC26">
        <f t="shared" si="21"/>
        <v>141.43067898494741</v>
      </c>
      <c r="AD26">
        <v>-4.1250353999102603E-2</v>
      </c>
      <c r="AE26">
        <v>4.6307136093479098E-2</v>
      </c>
      <c r="AF26">
        <v>3.4596428099549201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52629.250975427422</v>
      </c>
      <c r="AL26" t="s">
        <v>344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344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1681.1973001855813</v>
      </c>
      <c r="AX26">
        <f t="shared" si="29"/>
        <v>41.070000401203977</v>
      </c>
      <c r="AY26" t="e">
        <f t="shared" si="30"/>
        <v>#DIV/0!</v>
      </c>
      <c r="AZ26" t="e">
        <f t="shared" si="31"/>
        <v>#DIV/0!</v>
      </c>
      <c r="BA26">
        <f t="shared" si="32"/>
        <v>2.4429018769343971E-2</v>
      </c>
      <c r="BB26" t="e">
        <f t="shared" si="33"/>
        <v>#DIV/0!</v>
      </c>
      <c r="BC26" t="s">
        <v>344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2000</v>
      </c>
      <c r="CC26">
        <f t="shared" si="40"/>
        <v>1681.1973001855813</v>
      </c>
      <c r="CD26">
        <f t="shared" si="41"/>
        <v>0.84059865009279067</v>
      </c>
      <c r="CE26">
        <f t="shared" si="42"/>
        <v>0.19119730018558151</v>
      </c>
      <c r="CF26">
        <v>6</v>
      </c>
      <c r="CG26">
        <v>0.5</v>
      </c>
      <c r="CH26" t="s">
        <v>345</v>
      </c>
      <c r="CI26">
        <v>1566836300.5999999</v>
      </c>
      <c r="CJ26">
        <v>747.495</v>
      </c>
      <c r="CK26">
        <v>799.98099999999999</v>
      </c>
      <c r="CL26">
        <v>19.597799999999999</v>
      </c>
      <c r="CM26">
        <v>15.3963</v>
      </c>
      <c r="CN26">
        <v>500.01400000000001</v>
      </c>
      <c r="CO26">
        <v>99.371899999999997</v>
      </c>
      <c r="CP26">
        <v>9.9995100000000003E-2</v>
      </c>
      <c r="CQ26">
        <v>26.8245</v>
      </c>
      <c r="CR26">
        <v>26.9937</v>
      </c>
      <c r="CS26">
        <v>999.9</v>
      </c>
      <c r="CT26">
        <v>0</v>
      </c>
      <c r="CU26">
        <v>0</v>
      </c>
      <c r="CV26">
        <v>10010.6</v>
      </c>
      <c r="CW26">
        <v>0</v>
      </c>
      <c r="CX26">
        <v>743.11699999999996</v>
      </c>
      <c r="CY26">
        <v>-52.486199999999997</v>
      </c>
      <c r="CZ26">
        <v>762.43700000000001</v>
      </c>
      <c r="DA26">
        <v>812.49</v>
      </c>
      <c r="DB26">
        <v>4.2014500000000004</v>
      </c>
      <c r="DC26">
        <v>745.995</v>
      </c>
      <c r="DD26">
        <v>799.98099999999999</v>
      </c>
      <c r="DE26">
        <v>19.4148</v>
      </c>
      <c r="DF26">
        <v>15.3963</v>
      </c>
      <c r="DG26">
        <v>1.94747</v>
      </c>
      <c r="DH26">
        <v>1.52996</v>
      </c>
      <c r="DI26">
        <v>17.023599999999998</v>
      </c>
      <c r="DJ26">
        <v>13.270899999999999</v>
      </c>
      <c r="DK26">
        <v>2000</v>
      </c>
      <c r="DL26">
        <v>0.97999499999999995</v>
      </c>
      <c r="DM26">
        <v>2.00047E-2</v>
      </c>
      <c r="DN26">
        <v>0</v>
      </c>
      <c r="DO26">
        <v>713.24</v>
      </c>
      <c r="DP26">
        <v>4.9996900000000002</v>
      </c>
      <c r="DQ26">
        <v>16093.9</v>
      </c>
      <c r="DR26">
        <v>16112.3</v>
      </c>
      <c r="DS26">
        <v>45.875</v>
      </c>
      <c r="DT26">
        <v>46.625</v>
      </c>
      <c r="DU26">
        <v>46.375</v>
      </c>
      <c r="DV26">
        <v>45.811999999999998</v>
      </c>
      <c r="DW26">
        <v>47</v>
      </c>
      <c r="DX26">
        <v>1955.09</v>
      </c>
      <c r="DY26">
        <v>39.909999999999997</v>
      </c>
      <c r="DZ26">
        <v>0</v>
      </c>
      <c r="EA26">
        <v>1566836296</v>
      </c>
      <c r="EB26">
        <v>713.35347058823504</v>
      </c>
      <c r="EC26">
        <v>-1.87867646368268</v>
      </c>
      <c r="ED26">
        <v>-40.343137640272097</v>
      </c>
      <c r="EE26">
        <v>16097.9882352941</v>
      </c>
      <c r="EF26">
        <v>10</v>
      </c>
      <c r="EG26">
        <v>1566836263.5999999</v>
      </c>
      <c r="EH26" t="s">
        <v>379</v>
      </c>
      <c r="EI26">
        <v>11</v>
      </c>
      <c r="EJ26">
        <v>1.5</v>
      </c>
      <c r="EK26">
        <v>0.183</v>
      </c>
      <c r="EL26">
        <v>800</v>
      </c>
      <c r="EM26">
        <v>15</v>
      </c>
      <c r="EN26">
        <v>0.04</v>
      </c>
      <c r="EO26">
        <v>0.02</v>
      </c>
      <c r="EP26">
        <v>41.112253061575998</v>
      </c>
      <c r="EQ26">
        <v>-0.284386346886427</v>
      </c>
      <c r="ER26">
        <v>5.7697167895163097E-2</v>
      </c>
      <c r="ES26">
        <v>1</v>
      </c>
      <c r="ET26">
        <v>0.228557098803085</v>
      </c>
      <c r="EU26">
        <v>-1.7514781590264601E-2</v>
      </c>
      <c r="EV26">
        <v>2.2981961012619899E-3</v>
      </c>
      <c r="EW26">
        <v>1</v>
      </c>
      <c r="EX26">
        <v>2</v>
      </c>
      <c r="EY26">
        <v>2</v>
      </c>
      <c r="EZ26" t="s">
        <v>355</v>
      </c>
      <c r="FA26">
        <v>2.9504700000000001</v>
      </c>
      <c r="FB26">
        <v>2.7240000000000002</v>
      </c>
      <c r="FC26">
        <v>0.153227</v>
      </c>
      <c r="FD26">
        <v>0.16264400000000001</v>
      </c>
      <c r="FE26">
        <v>9.5933900000000003E-2</v>
      </c>
      <c r="FF26">
        <v>8.2769700000000002E-2</v>
      </c>
      <c r="FG26">
        <v>22607.3</v>
      </c>
      <c r="FH26">
        <v>20406.5</v>
      </c>
      <c r="FI26">
        <v>24601.5</v>
      </c>
      <c r="FJ26">
        <v>23397.3</v>
      </c>
      <c r="FK26">
        <v>30245.1</v>
      </c>
      <c r="FL26">
        <v>29876.400000000001</v>
      </c>
      <c r="FM26">
        <v>34323.599999999999</v>
      </c>
      <c r="FN26">
        <v>33491.9</v>
      </c>
      <c r="FO26">
        <v>1.9995799999999999</v>
      </c>
      <c r="FP26">
        <v>2.0260500000000001</v>
      </c>
      <c r="FQ26">
        <v>9.2100399999999999E-2</v>
      </c>
      <c r="FR26">
        <v>0</v>
      </c>
      <c r="FS26">
        <v>25.485700000000001</v>
      </c>
      <c r="FT26">
        <v>999.9</v>
      </c>
      <c r="FU26">
        <v>49.866</v>
      </c>
      <c r="FV26">
        <v>30.071000000000002</v>
      </c>
      <c r="FW26">
        <v>21.466100000000001</v>
      </c>
      <c r="FX26">
        <v>59.600299999999997</v>
      </c>
      <c r="FY26">
        <v>40.240400000000001</v>
      </c>
      <c r="FZ26">
        <v>1</v>
      </c>
      <c r="GA26">
        <v>7.0619899999999999E-2</v>
      </c>
      <c r="GB26">
        <v>1.3886400000000001</v>
      </c>
      <c r="GC26">
        <v>20.3916</v>
      </c>
      <c r="GD26">
        <v>5.2452899999999998</v>
      </c>
      <c r="GE26">
        <v>12.023</v>
      </c>
      <c r="GF26">
        <v>4.9577499999999999</v>
      </c>
      <c r="GG26">
        <v>3.3050000000000002</v>
      </c>
      <c r="GH26">
        <v>9999</v>
      </c>
      <c r="GI26">
        <v>9999</v>
      </c>
      <c r="GJ26">
        <v>468.5</v>
      </c>
      <c r="GK26">
        <v>9999</v>
      </c>
      <c r="GL26">
        <v>1.86859</v>
      </c>
      <c r="GM26">
        <v>1.8731500000000001</v>
      </c>
      <c r="GN26">
        <v>1.87598</v>
      </c>
      <c r="GO26">
        <v>1.8782000000000001</v>
      </c>
      <c r="GP26">
        <v>1.87073</v>
      </c>
      <c r="GQ26">
        <v>1.87252</v>
      </c>
      <c r="GR26">
        <v>1.86924</v>
      </c>
      <c r="GS26">
        <v>1.8736299999999999</v>
      </c>
      <c r="GT26" t="s">
        <v>348</v>
      </c>
      <c r="GU26" t="s">
        <v>19</v>
      </c>
      <c r="GV26" t="s">
        <v>19</v>
      </c>
      <c r="GW26" t="s">
        <v>19</v>
      </c>
      <c r="GX26" t="s">
        <v>349</v>
      </c>
      <c r="GY26" t="s">
        <v>350</v>
      </c>
      <c r="GZ26" t="s">
        <v>351</v>
      </c>
      <c r="HA26" t="s">
        <v>351</v>
      </c>
      <c r="HB26" t="s">
        <v>351</v>
      </c>
      <c r="HC26" t="s">
        <v>351</v>
      </c>
      <c r="HD26">
        <v>0</v>
      </c>
      <c r="HE26">
        <v>100</v>
      </c>
      <c r="HF26">
        <v>100</v>
      </c>
      <c r="HG26">
        <v>1.5</v>
      </c>
      <c r="HH26">
        <v>0.183</v>
      </c>
      <c r="HI26">
        <v>2</v>
      </c>
      <c r="HJ26">
        <v>506.78699999999998</v>
      </c>
      <c r="HK26">
        <v>516.79</v>
      </c>
      <c r="HL26">
        <v>23.902100000000001</v>
      </c>
      <c r="HM26">
        <v>28.245100000000001</v>
      </c>
      <c r="HN26">
        <v>30.0002</v>
      </c>
      <c r="HO26">
        <v>28.278300000000002</v>
      </c>
      <c r="HP26">
        <v>28.294</v>
      </c>
      <c r="HQ26">
        <v>36.475900000000003</v>
      </c>
      <c r="HR26">
        <v>29.072800000000001</v>
      </c>
      <c r="HS26">
        <v>0</v>
      </c>
      <c r="HT26">
        <v>23.904</v>
      </c>
      <c r="HU26">
        <v>800</v>
      </c>
      <c r="HV26">
        <v>15.346</v>
      </c>
      <c r="HW26">
        <v>102.276</v>
      </c>
      <c r="HX26">
        <v>102.11</v>
      </c>
    </row>
    <row r="27" spans="1:232" x14ac:dyDescent="0.25">
      <c r="A27">
        <v>13</v>
      </c>
      <c r="B27">
        <v>1566836404.5999999</v>
      </c>
      <c r="C27">
        <v>1605.5</v>
      </c>
      <c r="D27" t="s">
        <v>380</v>
      </c>
      <c r="E27" t="s">
        <v>381</v>
      </c>
      <c r="G27">
        <v>1566836404.5999999</v>
      </c>
      <c r="H27">
        <f t="shared" si="0"/>
        <v>3.0469013744700395E-3</v>
      </c>
      <c r="I27">
        <f t="shared" si="1"/>
        <v>40.975010986416379</v>
      </c>
      <c r="J27">
        <f t="shared" si="2"/>
        <v>947.33500000000004</v>
      </c>
      <c r="K27">
        <f t="shared" si="3"/>
        <v>563.72284260083688</v>
      </c>
      <c r="L27">
        <f t="shared" si="4"/>
        <v>56.071482653228429</v>
      </c>
      <c r="M27">
        <f t="shared" si="5"/>
        <v>94.228003559735996</v>
      </c>
      <c r="N27">
        <f t="shared" si="6"/>
        <v>0.18762947165899554</v>
      </c>
      <c r="O27">
        <f t="shared" si="7"/>
        <v>2.2538296941133131</v>
      </c>
      <c r="P27">
        <f t="shared" si="8"/>
        <v>0.17936358551534837</v>
      </c>
      <c r="Q27">
        <f t="shared" si="9"/>
        <v>0.11281455047877187</v>
      </c>
      <c r="R27">
        <f t="shared" si="10"/>
        <v>321.43719288911075</v>
      </c>
      <c r="S27">
        <f t="shared" si="11"/>
        <v>28.105586571097653</v>
      </c>
      <c r="T27">
        <f t="shared" si="12"/>
        <v>26.998699999999999</v>
      </c>
      <c r="U27">
        <f t="shared" si="13"/>
        <v>3.5788864251028509</v>
      </c>
      <c r="V27">
        <f t="shared" si="14"/>
        <v>55.054675028508413</v>
      </c>
      <c r="W27">
        <f t="shared" si="15"/>
        <v>1.9360637739432001</v>
      </c>
      <c r="X27">
        <f t="shared" si="16"/>
        <v>3.5166201107184221</v>
      </c>
      <c r="Y27">
        <f t="shared" si="17"/>
        <v>1.6428226511596509</v>
      </c>
      <c r="Z27">
        <f t="shared" si="18"/>
        <v>-134.36835061412873</v>
      </c>
      <c r="AA27">
        <f t="shared" si="19"/>
        <v>-36.270277241007612</v>
      </c>
      <c r="AB27">
        <f t="shared" si="20"/>
        <v>-3.4677746214963618</v>
      </c>
      <c r="AC27">
        <f t="shared" si="21"/>
        <v>147.33079041247805</v>
      </c>
      <c r="AD27">
        <v>-4.1286927670191098E-2</v>
      </c>
      <c r="AE27">
        <v>4.6348193243305399E-2</v>
      </c>
      <c r="AF27">
        <v>3.46206993078036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52695.720964729604</v>
      </c>
      <c r="AL27" t="s">
        <v>344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0</v>
      </c>
      <c r="AR27" t="s">
        <v>344</v>
      </c>
      <c r="AS27">
        <v>0</v>
      </c>
      <c r="AT27">
        <v>0</v>
      </c>
      <c r="AU27" t="e">
        <f t="shared" si="27"/>
        <v>#DIV/0!</v>
      </c>
      <c r="AV27">
        <v>0.5</v>
      </c>
      <c r="AW27">
        <f t="shared" si="28"/>
        <v>1681.1805001855832</v>
      </c>
      <c r="AX27">
        <f t="shared" si="29"/>
        <v>40.975010986416379</v>
      </c>
      <c r="AY27" t="e">
        <f t="shared" si="30"/>
        <v>#DIV/0!</v>
      </c>
      <c r="AZ27" t="e">
        <f t="shared" si="31"/>
        <v>#DIV/0!</v>
      </c>
      <c r="BA27">
        <f t="shared" si="32"/>
        <v>2.437276127214966E-2</v>
      </c>
      <c r="BB27" t="e">
        <f t="shared" si="33"/>
        <v>#DIV/0!</v>
      </c>
      <c r="BC27" t="s">
        <v>344</v>
      </c>
      <c r="BD27">
        <v>0</v>
      </c>
      <c r="BE27">
        <f t="shared" si="34"/>
        <v>0</v>
      </c>
      <c r="BF27" t="e">
        <f t="shared" si="35"/>
        <v>#DIV/0!</v>
      </c>
      <c r="BG27" t="e">
        <f t="shared" si="36"/>
        <v>#DIV/0!</v>
      </c>
      <c r="BH27" t="e">
        <f t="shared" si="37"/>
        <v>#DIV/0!</v>
      </c>
      <c r="BI27" t="e">
        <f t="shared" si="38"/>
        <v>#DIV/0!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f t="shared" si="39"/>
        <v>1999.98</v>
      </c>
      <c r="CC27">
        <f t="shared" si="40"/>
        <v>1681.1805001855832</v>
      </c>
      <c r="CD27">
        <f t="shared" si="41"/>
        <v>0.84059865607935236</v>
      </c>
      <c r="CE27">
        <f t="shared" si="42"/>
        <v>0.19119731215870497</v>
      </c>
      <c r="CF27">
        <v>6</v>
      </c>
      <c r="CG27">
        <v>0.5</v>
      </c>
      <c r="CH27" t="s">
        <v>345</v>
      </c>
      <c r="CI27">
        <v>1566836404.5999999</v>
      </c>
      <c r="CJ27">
        <v>947.33500000000004</v>
      </c>
      <c r="CK27">
        <v>999.97</v>
      </c>
      <c r="CL27">
        <v>19.464500000000001</v>
      </c>
      <c r="CM27">
        <v>15.879300000000001</v>
      </c>
      <c r="CN27">
        <v>499.988</v>
      </c>
      <c r="CO27">
        <v>99.366699999999994</v>
      </c>
      <c r="CP27">
        <v>9.9701600000000001E-2</v>
      </c>
      <c r="CQ27">
        <v>26.700199999999999</v>
      </c>
      <c r="CR27">
        <v>26.998699999999999</v>
      </c>
      <c r="CS27">
        <v>999.9</v>
      </c>
      <c r="CT27">
        <v>0</v>
      </c>
      <c r="CU27">
        <v>0</v>
      </c>
      <c r="CV27">
        <v>10020</v>
      </c>
      <c r="CW27">
        <v>0</v>
      </c>
      <c r="CX27">
        <v>800.11900000000003</v>
      </c>
      <c r="CY27">
        <v>-52.635300000000001</v>
      </c>
      <c r="CZ27">
        <v>966.14</v>
      </c>
      <c r="DA27">
        <v>1016.1</v>
      </c>
      <c r="DB27">
        <v>3.5851999999999999</v>
      </c>
      <c r="DC27">
        <v>945.47900000000004</v>
      </c>
      <c r="DD27">
        <v>999.97</v>
      </c>
      <c r="DE27">
        <v>19.2685</v>
      </c>
      <c r="DF27">
        <v>15.879300000000001</v>
      </c>
      <c r="DG27">
        <v>1.9341299999999999</v>
      </c>
      <c r="DH27">
        <v>1.5778799999999999</v>
      </c>
      <c r="DI27">
        <v>16.915099999999999</v>
      </c>
      <c r="DJ27">
        <v>13.744400000000001</v>
      </c>
      <c r="DK27">
        <v>1999.98</v>
      </c>
      <c r="DL27">
        <v>0.97999499999999995</v>
      </c>
      <c r="DM27">
        <v>2.00047E-2</v>
      </c>
      <c r="DN27">
        <v>0</v>
      </c>
      <c r="DO27">
        <v>711.98699999999997</v>
      </c>
      <c r="DP27">
        <v>4.9996900000000002</v>
      </c>
      <c r="DQ27">
        <v>16127</v>
      </c>
      <c r="DR27">
        <v>16112.1</v>
      </c>
      <c r="DS27">
        <v>45.936999999999998</v>
      </c>
      <c r="DT27">
        <v>46.75</v>
      </c>
      <c r="DU27">
        <v>46.436999999999998</v>
      </c>
      <c r="DV27">
        <v>45.936999999999998</v>
      </c>
      <c r="DW27">
        <v>47.061999999999998</v>
      </c>
      <c r="DX27">
        <v>1955.07</v>
      </c>
      <c r="DY27">
        <v>39.909999999999997</v>
      </c>
      <c r="DZ27">
        <v>0</v>
      </c>
      <c r="EA27">
        <v>1566836399.8</v>
      </c>
      <c r="EB27">
        <v>712.22217647058801</v>
      </c>
      <c r="EC27">
        <v>-3.03774508584651</v>
      </c>
      <c r="ED27">
        <v>75.9803920460852</v>
      </c>
      <c r="EE27">
        <v>16129.2705882353</v>
      </c>
      <c r="EF27">
        <v>10</v>
      </c>
      <c r="EG27">
        <v>1566836361.5999999</v>
      </c>
      <c r="EH27" t="s">
        <v>382</v>
      </c>
      <c r="EI27">
        <v>12</v>
      </c>
      <c r="EJ27">
        <v>1.8560000000000001</v>
      </c>
      <c r="EK27">
        <v>0.19600000000000001</v>
      </c>
      <c r="EL27">
        <v>1000</v>
      </c>
      <c r="EM27">
        <v>16</v>
      </c>
      <c r="EN27">
        <v>0.03</v>
      </c>
      <c r="EO27">
        <v>0.03</v>
      </c>
      <c r="EP27">
        <v>41.050985361606898</v>
      </c>
      <c r="EQ27">
        <v>-0.25682526698399499</v>
      </c>
      <c r="ER27">
        <v>5.8350793316686203E-2</v>
      </c>
      <c r="ES27">
        <v>1</v>
      </c>
      <c r="ET27">
        <v>0.191902767037405</v>
      </c>
      <c r="EU27">
        <v>-2.0450927281156099E-2</v>
      </c>
      <c r="EV27">
        <v>2.1872071986509798E-3</v>
      </c>
      <c r="EW27">
        <v>1</v>
      </c>
      <c r="EX27">
        <v>2</v>
      </c>
      <c r="EY27">
        <v>2</v>
      </c>
      <c r="EZ27" t="s">
        <v>355</v>
      </c>
      <c r="FA27">
        <v>2.9503400000000002</v>
      </c>
      <c r="FB27">
        <v>2.7237900000000002</v>
      </c>
      <c r="FC27">
        <v>0.17922399999999999</v>
      </c>
      <c r="FD27">
        <v>0.18807399999999999</v>
      </c>
      <c r="FE27">
        <v>9.5397399999999993E-2</v>
      </c>
      <c r="FF27">
        <v>8.4636400000000001E-2</v>
      </c>
      <c r="FG27">
        <v>21911.200000000001</v>
      </c>
      <c r="FH27">
        <v>19785.3</v>
      </c>
      <c r="FI27">
        <v>24599.599999999999</v>
      </c>
      <c r="FJ27">
        <v>23396</v>
      </c>
      <c r="FK27">
        <v>30261.599999999999</v>
      </c>
      <c r="FL27">
        <v>29813.599999999999</v>
      </c>
      <c r="FM27">
        <v>34321.5</v>
      </c>
      <c r="FN27">
        <v>33489.599999999999</v>
      </c>
      <c r="FO27">
        <v>1.99875</v>
      </c>
      <c r="FP27">
        <v>2.0264500000000001</v>
      </c>
      <c r="FQ27">
        <v>8.7615100000000001E-2</v>
      </c>
      <c r="FR27">
        <v>0</v>
      </c>
      <c r="FS27">
        <v>25.5642</v>
      </c>
      <c r="FT27">
        <v>999.9</v>
      </c>
      <c r="FU27">
        <v>49.817</v>
      </c>
      <c r="FV27">
        <v>30.111000000000001</v>
      </c>
      <c r="FW27">
        <v>21.496400000000001</v>
      </c>
      <c r="FX27">
        <v>59.190300000000001</v>
      </c>
      <c r="FY27">
        <v>40.3005</v>
      </c>
      <c r="FZ27">
        <v>1</v>
      </c>
      <c r="GA27">
        <v>7.37424E-2</v>
      </c>
      <c r="GB27">
        <v>1.51658</v>
      </c>
      <c r="GC27">
        <v>20.391100000000002</v>
      </c>
      <c r="GD27">
        <v>5.24634</v>
      </c>
      <c r="GE27">
        <v>12.0228</v>
      </c>
      <c r="GF27">
        <v>4.9577499999999999</v>
      </c>
      <c r="GG27">
        <v>3.3050299999999999</v>
      </c>
      <c r="GH27">
        <v>9999</v>
      </c>
      <c r="GI27">
        <v>9999</v>
      </c>
      <c r="GJ27">
        <v>468.5</v>
      </c>
      <c r="GK27">
        <v>9999</v>
      </c>
      <c r="GL27">
        <v>1.86859</v>
      </c>
      <c r="GM27">
        <v>1.87317</v>
      </c>
      <c r="GN27">
        <v>1.87601</v>
      </c>
      <c r="GO27">
        <v>1.8782300000000001</v>
      </c>
      <c r="GP27">
        <v>1.87073</v>
      </c>
      <c r="GQ27">
        <v>1.8724799999999999</v>
      </c>
      <c r="GR27">
        <v>1.8693</v>
      </c>
      <c r="GS27">
        <v>1.8736299999999999</v>
      </c>
      <c r="GT27" t="s">
        <v>348</v>
      </c>
      <c r="GU27" t="s">
        <v>19</v>
      </c>
      <c r="GV27" t="s">
        <v>19</v>
      </c>
      <c r="GW27" t="s">
        <v>19</v>
      </c>
      <c r="GX27" t="s">
        <v>349</v>
      </c>
      <c r="GY27" t="s">
        <v>350</v>
      </c>
      <c r="GZ27" t="s">
        <v>351</v>
      </c>
      <c r="HA27" t="s">
        <v>351</v>
      </c>
      <c r="HB27" t="s">
        <v>351</v>
      </c>
      <c r="HC27" t="s">
        <v>351</v>
      </c>
      <c r="HD27">
        <v>0</v>
      </c>
      <c r="HE27">
        <v>100</v>
      </c>
      <c r="HF27">
        <v>100</v>
      </c>
      <c r="HG27">
        <v>1.8560000000000001</v>
      </c>
      <c r="HH27">
        <v>0.19600000000000001</v>
      </c>
      <c r="HI27">
        <v>2</v>
      </c>
      <c r="HJ27">
        <v>506.63</v>
      </c>
      <c r="HK27">
        <v>517.48</v>
      </c>
      <c r="HL27">
        <v>23.472999999999999</v>
      </c>
      <c r="HM27">
        <v>28.294499999999999</v>
      </c>
      <c r="HN27">
        <v>30.000299999999999</v>
      </c>
      <c r="HO27">
        <v>28.3217</v>
      </c>
      <c r="HP27">
        <v>28.339700000000001</v>
      </c>
      <c r="HQ27">
        <v>43.741700000000002</v>
      </c>
      <c r="HR27">
        <v>26.555299999999999</v>
      </c>
      <c r="HS27">
        <v>0</v>
      </c>
      <c r="HT27">
        <v>23.430399999999999</v>
      </c>
      <c r="HU27">
        <v>1000</v>
      </c>
      <c r="HV27">
        <v>15.8452</v>
      </c>
      <c r="HW27">
        <v>102.26900000000001</v>
      </c>
      <c r="HX27">
        <v>102.104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2019-08-25T11:20:28Z</dcterms:created>
  <dcterms:modified xsi:type="dcterms:W3CDTF">2019-08-27T23:43:35Z</dcterms:modified>
</cp:coreProperties>
</file>