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eng12\Downloads\C4_photosynthesis\A-Ci curve\"/>
    </mc:Choice>
  </mc:AlternateContent>
  <bookViews>
    <workbookView xWindow="810" yWindow="-120" windowWidth="24240" windowHeight="13140"/>
  </bookViews>
  <sheets>
    <sheet name="Measurements" sheetId="1" r:id="rId1"/>
    <sheet name="Remarks" sheetId="2" r:id="rId2"/>
  </sheets>
  <calcPr calcId="15251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E26" i="1" l="1"/>
  <c r="CD26" i="1"/>
  <c r="CB26" i="1"/>
  <c r="BI26" i="1"/>
  <c r="BH26" i="1"/>
  <c r="BG26" i="1"/>
  <c r="BF26" i="1"/>
  <c r="BE26" i="1"/>
  <c r="AZ26" i="1" s="1"/>
  <c r="BB26" i="1"/>
  <c r="AU26" i="1"/>
  <c r="AO26" i="1"/>
  <c r="AP26" i="1" s="1"/>
  <c r="AK26" i="1"/>
  <c r="AI26" i="1" s="1"/>
  <c r="X26" i="1"/>
  <c r="W26" i="1"/>
  <c r="O26" i="1"/>
  <c r="CE25" i="1"/>
  <c r="CD25" i="1"/>
  <c r="CB25" i="1"/>
  <c r="BI25" i="1"/>
  <c r="BH25" i="1"/>
  <c r="BG25" i="1"/>
  <c r="BF25" i="1"/>
  <c r="BE25" i="1"/>
  <c r="AZ25" i="1" s="1"/>
  <c r="BB25" i="1"/>
  <c r="AU25" i="1"/>
  <c r="AP25" i="1"/>
  <c r="AO25" i="1"/>
  <c r="AK25" i="1"/>
  <c r="AI25" i="1" s="1"/>
  <c r="X25" i="1"/>
  <c r="V25" i="1" s="1"/>
  <c r="W25" i="1"/>
  <c r="O25" i="1"/>
  <c r="CE24" i="1"/>
  <c r="CD24" i="1"/>
  <c r="CB24" i="1"/>
  <c r="BI24" i="1"/>
  <c r="BH24" i="1"/>
  <c r="BG24" i="1"/>
  <c r="BF24" i="1"/>
  <c r="BE24" i="1"/>
  <c r="AZ24" i="1" s="1"/>
  <c r="BB24" i="1"/>
  <c r="AU24" i="1"/>
  <c r="AO24" i="1"/>
  <c r="AP24" i="1" s="1"/>
  <c r="AK24" i="1"/>
  <c r="AI24" i="1" s="1"/>
  <c r="X24" i="1"/>
  <c r="W24" i="1"/>
  <c r="O24" i="1"/>
  <c r="CE23" i="1"/>
  <c r="CD23" i="1"/>
  <c r="CC23" i="1" s="1"/>
  <c r="CB23" i="1"/>
  <c r="BI23" i="1"/>
  <c r="BH23" i="1"/>
  <c r="BG23" i="1"/>
  <c r="BF23" i="1"/>
  <c r="BE23" i="1"/>
  <c r="AZ23" i="1" s="1"/>
  <c r="BB23" i="1"/>
  <c r="AU23" i="1"/>
  <c r="AO23" i="1"/>
  <c r="AP23" i="1" s="1"/>
  <c r="AK23" i="1"/>
  <c r="AI23" i="1"/>
  <c r="J23" i="1" s="1"/>
  <c r="X23" i="1"/>
  <c r="W23" i="1"/>
  <c r="O23" i="1"/>
  <c r="CE22" i="1"/>
  <c r="CD22" i="1"/>
  <c r="CB22" i="1"/>
  <c r="BI22" i="1"/>
  <c r="BH22" i="1"/>
  <c r="BG22" i="1"/>
  <c r="BF22" i="1"/>
  <c r="BE22" i="1"/>
  <c r="AZ22" i="1" s="1"/>
  <c r="BB22" i="1"/>
  <c r="AU22" i="1"/>
  <c r="AO22" i="1"/>
  <c r="AP22" i="1" s="1"/>
  <c r="AK22" i="1"/>
  <c r="AI22" i="1" s="1"/>
  <c r="X22" i="1"/>
  <c r="W22" i="1"/>
  <c r="V22" i="1" s="1"/>
  <c r="O22" i="1"/>
  <c r="CE21" i="1"/>
  <c r="CD21" i="1"/>
  <c r="CB21" i="1"/>
  <c r="BI21" i="1"/>
  <c r="BH21" i="1"/>
  <c r="BG21" i="1"/>
  <c r="BF21" i="1"/>
  <c r="BE21" i="1"/>
  <c r="AZ21" i="1" s="1"/>
  <c r="BB21" i="1"/>
  <c r="AU21" i="1"/>
  <c r="AP21" i="1"/>
  <c r="AO21" i="1"/>
  <c r="AK21" i="1"/>
  <c r="AI21" i="1" s="1"/>
  <c r="X21" i="1"/>
  <c r="W21" i="1"/>
  <c r="V21" i="1" s="1"/>
  <c r="O21" i="1"/>
  <c r="CE20" i="1"/>
  <c r="CD20" i="1"/>
  <c r="CB20" i="1"/>
  <c r="CC20" i="1" s="1"/>
  <c r="R20" i="1" s="1"/>
  <c r="BI20" i="1"/>
  <c r="BH20" i="1"/>
  <c r="BG20" i="1"/>
  <c r="BF20" i="1"/>
  <c r="BE20" i="1"/>
  <c r="AZ20" i="1" s="1"/>
  <c r="BB20" i="1"/>
  <c r="AU20" i="1"/>
  <c r="AO20" i="1"/>
  <c r="AP20" i="1" s="1"/>
  <c r="AK20" i="1"/>
  <c r="AI20" i="1" s="1"/>
  <c r="X20" i="1"/>
  <c r="W20" i="1"/>
  <c r="O20" i="1"/>
  <c r="CE19" i="1"/>
  <c r="CD19" i="1"/>
  <c r="CB19" i="1"/>
  <c r="CC19" i="1" s="1"/>
  <c r="BI19" i="1"/>
  <c r="BH19" i="1"/>
  <c r="BG19" i="1"/>
  <c r="BF19" i="1"/>
  <c r="BE19" i="1"/>
  <c r="AZ19" i="1" s="1"/>
  <c r="BB19" i="1"/>
  <c r="AU19" i="1"/>
  <c r="AO19" i="1"/>
  <c r="AP19" i="1" s="1"/>
  <c r="AK19" i="1"/>
  <c r="AI19" i="1" s="1"/>
  <c r="X19" i="1"/>
  <c r="W19" i="1"/>
  <c r="O19" i="1"/>
  <c r="CE18" i="1"/>
  <c r="CD18" i="1"/>
  <c r="CB18" i="1"/>
  <c r="CC18" i="1" s="1"/>
  <c r="AW18" i="1" s="1"/>
  <c r="AY18" i="1" s="1"/>
  <c r="BI18" i="1"/>
  <c r="BH18" i="1"/>
  <c r="BG18" i="1"/>
  <c r="BF18" i="1"/>
  <c r="BE18" i="1"/>
  <c r="AZ18" i="1" s="1"/>
  <c r="BB18" i="1"/>
  <c r="AU18" i="1"/>
  <c r="AO18" i="1"/>
  <c r="AP18" i="1" s="1"/>
  <c r="AK18" i="1"/>
  <c r="AI18" i="1" s="1"/>
  <c r="M18" i="1" s="1"/>
  <c r="X18" i="1"/>
  <c r="W18" i="1"/>
  <c r="V18" i="1" s="1"/>
  <c r="O18" i="1"/>
  <c r="CE17" i="1"/>
  <c r="CD17" i="1"/>
  <c r="CC17" i="1" s="1"/>
  <c r="CB17" i="1"/>
  <c r="BI17" i="1"/>
  <c r="BH17" i="1"/>
  <c r="BG17" i="1"/>
  <c r="BF17" i="1"/>
  <c r="BE17" i="1"/>
  <c r="AZ17" i="1" s="1"/>
  <c r="BB17" i="1"/>
  <c r="AU17" i="1"/>
  <c r="AO17" i="1"/>
  <c r="AP17" i="1" s="1"/>
  <c r="AK17" i="1"/>
  <c r="AI17" i="1" s="1"/>
  <c r="X17" i="1"/>
  <c r="W17" i="1"/>
  <c r="O17" i="1"/>
  <c r="V23" i="1" l="1"/>
  <c r="V24" i="1"/>
  <c r="V26" i="1"/>
  <c r="V17" i="1"/>
  <c r="CC25" i="1"/>
  <c r="AW25" i="1" s="1"/>
  <c r="AY25" i="1" s="1"/>
  <c r="AW19" i="1"/>
  <c r="AY19" i="1" s="1"/>
  <c r="R19" i="1"/>
  <c r="H24" i="1"/>
  <c r="Z24" i="1" s="1"/>
  <c r="I24" i="1"/>
  <c r="AX24" i="1" s="1"/>
  <c r="H21" i="1"/>
  <c r="Z21" i="1" s="1"/>
  <c r="J21" i="1"/>
  <c r="I21" i="1"/>
  <c r="AX21" i="1" s="1"/>
  <c r="AJ21" i="1"/>
  <c r="M22" i="1"/>
  <c r="AJ22" i="1"/>
  <c r="I22" i="1"/>
  <c r="AX22" i="1" s="1"/>
  <c r="CC22" i="1"/>
  <c r="V19" i="1"/>
  <c r="V20" i="1"/>
  <c r="CC24" i="1"/>
  <c r="CC26" i="1"/>
  <c r="R26" i="1" s="1"/>
  <c r="CC21" i="1"/>
  <c r="AW21" i="1" s="1"/>
  <c r="AY21" i="1" s="1"/>
  <c r="AW22" i="1"/>
  <c r="AY22" i="1" s="1"/>
  <c r="R22" i="1"/>
  <c r="H17" i="1"/>
  <c r="I17" i="1"/>
  <c r="AX17" i="1" s="1"/>
  <c r="AJ17" i="1"/>
  <c r="M17" i="1"/>
  <c r="J17" i="1"/>
  <c r="R23" i="1"/>
  <c r="AW23" i="1"/>
  <c r="AY23" i="1" s="1"/>
  <c r="M25" i="1"/>
  <c r="J25" i="1"/>
  <c r="H25" i="1"/>
  <c r="I25" i="1"/>
  <c r="AX25" i="1" s="1"/>
  <c r="AJ25" i="1"/>
  <c r="AW17" i="1"/>
  <c r="AY17" i="1" s="1"/>
  <c r="R17" i="1"/>
  <c r="J26" i="1"/>
  <c r="I26" i="1"/>
  <c r="AX26" i="1" s="1"/>
  <c r="H26" i="1"/>
  <c r="AJ26" i="1"/>
  <c r="M26" i="1"/>
  <c r="J19" i="1"/>
  <c r="I19" i="1"/>
  <c r="AX19" i="1" s="1"/>
  <c r="BA19" i="1" s="1"/>
  <c r="H19" i="1"/>
  <c r="M19" i="1"/>
  <c r="AJ19" i="1"/>
  <c r="AW24" i="1"/>
  <c r="AY24" i="1" s="1"/>
  <c r="R24" i="1"/>
  <c r="AJ20" i="1"/>
  <c r="M20" i="1"/>
  <c r="J20" i="1"/>
  <c r="H20" i="1"/>
  <c r="I20" i="1"/>
  <c r="AX20" i="1" s="1"/>
  <c r="AJ18" i="1"/>
  <c r="H22" i="1"/>
  <c r="M23" i="1"/>
  <c r="J24" i="1"/>
  <c r="H18" i="1"/>
  <c r="I18" i="1"/>
  <c r="AX18" i="1" s="1"/>
  <c r="BA18" i="1" s="1"/>
  <c r="M21" i="1"/>
  <c r="J22" i="1"/>
  <c r="AJ23" i="1"/>
  <c r="J18" i="1"/>
  <c r="R18" i="1"/>
  <c r="AW20" i="1"/>
  <c r="AY20" i="1" s="1"/>
  <c r="H23" i="1"/>
  <c r="M24" i="1"/>
  <c r="R25" i="1"/>
  <c r="I23" i="1"/>
  <c r="AX23" i="1" s="1"/>
  <c r="BA23" i="1" s="1"/>
  <c r="AJ24" i="1"/>
  <c r="BA22" i="1" l="1"/>
  <c r="AW26" i="1"/>
  <c r="AY26" i="1" s="1"/>
  <c r="BA25" i="1"/>
  <c r="R21" i="1"/>
  <c r="BA24" i="1"/>
  <c r="S18" i="1"/>
  <c r="T18" i="1" s="1"/>
  <c r="P18" i="1" s="1"/>
  <c r="N18" i="1" s="1"/>
  <c r="Q18" i="1" s="1"/>
  <c r="K18" i="1" s="1"/>
  <c r="L18" i="1" s="1"/>
  <c r="Z18" i="1"/>
  <c r="BA21" i="1"/>
  <c r="Z26" i="1"/>
  <c r="S23" i="1"/>
  <c r="T23" i="1" s="1"/>
  <c r="P23" i="1" s="1"/>
  <c r="N23" i="1" s="1"/>
  <c r="Q23" i="1" s="1"/>
  <c r="K23" i="1" s="1"/>
  <c r="L23" i="1" s="1"/>
  <c r="BA20" i="1"/>
  <c r="S22" i="1"/>
  <c r="T22" i="1" s="1"/>
  <c r="S21" i="1"/>
  <c r="T21" i="1" s="1"/>
  <c r="Z20" i="1"/>
  <c r="S17" i="1"/>
  <c r="T17" i="1" s="1"/>
  <c r="P17" i="1" s="1"/>
  <c r="N17" i="1" s="1"/>
  <c r="Q17" i="1" s="1"/>
  <c r="K17" i="1" s="1"/>
  <c r="L17" i="1" s="1"/>
  <c r="S25" i="1"/>
  <c r="T25" i="1" s="1"/>
  <c r="P25" i="1" s="1"/>
  <c r="N25" i="1" s="1"/>
  <c r="Q25" i="1" s="1"/>
  <c r="K25" i="1" s="1"/>
  <c r="L25" i="1" s="1"/>
  <c r="S24" i="1"/>
  <c r="T24" i="1" s="1"/>
  <c r="Z25" i="1"/>
  <c r="Z22" i="1"/>
  <c r="P22" i="1"/>
  <c r="N22" i="1" s="1"/>
  <c r="Q22" i="1" s="1"/>
  <c r="K22" i="1" s="1"/>
  <c r="L22" i="1" s="1"/>
  <c r="S26" i="1"/>
  <c r="T26" i="1" s="1"/>
  <c r="P26" i="1" s="1"/>
  <c r="N26" i="1" s="1"/>
  <c r="Q26" i="1" s="1"/>
  <c r="K26" i="1" s="1"/>
  <c r="L26" i="1" s="1"/>
  <c r="BA17" i="1"/>
  <c r="S20" i="1"/>
  <c r="T20" i="1" s="1"/>
  <c r="Z19" i="1"/>
  <c r="S19" i="1"/>
  <c r="T19" i="1" s="1"/>
  <c r="Z23" i="1"/>
  <c r="Z17" i="1"/>
  <c r="BA26" i="1" l="1"/>
  <c r="U22" i="1"/>
  <c r="Y22" i="1" s="1"/>
  <c r="AB22" i="1"/>
  <c r="AA22" i="1"/>
  <c r="AA19" i="1"/>
  <c r="U19" i="1"/>
  <c r="Y19" i="1" s="1"/>
  <c r="AB19" i="1"/>
  <c r="AC19" i="1" s="1"/>
  <c r="AA17" i="1"/>
  <c r="U17" i="1"/>
  <c r="Y17" i="1" s="1"/>
  <c r="AB17" i="1"/>
  <c r="U24" i="1"/>
  <c r="Y24" i="1" s="1"/>
  <c r="AA24" i="1"/>
  <c r="AB24" i="1"/>
  <c r="AC24" i="1" s="1"/>
  <c r="P24" i="1"/>
  <c r="N24" i="1" s="1"/>
  <c r="Q24" i="1" s="1"/>
  <c r="K24" i="1" s="1"/>
  <c r="L24" i="1" s="1"/>
  <c r="U18" i="1"/>
  <c r="Y18" i="1" s="1"/>
  <c r="AB18" i="1"/>
  <c r="AA18" i="1"/>
  <c r="U20" i="1"/>
  <c r="Y20" i="1" s="1"/>
  <c r="AB20" i="1"/>
  <c r="AC20" i="1" s="1"/>
  <c r="AA20" i="1"/>
  <c r="P19" i="1"/>
  <c r="N19" i="1" s="1"/>
  <c r="Q19" i="1" s="1"/>
  <c r="K19" i="1" s="1"/>
  <c r="L19" i="1" s="1"/>
  <c r="P20" i="1"/>
  <c r="N20" i="1" s="1"/>
  <c r="Q20" i="1" s="1"/>
  <c r="K20" i="1" s="1"/>
  <c r="L20" i="1" s="1"/>
  <c r="AA23" i="1"/>
  <c r="U23" i="1"/>
  <c r="Y23" i="1" s="1"/>
  <c r="AB23" i="1"/>
  <c r="U26" i="1"/>
  <c r="Y26" i="1" s="1"/>
  <c r="AB26" i="1"/>
  <c r="AC26" i="1" s="1"/>
  <c r="AA26" i="1"/>
  <c r="U25" i="1"/>
  <c r="Y25" i="1" s="1"/>
  <c r="AB25" i="1"/>
  <c r="AA25" i="1"/>
  <c r="AB21" i="1"/>
  <c r="U21" i="1"/>
  <c r="Y21" i="1" s="1"/>
  <c r="P21" i="1"/>
  <c r="N21" i="1" s="1"/>
  <c r="Q21" i="1" s="1"/>
  <c r="K21" i="1" s="1"/>
  <c r="L21" i="1" s="1"/>
  <c r="AA21" i="1"/>
  <c r="AC25" i="1" l="1"/>
  <c r="AC23" i="1"/>
  <c r="AC22" i="1"/>
  <c r="AC18" i="1"/>
  <c r="AC21" i="1"/>
  <c r="AC17" i="1"/>
</calcChain>
</file>

<file path=xl/sharedStrings.xml><?xml version="1.0" encoding="utf-8"?>
<sst xmlns="http://schemas.openxmlformats.org/spreadsheetml/2006/main" count="878" uniqueCount="380">
  <si>
    <t>File opened</t>
  </si>
  <si>
    <t>2019-08-25 11:20:36</t>
  </si>
  <si>
    <t>Console s/n</t>
  </si>
  <si>
    <t>68C-831447</t>
  </si>
  <si>
    <t>Console ver</t>
  </si>
  <si>
    <t>Bluestem v.1.3.17</t>
  </si>
  <si>
    <t>Scripts ver</t>
  </si>
  <si>
    <t>2018.12  1.3.16, Nov 2018</t>
  </si>
  <si>
    <t>Head s/n</t>
  </si>
  <si>
    <t>68H-581447</t>
  </si>
  <si>
    <t>Head ver</t>
  </si>
  <si>
    <t>1.3.1</t>
  </si>
  <si>
    <t>Head cal</t>
  </si>
  <si>
    <t>{"co2bspan1": "0.999962", "co2bspan2b": "0.311371", "h2obspan2a": "0.0681987", "h2obspanconc1": "12.27", "tazero": "0.0265884", "h2obspanconc2": "0", "h2oaspan2": "0", "chamberpressurezero": "2.57547", "co2bspanconc1": "2500", "oxygen": "21", "h2obspan2b": "0.0681597", "co2aspanconc2": "296.4", "co2aspan2": "-0.0312706", "h2obspan2": "0", "h2oaspanconc2": "0", "co2azero": "0.916881", "h2obzero": "1.02732", "h2oazero": "1.02473", "h2oaspanconc1": "12.27", "co2bspan2": "-0.0303373", "h2oaspan2b": "0.0667894", "co2bspan2a": "0.314381", "ssb_ref": "27856.8", "ssa_ref": "28807", "co2aspan2b": "0.308739", "co2aspan2a": "0.311586", "flowmeterzero": "1.02033", "co2aspan1": "1.00061", "co2aspanconc1": "2500", "flowbzero": "0.30202", "h2oaspan2a": "0.0665509", "co2bzero": "0.956001", "h2oaspan1": "1.00358", "h2obspan1": "0.999428", "flowazero": "0.31735", "tbzero": "0.113358", "co2bspanconc2": "296.4"}</t>
  </si>
  <si>
    <t>Chamber type</t>
  </si>
  <si>
    <t>6800-01A</t>
  </si>
  <si>
    <t>Chamber s/n</t>
  </si>
  <si>
    <t>MPF-651356</t>
  </si>
  <si>
    <t>Chamber rev</t>
  </si>
  <si>
    <t>0</t>
  </si>
  <si>
    <t>Chamber cal</t>
  </si>
  <si>
    <t>Fluorometer</t>
  </si>
  <si>
    <t>Flr. Version</t>
  </si>
  <si>
    <t>11:20:36</t>
  </si>
  <si>
    <t>Stability Definition:	gsw (GasEx): Slp&lt;0.1 Std&lt;1 Per=15	A (GasEx): Slp&lt;0.3 Std&lt;1 Per=15</t>
  </si>
  <si>
    <t>SysConst</t>
  </si>
  <si>
    <t>AvgTime</t>
  </si>
  <si>
    <t>Oxygen</t>
  </si>
  <si>
    <t>Chamber</t>
  </si>
  <si>
    <t>6800-01A 6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</si>
  <si>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</si>
  <si>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</si>
  <si>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</si>
  <si>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</si>
  <si>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</si>
  <si>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</si>
  <si>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</si>
  <si>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</si>
  <si>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</si>
  <si>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</si>
  <si>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</si>
  <si>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</si>
  <si>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</si>
  <si>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</si>
  <si>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</si>
  <si>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</si>
  <si>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</si>
  <si>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</si>
  <si>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</si>
  <si>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</si>
  <si>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</si>
  <si>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</si>
  <si>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</si>
  <si>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</si>
  <si>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</si>
  <si>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</si>
  <si>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</si>
  <si>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</si>
  <si>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</si>
  <si>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</si>
  <si>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</si>
  <si>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</si>
  <si>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</si>
  <si>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</si>
  <si>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</si>
  <si>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</si>
  <si>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</si>
  <si>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</si>
  <si>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3.52444 79.9206 377.454 621.8 866.773 1051.97 1228.05 1312.5</t>
  </si>
  <si>
    <t>Fs_true</t>
  </si>
  <si>
    <t>0.0903443 100.836 401.418 601.27 801.849 1001.18 1201.95 1400.7</t>
  </si>
  <si>
    <t>leak_wt</t>
  </si>
  <si>
    <t>Sys</t>
  </si>
  <si>
    <t>UserDefVar</t>
  </si>
  <si>
    <t>GasEx</t>
  </si>
  <si>
    <t>Leak</t>
  </si>
  <si>
    <t>FLR</t>
  </si>
  <si>
    <t>MPF</t>
  </si>
  <si>
    <t>FastKntcs</t>
  </si>
  <si>
    <t>LeafQ</t>
  </si>
  <si>
    <t>Meas</t>
  </si>
  <si>
    <t>Meas2</t>
  </si>
  <si>
    <t>FlrLS</t>
  </si>
  <si>
    <t>FlrStats</t>
  </si>
  <si>
    <t>Match</t>
  </si>
  <si>
    <t>Stability</t>
  </si>
  <si>
    <t>Raw</t>
  </si>
  <si>
    <t>Status2</t>
  </si>
  <si>
    <t>Auxiliary</t>
  </si>
  <si>
    <t>Status</t>
  </si>
  <si>
    <t>obs</t>
  </si>
  <si>
    <t>time</t>
  </si>
  <si>
    <t>elapsed</t>
  </si>
  <si>
    <t>date</t>
  </si>
  <si>
    <t>hhmmss</t>
  </si>
  <si>
    <t>plant 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</si>
  <si>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</si>
  <si>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</si>
  <si>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</si>
  <si>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</si>
  <si>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</si>
  <si>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</si>
  <si>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</si>
  <si>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</si>
  <si>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</si>
  <si>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</si>
  <si>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</si>
  <si>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</si>
  <si>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</si>
  <si>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</si>
  <si>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</si>
  <si>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</si>
  <si>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</si>
  <si>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</si>
  <si>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</si>
  <si>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</si>
  <si>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</si>
  <si>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</si>
  <si>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</si>
  <si>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</si>
  <si>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</si>
  <si>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</si>
  <si>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</si>
  <si>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</si>
  <si>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</si>
  <si>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</si>
  <si>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</si>
  <si>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</si>
  <si>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</si>
  <si>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</si>
  <si>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</si>
  <si>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</si>
  <si>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</si>
  <si>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</si>
  <si>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</si>
  <si>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</si>
  <si>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</si>
  <si>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</si>
  <si>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</si>
  <si>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</si>
  <si>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</si>
  <si>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</si>
  <si>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</si>
  <si>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</si>
  <si>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</si>
  <si>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</si>
  <si>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</si>
  <si>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</si>
  <si>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</si>
  <si>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</si>
  <si>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ID</t>
  </si>
  <si>
    <t>P1_dur</t>
  </si>
  <si>
    <t>P2_dur</t>
  </si>
  <si>
    <t>P3_dur</t>
  </si>
  <si>
    <t>P1_Qmax</t>
  </si>
  <si>
    <t>P1_Fmax</t>
  </si>
  <si>
    <t>P2_dQdt</t>
  </si>
  <si>
    <t>P3_ΔF</t>
  </si>
  <si>
    <t>Duration</t>
  </si>
  <si>
    <t>F1</t>
  </si>
  <si>
    <t>F2</t>
  </si>
  <si>
    <t>Fmax</t>
  </si>
  <si>
    <t>T@HIR</t>
  </si>
  <si>
    <t>T@F1</t>
  </si>
  <si>
    <t>T@F2</t>
  </si>
  <si>
    <t>T@Fmax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</si>
  <si>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</si>
  <si>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</si>
  <si>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</si>
  <si>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</si>
  <si>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</si>
  <si>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</si>
  <si>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</si>
  <si>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</si>
  <si>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</si>
  <si>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</si>
  <si>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</si>
  <si>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</si>
  <si>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</si>
  <si>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</si>
  <si>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</si>
  <si>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</si>
  <si>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</si>
  <si>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</si>
  <si>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</si>
  <si>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</si>
  <si>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</si>
  <si>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</si>
  <si>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</si>
  <si>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</si>
  <si>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</si>
  <si>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</si>
  <si>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CO2_a</t>
  </si>
  <si>
    <t>CO2_b</t>
  </si>
  <si>
    <t>H2O_a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</si>
  <si>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</si>
  <si>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</si>
  <si>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</si>
  <si>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</si>
  <si>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</si>
  <si>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</si>
  <si>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</si>
  <si>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</si>
  <si>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</si>
  <si>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</si>
  <si>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</si>
  <si>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</si>
  <si>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</si>
  <si>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</si>
  <si>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</si>
  <si>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</si>
  <si>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</si>
  <si>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</si>
  <si>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</si>
  <si>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</si>
  <si>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</si>
  <si>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</si>
  <si>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</si>
  <si>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</si>
  <si>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</si>
  <si>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</si>
  <si>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</si>
  <si>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</si>
  <si>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</si>
  <si>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</si>
  <si>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</si>
  <si>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</si>
  <si>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</si>
  <si>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</si>
  <si>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</si>
  <si>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</si>
  <si>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</si>
  <si>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</si>
  <si>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gsw:MN</t>
  </si>
  <si>
    <t>gsw:SLP</t>
  </si>
  <si>
    <t>gsw:SD</t>
  </si>
  <si>
    <t>gsw:OK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</si>
  <si>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</si>
  <si>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</si>
  <si>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</si>
  <si>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</si>
  <si>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</si>
  <si>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</si>
  <si>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</si>
  <si>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</si>
  <si>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</si>
  <si>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</si>
  <si>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</si>
  <si>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</si>
  <si>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</si>
  <si>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</si>
  <si>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</si>
  <si>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</si>
  <si>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</si>
  <si>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</si>
  <si>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</si>
  <si>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</si>
  <si>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</si>
  <si>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</si>
  <si>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</si>
  <si>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</si>
  <si>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</si>
  <si>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</si>
  <si>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</si>
  <si>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</si>
  <si>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</si>
  <si>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</si>
  <si>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</si>
  <si>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</si>
  <si>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</si>
  <si>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</si>
  <si>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</si>
  <si>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</si>
  <si>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</si>
  <si>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</si>
  <si>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CO2_hrs</t>
  </si>
  <si>
    <t>AccH2O_hum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</si>
  <si>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</si>
  <si>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</si>
  <si>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</si>
  <si>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</si>
  <si>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</si>
  <si>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</si>
  <si>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</si>
  <si>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</si>
  <si>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</si>
  <si>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</si>
  <si>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</si>
  <si>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</si>
  <si>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</si>
  <si>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</si>
  <si>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</si>
  <si>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</si>
  <si>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</si>
  <si>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</si>
  <si>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</si>
  <si>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</si>
  <si>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</si>
  <si>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</si>
  <si>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</si>
  <si>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</si>
  <si>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</si>
  <si>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</si>
  <si>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</si>
  <si>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</si>
  <si>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</si>
  <si>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</si>
  <si>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</si>
  <si>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</si>
  <si>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</si>
  <si>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</si>
  <si>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</si>
  <si>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</si>
  <si>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</si>
  <si>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</si>
  <si>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</si>
  <si>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</si>
  <si>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</si>
  <si>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</si>
  <si>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</si>
  <si>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</si>
  <si>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</si>
  <si>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</si>
  <si>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</si>
  <si>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</si>
  <si>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</si>
  <si>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ms</t>
  </si>
  <si>
    <t>mol m⁻² s⁻²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</si>
  <si>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</si>
  <si>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</si>
  <si>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</si>
  <si>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</si>
  <si>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</si>
  <si>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</si>
  <si>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</si>
  <si>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</si>
  <si>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</si>
  <si>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mol m⁻² s⁻¹ min⁻¹</t>
  </si>
  <si>
    <t>V</t>
  </si>
  <si>
    <t>mV</t>
  </si>
  <si>
    <t>mg</t>
  </si>
  <si>
    <t>hrs</t>
  </si>
  <si>
    <t>-</t>
  </si>
  <si>
    <t>0: Broadleaf</t>
  </si>
  <si>
    <t>2/2</t>
  </si>
  <si>
    <t>5</t>
  </si>
  <si>
    <t>11111111</t>
  </si>
  <si>
    <t>oooooooo</t>
  </si>
  <si>
    <t>off</t>
  </si>
  <si>
    <t>20190826 11:28:45</t>
  </si>
  <si>
    <t>11:28:45</t>
  </si>
  <si>
    <t>11:27:52</t>
  </si>
  <si>
    <t>1/2</t>
  </si>
  <si>
    <t>20190826 11:30:46</t>
  </si>
  <si>
    <t>11:30:46</t>
  </si>
  <si>
    <t>11:31:18</t>
  </si>
  <si>
    <t>20190826 11:33:19</t>
  </si>
  <si>
    <t>11:33:19</t>
  </si>
  <si>
    <t>11:33:58</t>
  </si>
  <si>
    <t>20190826 11:35:05</t>
  </si>
  <si>
    <t>11:35:05</t>
  </si>
  <si>
    <t>11:35:44</t>
  </si>
  <si>
    <t>20190826 11:39:57</t>
  </si>
  <si>
    <t>11:39:57</t>
  </si>
  <si>
    <t>11:39:26</t>
  </si>
  <si>
    <t>20190826 11:41:40</t>
  </si>
  <si>
    <t>11:41:40</t>
  </si>
  <si>
    <t>11:41:06</t>
  </si>
  <si>
    <t>20190826 11:43:27</t>
  </si>
  <si>
    <t>11:43:27</t>
  </si>
  <si>
    <t>11:42:51</t>
  </si>
  <si>
    <t>20190826 11:45:11</t>
  </si>
  <si>
    <t>11:45:11</t>
  </si>
  <si>
    <t>11:44:34</t>
  </si>
  <si>
    <t>20190826 11:46:59</t>
  </si>
  <si>
    <t>11:46:59</t>
  </si>
  <si>
    <t>11:46:17</t>
  </si>
  <si>
    <t>20190826 11:48:43</t>
  </si>
  <si>
    <t>11:48:43</t>
  </si>
  <si>
    <t>11:48:04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</si>
</sst>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X26"/>
  <sheetViews>
    <sheetView tabSelected="1" workbookViewId="0">
      <selection activeCell="A18" sqref="A18"/>
    </sheetView>
  </sheetViews>
  <sheetFormatPr defaultRowHeight="15" x14ac:dyDescent="0.25"/>
  <sheetData>
    <row r="2" spans="1:232" x14ac:dyDescent="0.25">
      <c r="A2" t="s">
        <v>25</v>
      </c>
      <c r="B2" t="s">
        <v>26</v>
      </c>
      <c r="C2" t="s">
        <v>27</v>
      </c>
      <c r="D2" t="s">
        <v>28</v>
      </c>
    </row>
    <row r="3" spans="1:232" x14ac:dyDescent="0.25">
      <c r="B3">
        <v>4</v>
      </c>
      <c r="C3">
        <v>21</v>
      </c>
      <c r="D3" t="s">
        <v>29</v>
      </c>
    </row>
    <row r="4" spans="1:232" x14ac:dyDescent="0.25">
      <c r="A4" t="s">
        <v>30</v>
      </c>
      <c r="B4" t="s">
        <v>31</v>
      </c>
    </row>
    <row r="5" spans="1:232" x14ac:dyDescent="0.25">
      <c r="B5">
        <v>2</v>
      </c>
    </row>
    <row r="6" spans="1:232" x14ac:dyDescent="0.25">
      <c r="A6" t="s">
        <v>32</v>
      </c>
      <c r="B6" t="s">
        <v>33</v>
      </c>
      <c r="C6" t="s">
        <v>34</v>
      </c>
      <c r="D6" t="s">
        <v>35</v>
      </c>
      <c r="E6" t="s">
        <v>36</v>
      </c>
    </row>
    <row r="7" spans="1:232" x14ac:dyDescent="0.25">
      <c r="B7">
        <v>0</v>
      </c>
      <c r="C7">
        <v>1</v>
      </c>
      <c r="D7">
        <v>0</v>
      </c>
      <c r="E7">
        <v>0</v>
      </c>
    </row>
    <row r="8" spans="1:232" x14ac:dyDescent="0.25">
      <c r="A8" t="s">
        <v>37</v>
      </c>
      <c r="B8" t="s">
        <v>38</v>
      </c>
      <c r="C8" t="s">
        <v>40</v>
      </c>
      <c r="D8" t="s">
        <v>42</v>
      </c>
      <c r="E8" t="s">
        <v>43</v>
      </c>
      <c r="F8" t="s">
        <v>44</v>
      </c>
      <c r="G8" t="s">
        <v>45</v>
      </c>
      <c r="H8" t="s">
        <v>46</v>
      </c>
      <c r="I8" t="s">
        <v>47</v>
      </c>
      <c r="J8" t="s">
        <v>48</v>
      </c>
      <c r="K8" t="s">
        <v>49</v>
      </c>
      <c r="L8" t="s">
        <v>50</v>
      </c>
      <c r="M8" t="s">
        <v>51</v>
      </c>
      <c r="N8" t="s">
        <v>52</v>
      </c>
      <c r="O8" t="s">
        <v>53</v>
      </c>
      <c r="P8" t="s">
        <v>54</v>
      </c>
      <c r="Q8" t="s">
        <v>55</v>
      </c>
    </row>
    <row r="9" spans="1:232" x14ac:dyDescent="0.25">
      <c r="B9" t="s">
        <v>39</v>
      </c>
      <c r="C9" t="s">
        <v>41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232" x14ac:dyDescent="0.25">
      <c r="A10" t="s">
        <v>56</v>
      </c>
      <c r="B10" t="s">
        <v>57</v>
      </c>
      <c r="C10" t="s">
        <v>58</v>
      </c>
      <c r="D10" t="s">
        <v>59</v>
      </c>
      <c r="E10" t="s">
        <v>60</v>
      </c>
      <c r="F10" t="s">
        <v>61</v>
      </c>
    </row>
    <row r="11" spans="1:232" x14ac:dyDescent="0.25">
      <c r="B11">
        <v>0</v>
      </c>
      <c r="C11">
        <v>0</v>
      </c>
      <c r="D11">
        <v>0</v>
      </c>
      <c r="E11">
        <v>0</v>
      </c>
      <c r="F11">
        <v>1</v>
      </c>
    </row>
    <row r="12" spans="1:232" x14ac:dyDescent="0.25">
      <c r="A12" t="s">
        <v>62</v>
      </c>
      <c r="B12" t="s">
        <v>63</v>
      </c>
      <c r="C12" t="s">
        <v>64</v>
      </c>
      <c r="D12" t="s">
        <v>65</v>
      </c>
      <c r="E12" t="s">
        <v>66</v>
      </c>
      <c r="F12" t="s">
        <v>67</v>
      </c>
      <c r="G12" t="s">
        <v>69</v>
      </c>
      <c r="H12" t="s">
        <v>71</v>
      </c>
    </row>
    <row r="13" spans="1:232" x14ac:dyDescent="0.25">
      <c r="B13">
        <v>-6276</v>
      </c>
      <c r="C13">
        <v>6.6</v>
      </c>
      <c r="D13">
        <v>1.7090000000000001E-5</v>
      </c>
      <c r="E13">
        <v>3.11</v>
      </c>
      <c r="F13" t="s">
        <v>68</v>
      </c>
      <c r="G13" t="s">
        <v>70</v>
      </c>
      <c r="H13">
        <v>0</v>
      </c>
    </row>
    <row r="14" spans="1:232" x14ac:dyDescent="0.25">
      <c r="A14" t="s">
        <v>72</v>
      </c>
      <c r="B14" t="s">
        <v>72</v>
      </c>
      <c r="C14" t="s">
        <v>72</v>
      </c>
      <c r="D14" t="s">
        <v>72</v>
      </c>
      <c r="E14" t="s">
        <v>72</v>
      </c>
      <c r="F14" t="s">
        <v>73</v>
      </c>
      <c r="G14" t="s">
        <v>74</v>
      </c>
      <c r="H14" t="s">
        <v>74</v>
      </c>
      <c r="I14" t="s">
        <v>74</v>
      </c>
      <c r="J14" t="s">
        <v>74</v>
      </c>
      <c r="K14" t="s">
        <v>74</v>
      </c>
      <c r="L14" t="s">
        <v>74</v>
      </c>
      <c r="M14" t="s">
        <v>74</v>
      </c>
      <c r="N14" t="s">
        <v>74</v>
      </c>
      <c r="O14" t="s">
        <v>74</v>
      </c>
      <c r="P14" t="s">
        <v>74</v>
      </c>
      <c r="Q14" t="s">
        <v>74</v>
      </c>
      <c r="R14" t="s">
        <v>74</v>
      </c>
      <c r="S14" t="s">
        <v>74</v>
      </c>
      <c r="T14" t="s">
        <v>74</v>
      </c>
      <c r="U14" t="s">
        <v>74</v>
      </c>
      <c r="V14" t="s">
        <v>74</v>
      </c>
      <c r="W14" t="s">
        <v>74</v>
      </c>
      <c r="X14" t="s">
        <v>74</v>
      </c>
      <c r="Y14" t="s">
        <v>74</v>
      </c>
      <c r="Z14" t="s">
        <v>74</v>
      </c>
      <c r="AA14" t="s">
        <v>74</v>
      </c>
      <c r="AB14" t="s">
        <v>74</v>
      </c>
      <c r="AC14" t="s">
        <v>74</v>
      </c>
      <c r="AD14" t="s">
        <v>74</v>
      </c>
      <c r="AE14" t="s">
        <v>74</v>
      </c>
      <c r="AF14" t="s">
        <v>74</v>
      </c>
      <c r="AG14" t="s">
        <v>75</v>
      </c>
      <c r="AH14" t="s">
        <v>75</v>
      </c>
      <c r="AI14" t="s">
        <v>75</v>
      </c>
      <c r="AJ14" t="s">
        <v>75</v>
      </c>
      <c r="AK14" t="s">
        <v>75</v>
      </c>
      <c r="AL14" t="s">
        <v>76</v>
      </c>
      <c r="AM14" t="s">
        <v>76</v>
      </c>
      <c r="AN14" t="s">
        <v>76</v>
      </c>
      <c r="AO14" t="s">
        <v>76</v>
      </c>
      <c r="AP14" t="s">
        <v>76</v>
      </c>
      <c r="AQ14" t="s">
        <v>76</v>
      </c>
      <c r="AR14" t="s">
        <v>76</v>
      </c>
      <c r="AS14" t="s">
        <v>76</v>
      </c>
      <c r="AT14" t="s">
        <v>76</v>
      </c>
      <c r="AU14" t="s">
        <v>76</v>
      </c>
      <c r="AV14" t="s">
        <v>76</v>
      </c>
      <c r="AW14" t="s">
        <v>76</v>
      </c>
      <c r="AX14" t="s">
        <v>76</v>
      </c>
      <c r="AY14" t="s">
        <v>76</v>
      </c>
      <c r="AZ14" t="s">
        <v>76</v>
      </c>
      <c r="BA14" t="s">
        <v>76</v>
      </c>
      <c r="BB14" t="s">
        <v>76</v>
      </c>
      <c r="BC14" t="s">
        <v>76</v>
      </c>
      <c r="BD14" t="s">
        <v>76</v>
      </c>
      <c r="BE14" t="s">
        <v>76</v>
      </c>
      <c r="BF14" t="s">
        <v>76</v>
      </c>
      <c r="BG14" t="s">
        <v>76</v>
      </c>
      <c r="BH14" t="s">
        <v>76</v>
      </c>
      <c r="BI14" t="s">
        <v>76</v>
      </c>
      <c r="BJ14" t="s">
        <v>77</v>
      </c>
      <c r="BK14" t="s">
        <v>77</v>
      </c>
      <c r="BL14" t="s">
        <v>77</v>
      </c>
      <c r="BM14" t="s">
        <v>77</v>
      </c>
      <c r="BN14" t="s">
        <v>77</v>
      </c>
      <c r="BO14" t="s">
        <v>77</v>
      </c>
      <c r="BP14" t="s">
        <v>77</v>
      </c>
      <c r="BQ14" t="s">
        <v>77</v>
      </c>
      <c r="BR14" t="s">
        <v>78</v>
      </c>
      <c r="BS14" t="s">
        <v>78</v>
      </c>
      <c r="BT14" t="s">
        <v>78</v>
      </c>
      <c r="BU14" t="s">
        <v>78</v>
      </c>
      <c r="BV14" t="s">
        <v>78</v>
      </c>
      <c r="BW14" t="s">
        <v>78</v>
      </c>
      <c r="BX14" t="s">
        <v>78</v>
      </c>
      <c r="BY14" t="s">
        <v>78</v>
      </c>
      <c r="BZ14" t="s">
        <v>78</v>
      </c>
      <c r="CA14" t="s">
        <v>78</v>
      </c>
      <c r="CB14" t="s">
        <v>79</v>
      </c>
      <c r="CC14" t="s">
        <v>79</v>
      </c>
      <c r="CD14" t="s">
        <v>79</v>
      </c>
      <c r="CE14" t="s">
        <v>79</v>
      </c>
      <c r="CF14" t="s">
        <v>30</v>
      </c>
      <c r="CG14" t="s">
        <v>30</v>
      </c>
      <c r="CH14" t="s">
        <v>30</v>
      </c>
      <c r="CI14" t="s">
        <v>80</v>
      </c>
      <c r="CJ14" t="s">
        <v>80</v>
      </c>
      <c r="CK14" t="s">
        <v>80</v>
      </c>
      <c r="CL14" t="s">
        <v>80</v>
      </c>
      <c r="CM14" t="s">
        <v>80</v>
      </c>
      <c r="CN14" t="s">
        <v>80</v>
      </c>
      <c r="CO14" t="s">
        <v>80</v>
      </c>
      <c r="CP14" t="s">
        <v>80</v>
      </c>
      <c r="CQ14" t="s">
        <v>80</v>
      </c>
      <c r="CR14" t="s">
        <v>80</v>
      </c>
      <c r="CS14" t="s">
        <v>80</v>
      </c>
      <c r="CT14" t="s">
        <v>80</v>
      </c>
      <c r="CU14" t="s">
        <v>80</v>
      </c>
      <c r="CV14" t="s">
        <v>80</v>
      </c>
      <c r="CW14" t="s">
        <v>80</v>
      </c>
      <c r="CX14" t="s">
        <v>80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81</v>
      </c>
      <c r="DE14" t="s">
        <v>81</v>
      </c>
      <c r="DF14" t="s">
        <v>81</v>
      </c>
      <c r="DG14" t="s">
        <v>81</v>
      </c>
      <c r="DH14" t="s">
        <v>81</v>
      </c>
      <c r="DI14" t="s">
        <v>81</v>
      </c>
      <c r="DJ14" t="s">
        <v>81</v>
      </c>
      <c r="DK14" t="s">
        <v>82</v>
      </c>
      <c r="DL14" t="s">
        <v>82</v>
      </c>
      <c r="DM14" t="s">
        <v>82</v>
      </c>
      <c r="DN14" t="s">
        <v>82</v>
      </c>
      <c r="DO14" t="s">
        <v>82</v>
      </c>
      <c r="DP14" t="s">
        <v>82</v>
      </c>
      <c r="DQ14" t="s">
        <v>82</v>
      </c>
      <c r="DR14" t="s">
        <v>82</v>
      </c>
      <c r="DS14" t="s">
        <v>82</v>
      </c>
      <c r="DT14" t="s">
        <v>82</v>
      </c>
      <c r="DU14" t="s">
        <v>82</v>
      </c>
      <c r="DV14" t="s">
        <v>82</v>
      </c>
      <c r="DW14" t="s">
        <v>82</v>
      </c>
      <c r="DX14" t="s">
        <v>82</v>
      </c>
      <c r="DY14" t="s">
        <v>82</v>
      </c>
      <c r="DZ14" t="s">
        <v>82</v>
      </c>
      <c r="EA14" t="s">
        <v>82</v>
      </c>
      <c r="EB14" t="s">
        <v>83</v>
      </c>
      <c r="EC14" t="s">
        <v>83</v>
      </c>
      <c r="ED14" t="s">
        <v>83</v>
      </c>
      <c r="EE14" t="s">
        <v>83</v>
      </c>
      <c r="EF14" t="s">
        <v>83</v>
      </c>
      <c r="EG14" t="s">
        <v>84</v>
      </c>
      <c r="EH14" t="s">
        <v>84</v>
      </c>
      <c r="EI14" t="s">
        <v>84</v>
      </c>
      <c r="EJ14" t="s">
        <v>84</v>
      </c>
      <c r="EK14" t="s">
        <v>84</v>
      </c>
      <c r="EL14" t="s">
        <v>84</v>
      </c>
      <c r="EM14" t="s">
        <v>84</v>
      </c>
      <c r="EN14" t="s">
        <v>84</v>
      </c>
      <c r="EO14" t="s">
        <v>84</v>
      </c>
      <c r="EP14" t="s">
        <v>85</v>
      </c>
      <c r="EQ14" t="s">
        <v>85</v>
      </c>
      <c r="ER14" t="s">
        <v>85</v>
      </c>
      <c r="ES14" t="s">
        <v>85</v>
      </c>
      <c r="ET14" t="s">
        <v>85</v>
      </c>
      <c r="EU14" t="s">
        <v>85</v>
      </c>
      <c r="EV14" t="s">
        <v>85</v>
      </c>
      <c r="EW14" t="s">
        <v>85</v>
      </c>
      <c r="EX14" t="s">
        <v>85</v>
      </c>
      <c r="EY14" t="s">
        <v>85</v>
      </c>
      <c r="EZ14" t="s">
        <v>85</v>
      </c>
      <c r="FA14" t="s">
        <v>86</v>
      </c>
      <c r="FB14" t="s">
        <v>86</v>
      </c>
      <c r="FC14" t="s">
        <v>86</v>
      </c>
      <c r="FD14" t="s">
        <v>86</v>
      </c>
      <c r="FE14" t="s">
        <v>86</v>
      </c>
      <c r="FF14" t="s">
        <v>86</v>
      </c>
      <c r="FG14" t="s">
        <v>86</v>
      </c>
      <c r="FH14" t="s">
        <v>86</v>
      </c>
      <c r="FI14" t="s">
        <v>86</v>
      </c>
      <c r="FJ14" t="s">
        <v>86</v>
      </c>
      <c r="FK14" t="s">
        <v>86</v>
      </c>
      <c r="FL14" t="s">
        <v>86</v>
      </c>
      <c r="FM14" t="s">
        <v>86</v>
      </c>
      <c r="FN14" t="s">
        <v>86</v>
      </c>
      <c r="FO14" t="s">
        <v>86</v>
      </c>
      <c r="FP14" t="s">
        <v>86</v>
      </c>
      <c r="FQ14" t="s">
        <v>86</v>
      </c>
      <c r="FR14" t="s">
        <v>86</v>
      </c>
      <c r="FS14" t="s">
        <v>87</v>
      </c>
      <c r="FT14" t="s">
        <v>87</v>
      </c>
      <c r="FU14" t="s">
        <v>87</v>
      </c>
      <c r="FV14" t="s">
        <v>87</v>
      </c>
      <c r="FW14" t="s">
        <v>87</v>
      </c>
      <c r="FX14" t="s">
        <v>87</v>
      </c>
      <c r="FY14" t="s">
        <v>87</v>
      </c>
      <c r="FZ14" t="s">
        <v>87</v>
      </c>
      <c r="GA14" t="s">
        <v>87</v>
      </c>
      <c r="GB14" t="s">
        <v>87</v>
      </c>
      <c r="GC14" t="s">
        <v>87</v>
      </c>
      <c r="GD14" t="s">
        <v>87</v>
      </c>
      <c r="GE14" t="s">
        <v>87</v>
      </c>
      <c r="GF14" t="s">
        <v>87</v>
      </c>
      <c r="GG14" t="s">
        <v>87</v>
      </c>
      <c r="GH14" t="s">
        <v>87</v>
      </c>
      <c r="GI14" t="s">
        <v>87</v>
      </c>
      <c r="GJ14" t="s">
        <v>87</v>
      </c>
      <c r="GK14" t="s">
        <v>87</v>
      </c>
      <c r="GL14" t="s">
        <v>88</v>
      </c>
      <c r="GM14" t="s">
        <v>88</v>
      </c>
      <c r="GN14" t="s">
        <v>88</v>
      </c>
      <c r="GO14" t="s">
        <v>88</v>
      </c>
      <c r="GP14" t="s">
        <v>88</v>
      </c>
      <c r="GQ14" t="s">
        <v>88</v>
      </c>
      <c r="GR14" t="s">
        <v>88</v>
      </c>
      <c r="GS14" t="s">
        <v>88</v>
      </c>
      <c r="GT14" t="s">
        <v>88</v>
      </c>
      <c r="GU14" t="s">
        <v>88</v>
      </c>
      <c r="GV14" t="s">
        <v>88</v>
      </c>
      <c r="GW14" t="s">
        <v>88</v>
      </c>
      <c r="GX14" t="s">
        <v>88</v>
      </c>
      <c r="GY14" t="s">
        <v>88</v>
      </c>
      <c r="GZ14" t="s">
        <v>88</v>
      </c>
      <c r="HA14" t="s">
        <v>88</v>
      </c>
      <c r="HB14" t="s">
        <v>88</v>
      </c>
      <c r="HC14" t="s">
        <v>88</v>
      </c>
      <c r="HD14" t="s">
        <v>88</v>
      </c>
      <c r="HE14" t="s">
        <v>89</v>
      </c>
      <c r="HF14" t="s">
        <v>89</v>
      </c>
      <c r="HG14" t="s">
        <v>89</v>
      </c>
      <c r="HH14" t="s">
        <v>89</v>
      </c>
      <c r="HI14" t="s">
        <v>89</v>
      </c>
      <c r="HJ14" t="s">
        <v>89</v>
      </c>
      <c r="HK14" t="s">
        <v>89</v>
      </c>
      <c r="HL14" t="s">
        <v>89</v>
      </c>
      <c r="HM14" t="s">
        <v>89</v>
      </c>
      <c r="HN14" t="s">
        <v>89</v>
      </c>
      <c r="HO14" t="s">
        <v>89</v>
      </c>
      <c r="HP14" t="s">
        <v>89</v>
      </c>
      <c r="HQ14" t="s">
        <v>89</v>
      </c>
      <c r="HR14" t="s">
        <v>89</v>
      </c>
      <c r="HS14" t="s">
        <v>89</v>
      </c>
      <c r="HT14" t="s">
        <v>89</v>
      </c>
      <c r="HU14" t="s">
        <v>89</v>
      </c>
      <c r="HV14" t="s">
        <v>89</v>
      </c>
      <c r="HW14" t="s">
        <v>89</v>
      </c>
      <c r="HX14" t="s">
        <v>89</v>
      </c>
    </row>
    <row r="15" spans="1:232" x14ac:dyDescent="0.25">
      <c r="A15" t="s">
        <v>90</v>
      </c>
      <c r="B15" t="s">
        <v>91</v>
      </c>
      <c r="C15" t="s">
        <v>92</v>
      </c>
      <c r="D15" t="s">
        <v>93</v>
      </c>
      <c r="E15" t="s">
        <v>94</v>
      </c>
      <c r="F15" t="s">
        <v>95</v>
      </c>
      <c r="G15" t="s">
        <v>96</v>
      </c>
      <c r="H15" t="s">
        <v>97</v>
      </c>
      <c r="I15" t="s">
        <v>98</v>
      </c>
      <c r="J15" t="s">
        <v>99</v>
      </c>
      <c r="K15" t="s">
        <v>100</v>
      </c>
      <c r="L15" t="s">
        <v>101</v>
      </c>
      <c r="M15" t="s">
        <v>102</v>
      </c>
      <c r="N15" t="s">
        <v>103</v>
      </c>
      <c r="O15" t="s">
        <v>104</v>
      </c>
      <c r="P15" t="s">
        <v>105</v>
      </c>
      <c r="Q15" t="s">
        <v>106</v>
      </c>
      <c r="R15" t="s">
        <v>107</v>
      </c>
      <c r="S15" t="s">
        <v>108</v>
      </c>
      <c r="T15" t="s">
        <v>109</v>
      </c>
      <c r="U15" t="s">
        <v>110</v>
      </c>
      <c r="V15" t="s">
        <v>111</v>
      </c>
      <c r="W15" t="s">
        <v>112</v>
      </c>
      <c r="X15" t="s">
        <v>113</v>
      </c>
      <c r="Y15" t="s">
        <v>114</v>
      </c>
      <c r="Z15" t="s">
        <v>115</v>
      </c>
      <c r="AA15" t="s">
        <v>116</v>
      </c>
      <c r="AB15" t="s">
        <v>117</v>
      </c>
      <c r="AC15" t="s">
        <v>118</v>
      </c>
      <c r="AD15" t="s">
        <v>119</v>
      </c>
      <c r="AE15" t="s">
        <v>120</v>
      </c>
      <c r="AF15" t="s">
        <v>121</v>
      </c>
      <c r="AG15" t="s">
        <v>75</v>
      </c>
      <c r="AH15" t="s">
        <v>122</v>
      </c>
      <c r="AI15" t="s">
        <v>123</v>
      </c>
      <c r="AJ15" t="s">
        <v>124</v>
      </c>
      <c r="AK15" t="s">
        <v>125</v>
      </c>
      <c r="AL15" t="s">
        <v>126</v>
      </c>
      <c r="AM15" t="s">
        <v>127</v>
      </c>
      <c r="AN15" t="s">
        <v>128</v>
      </c>
      <c r="AO15" t="s">
        <v>129</v>
      </c>
      <c r="AP15" t="s">
        <v>130</v>
      </c>
      <c r="AQ15" t="s">
        <v>131</v>
      </c>
      <c r="AR15" t="s">
        <v>132</v>
      </c>
      <c r="AS15" t="s">
        <v>133</v>
      </c>
      <c r="AT15" t="s">
        <v>134</v>
      </c>
      <c r="AU15" t="s">
        <v>135</v>
      </c>
      <c r="AV15" t="s">
        <v>136</v>
      </c>
      <c r="AW15" t="s">
        <v>137</v>
      </c>
      <c r="AX15" t="s">
        <v>138</v>
      </c>
      <c r="AY15" t="s">
        <v>139</v>
      </c>
      <c r="AZ15" t="s">
        <v>140</v>
      </c>
      <c r="BA15" t="s">
        <v>141</v>
      </c>
      <c r="BB15" t="s">
        <v>142</v>
      </c>
      <c r="BC15" t="s">
        <v>143</v>
      </c>
      <c r="BD15" t="s">
        <v>144</v>
      </c>
      <c r="BE15" t="s">
        <v>145</v>
      </c>
      <c r="BF15" t="s">
        <v>146</v>
      </c>
      <c r="BG15" t="s">
        <v>147</v>
      </c>
      <c r="BH15" t="s">
        <v>148</v>
      </c>
      <c r="BI15" t="s">
        <v>149</v>
      </c>
      <c r="BJ15" t="s">
        <v>150</v>
      </c>
      <c r="BK15" t="s">
        <v>151</v>
      </c>
      <c r="BL15" t="s">
        <v>152</v>
      </c>
      <c r="BM15" t="s">
        <v>153</v>
      </c>
      <c r="BN15" t="s">
        <v>154</v>
      </c>
      <c r="BO15" t="s">
        <v>155</v>
      </c>
      <c r="BP15" t="s">
        <v>156</v>
      </c>
      <c r="BQ15" t="s">
        <v>157</v>
      </c>
      <c r="BR15" t="s">
        <v>150</v>
      </c>
      <c r="BS15" t="s">
        <v>158</v>
      </c>
      <c r="BT15" t="s">
        <v>127</v>
      </c>
      <c r="BU15" t="s">
        <v>159</v>
      </c>
      <c r="BV15" t="s">
        <v>160</v>
      </c>
      <c r="BW15" t="s">
        <v>161</v>
      </c>
      <c r="BX15" t="s">
        <v>162</v>
      </c>
      <c r="BY15" t="s">
        <v>163</v>
      </c>
      <c r="BZ15" t="s">
        <v>164</v>
      </c>
      <c r="CA15" t="s">
        <v>165</v>
      </c>
      <c r="CB15" t="s">
        <v>166</v>
      </c>
      <c r="CC15" t="s">
        <v>167</v>
      </c>
      <c r="CD15" t="s">
        <v>168</v>
      </c>
      <c r="CE15" t="s">
        <v>169</v>
      </c>
      <c r="CF15" t="s">
        <v>170</v>
      </c>
      <c r="CG15" t="s">
        <v>171</v>
      </c>
      <c r="CH15" t="s">
        <v>172</v>
      </c>
      <c r="CI15" t="s">
        <v>96</v>
      </c>
      <c r="CJ15" t="s">
        <v>173</v>
      </c>
      <c r="CK15" t="s">
        <v>174</v>
      </c>
      <c r="CL15" t="s">
        <v>175</v>
      </c>
      <c r="CM15" t="s">
        <v>176</v>
      </c>
      <c r="CN15" t="s">
        <v>177</v>
      </c>
      <c r="CO15" t="s">
        <v>178</v>
      </c>
      <c r="CP15" t="s">
        <v>179</v>
      </c>
      <c r="CQ15" t="s">
        <v>180</v>
      </c>
      <c r="CR15" t="s">
        <v>181</v>
      </c>
      <c r="CS15" t="s">
        <v>182</v>
      </c>
      <c r="CT15" t="s">
        <v>183</v>
      </c>
      <c r="CU15" t="s">
        <v>184</v>
      </c>
      <c r="CV15" t="s">
        <v>185</v>
      </c>
      <c r="CW15" t="s">
        <v>186</v>
      </c>
      <c r="CX15" t="s">
        <v>187</v>
      </c>
      <c r="CY15" t="s">
        <v>188</v>
      </c>
      <c r="CZ15" t="s">
        <v>189</v>
      </c>
      <c r="DA15" t="s">
        <v>190</v>
      </c>
      <c r="DB15" t="s">
        <v>191</v>
      </c>
      <c r="DC15" t="s">
        <v>192</v>
      </c>
      <c r="DD15" t="s">
        <v>193</v>
      </c>
      <c r="DE15" t="s">
        <v>194</v>
      </c>
      <c r="DF15" t="s">
        <v>195</v>
      </c>
      <c r="DG15" t="s">
        <v>196</v>
      </c>
      <c r="DH15" t="s">
        <v>197</v>
      </c>
      <c r="DI15" t="s">
        <v>198</v>
      </c>
      <c r="DJ15" t="s">
        <v>199</v>
      </c>
      <c r="DK15" t="s">
        <v>200</v>
      </c>
      <c r="DL15" t="s">
        <v>201</v>
      </c>
      <c r="DM15" t="s">
        <v>202</v>
      </c>
      <c r="DN15" t="s">
        <v>203</v>
      </c>
      <c r="DO15" t="s">
        <v>204</v>
      </c>
      <c r="DP15" t="s">
        <v>205</v>
      </c>
      <c r="DQ15" t="s">
        <v>206</v>
      </c>
      <c r="DR15" t="s">
        <v>207</v>
      </c>
      <c r="DS15" t="s">
        <v>208</v>
      </c>
      <c r="DT15" t="s">
        <v>209</v>
      </c>
      <c r="DU15" t="s">
        <v>210</v>
      </c>
      <c r="DV15" t="s">
        <v>211</v>
      </c>
      <c r="DW15" t="s">
        <v>212</v>
      </c>
      <c r="DX15" t="s">
        <v>213</v>
      </c>
      <c r="DY15" t="s">
        <v>214</v>
      </c>
      <c r="DZ15" t="s">
        <v>215</v>
      </c>
      <c r="EA15" t="s">
        <v>216</v>
      </c>
      <c r="EB15" t="s">
        <v>217</v>
      </c>
      <c r="EC15" t="s">
        <v>218</v>
      </c>
      <c r="ED15" t="s">
        <v>219</v>
      </c>
      <c r="EE15" t="s">
        <v>220</v>
      </c>
      <c r="EF15" t="s">
        <v>221</v>
      </c>
      <c r="EG15" t="s">
        <v>91</v>
      </c>
      <c r="EH15" t="s">
        <v>94</v>
      </c>
      <c r="EI15" t="s">
        <v>222</v>
      </c>
      <c r="EJ15" t="s">
        <v>223</v>
      </c>
      <c r="EK15" t="s">
        <v>224</v>
      </c>
      <c r="EL15" t="s">
        <v>225</v>
      </c>
      <c r="EM15" t="s">
        <v>226</v>
      </c>
      <c r="EN15" t="s">
        <v>227</v>
      </c>
      <c r="EO15" t="s">
        <v>228</v>
      </c>
      <c r="EP15" t="s">
        <v>229</v>
      </c>
      <c r="EQ15" t="s">
        <v>230</v>
      </c>
      <c r="ER15" t="s">
        <v>231</v>
      </c>
      <c r="ES15" t="s">
        <v>232</v>
      </c>
      <c r="ET15" t="s">
        <v>233</v>
      </c>
      <c r="EU15" t="s">
        <v>234</v>
      </c>
      <c r="EV15" t="s">
        <v>235</v>
      </c>
      <c r="EW15" t="s">
        <v>236</v>
      </c>
      <c r="EX15" t="s">
        <v>237</v>
      </c>
      <c r="EY15" t="s">
        <v>238</v>
      </c>
      <c r="EZ15" t="s">
        <v>239</v>
      </c>
      <c r="FA15" t="s">
        <v>240</v>
      </c>
      <c r="FB15" t="s">
        <v>241</v>
      </c>
      <c r="FC15" t="s">
        <v>242</v>
      </c>
      <c r="FD15" t="s">
        <v>243</v>
      </c>
      <c r="FE15" t="s">
        <v>244</v>
      </c>
      <c r="FF15" t="s">
        <v>245</v>
      </c>
      <c r="FG15" t="s">
        <v>246</v>
      </c>
      <c r="FH15" t="s">
        <v>247</v>
      </c>
      <c r="FI15" t="s">
        <v>248</v>
      </c>
      <c r="FJ15" t="s">
        <v>249</v>
      </c>
      <c r="FK15" t="s">
        <v>250</v>
      </c>
      <c r="FL15" t="s">
        <v>251</v>
      </c>
      <c r="FM15" t="s">
        <v>252</v>
      </c>
      <c r="FN15" t="s">
        <v>253</v>
      </c>
      <c r="FO15" t="s">
        <v>254</v>
      </c>
      <c r="FP15" t="s">
        <v>255</v>
      </c>
      <c r="FQ15" t="s">
        <v>256</v>
      </c>
      <c r="FR15" t="s">
        <v>257</v>
      </c>
      <c r="FS15" t="s">
        <v>258</v>
      </c>
      <c r="FT15" t="s">
        <v>259</v>
      </c>
      <c r="FU15" t="s">
        <v>260</v>
      </c>
      <c r="FV15" t="s">
        <v>261</v>
      </c>
      <c r="FW15" t="s">
        <v>262</v>
      </c>
      <c r="FX15" t="s">
        <v>263</v>
      </c>
      <c r="FY15" t="s">
        <v>264</v>
      </c>
      <c r="FZ15" t="s">
        <v>265</v>
      </c>
      <c r="GA15" t="s">
        <v>266</v>
      </c>
      <c r="GB15" t="s">
        <v>267</v>
      </c>
      <c r="GC15" t="s">
        <v>268</v>
      </c>
      <c r="GD15" t="s">
        <v>269</v>
      </c>
      <c r="GE15" t="s">
        <v>270</v>
      </c>
      <c r="GF15" t="s">
        <v>271</v>
      </c>
      <c r="GG15" t="s">
        <v>272</v>
      </c>
      <c r="GH15" t="s">
        <v>273</v>
      </c>
      <c r="GI15" t="s">
        <v>274</v>
      </c>
      <c r="GJ15" t="s">
        <v>275</v>
      </c>
      <c r="GK15" t="s">
        <v>276</v>
      </c>
      <c r="GL15" t="s">
        <v>277</v>
      </c>
      <c r="GM15" t="s">
        <v>278</v>
      </c>
      <c r="GN15" t="s">
        <v>279</v>
      </c>
      <c r="GO15" t="s">
        <v>280</v>
      </c>
      <c r="GP15" t="s">
        <v>281</v>
      </c>
      <c r="GQ15" t="s">
        <v>282</v>
      </c>
      <c r="GR15" t="s">
        <v>283</v>
      </c>
      <c r="GS15" t="s">
        <v>284</v>
      </c>
      <c r="GT15" t="s">
        <v>285</v>
      </c>
      <c r="GU15" t="s">
        <v>286</v>
      </c>
      <c r="GV15" t="s">
        <v>287</v>
      </c>
      <c r="GW15" t="s">
        <v>288</v>
      </c>
      <c r="GX15" t="s">
        <v>289</v>
      </c>
      <c r="GY15" t="s">
        <v>290</v>
      </c>
      <c r="GZ15" t="s">
        <v>291</v>
      </c>
      <c r="HA15" t="s">
        <v>292</v>
      </c>
      <c r="HB15" t="s">
        <v>293</v>
      </c>
      <c r="HC15" t="s">
        <v>294</v>
      </c>
      <c r="HD15" t="s">
        <v>295</v>
      </c>
      <c r="HE15" t="s">
        <v>296</v>
      </c>
      <c r="HF15" t="s">
        <v>297</v>
      </c>
      <c r="HG15" t="s">
        <v>298</v>
      </c>
      <c r="HH15" t="s">
        <v>299</v>
      </c>
      <c r="HI15" t="s">
        <v>300</v>
      </c>
      <c r="HJ15" t="s">
        <v>301</v>
      </c>
      <c r="HK15" t="s">
        <v>302</v>
      </c>
      <c r="HL15" t="s">
        <v>303</v>
      </c>
      <c r="HM15" t="s">
        <v>304</v>
      </c>
      <c r="HN15" t="s">
        <v>305</v>
      </c>
      <c r="HO15" t="s">
        <v>306</v>
      </c>
      <c r="HP15" t="s">
        <v>307</v>
      </c>
      <c r="HQ15" t="s">
        <v>308</v>
      </c>
      <c r="HR15" t="s">
        <v>309</v>
      </c>
      <c r="HS15" t="s">
        <v>310</v>
      </c>
      <c r="HT15" t="s">
        <v>311</v>
      </c>
      <c r="HU15" t="s">
        <v>312</v>
      </c>
      <c r="HV15" t="s">
        <v>313</v>
      </c>
      <c r="HW15" t="s">
        <v>314</v>
      </c>
      <c r="HX15" t="s">
        <v>315</v>
      </c>
    </row>
    <row r="16" spans="1:232" x14ac:dyDescent="0.25">
      <c r="B16" t="s">
        <v>316</v>
      </c>
      <c r="C16" t="s">
        <v>316</v>
      </c>
      <c r="G16" t="s">
        <v>316</v>
      </c>
      <c r="H16" t="s">
        <v>317</v>
      </c>
      <c r="I16" t="s">
        <v>318</v>
      </c>
      <c r="J16" t="s">
        <v>319</v>
      </c>
      <c r="K16" t="s">
        <v>319</v>
      </c>
      <c r="L16" t="s">
        <v>178</v>
      </c>
      <c r="M16" t="s">
        <v>178</v>
      </c>
      <c r="N16" t="s">
        <v>317</v>
      </c>
      <c r="O16" t="s">
        <v>317</v>
      </c>
      <c r="P16" t="s">
        <v>317</v>
      </c>
      <c r="Q16" t="s">
        <v>317</v>
      </c>
      <c r="R16" t="s">
        <v>320</v>
      </c>
      <c r="S16" t="s">
        <v>321</v>
      </c>
      <c r="T16" t="s">
        <v>321</v>
      </c>
      <c r="U16" t="s">
        <v>322</v>
      </c>
      <c r="V16" t="s">
        <v>323</v>
      </c>
      <c r="W16" t="s">
        <v>322</v>
      </c>
      <c r="X16" t="s">
        <v>322</v>
      </c>
      <c r="Y16" t="s">
        <v>322</v>
      </c>
      <c r="Z16" t="s">
        <v>320</v>
      </c>
      <c r="AA16" t="s">
        <v>320</v>
      </c>
      <c r="AB16" t="s">
        <v>320</v>
      </c>
      <c r="AC16" t="s">
        <v>320</v>
      </c>
      <c r="AG16" t="s">
        <v>324</v>
      </c>
      <c r="AH16" t="s">
        <v>323</v>
      </c>
      <c r="AJ16" t="s">
        <v>323</v>
      </c>
      <c r="AK16" t="s">
        <v>324</v>
      </c>
      <c r="AQ16" t="s">
        <v>318</v>
      </c>
      <c r="AW16" t="s">
        <v>318</v>
      </c>
      <c r="AX16" t="s">
        <v>318</v>
      </c>
      <c r="AY16" t="s">
        <v>318</v>
      </c>
      <c r="BA16" t="s">
        <v>325</v>
      </c>
      <c r="BK16" t="s">
        <v>326</v>
      </c>
      <c r="BL16" t="s">
        <v>326</v>
      </c>
      <c r="BM16" t="s">
        <v>326</v>
      </c>
      <c r="BN16" t="s">
        <v>318</v>
      </c>
      <c r="BP16" t="s">
        <v>327</v>
      </c>
      <c r="BS16" t="s">
        <v>326</v>
      </c>
      <c r="BX16" t="s">
        <v>316</v>
      </c>
      <c r="BY16" t="s">
        <v>316</v>
      </c>
      <c r="BZ16" t="s">
        <v>316</v>
      </c>
      <c r="CA16" t="s">
        <v>316</v>
      </c>
      <c r="CB16" t="s">
        <v>318</v>
      </c>
      <c r="CC16" t="s">
        <v>318</v>
      </c>
      <c r="CE16" t="s">
        <v>328</v>
      </c>
      <c r="CF16" t="s">
        <v>329</v>
      </c>
      <c r="CI16" t="s">
        <v>316</v>
      </c>
      <c r="CJ16" t="s">
        <v>319</v>
      </c>
      <c r="CK16" t="s">
        <v>319</v>
      </c>
      <c r="CL16" t="s">
        <v>330</v>
      </c>
      <c r="CM16" t="s">
        <v>330</v>
      </c>
      <c r="CN16" t="s">
        <v>324</v>
      </c>
      <c r="CO16" t="s">
        <v>322</v>
      </c>
      <c r="CP16" t="s">
        <v>322</v>
      </c>
      <c r="CQ16" t="s">
        <v>321</v>
      </c>
      <c r="CR16" t="s">
        <v>321</v>
      </c>
      <c r="CS16" t="s">
        <v>321</v>
      </c>
      <c r="CT16" t="s">
        <v>321</v>
      </c>
      <c r="CU16" t="s">
        <v>321</v>
      </c>
      <c r="CV16" t="s">
        <v>331</v>
      </c>
      <c r="CW16" t="s">
        <v>318</v>
      </c>
      <c r="CX16" t="s">
        <v>318</v>
      </c>
      <c r="CY16" t="s">
        <v>319</v>
      </c>
      <c r="CZ16" t="s">
        <v>319</v>
      </c>
      <c r="DA16" t="s">
        <v>319</v>
      </c>
      <c r="DB16" t="s">
        <v>330</v>
      </c>
      <c r="DC16" t="s">
        <v>319</v>
      </c>
      <c r="DD16" t="s">
        <v>319</v>
      </c>
      <c r="DE16" t="s">
        <v>330</v>
      </c>
      <c r="DF16" t="s">
        <v>330</v>
      </c>
      <c r="DG16" t="s">
        <v>322</v>
      </c>
      <c r="DH16" t="s">
        <v>322</v>
      </c>
      <c r="DI16" t="s">
        <v>321</v>
      </c>
      <c r="DJ16" t="s">
        <v>321</v>
      </c>
      <c r="DK16" t="s">
        <v>318</v>
      </c>
      <c r="DP16" t="s">
        <v>318</v>
      </c>
      <c r="DS16" t="s">
        <v>321</v>
      </c>
      <c r="DT16" t="s">
        <v>321</v>
      </c>
      <c r="DU16" t="s">
        <v>321</v>
      </c>
      <c r="DV16" t="s">
        <v>321</v>
      </c>
      <c r="DW16" t="s">
        <v>321</v>
      </c>
      <c r="DX16" t="s">
        <v>318</v>
      </c>
      <c r="DY16" t="s">
        <v>318</v>
      </c>
      <c r="DZ16" t="s">
        <v>318</v>
      </c>
      <c r="EA16" t="s">
        <v>316</v>
      </c>
      <c r="EC16" t="s">
        <v>332</v>
      </c>
      <c r="ED16" t="s">
        <v>332</v>
      </c>
      <c r="EF16" t="s">
        <v>316</v>
      </c>
      <c r="EG16" t="s">
        <v>333</v>
      </c>
      <c r="EJ16" t="s">
        <v>334</v>
      </c>
      <c r="EK16" t="s">
        <v>335</v>
      </c>
      <c r="EL16" t="s">
        <v>334</v>
      </c>
      <c r="EM16" t="s">
        <v>335</v>
      </c>
      <c r="EN16" t="s">
        <v>323</v>
      </c>
      <c r="EO16" t="s">
        <v>323</v>
      </c>
      <c r="EP16" t="s">
        <v>318</v>
      </c>
      <c r="EQ16" t="s">
        <v>336</v>
      </c>
      <c r="ER16" t="s">
        <v>318</v>
      </c>
      <c r="ET16" t="s">
        <v>317</v>
      </c>
      <c r="EU16" t="s">
        <v>337</v>
      </c>
      <c r="EV16" t="s">
        <v>317</v>
      </c>
      <c r="FA16" t="s">
        <v>338</v>
      </c>
      <c r="FB16" t="s">
        <v>338</v>
      </c>
      <c r="FO16" t="s">
        <v>338</v>
      </c>
      <c r="FP16" t="s">
        <v>338</v>
      </c>
      <c r="FQ16" t="s">
        <v>339</v>
      </c>
      <c r="FR16" t="s">
        <v>339</v>
      </c>
      <c r="FS16" t="s">
        <v>321</v>
      </c>
      <c r="FT16" t="s">
        <v>321</v>
      </c>
      <c r="FU16" t="s">
        <v>323</v>
      </c>
      <c r="FV16" t="s">
        <v>321</v>
      </c>
      <c r="FW16" t="s">
        <v>330</v>
      </c>
      <c r="FX16" t="s">
        <v>323</v>
      </c>
      <c r="FY16" t="s">
        <v>323</v>
      </c>
      <c r="GA16" t="s">
        <v>338</v>
      </c>
      <c r="GB16" t="s">
        <v>338</v>
      </c>
      <c r="GC16" t="s">
        <v>338</v>
      </c>
      <c r="GD16" t="s">
        <v>338</v>
      </c>
      <c r="GE16" t="s">
        <v>338</v>
      </c>
      <c r="GF16" t="s">
        <v>338</v>
      </c>
      <c r="GG16" t="s">
        <v>338</v>
      </c>
      <c r="GH16" t="s">
        <v>340</v>
      </c>
      <c r="GI16" t="s">
        <v>340</v>
      </c>
      <c r="GJ16" t="s">
        <v>341</v>
      </c>
      <c r="GK16" t="s">
        <v>340</v>
      </c>
      <c r="GL16" t="s">
        <v>338</v>
      </c>
      <c r="GM16" t="s">
        <v>338</v>
      </c>
      <c r="GN16" t="s">
        <v>338</v>
      </c>
      <c r="GO16" t="s">
        <v>338</v>
      </c>
      <c r="GP16" t="s">
        <v>338</v>
      </c>
      <c r="GQ16" t="s">
        <v>338</v>
      </c>
      <c r="GR16" t="s">
        <v>338</v>
      </c>
      <c r="GS16" t="s">
        <v>338</v>
      </c>
      <c r="GT16" t="s">
        <v>338</v>
      </c>
      <c r="GU16" t="s">
        <v>338</v>
      </c>
      <c r="GV16" t="s">
        <v>338</v>
      </c>
      <c r="GW16" t="s">
        <v>338</v>
      </c>
      <c r="HD16" t="s">
        <v>338</v>
      </c>
      <c r="HE16" t="s">
        <v>323</v>
      </c>
      <c r="HF16" t="s">
        <v>323</v>
      </c>
      <c r="HG16" t="s">
        <v>334</v>
      </c>
      <c r="HH16" t="s">
        <v>335</v>
      </c>
      <c r="HJ16" t="s">
        <v>324</v>
      </c>
      <c r="HK16" t="s">
        <v>324</v>
      </c>
      <c r="HL16" t="s">
        <v>321</v>
      </c>
      <c r="HM16" t="s">
        <v>321</v>
      </c>
      <c r="HN16" t="s">
        <v>321</v>
      </c>
      <c r="HO16" t="s">
        <v>321</v>
      </c>
      <c r="HP16" t="s">
        <v>321</v>
      </c>
      <c r="HQ16" t="s">
        <v>323</v>
      </c>
      <c r="HR16" t="s">
        <v>323</v>
      </c>
      <c r="HS16" t="s">
        <v>323</v>
      </c>
      <c r="HT16" t="s">
        <v>321</v>
      </c>
      <c r="HU16" t="s">
        <v>319</v>
      </c>
      <c r="HV16" t="s">
        <v>330</v>
      </c>
      <c r="HW16" t="s">
        <v>323</v>
      </c>
      <c r="HX16" t="s">
        <v>323</v>
      </c>
    </row>
    <row r="17" spans="1:232" x14ac:dyDescent="0.25">
      <c r="A17">
        <v>1</v>
      </c>
      <c r="B17">
        <v>1566836925.5</v>
      </c>
      <c r="C17">
        <v>120.5</v>
      </c>
      <c r="D17" t="s">
        <v>349</v>
      </c>
      <c r="E17" t="s">
        <v>350</v>
      </c>
      <c r="G17">
        <v>1566836925.5</v>
      </c>
      <c r="H17">
        <f t="shared" ref="H17:H26" si="0">CN17*AI17*(CL17-CM17)/(100*CF17*(1000-AI17*CL17))</f>
        <v>5.1659149463325425E-3</v>
      </c>
      <c r="I17">
        <f t="shared" ref="I17:I26" si="1">CN17*AI17*(CK17-CJ17*(1000-AI17*CM17)/(1000-AI17*CL17))/(100*CF17)</f>
        <v>35.024302013121201</v>
      </c>
      <c r="J17">
        <f t="shared" ref="J17:J26" si="2">CJ17 - IF(AI17&gt;1, I17*CF17*100/(AK17*CV17), 0)</f>
        <v>256.416</v>
      </c>
      <c r="K17">
        <f t="shared" ref="K17:K26" si="3">((Q17-H17/2)*J17-I17)/(Q17+H17/2)</f>
        <v>77.283624320803185</v>
      </c>
      <c r="L17">
        <f t="shared" ref="L17:L26" si="4">K17*(CO17+CP17)/1000</f>
        <v>7.686471229935349</v>
      </c>
      <c r="M17">
        <f t="shared" ref="M17:M26" si="5">(CJ17 - IF(AI17&gt;1, I17*CF17*100/(AK17*CV17), 0))*(CO17+CP17)/1000</f>
        <v>25.502610989279997</v>
      </c>
      <c r="N17">
        <f t="shared" ref="N17:N26" si="6">2/((1/P17-1/O17)+SIGN(P17)*SQRT((1/P17-1/O17)*(1/P17-1/O17) + 4*CG17/((CG17+1)*(CG17+1))*(2*1/P17*1/O17-1/O17*1/O17)))</f>
        <v>0.34374920569571865</v>
      </c>
      <c r="O17">
        <f t="shared" ref="O17:O26" si="7">AF17+AE17*CF17+AD17*CF17*CF17</f>
        <v>2.2452720148785374</v>
      </c>
      <c r="P17">
        <f t="shared" ref="P17:P26" si="8">H17*(1000-(1000*0.61365*EXP(17.502*T17/(240.97+T17))/(CO17+CP17)+CL17)/2)/(1000*0.61365*EXP(17.502*T17/(240.97+T17))/(CO17+CP17)-CL17)</f>
        <v>0.31696175424003536</v>
      </c>
      <c r="Q17">
        <f t="shared" ref="Q17:Q26" si="9">1/((CG17+1)/(N17/1.6)+1/(O17/1.37)) + CG17/((CG17+1)/(N17/1.6) + CG17/(O17/1.37))</f>
        <v>0.20033360142457474</v>
      </c>
      <c r="R17">
        <f t="shared" ref="R17:R26" si="10">(CC17*CE17)</f>
        <v>321.39776562443865</v>
      </c>
      <c r="S17">
        <f t="shared" ref="S17:S26" si="11">(CQ17+(R17+2*0.95*0.0000000567*(((CQ17+$B$7)+273)^4-(CQ17+273)^4)-44100*H17)/(1.84*29.3*O17+8*0.95*0.0000000567*(CQ17+273)^3))</f>
        <v>27.940756770708919</v>
      </c>
      <c r="T17">
        <f t="shared" ref="T17:T26" si="12">($C$7*CR17+$D$7*CS17+$E$7*S17)</f>
        <v>27.034199999999998</v>
      </c>
      <c r="U17">
        <f t="shared" ref="U17:U26" si="13">0.61365*EXP(17.502*T17/(240.97+T17))</f>
        <v>3.5863552801839513</v>
      </c>
      <c r="V17">
        <f t="shared" ref="V17:V26" si="14">(W17/X17*100)</f>
        <v>55.4143825253947</v>
      </c>
      <c r="W17">
        <f t="shared" ref="W17:W26" si="15">CL17*(CO17+CP17)/1000</f>
        <v>2.010980175327</v>
      </c>
      <c r="X17">
        <f t="shared" ref="X17:X26" si="16">0.61365*EXP(17.502*CQ17/(240.97+CQ17))</f>
        <v>3.6289859846501584</v>
      </c>
      <c r="Y17">
        <f t="shared" ref="Y17:Y26" si="17">(U17-CL17*(CO17+CP17)/1000)</f>
        <v>1.5753751048569513</v>
      </c>
      <c r="Z17">
        <f t="shared" ref="Z17:Z26" si="18">(-H17*44100)</f>
        <v>-227.81684913326512</v>
      </c>
      <c r="AA17">
        <f t="shared" ref="AA17:AA26" si="19">2*29.3*O17*0.92*(CQ17-T17)</f>
        <v>24.378886920039307</v>
      </c>
      <c r="AB17">
        <f t="shared" ref="AB17:AB26" si="20">2*0.95*0.0000000567*(((CQ17+$B$7)+273)^4-(T17+273)^4)</f>
        <v>2.3464195151624927</v>
      </c>
      <c r="AC17">
        <f t="shared" ref="AC17:AC26" si="21">R17+AB17+Z17+AA17</f>
        <v>120.30622292637533</v>
      </c>
      <c r="AD17">
        <v>-4.1056583838158897E-2</v>
      </c>
      <c r="AE17">
        <v>4.6089612112621303E-2</v>
      </c>
      <c r="AF17">
        <v>3.44677136037653</v>
      </c>
      <c r="AG17">
        <v>0</v>
      </c>
      <c r="AH17">
        <v>0</v>
      </c>
      <c r="AI17">
        <f t="shared" ref="AI17:AI26" si="22">IF(AG17*$H$13&gt;=AK17,1,(AK17/(AK17-AG17*$H$13)))</f>
        <v>1</v>
      </c>
      <c r="AJ17">
        <f t="shared" ref="AJ17:AJ26" si="23">(AI17-1)*100</f>
        <v>0</v>
      </c>
      <c r="AK17">
        <f t="shared" ref="AK17:AK26" si="24">MAX(0,($B$13+$C$13*CV17)/(1+$D$13*CV17)*CO17/(CQ17+273)*$E$13)</f>
        <v>52319.996893125877</v>
      </c>
      <c r="AL17" t="s">
        <v>342</v>
      </c>
      <c r="AM17">
        <v>0</v>
      </c>
      <c r="AN17">
        <v>0</v>
      </c>
      <c r="AO17">
        <f t="shared" ref="AO17:AO26" si="25">AN17-AM17</f>
        <v>0</v>
      </c>
      <c r="AP17" t="e">
        <f t="shared" ref="AP17:AP26" si="26">AO17/AN17</f>
        <v>#DIV/0!</v>
      </c>
      <c r="AQ17">
        <v>0</v>
      </c>
      <c r="AR17" t="s">
        <v>342</v>
      </c>
      <c r="AS17">
        <v>0</v>
      </c>
      <c r="AT17">
        <v>0</v>
      </c>
      <c r="AU17" t="e">
        <f t="shared" ref="AU17:AU26" si="27">1-AS17/AT17</f>
        <v>#DIV/0!</v>
      </c>
      <c r="AV17">
        <v>0.5</v>
      </c>
      <c r="AW17">
        <f t="shared" ref="AW17:AW26" si="28">CC17</f>
        <v>1680.9783001855126</v>
      </c>
      <c r="AX17">
        <f t="shared" ref="AX17:AX26" si="29">I17</f>
        <v>35.024302013121201</v>
      </c>
      <c r="AY17" t="e">
        <f t="shared" ref="AY17:AY26" si="30">AU17*AV17*AW17</f>
        <v>#DIV/0!</v>
      </c>
      <c r="AZ17" t="e">
        <f t="shared" ref="AZ17:AZ26" si="31">BE17/AT17</f>
        <v>#DIV/0!</v>
      </c>
      <c r="BA17">
        <f t="shared" ref="BA17:BA26" si="32">(AX17-AQ17)/AW17</f>
        <v>2.0835665760382465E-2</v>
      </c>
      <c r="BB17" t="e">
        <f t="shared" ref="BB17:BB26" si="33">(AN17-AT17)/AT17</f>
        <v>#DIV/0!</v>
      </c>
      <c r="BC17" t="s">
        <v>342</v>
      </c>
      <c r="BD17">
        <v>0</v>
      </c>
      <c r="BE17">
        <f t="shared" ref="BE17:BE26" si="34">AT17-BD17</f>
        <v>0</v>
      </c>
      <c r="BF17" t="e">
        <f t="shared" ref="BF17:BF26" si="35">(AT17-AS17)/(AT17-BD17)</f>
        <v>#DIV/0!</v>
      </c>
      <c r="BG17" t="e">
        <f t="shared" ref="BG17:BG26" si="36">(AN17-AT17)/(AN17-BD17)</f>
        <v>#DIV/0!</v>
      </c>
      <c r="BH17" t="e">
        <f t="shared" ref="BH17:BH26" si="37">(AT17-AS17)/(AT17-AM17)</f>
        <v>#DIV/0!</v>
      </c>
      <c r="BI17" t="e">
        <f t="shared" ref="BI17:BI26" si="38">(AN17-AT17)/(AN17-AM17)</f>
        <v>#DIV/0!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f t="shared" ref="CB17:CB26" si="39">$B$11*CW17+$C$11*CX17+$F$11*DK17</f>
        <v>1999.74</v>
      </c>
      <c r="CC17">
        <f t="shared" ref="CC17:CC26" si="40">CB17*CD17</f>
        <v>1680.9783001855126</v>
      </c>
      <c r="CD17">
        <f t="shared" ref="CD17:CD26" si="41">($B$11*$D$9+$C$11*$D$9+$F$11*((DX17+DP17)/MAX(DX17+DP17+DY17, 0.1)*$I$9+DY17/MAX(DX17+DP17+DY17, 0.1)*$J$9))/($B$11+$C$11+$F$11)</f>
        <v>0.84059842788838179</v>
      </c>
      <c r="CE17">
        <f t="shared" ref="CE17:CE26" si="42">($B$11*$K$9+$C$11*$K$9+$F$11*((DX17+DP17)/MAX(DX17+DP17+DY17, 0.1)*$P$9+DY17/MAX(DX17+DP17+DY17, 0.1)*$Q$9))/($B$11+$C$11+$F$11)</f>
        <v>0.1911968557767636</v>
      </c>
      <c r="CF17">
        <v>6</v>
      </c>
      <c r="CG17">
        <v>0.5</v>
      </c>
      <c r="CH17" t="s">
        <v>343</v>
      </c>
      <c r="CI17">
        <v>1566836925.5</v>
      </c>
      <c r="CJ17">
        <v>256.416</v>
      </c>
      <c r="CK17">
        <v>300.02999999999997</v>
      </c>
      <c r="CL17">
        <v>20.2194</v>
      </c>
      <c r="CM17">
        <v>14.1463</v>
      </c>
      <c r="CN17">
        <v>500.05399999999997</v>
      </c>
      <c r="CO17">
        <v>99.357699999999994</v>
      </c>
      <c r="CP17">
        <v>0.100255</v>
      </c>
      <c r="CQ17">
        <v>27.235600000000002</v>
      </c>
      <c r="CR17">
        <v>27.034199999999998</v>
      </c>
      <c r="CS17">
        <v>999.9</v>
      </c>
      <c r="CT17">
        <v>0</v>
      </c>
      <c r="CU17">
        <v>0</v>
      </c>
      <c r="CV17">
        <v>9965</v>
      </c>
      <c r="CW17">
        <v>0</v>
      </c>
      <c r="CX17">
        <v>939.54</v>
      </c>
      <c r="CY17">
        <v>-43.613900000000001</v>
      </c>
      <c r="CZ17">
        <v>261.70699999999999</v>
      </c>
      <c r="DA17">
        <v>304.33499999999998</v>
      </c>
      <c r="DB17">
        <v>6.0730700000000004</v>
      </c>
      <c r="DC17">
        <v>255.6</v>
      </c>
      <c r="DD17">
        <v>300.02999999999997</v>
      </c>
      <c r="DE17">
        <v>20.057400000000001</v>
      </c>
      <c r="DF17">
        <v>14.1463</v>
      </c>
      <c r="DG17">
        <v>2.00895</v>
      </c>
      <c r="DH17">
        <v>1.4055500000000001</v>
      </c>
      <c r="DI17">
        <v>17.5151</v>
      </c>
      <c r="DJ17">
        <v>11.977600000000001</v>
      </c>
      <c r="DK17">
        <v>1999.74</v>
      </c>
      <c r="DL17">
        <v>0.98000200000000004</v>
      </c>
      <c r="DM17">
        <v>1.99984E-2</v>
      </c>
      <c r="DN17">
        <v>0</v>
      </c>
      <c r="DO17">
        <v>797.08299999999997</v>
      </c>
      <c r="DP17">
        <v>4.9996900000000002</v>
      </c>
      <c r="DQ17">
        <v>18459.7</v>
      </c>
      <c r="DR17">
        <v>16110.2</v>
      </c>
      <c r="DS17">
        <v>45.936999999999998</v>
      </c>
      <c r="DT17">
        <v>46.625</v>
      </c>
      <c r="DU17">
        <v>46.436999999999998</v>
      </c>
      <c r="DV17">
        <v>45.811999999999998</v>
      </c>
      <c r="DW17">
        <v>47.061999999999998</v>
      </c>
      <c r="DX17">
        <v>1954.85</v>
      </c>
      <c r="DY17">
        <v>39.89</v>
      </c>
      <c r="DZ17">
        <v>0</v>
      </c>
      <c r="EA17">
        <v>1566836920.5999999</v>
      </c>
      <c r="EB17">
        <v>798.03605882352997</v>
      </c>
      <c r="EC17">
        <v>-15.753921590516301</v>
      </c>
      <c r="ED17">
        <v>-2938.0637282763701</v>
      </c>
      <c r="EE17">
        <v>18647.4941176471</v>
      </c>
      <c r="EF17">
        <v>10</v>
      </c>
      <c r="EG17">
        <v>1566836872.5</v>
      </c>
      <c r="EH17" t="s">
        <v>351</v>
      </c>
      <c r="EI17">
        <v>14</v>
      </c>
      <c r="EJ17">
        <v>0.81599999999999995</v>
      </c>
      <c r="EK17">
        <v>0.16200000000000001</v>
      </c>
      <c r="EL17">
        <v>300</v>
      </c>
      <c r="EM17">
        <v>15</v>
      </c>
      <c r="EN17">
        <v>0.04</v>
      </c>
      <c r="EO17">
        <v>0.02</v>
      </c>
      <c r="EP17">
        <v>34.537393567375801</v>
      </c>
      <c r="EQ17">
        <v>2.86581270734214</v>
      </c>
      <c r="ER17">
        <v>0.30479660973772299</v>
      </c>
      <c r="ES17">
        <v>0</v>
      </c>
      <c r="ET17">
        <v>0.33629891730514999</v>
      </c>
      <c r="EU17">
        <v>3.1969856543363102E-2</v>
      </c>
      <c r="EV17">
        <v>3.4045573197891798E-3</v>
      </c>
      <c r="EW17">
        <v>1</v>
      </c>
      <c r="EX17">
        <v>1</v>
      </c>
      <c r="EY17">
        <v>2</v>
      </c>
      <c r="EZ17" t="s">
        <v>352</v>
      </c>
      <c r="FA17">
        <v>2.9501900000000001</v>
      </c>
      <c r="FB17">
        <v>2.7238699999999998</v>
      </c>
      <c r="FC17">
        <v>6.7921599999999999E-2</v>
      </c>
      <c r="FD17">
        <v>7.8874299999999994E-2</v>
      </c>
      <c r="FE17">
        <v>9.8119600000000001E-2</v>
      </c>
      <c r="FF17">
        <v>7.7722899999999998E-2</v>
      </c>
      <c r="FG17">
        <v>24865.7</v>
      </c>
      <c r="FH17">
        <v>22435.9</v>
      </c>
      <c r="FI17">
        <v>24583.8</v>
      </c>
      <c r="FJ17">
        <v>23385.5</v>
      </c>
      <c r="FK17">
        <v>30150.2</v>
      </c>
      <c r="FL17">
        <v>30023.8</v>
      </c>
      <c r="FM17">
        <v>34299.800000000003</v>
      </c>
      <c r="FN17">
        <v>33473.199999999997</v>
      </c>
      <c r="FO17">
        <v>1.9975000000000001</v>
      </c>
      <c r="FP17">
        <v>2.0139499999999999</v>
      </c>
      <c r="FQ17">
        <v>6.4402799999999996E-2</v>
      </c>
      <c r="FR17">
        <v>0</v>
      </c>
      <c r="FS17">
        <v>25.9802</v>
      </c>
      <c r="FT17">
        <v>999.9</v>
      </c>
      <c r="FU17">
        <v>50.11</v>
      </c>
      <c r="FV17">
        <v>30.343</v>
      </c>
      <c r="FW17">
        <v>21.913399999999999</v>
      </c>
      <c r="FX17">
        <v>56.650300000000001</v>
      </c>
      <c r="FY17">
        <v>40.068100000000001</v>
      </c>
      <c r="FZ17">
        <v>1</v>
      </c>
      <c r="GA17">
        <v>9.6199199999999999E-2</v>
      </c>
      <c r="GB17">
        <v>1.54356</v>
      </c>
      <c r="GC17">
        <v>20.389500000000002</v>
      </c>
      <c r="GD17">
        <v>5.2464899999999997</v>
      </c>
      <c r="GE17">
        <v>12.0246</v>
      </c>
      <c r="GF17">
        <v>4.9577</v>
      </c>
      <c r="GG17">
        <v>3.3050000000000002</v>
      </c>
      <c r="GH17">
        <v>9999</v>
      </c>
      <c r="GI17">
        <v>9999</v>
      </c>
      <c r="GJ17">
        <v>468.6</v>
      </c>
      <c r="GK17">
        <v>9999</v>
      </c>
      <c r="GL17">
        <v>1.86859</v>
      </c>
      <c r="GM17">
        <v>1.87317</v>
      </c>
      <c r="GN17">
        <v>1.8760399999999999</v>
      </c>
      <c r="GO17">
        <v>1.8783099999999999</v>
      </c>
      <c r="GP17">
        <v>1.87073</v>
      </c>
      <c r="GQ17">
        <v>1.8725400000000001</v>
      </c>
      <c r="GR17">
        <v>1.8693299999999999</v>
      </c>
      <c r="GS17">
        <v>1.8736299999999999</v>
      </c>
      <c r="GT17" t="s">
        <v>345</v>
      </c>
      <c r="GU17" t="s">
        <v>19</v>
      </c>
      <c r="GV17" t="s">
        <v>19</v>
      </c>
      <c r="GW17" t="s">
        <v>19</v>
      </c>
      <c r="GX17" t="s">
        <v>346</v>
      </c>
      <c r="GY17" t="s">
        <v>347</v>
      </c>
      <c r="GZ17" t="s">
        <v>348</v>
      </c>
      <c r="HA17" t="s">
        <v>348</v>
      </c>
      <c r="HB17" t="s">
        <v>348</v>
      </c>
      <c r="HC17" t="s">
        <v>348</v>
      </c>
      <c r="HD17">
        <v>0</v>
      </c>
      <c r="HE17">
        <v>100</v>
      </c>
      <c r="HF17">
        <v>100</v>
      </c>
      <c r="HG17">
        <v>0.81599999999999995</v>
      </c>
      <c r="HH17">
        <v>0.16200000000000001</v>
      </c>
      <c r="HI17">
        <v>2</v>
      </c>
      <c r="HJ17">
        <v>508.14100000000002</v>
      </c>
      <c r="HK17">
        <v>511.45400000000001</v>
      </c>
      <c r="HL17">
        <v>24.408899999999999</v>
      </c>
      <c r="HM17">
        <v>28.592700000000001</v>
      </c>
      <c r="HN17">
        <v>30.000599999999999</v>
      </c>
      <c r="HO17">
        <v>28.598400000000002</v>
      </c>
      <c r="HP17">
        <v>28.613199999999999</v>
      </c>
      <c r="HQ17">
        <v>16.564900000000002</v>
      </c>
      <c r="HR17">
        <v>38.2102</v>
      </c>
      <c r="HS17">
        <v>0</v>
      </c>
      <c r="HT17">
        <v>24.400200000000002</v>
      </c>
      <c r="HU17">
        <v>300</v>
      </c>
      <c r="HV17">
        <v>14.0124</v>
      </c>
      <c r="HW17">
        <v>102.20399999999999</v>
      </c>
      <c r="HX17">
        <v>102.05500000000001</v>
      </c>
    </row>
    <row r="18" spans="1:232" x14ac:dyDescent="0.25">
      <c r="A18">
        <v>3</v>
      </c>
      <c r="B18">
        <v>1566837046</v>
      </c>
      <c r="C18">
        <v>241</v>
      </c>
      <c r="D18" t="s">
        <v>353</v>
      </c>
      <c r="E18" t="s">
        <v>354</v>
      </c>
      <c r="G18">
        <v>1566837046</v>
      </c>
      <c r="H18">
        <f t="shared" si="0"/>
        <v>6.3158094682618056E-3</v>
      </c>
      <c r="I18">
        <f t="shared" si="1"/>
        <v>28.36564634781865</v>
      </c>
      <c r="J18">
        <f t="shared" si="2"/>
        <v>164.75899999999999</v>
      </c>
      <c r="K18">
        <f t="shared" si="3"/>
        <v>47.520293589810009</v>
      </c>
      <c r="L18">
        <f t="shared" si="4"/>
        <v>4.7260716267049769</v>
      </c>
      <c r="M18">
        <f t="shared" si="5"/>
        <v>16.385901187093197</v>
      </c>
      <c r="N18">
        <f t="shared" si="6"/>
        <v>0.43227298875829751</v>
      </c>
      <c r="O18">
        <f t="shared" si="7"/>
        <v>2.2475124533008883</v>
      </c>
      <c r="P18">
        <f t="shared" si="8"/>
        <v>0.39083977402983333</v>
      </c>
      <c r="Q18">
        <f t="shared" si="9"/>
        <v>0.2476656816087163</v>
      </c>
      <c r="R18">
        <f t="shared" si="10"/>
        <v>321.45841335225623</v>
      </c>
      <c r="S18">
        <f t="shared" si="11"/>
        <v>27.566401658938354</v>
      </c>
      <c r="T18">
        <f t="shared" si="12"/>
        <v>26.936699999999998</v>
      </c>
      <c r="U18">
        <f t="shared" si="13"/>
        <v>3.5658747879070343</v>
      </c>
      <c r="V18">
        <f t="shared" si="14"/>
        <v>55.190400929573059</v>
      </c>
      <c r="W18">
        <f t="shared" si="15"/>
        <v>2.0037445248329999</v>
      </c>
      <c r="X18">
        <f t="shared" si="16"/>
        <v>3.6306033134093787</v>
      </c>
      <c r="Y18">
        <f t="shared" si="17"/>
        <v>1.5621302630740344</v>
      </c>
      <c r="Z18">
        <f t="shared" si="18"/>
        <v>-278.52719755034565</v>
      </c>
      <c r="AA18">
        <f t="shared" si="19"/>
        <v>37.137958708692977</v>
      </c>
      <c r="AB18">
        <f t="shared" si="20"/>
        <v>3.5692880402925744</v>
      </c>
      <c r="AC18">
        <f t="shared" si="21"/>
        <v>83.638462550896136</v>
      </c>
      <c r="AD18">
        <v>-4.11168124186089E-2</v>
      </c>
      <c r="AE18">
        <v>4.6157223970489797E-2</v>
      </c>
      <c r="AF18">
        <v>3.4507743565478699</v>
      </c>
      <c r="AG18">
        <v>0</v>
      </c>
      <c r="AH18">
        <v>0</v>
      </c>
      <c r="AI18">
        <f t="shared" si="22"/>
        <v>1</v>
      </c>
      <c r="AJ18">
        <f t="shared" si="23"/>
        <v>0</v>
      </c>
      <c r="AK18">
        <f t="shared" si="24"/>
        <v>52392.253398269029</v>
      </c>
      <c r="AL18" t="s">
        <v>342</v>
      </c>
      <c r="AM18">
        <v>0</v>
      </c>
      <c r="AN18">
        <v>0</v>
      </c>
      <c r="AO18">
        <f t="shared" si="25"/>
        <v>0</v>
      </c>
      <c r="AP18" t="e">
        <f t="shared" si="26"/>
        <v>#DIV/0!</v>
      </c>
      <c r="AQ18">
        <v>0</v>
      </c>
      <c r="AR18" t="s">
        <v>342</v>
      </c>
      <c r="AS18">
        <v>0</v>
      </c>
      <c r="AT18">
        <v>0</v>
      </c>
      <c r="AU18" t="e">
        <f t="shared" si="27"/>
        <v>#DIV/0!</v>
      </c>
      <c r="AV18">
        <v>0.5</v>
      </c>
      <c r="AW18">
        <f t="shared" si="28"/>
        <v>1681.297500185477</v>
      </c>
      <c r="AX18">
        <f t="shared" si="29"/>
        <v>28.36564634781865</v>
      </c>
      <c r="AY18" t="e">
        <f t="shared" si="30"/>
        <v>#DIV/0!</v>
      </c>
      <c r="AZ18" t="e">
        <f t="shared" si="31"/>
        <v>#DIV/0!</v>
      </c>
      <c r="BA18">
        <f t="shared" si="32"/>
        <v>1.6871283246831341E-2</v>
      </c>
      <c r="BB18" t="e">
        <f t="shared" si="33"/>
        <v>#DIV/0!</v>
      </c>
      <c r="BC18" t="s">
        <v>342</v>
      </c>
      <c r="BD18">
        <v>0</v>
      </c>
      <c r="BE18">
        <f t="shared" si="34"/>
        <v>0</v>
      </c>
      <c r="BF18" t="e">
        <f t="shared" si="35"/>
        <v>#DIV/0!</v>
      </c>
      <c r="BG18" t="e">
        <f t="shared" si="36"/>
        <v>#DIV/0!</v>
      </c>
      <c r="BH18" t="e">
        <f t="shared" si="37"/>
        <v>#DIV/0!</v>
      </c>
      <c r="BI18" t="e">
        <f t="shared" si="38"/>
        <v>#DIV/0!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f t="shared" si="39"/>
        <v>2000.12</v>
      </c>
      <c r="CC18">
        <f t="shared" si="40"/>
        <v>1681.297500185477</v>
      </c>
      <c r="CD18">
        <f t="shared" si="41"/>
        <v>0.84059831419388698</v>
      </c>
      <c r="CE18">
        <f t="shared" si="42"/>
        <v>0.19119662838777413</v>
      </c>
      <c r="CF18">
        <v>6</v>
      </c>
      <c r="CG18">
        <v>0.5</v>
      </c>
      <c r="CH18" t="s">
        <v>343</v>
      </c>
      <c r="CI18">
        <v>1566837046</v>
      </c>
      <c r="CJ18">
        <v>164.75899999999999</v>
      </c>
      <c r="CK18">
        <v>200.03899999999999</v>
      </c>
      <c r="CL18">
        <v>20.147500000000001</v>
      </c>
      <c r="CM18">
        <v>12.722799999999999</v>
      </c>
      <c r="CN18">
        <v>500.10599999999999</v>
      </c>
      <c r="CO18">
        <v>99.353899999999996</v>
      </c>
      <c r="CP18">
        <v>9.9854799999999994E-2</v>
      </c>
      <c r="CQ18">
        <v>27.243200000000002</v>
      </c>
      <c r="CR18">
        <v>26.936699999999998</v>
      </c>
      <c r="CS18">
        <v>999.9</v>
      </c>
      <c r="CT18">
        <v>0</v>
      </c>
      <c r="CU18">
        <v>0</v>
      </c>
      <c r="CV18">
        <v>9980</v>
      </c>
      <c r="CW18">
        <v>0</v>
      </c>
      <c r="CX18">
        <v>1112.6500000000001</v>
      </c>
      <c r="CY18">
        <v>-35.018000000000001</v>
      </c>
      <c r="CZ18">
        <v>168.423</v>
      </c>
      <c r="DA18">
        <v>202.61699999999999</v>
      </c>
      <c r="DB18">
        <v>7.4777100000000001</v>
      </c>
      <c r="DC18">
        <v>164.20500000000001</v>
      </c>
      <c r="DD18">
        <v>200.03899999999999</v>
      </c>
      <c r="DE18">
        <v>20.038499999999999</v>
      </c>
      <c r="DF18">
        <v>12.722799999999999</v>
      </c>
      <c r="DG18">
        <v>2.0070000000000001</v>
      </c>
      <c r="DH18">
        <v>1.26406</v>
      </c>
      <c r="DI18">
        <v>17.499700000000001</v>
      </c>
      <c r="DJ18">
        <v>10.3782</v>
      </c>
      <c r="DK18">
        <v>2000.12</v>
      </c>
      <c r="DL18">
        <v>0.98000399999999999</v>
      </c>
      <c r="DM18">
        <v>1.9995499999999999E-2</v>
      </c>
      <c r="DN18">
        <v>0</v>
      </c>
      <c r="DO18">
        <v>757.87400000000002</v>
      </c>
      <c r="DP18">
        <v>4.9996900000000002</v>
      </c>
      <c r="DQ18">
        <v>17404.900000000001</v>
      </c>
      <c r="DR18">
        <v>16113.3</v>
      </c>
      <c r="DS18">
        <v>46</v>
      </c>
      <c r="DT18">
        <v>46.75</v>
      </c>
      <c r="DU18">
        <v>46.5</v>
      </c>
      <c r="DV18">
        <v>45.875</v>
      </c>
      <c r="DW18">
        <v>47.125</v>
      </c>
      <c r="DX18">
        <v>1955.23</v>
      </c>
      <c r="DY18">
        <v>39.89</v>
      </c>
      <c r="DZ18">
        <v>0</v>
      </c>
      <c r="EA18">
        <v>1566837041.2</v>
      </c>
      <c r="EB18">
        <v>758.72929411764699</v>
      </c>
      <c r="EC18">
        <v>-10.779901948129901</v>
      </c>
      <c r="ED18">
        <v>-704.63235183976201</v>
      </c>
      <c r="EE18">
        <v>17437.6117647059</v>
      </c>
      <c r="EF18">
        <v>10</v>
      </c>
      <c r="EG18">
        <v>1566837078.5</v>
      </c>
      <c r="EH18" t="s">
        <v>355</v>
      </c>
      <c r="EI18">
        <v>15</v>
      </c>
      <c r="EJ18">
        <v>0.55400000000000005</v>
      </c>
      <c r="EK18">
        <v>0.109</v>
      </c>
      <c r="EL18">
        <v>200</v>
      </c>
      <c r="EM18">
        <v>13</v>
      </c>
      <c r="EN18">
        <v>0.05</v>
      </c>
      <c r="EO18">
        <v>0.01</v>
      </c>
      <c r="EP18">
        <v>27.772424270148701</v>
      </c>
      <c r="EQ18">
        <v>1.9850748213785301</v>
      </c>
      <c r="ER18">
        <v>0.21293852247240999</v>
      </c>
      <c r="ES18">
        <v>0</v>
      </c>
      <c r="ET18">
        <v>0.43009293989545699</v>
      </c>
      <c r="EU18">
        <v>4.9350030486659202E-2</v>
      </c>
      <c r="EV18">
        <v>5.2656551513727496E-3</v>
      </c>
      <c r="EW18">
        <v>1</v>
      </c>
      <c r="EX18">
        <v>1</v>
      </c>
      <c r="EY18">
        <v>2</v>
      </c>
      <c r="EZ18" t="s">
        <v>352</v>
      </c>
      <c r="FA18">
        <v>2.95018</v>
      </c>
      <c r="FB18">
        <v>2.7235999999999998</v>
      </c>
      <c r="FC18">
        <v>4.5940700000000001E-2</v>
      </c>
      <c r="FD18">
        <v>5.58197E-2</v>
      </c>
      <c r="FE18">
        <v>9.8020999999999997E-2</v>
      </c>
      <c r="FF18">
        <v>7.1828900000000001E-2</v>
      </c>
      <c r="FG18">
        <v>25444.6</v>
      </c>
      <c r="FH18">
        <v>22992</v>
      </c>
      <c r="FI18">
        <v>24577.1</v>
      </c>
      <c r="FJ18">
        <v>23380.400000000001</v>
      </c>
      <c r="FK18">
        <v>30145.599999999999</v>
      </c>
      <c r="FL18">
        <v>30209.4</v>
      </c>
      <c r="FM18">
        <v>34290.800000000003</v>
      </c>
      <c r="FN18">
        <v>33466</v>
      </c>
      <c r="FO18">
        <v>1.99682</v>
      </c>
      <c r="FP18">
        <v>2.00888</v>
      </c>
      <c r="FQ18">
        <v>4.5463400000000001E-2</v>
      </c>
      <c r="FR18">
        <v>0</v>
      </c>
      <c r="FS18">
        <v>26.192699999999999</v>
      </c>
      <c r="FT18">
        <v>999.9</v>
      </c>
      <c r="FU18">
        <v>50.268999999999998</v>
      </c>
      <c r="FV18">
        <v>30.423999999999999</v>
      </c>
      <c r="FW18">
        <v>22.085899999999999</v>
      </c>
      <c r="FX18">
        <v>56.160400000000003</v>
      </c>
      <c r="FY18">
        <v>40.148200000000003</v>
      </c>
      <c r="FZ18">
        <v>1</v>
      </c>
      <c r="GA18">
        <v>0.104672</v>
      </c>
      <c r="GB18">
        <v>1.02799</v>
      </c>
      <c r="GC18">
        <v>20.3935</v>
      </c>
      <c r="GD18">
        <v>5.2466400000000002</v>
      </c>
      <c r="GE18">
        <v>12.0222</v>
      </c>
      <c r="GF18">
        <v>4.9577</v>
      </c>
      <c r="GG18">
        <v>3.3050000000000002</v>
      </c>
      <c r="GH18">
        <v>9999</v>
      </c>
      <c r="GI18">
        <v>9999</v>
      </c>
      <c r="GJ18">
        <v>468.7</v>
      </c>
      <c r="GK18">
        <v>9999</v>
      </c>
      <c r="GL18">
        <v>1.86859</v>
      </c>
      <c r="GM18">
        <v>1.8731599999999999</v>
      </c>
      <c r="GN18">
        <v>1.87599</v>
      </c>
      <c r="GO18">
        <v>1.8782700000000001</v>
      </c>
      <c r="GP18">
        <v>1.87073</v>
      </c>
      <c r="GQ18">
        <v>1.8725099999999999</v>
      </c>
      <c r="GR18">
        <v>1.8692899999999999</v>
      </c>
      <c r="GS18">
        <v>1.8736299999999999</v>
      </c>
      <c r="GT18" t="s">
        <v>345</v>
      </c>
      <c r="GU18" t="s">
        <v>19</v>
      </c>
      <c r="GV18" t="s">
        <v>19</v>
      </c>
      <c r="GW18" t="s">
        <v>19</v>
      </c>
      <c r="GX18" t="s">
        <v>346</v>
      </c>
      <c r="GY18" t="s">
        <v>347</v>
      </c>
      <c r="GZ18" t="s">
        <v>348</v>
      </c>
      <c r="HA18" t="s">
        <v>348</v>
      </c>
      <c r="HB18" t="s">
        <v>348</v>
      </c>
      <c r="HC18" t="s">
        <v>348</v>
      </c>
      <c r="HD18">
        <v>0</v>
      </c>
      <c r="HE18">
        <v>100</v>
      </c>
      <c r="HF18">
        <v>100</v>
      </c>
      <c r="HG18">
        <v>0.55400000000000005</v>
      </c>
      <c r="HH18">
        <v>0.109</v>
      </c>
      <c r="HI18">
        <v>2</v>
      </c>
      <c r="HJ18">
        <v>508.726</v>
      </c>
      <c r="HK18">
        <v>509.10599999999999</v>
      </c>
      <c r="HL18">
        <v>24.614999999999998</v>
      </c>
      <c r="HM18">
        <v>28.734300000000001</v>
      </c>
      <c r="HN18">
        <v>30.000399999999999</v>
      </c>
      <c r="HO18">
        <v>28.720300000000002</v>
      </c>
      <c r="HP18">
        <v>28.7346</v>
      </c>
      <c r="HQ18">
        <v>12.1328</v>
      </c>
      <c r="HR18">
        <v>45.372500000000002</v>
      </c>
      <c r="HS18">
        <v>0</v>
      </c>
      <c r="HT18">
        <v>24.6586</v>
      </c>
      <c r="HU18">
        <v>200</v>
      </c>
      <c r="HV18">
        <v>12.6122</v>
      </c>
      <c r="HW18">
        <v>102.176</v>
      </c>
      <c r="HX18">
        <v>102.033</v>
      </c>
    </row>
    <row r="19" spans="1:232" x14ac:dyDescent="0.25">
      <c r="A19">
        <v>4</v>
      </c>
      <c r="B19">
        <v>1566837199.5</v>
      </c>
      <c r="C19">
        <v>394.5</v>
      </c>
      <c r="D19" t="s">
        <v>356</v>
      </c>
      <c r="E19" t="s">
        <v>357</v>
      </c>
      <c r="G19">
        <v>1566837199.5</v>
      </c>
      <c r="H19">
        <f t="shared" si="0"/>
        <v>7.2749145095903148E-3</v>
      </c>
      <c r="I19">
        <f t="shared" si="1"/>
        <v>16.155362214303807</v>
      </c>
      <c r="J19">
        <f t="shared" si="2"/>
        <v>79.920900000000003</v>
      </c>
      <c r="K19">
        <f t="shared" si="3"/>
        <v>22.902279495974984</v>
      </c>
      <c r="L19">
        <f t="shared" si="4"/>
        <v>2.2775912962536813</v>
      </c>
      <c r="M19">
        <f t="shared" si="5"/>
        <v>7.9479925245324008</v>
      </c>
      <c r="N19">
        <f t="shared" si="6"/>
        <v>0.51392649427843207</v>
      </c>
      <c r="O19">
        <f t="shared" si="7"/>
        <v>2.2454141528425469</v>
      </c>
      <c r="P19">
        <f t="shared" si="8"/>
        <v>0.45642572761312294</v>
      </c>
      <c r="Q19">
        <f t="shared" si="9"/>
        <v>0.28989437114417232</v>
      </c>
      <c r="R19">
        <f t="shared" si="10"/>
        <v>321.4350351778923</v>
      </c>
      <c r="S19">
        <f t="shared" si="11"/>
        <v>27.4228053411485</v>
      </c>
      <c r="T19">
        <f t="shared" si="12"/>
        <v>26.9376</v>
      </c>
      <c r="U19">
        <f t="shared" si="13"/>
        <v>3.5660633707292497</v>
      </c>
      <c r="V19">
        <f t="shared" si="14"/>
        <v>55.221412635541775</v>
      </c>
      <c r="W19">
        <f t="shared" si="15"/>
        <v>2.0255318363771999</v>
      </c>
      <c r="X19">
        <f t="shared" si="16"/>
        <v>3.6680188711317405</v>
      </c>
      <c r="Y19">
        <f t="shared" si="17"/>
        <v>1.5405315343520498</v>
      </c>
      <c r="Z19">
        <f t="shared" si="18"/>
        <v>-320.82372987293286</v>
      </c>
      <c r="AA19">
        <f t="shared" si="19"/>
        <v>58.17892140854746</v>
      </c>
      <c r="AB19">
        <f t="shared" si="20"/>
        <v>5.6016612354892885</v>
      </c>
      <c r="AC19">
        <f t="shared" si="21"/>
        <v>64.391887948996214</v>
      </c>
      <c r="AD19">
        <v>-4.1060403255908998E-2</v>
      </c>
      <c r="AE19">
        <v>4.6093899743645098E-2</v>
      </c>
      <c r="AF19">
        <v>3.4470252715934002</v>
      </c>
      <c r="AG19">
        <v>0</v>
      </c>
      <c r="AH19">
        <v>0</v>
      </c>
      <c r="AI19">
        <f t="shared" si="22"/>
        <v>1</v>
      </c>
      <c r="AJ19">
        <f t="shared" si="23"/>
        <v>0</v>
      </c>
      <c r="AK19">
        <f t="shared" si="24"/>
        <v>52292.664970923222</v>
      </c>
      <c r="AL19" t="s">
        <v>342</v>
      </c>
      <c r="AM19">
        <v>0</v>
      </c>
      <c r="AN19">
        <v>0</v>
      </c>
      <c r="AO19">
        <f t="shared" si="25"/>
        <v>0</v>
      </c>
      <c r="AP19" t="e">
        <f t="shared" si="26"/>
        <v>#DIV/0!</v>
      </c>
      <c r="AQ19">
        <v>0</v>
      </c>
      <c r="AR19" t="s">
        <v>342</v>
      </c>
      <c r="AS19">
        <v>0</v>
      </c>
      <c r="AT19">
        <v>0</v>
      </c>
      <c r="AU19" t="e">
        <f t="shared" si="27"/>
        <v>#DIV/0!</v>
      </c>
      <c r="AV19">
        <v>0.5</v>
      </c>
      <c r="AW19">
        <f t="shared" si="28"/>
        <v>1681.1718001855377</v>
      </c>
      <c r="AX19">
        <f t="shared" si="29"/>
        <v>16.155362214303807</v>
      </c>
      <c r="AY19" t="e">
        <f t="shared" si="30"/>
        <v>#DIV/0!</v>
      </c>
      <c r="AZ19" t="e">
        <f t="shared" si="31"/>
        <v>#DIV/0!</v>
      </c>
      <c r="BA19">
        <f t="shared" si="32"/>
        <v>9.6095843461809598E-3</v>
      </c>
      <c r="BB19" t="e">
        <f t="shared" si="33"/>
        <v>#DIV/0!</v>
      </c>
      <c r="BC19" t="s">
        <v>342</v>
      </c>
      <c r="BD19">
        <v>0</v>
      </c>
      <c r="BE19">
        <f t="shared" si="34"/>
        <v>0</v>
      </c>
      <c r="BF19" t="e">
        <f t="shared" si="35"/>
        <v>#DIV/0!</v>
      </c>
      <c r="BG19" t="e">
        <f t="shared" si="36"/>
        <v>#DIV/0!</v>
      </c>
      <c r="BH19" t="e">
        <f t="shared" si="37"/>
        <v>#DIV/0!</v>
      </c>
      <c r="BI19" t="e">
        <f t="shared" si="38"/>
        <v>#DIV/0!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f t="shared" si="39"/>
        <v>1999.97</v>
      </c>
      <c r="CC19">
        <f t="shared" si="40"/>
        <v>1681.1718001855377</v>
      </c>
      <c r="CD19">
        <f t="shared" si="41"/>
        <v>0.8405985090704049</v>
      </c>
      <c r="CE19">
        <f t="shared" si="42"/>
        <v>0.19119701814080992</v>
      </c>
      <c r="CF19">
        <v>6</v>
      </c>
      <c r="CG19">
        <v>0.5</v>
      </c>
      <c r="CH19" t="s">
        <v>343</v>
      </c>
      <c r="CI19">
        <v>1566837199.5</v>
      </c>
      <c r="CJ19">
        <v>79.920900000000003</v>
      </c>
      <c r="CK19">
        <v>100.006</v>
      </c>
      <c r="CL19">
        <v>20.367699999999999</v>
      </c>
      <c r="CM19">
        <v>11.815200000000001</v>
      </c>
      <c r="CN19">
        <v>499.976</v>
      </c>
      <c r="CO19">
        <v>99.348200000000006</v>
      </c>
      <c r="CP19">
        <v>0.100036</v>
      </c>
      <c r="CQ19">
        <v>27.418199999999999</v>
      </c>
      <c r="CR19">
        <v>26.9376</v>
      </c>
      <c r="CS19">
        <v>999.9</v>
      </c>
      <c r="CT19">
        <v>0</v>
      </c>
      <c r="CU19">
        <v>0</v>
      </c>
      <c r="CV19">
        <v>9966.8799999999992</v>
      </c>
      <c r="CW19">
        <v>0</v>
      </c>
      <c r="CX19">
        <v>1091.67</v>
      </c>
      <c r="CY19">
        <v>-19.858699999999999</v>
      </c>
      <c r="CZ19">
        <v>81.814800000000005</v>
      </c>
      <c r="DA19">
        <v>101.20099999999999</v>
      </c>
      <c r="DB19">
        <v>8.5714400000000008</v>
      </c>
      <c r="DC19">
        <v>79.5929</v>
      </c>
      <c r="DD19">
        <v>100.006</v>
      </c>
      <c r="DE19">
        <v>20.277699999999999</v>
      </c>
      <c r="DF19">
        <v>11.815200000000001</v>
      </c>
      <c r="DG19">
        <v>2.0253800000000002</v>
      </c>
      <c r="DH19">
        <v>1.1738200000000001</v>
      </c>
      <c r="DI19">
        <v>17.644100000000002</v>
      </c>
      <c r="DJ19">
        <v>9.2736099999999997</v>
      </c>
      <c r="DK19">
        <v>1999.97</v>
      </c>
      <c r="DL19">
        <v>0.98000200000000004</v>
      </c>
      <c r="DM19">
        <v>1.99984E-2</v>
      </c>
      <c r="DN19">
        <v>0</v>
      </c>
      <c r="DO19">
        <v>753.88099999999997</v>
      </c>
      <c r="DP19">
        <v>4.9996900000000002</v>
      </c>
      <c r="DQ19">
        <v>17321.3</v>
      </c>
      <c r="DR19">
        <v>16112</v>
      </c>
      <c r="DS19">
        <v>46</v>
      </c>
      <c r="DT19">
        <v>46.811999999999998</v>
      </c>
      <c r="DU19">
        <v>46.5</v>
      </c>
      <c r="DV19">
        <v>45.936999999999998</v>
      </c>
      <c r="DW19">
        <v>47.186999999999998</v>
      </c>
      <c r="DX19">
        <v>1955.07</v>
      </c>
      <c r="DY19">
        <v>39.9</v>
      </c>
      <c r="DZ19">
        <v>0</v>
      </c>
      <c r="EA19">
        <v>1566837194.8</v>
      </c>
      <c r="EB19">
        <v>754.52270588235297</v>
      </c>
      <c r="EC19">
        <v>-6.5634804245351797</v>
      </c>
      <c r="ED19">
        <v>218.43137314310201</v>
      </c>
      <c r="EE19">
        <v>17282.7294117647</v>
      </c>
      <c r="EF19">
        <v>10</v>
      </c>
      <c r="EG19">
        <v>1566837238</v>
      </c>
      <c r="EH19" t="s">
        <v>358</v>
      </c>
      <c r="EI19">
        <v>16</v>
      </c>
      <c r="EJ19">
        <v>0.32800000000000001</v>
      </c>
      <c r="EK19">
        <v>0.09</v>
      </c>
      <c r="EL19">
        <v>100</v>
      </c>
      <c r="EM19">
        <v>12</v>
      </c>
      <c r="EN19">
        <v>7.0000000000000007E-2</v>
      </c>
      <c r="EO19">
        <v>0.01</v>
      </c>
      <c r="EP19">
        <v>15.875829265440199</v>
      </c>
      <c r="EQ19">
        <v>0.54562222249635595</v>
      </c>
      <c r="ER19">
        <v>6.0289976655638698E-2</v>
      </c>
      <c r="ES19">
        <v>0</v>
      </c>
      <c r="ET19">
        <v>0.51032722452786805</v>
      </c>
      <c r="EU19">
        <v>3.2287365628607803E-2</v>
      </c>
      <c r="EV19">
        <v>3.4858246147568299E-3</v>
      </c>
      <c r="EW19">
        <v>1</v>
      </c>
      <c r="EX19">
        <v>1</v>
      </c>
      <c r="EY19">
        <v>2</v>
      </c>
      <c r="EZ19" t="s">
        <v>352</v>
      </c>
      <c r="FA19">
        <v>2.9496699999999998</v>
      </c>
      <c r="FB19">
        <v>2.7236699999999998</v>
      </c>
      <c r="FC19">
        <v>2.3104E-2</v>
      </c>
      <c r="FD19">
        <v>2.9367799999999999E-2</v>
      </c>
      <c r="FE19">
        <v>9.8817299999999997E-2</v>
      </c>
      <c r="FF19">
        <v>6.79289E-2</v>
      </c>
      <c r="FG19">
        <v>26045</v>
      </c>
      <c r="FH19">
        <v>23630.1</v>
      </c>
      <c r="FI19">
        <v>24569.7</v>
      </c>
      <c r="FJ19">
        <v>23375</v>
      </c>
      <c r="FK19">
        <v>30109.9</v>
      </c>
      <c r="FL19">
        <v>30329.1</v>
      </c>
      <c r="FM19">
        <v>34280.699999999997</v>
      </c>
      <c r="FN19">
        <v>33457.800000000003</v>
      </c>
      <c r="FO19">
        <v>1.9955499999999999</v>
      </c>
      <c r="FP19">
        <v>2.0033799999999999</v>
      </c>
      <c r="FQ19">
        <v>4.0978199999999999E-2</v>
      </c>
      <c r="FR19">
        <v>0</v>
      </c>
      <c r="FS19">
        <v>26.266999999999999</v>
      </c>
      <c r="FT19">
        <v>999.9</v>
      </c>
      <c r="FU19">
        <v>50.475999999999999</v>
      </c>
      <c r="FV19">
        <v>30.533999999999999</v>
      </c>
      <c r="FW19">
        <v>22.3188</v>
      </c>
      <c r="FX19">
        <v>56.340299999999999</v>
      </c>
      <c r="FY19">
        <v>40.196300000000001</v>
      </c>
      <c r="FZ19">
        <v>1</v>
      </c>
      <c r="GA19">
        <v>0.116456</v>
      </c>
      <c r="GB19">
        <v>0.98341199999999995</v>
      </c>
      <c r="GC19">
        <v>20.393899999999999</v>
      </c>
      <c r="GD19">
        <v>5.2460399999999998</v>
      </c>
      <c r="GE19">
        <v>12.0219</v>
      </c>
      <c r="GF19">
        <v>4.9577499999999999</v>
      </c>
      <c r="GG19">
        <v>3.3050000000000002</v>
      </c>
      <c r="GH19">
        <v>9999</v>
      </c>
      <c r="GI19">
        <v>9999</v>
      </c>
      <c r="GJ19">
        <v>468.7</v>
      </c>
      <c r="GK19">
        <v>9999</v>
      </c>
      <c r="GL19">
        <v>1.86859</v>
      </c>
      <c r="GM19">
        <v>1.87317</v>
      </c>
      <c r="GN19">
        <v>1.87598</v>
      </c>
      <c r="GO19">
        <v>1.8782300000000001</v>
      </c>
      <c r="GP19">
        <v>1.87073</v>
      </c>
      <c r="GQ19">
        <v>1.87252</v>
      </c>
      <c r="GR19">
        <v>1.86931</v>
      </c>
      <c r="GS19">
        <v>1.8736200000000001</v>
      </c>
      <c r="GT19" t="s">
        <v>345</v>
      </c>
      <c r="GU19" t="s">
        <v>19</v>
      </c>
      <c r="GV19" t="s">
        <v>19</v>
      </c>
      <c r="GW19" t="s">
        <v>19</v>
      </c>
      <c r="GX19" t="s">
        <v>346</v>
      </c>
      <c r="GY19" t="s">
        <v>347</v>
      </c>
      <c r="GZ19" t="s">
        <v>348</v>
      </c>
      <c r="HA19" t="s">
        <v>348</v>
      </c>
      <c r="HB19" t="s">
        <v>348</v>
      </c>
      <c r="HC19" t="s">
        <v>348</v>
      </c>
      <c r="HD19">
        <v>0</v>
      </c>
      <c r="HE19">
        <v>100</v>
      </c>
      <c r="HF19">
        <v>100</v>
      </c>
      <c r="HG19">
        <v>0.32800000000000001</v>
      </c>
      <c r="HH19">
        <v>0.09</v>
      </c>
      <c r="HI19">
        <v>2</v>
      </c>
      <c r="HJ19">
        <v>509.21800000000002</v>
      </c>
      <c r="HK19">
        <v>506.78300000000002</v>
      </c>
      <c r="HL19">
        <v>24.871700000000001</v>
      </c>
      <c r="HM19">
        <v>28.900500000000001</v>
      </c>
      <c r="HN19">
        <v>30.000399999999999</v>
      </c>
      <c r="HO19">
        <v>28.877099999999999</v>
      </c>
      <c r="HP19">
        <v>28.890899999999998</v>
      </c>
      <c r="HQ19">
        <v>7.57667</v>
      </c>
      <c r="HR19">
        <v>50.199399999999997</v>
      </c>
      <c r="HS19">
        <v>0</v>
      </c>
      <c r="HT19">
        <v>24.893000000000001</v>
      </c>
      <c r="HU19">
        <v>100</v>
      </c>
      <c r="HV19">
        <v>11.7043</v>
      </c>
      <c r="HW19">
        <v>102.146</v>
      </c>
      <c r="HX19">
        <v>102.009</v>
      </c>
    </row>
    <row r="20" spans="1:232" x14ac:dyDescent="0.25">
      <c r="A20">
        <v>5</v>
      </c>
      <c r="B20">
        <v>1566837305.5</v>
      </c>
      <c r="C20">
        <v>500.5</v>
      </c>
      <c r="D20" t="s">
        <v>359</v>
      </c>
      <c r="E20" t="s">
        <v>360</v>
      </c>
      <c r="G20">
        <v>1566837305.5</v>
      </c>
      <c r="H20">
        <f t="shared" si="0"/>
        <v>7.7827646558741364E-3</v>
      </c>
      <c r="I20">
        <f t="shared" si="1"/>
        <v>0.54077648433714554</v>
      </c>
      <c r="J20">
        <f t="shared" si="2"/>
        <v>2.78952</v>
      </c>
      <c r="K20">
        <f t="shared" si="3"/>
        <v>1.0241975133598811</v>
      </c>
      <c r="L20">
        <f t="shared" si="4"/>
        <v>0.10185899582320149</v>
      </c>
      <c r="M20">
        <f t="shared" si="5"/>
        <v>0.27742471771545596</v>
      </c>
      <c r="N20">
        <f t="shared" si="6"/>
        <v>0.56299341940980752</v>
      </c>
      <c r="O20">
        <f t="shared" si="7"/>
        <v>2.2503630525228151</v>
      </c>
      <c r="P20">
        <f t="shared" si="8"/>
        <v>0.49489684312565019</v>
      </c>
      <c r="Q20">
        <f t="shared" si="9"/>
        <v>0.31473972686422091</v>
      </c>
      <c r="R20">
        <f t="shared" si="10"/>
        <v>321.43663117072634</v>
      </c>
      <c r="S20">
        <f t="shared" si="11"/>
        <v>27.263323468734662</v>
      </c>
      <c r="T20">
        <f t="shared" si="12"/>
        <v>26.909199999999998</v>
      </c>
      <c r="U20">
        <f t="shared" si="13"/>
        <v>3.5601167304559609</v>
      </c>
      <c r="V20">
        <f t="shared" si="14"/>
        <v>55.591199691383984</v>
      </c>
      <c r="W20">
        <f t="shared" si="15"/>
        <v>2.0401584920499198</v>
      </c>
      <c r="X20">
        <f t="shared" si="16"/>
        <v>3.6699306785532846</v>
      </c>
      <c r="Y20">
        <f t="shared" si="17"/>
        <v>1.5199582384060411</v>
      </c>
      <c r="Z20">
        <f t="shared" si="18"/>
        <v>-343.21992132404944</v>
      </c>
      <c r="AA20">
        <f t="shared" si="19"/>
        <v>62.832442598493344</v>
      </c>
      <c r="AB20">
        <f t="shared" si="20"/>
        <v>6.0358259951780751</v>
      </c>
      <c r="AC20">
        <f t="shared" si="21"/>
        <v>47.084978440348323</v>
      </c>
      <c r="AD20">
        <v>-4.11935219336289E-2</v>
      </c>
      <c r="AE20">
        <v>4.62433371212225E-2</v>
      </c>
      <c r="AF20">
        <v>3.4558698194061201</v>
      </c>
      <c r="AG20">
        <v>0</v>
      </c>
      <c r="AH20">
        <v>0</v>
      </c>
      <c r="AI20">
        <f t="shared" si="22"/>
        <v>1</v>
      </c>
      <c r="AJ20">
        <f t="shared" si="23"/>
        <v>0</v>
      </c>
      <c r="AK20">
        <f t="shared" si="24"/>
        <v>52453.869208544747</v>
      </c>
      <c r="AL20" t="s">
        <v>342</v>
      </c>
      <c r="AM20">
        <v>0</v>
      </c>
      <c r="AN20">
        <v>0</v>
      </c>
      <c r="AO20">
        <f t="shared" si="25"/>
        <v>0</v>
      </c>
      <c r="AP20" t="e">
        <f t="shared" si="26"/>
        <v>#DIV/0!</v>
      </c>
      <c r="AQ20">
        <v>0</v>
      </c>
      <c r="AR20" t="s">
        <v>342</v>
      </c>
      <c r="AS20">
        <v>0</v>
      </c>
      <c r="AT20">
        <v>0</v>
      </c>
      <c r="AU20" t="e">
        <f t="shared" si="27"/>
        <v>#DIV/0!</v>
      </c>
      <c r="AV20">
        <v>0.5</v>
      </c>
      <c r="AW20">
        <f t="shared" si="28"/>
        <v>1681.1802001855367</v>
      </c>
      <c r="AX20">
        <f t="shared" si="29"/>
        <v>0.54077648433714554</v>
      </c>
      <c r="AY20" t="e">
        <f t="shared" si="30"/>
        <v>#DIV/0!</v>
      </c>
      <c r="AZ20" t="e">
        <f t="shared" si="31"/>
        <v>#DIV/0!</v>
      </c>
      <c r="BA20">
        <f t="shared" si="32"/>
        <v>3.2166479493243193E-4</v>
      </c>
      <c r="BB20" t="e">
        <f t="shared" si="33"/>
        <v>#DIV/0!</v>
      </c>
      <c r="BC20" t="s">
        <v>342</v>
      </c>
      <c r="BD20">
        <v>0</v>
      </c>
      <c r="BE20">
        <f t="shared" si="34"/>
        <v>0</v>
      </c>
      <c r="BF20" t="e">
        <f t="shared" si="35"/>
        <v>#DIV/0!</v>
      </c>
      <c r="BG20" t="e">
        <f t="shared" si="36"/>
        <v>#DIV/0!</v>
      </c>
      <c r="BH20" t="e">
        <f t="shared" si="37"/>
        <v>#DIV/0!</v>
      </c>
      <c r="BI20" t="e">
        <f t="shared" si="38"/>
        <v>#DIV/0!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f t="shared" si="39"/>
        <v>1999.98</v>
      </c>
      <c r="CC20">
        <f t="shared" si="40"/>
        <v>1681.1802001855367</v>
      </c>
      <c r="CD20">
        <f t="shared" si="41"/>
        <v>0.84059850607782916</v>
      </c>
      <c r="CE20">
        <f t="shared" si="42"/>
        <v>0.19119701215565843</v>
      </c>
      <c r="CF20">
        <v>6</v>
      </c>
      <c r="CG20">
        <v>0.5</v>
      </c>
      <c r="CH20" t="s">
        <v>343</v>
      </c>
      <c r="CI20">
        <v>1566837305.5</v>
      </c>
      <c r="CJ20">
        <v>2.78952</v>
      </c>
      <c r="CK20">
        <v>3.4644499999999998</v>
      </c>
      <c r="CL20">
        <v>20.5139</v>
      </c>
      <c r="CM20">
        <v>11.366899999999999</v>
      </c>
      <c r="CN20">
        <v>500.04</v>
      </c>
      <c r="CO20">
        <v>99.352599999999995</v>
      </c>
      <c r="CP20">
        <v>9.9892800000000004E-2</v>
      </c>
      <c r="CQ20">
        <v>27.427099999999999</v>
      </c>
      <c r="CR20">
        <v>26.909199999999998</v>
      </c>
      <c r="CS20">
        <v>999.9</v>
      </c>
      <c r="CT20">
        <v>0</v>
      </c>
      <c r="CU20">
        <v>0</v>
      </c>
      <c r="CV20">
        <v>9998.75</v>
      </c>
      <c r="CW20">
        <v>0</v>
      </c>
      <c r="CX20">
        <v>1024.97</v>
      </c>
      <c r="CY20">
        <v>-0.68792600000000004</v>
      </c>
      <c r="CZ20">
        <v>2.8347000000000002</v>
      </c>
      <c r="DA20">
        <v>3.5042800000000001</v>
      </c>
      <c r="DB20">
        <v>9.1570400000000003</v>
      </c>
      <c r="DC20">
        <v>2.4485199999999998</v>
      </c>
      <c r="DD20">
        <v>3.4644499999999998</v>
      </c>
      <c r="DE20">
        <v>20.433900000000001</v>
      </c>
      <c r="DF20">
        <v>11.366899999999999</v>
      </c>
      <c r="DG20">
        <v>2.03911</v>
      </c>
      <c r="DH20">
        <v>1.1293299999999999</v>
      </c>
      <c r="DI20">
        <v>17.751300000000001</v>
      </c>
      <c r="DJ20">
        <v>8.7011900000000004</v>
      </c>
      <c r="DK20">
        <v>1999.98</v>
      </c>
      <c r="DL20">
        <v>0.98000200000000004</v>
      </c>
      <c r="DM20">
        <v>1.99984E-2</v>
      </c>
      <c r="DN20">
        <v>0</v>
      </c>
      <c r="DO20">
        <v>790.18200000000002</v>
      </c>
      <c r="DP20">
        <v>4.9996900000000002</v>
      </c>
      <c r="DQ20">
        <v>17953</v>
      </c>
      <c r="DR20">
        <v>16112.1</v>
      </c>
      <c r="DS20">
        <v>46</v>
      </c>
      <c r="DT20">
        <v>47</v>
      </c>
      <c r="DU20">
        <v>46.561999999999998</v>
      </c>
      <c r="DV20">
        <v>45.936999999999998</v>
      </c>
      <c r="DW20">
        <v>47.186999999999998</v>
      </c>
      <c r="DX20">
        <v>1955.08</v>
      </c>
      <c r="DY20">
        <v>39.9</v>
      </c>
      <c r="DZ20">
        <v>0</v>
      </c>
      <c r="EA20">
        <v>1566837301</v>
      </c>
      <c r="EB20">
        <v>790.74423529411797</v>
      </c>
      <c r="EC20">
        <v>-7.0078431664311802</v>
      </c>
      <c r="ED20">
        <v>-252.867646925656</v>
      </c>
      <c r="EE20">
        <v>17979.599999999999</v>
      </c>
      <c r="EF20">
        <v>10</v>
      </c>
      <c r="EG20">
        <v>1566837344</v>
      </c>
      <c r="EH20" t="s">
        <v>361</v>
      </c>
      <c r="EI20">
        <v>17</v>
      </c>
      <c r="EJ20">
        <v>0.34100000000000003</v>
      </c>
      <c r="EK20">
        <v>0.08</v>
      </c>
      <c r="EL20">
        <v>3</v>
      </c>
      <c r="EM20">
        <v>11</v>
      </c>
      <c r="EN20">
        <v>0.28000000000000003</v>
      </c>
      <c r="EO20">
        <v>0.01</v>
      </c>
      <c r="EP20">
        <v>0.51210979796260903</v>
      </c>
      <c r="EQ20">
        <v>0.29224759120488802</v>
      </c>
      <c r="ER20">
        <v>3.2332297837461103E-2</v>
      </c>
      <c r="ES20">
        <v>1</v>
      </c>
      <c r="ET20">
        <v>0.55499972028339595</v>
      </c>
      <c r="EU20">
        <v>4.9329202747257203E-2</v>
      </c>
      <c r="EV20">
        <v>5.3090352325281601E-3</v>
      </c>
      <c r="EW20">
        <v>1</v>
      </c>
      <c r="EX20">
        <v>2</v>
      </c>
      <c r="EY20">
        <v>2</v>
      </c>
      <c r="EZ20" t="s">
        <v>344</v>
      </c>
      <c r="FA20">
        <v>2.9497</v>
      </c>
      <c r="FB20">
        <v>2.7237900000000002</v>
      </c>
      <c r="FC20">
        <v>7.2011700000000004E-4</v>
      </c>
      <c r="FD20">
        <v>1.0408399999999999E-3</v>
      </c>
      <c r="FE20">
        <v>9.9340800000000007E-2</v>
      </c>
      <c r="FF20">
        <v>6.5962499999999993E-2</v>
      </c>
      <c r="FG20">
        <v>26636.6</v>
      </c>
      <c r="FH20">
        <v>24316.2</v>
      </c>
      <c r="FI20">
        <v>24565.599999999999</v>
      </c>
      <c r="FJ20">
        <v>23372.2</v>
      </c>
      <c r="FK20">
        <v>30087.4</v>
      </c>
      <c r="FL20">
        <v>30389.1</v>
      </c>
      <c r="FM20">
        <v>34275.1</v>
      </c>
      <c r="FN20">
        <v>33453.4</v>
      </c>
      <c r="FO20">
        <v>1.99492</v>
      </c>
      <c r="FP20">
        <v>1.9996499999999999</v>
      </c>
      <c r="FQ20">
        <v>2.46614E-2</v>
      </c>
      <c r="FR20">
        <v>0</v>
      </c>
      <c r="FS20">
        <v>26.505800000000001</v>
      </c>
      <c r="FT20">
        <v>999.9</v>
      </c>
      <c r="FU20">
        <v>50.61</v>
      </c>
      <c r="FV20">
        <v>30.625</v>
      </c>
      <c r="FW20">
        <v>22.495000000000001</v>
      </c>
      <c r="FX20">
        <v>56.780299999999997</v>
      </c>
      <c r="FY20">
        <v>40.292499999999997</v>
      </c>
      <c r="FZ20">
        <v>1</v>
      </c>
      <c r="GA20">
        <v>0.12392300000000001</v>
      </c>
      <c r="GB20">
        <v>1.1465399999999999</v>
      </c>
      <c r="GC20">
        <v>20.393000000000001</v>
      </c>
      <c r="GD20">
        <v>5.2472399999999997</v>
      </c>
      <c r="GE20">
        <v>12.0219</v>
      </c>
      <c r="GF20">
        <v>4.9577999999999998</v>
      </c>
      <c r="GG20">
        <v>3.3050299999999999</v>
      </c>
      <c r="GH20">
        <v>9999</v>
      </c>
      <c r="GI20">
        <v>9999</v>
      </c>
      <c r="GJ20">
        <v>468.7</v>
      </c>
      <c r="GK20">
        <v>9999</v>
      </c>
      <c r="GL20">
        <v>1.86859</v>
      </c>
      <c r="GM20">
        <v>1.87317</v>
      </c>
      <c r="GN20">
        <v>1.8760399999999999</v>
      </c>
      <c r="GO20">
        <v>1.8783300000000001</v>
      </c>
      <c r="GP20">
        <v>1.87073</v>
      </c>
      <c r="GQ20">
        <v>1.87253</v>
      </c>
      <c r="GR20">
        <v>1.8693500000000001</v>
      </c>
      <c r="GS20">
        <v>1.8736299999999999</v>
      </c>
      <c r="GT20" t="s">
        <v>345</v>
      </c>
      <c r="GU20" t="s">
        <v>19</v>
      </c>
      <c r="GV20" t="s">
        <v>19</v>
      </c>
      <c r="GW20" t="s">
        <v>19</v>
      </c>
      <c r="GX20" t="s">
        <v>346</v>
      </c>
      <c r="GY20" t="s">
        <v>347</v>
      </c>
      <c r="GZ20" t="s">
        <v>348</v>
      </c>
      <c r="HA20" t="s">
        <v>348</v>
      </c>
      <c r="HB20" t="s">
        <v>348</v>
      </c>
      <c r="HC20" t="s">
        <v>348</v>
      </c>
      <c r="HD20">
        <v>0</v>
      </c>
      <c r="HE20">
        <v>100</v>
      </c>
      <c r="HF20">
        <v>100</v>
      </c>
      <c r="HG20">
        <v>0.34100000000000003</v>
      </c>
      <c r="HH20">
        <v>0.08</v>
      </c>
      <c r="HI20">
        <v>2</v>
      </c>
      <c r="HJ20">
        <v>509.75900000000001</v>
      </c>
      <c r="HK20">
        <v>505.26100000000002</v>
      </c>
      <c r="HL20">
        <v>24.6327</v>
      </c>
      <c r="HM20">
        <v>29.0227</v>
      </c>
      <c r="HN20">
        <v>30.0001</v>
      </c>
      <c r="HO20">
        <v>28.990400000000001</v>
      </c>
      <c r="HP20">
        <v>29.002600000000001</v>
      </c>
      <c r="HQ20">
        <v>0</v>
      </c>
      <c r="HR20">
        <v>52.300600000000003</v>
      </c>
      <c r="HS20">
        <v>0</v>
      </c>
      <c r="HT20">
        <v>24.605599999999999</v>
      </c>
      <c r="HU20">
        <v>0</v>
      </c>
      <c r="HV20">
        <v>11.306800000000001</v>
      </c>
      <c r="HW20">
        <v>102.129</v>
      </c>
      <c r="HX20">
        <v>101.996</v>
      </c>
    </row>
    <row r="21" spans="1:232" x14ac:dyDescent="0.25">
      <c r="A21">
        <v>7</v>
      </c>
      <c r="B21">
        <v>1566837597.5</v>
      </c>
      <c r="C21">
        <v>792.5</v>
      </c>
      <c r="D21" t="s">
        <v>362</v>
      </c>
      <c r="E21" t="s">
        <v>363</v>
      </c>
      <c r="G21">
        <v>1566837597.5</v>
      </c>
      <c r="H21">
        <f t="shared" si="0"/>
        <v>7.0949388630404918E-3</v>
      </c>
      <c r="I21">
        <f t="shared" si="1"/>
        <v>38.62018123848285</v>
      </c>
      <c r="J21">
        <f t="shared" si="2"/>
        <v>350.745</v>
      </c>
      <c r="K21">
        <f t="shared" si="3"/>
        <v>206.71667511875157</v>
      </c>
      <c r="L21">
        <f t="shared" si="4"/>
        <v>20.55790965115224</v>
      </c>
      <c r="M21">
        <f t="shared" si="5"/>
        <v>34.881482185465501</v>
      </c>
      <c r="N21">
        <f t="shared" si="6"/>
        <v>0.49811498648123087</v>
      </c>
      <c r="O21">
        <f t="shared" si="7"/>
        <v>2.2504147892156539</v>
      </c>
      <c r="P21">
        <f t="shared" si="8"/>
        <v>0.44400525290252024</v>
      </c>
      <c r="Q21">
        <f t="shared" si="9"/>
        <v>0.28187344068386272</v>
      </c>
      <c r="R21">
        <f t="shared" si="10"/>
        <v>321.42489750266014</v>
      </c>
      <c r="S21">
        <f t="shared" si="11"/>
        <v>27.475692744162156</v>
      </c>
      <c r="T21">
        <f t="shared" si="12"/>
        <v>26.981100000000001</v>
      </c>
      <c r="U21">
        <f t="shared" si="13"/>
        <v>3.5751885931836602</v>
      </c>
      <c r="V21">
        <f t="shared" si="14"/>
        <v>55.38764194913005</v>
      </c>
      <c r="W21">
        <f t="shared" si="15"/>
        <v>2.03083232338233</v>
      </c>
      <c r="X21">
        <f t="shared" si="16"/>
        <v>3.6665802188284484</v>
      </c>
      <c r="Y21">
        <f t="shared" si="17"/>
        <v>1.5443562698013302</v>
      </c>
      <c r="Z21">
        <f t="shared" si="18"/>
        <v>-312.88680386008571</v>
      </c>
      <c r="AA21">
        <f t="shared" si="19"/>
        <v>52.218005454809898</v>
      </c>
      <c r="AB21">
        <f t="shared" si="20"/>
        <v>5.0174741357134209</v>
      </c>
      <c r="AC21">
        <f t="shared" si="21"/>
        <v>65.773573233097764</v>
      </c>
      <c r="AD21">
        <v>-4.1194914977739097E-2</v>
      </c>
      <c r="AE21">
        <v>4.6244900935273503E-2</v>
      </c>
      <c r="AF21">
        <v>3.4559623228026202</v>
      </c>
      <c r="AG21">
        <v>0</v>
      </c>
      <c r="AH21">
        <v>0</v>
      </c>
      <c r="AI21">
        <f t="shared" si="22"/>
        <v>1</v>
      </c>
      <c r="AJ21">
        <f t="shared" si="23"/>
        <v>0</v>
      </c>
      <c r="AK21">
        <f t="shared" si="24"/>
        <v>52458.231984299411</v>
      </c>
      <c r="AL21" t="s">
        <v>342</v>
      </c>
      <c r="AM21">
        <v>0</v>
      </c>
      <c r="AN21">
        <v>0</v>
      </c>
      <c r="AO21">
        <f t="shared" si="25"/>
        <v>0</v>
      </c>
      <c r="AP21" t="e">
        <f t="shared" si="26"/>
        <v>#DIV/0!</v>
      </c>
      <c r="AQ21">
        <v>0</v>
      </c>
      <c r="AR21" t="s">
        <v>342</v>
      </c>
      <c r="AS21">
        <v>0</v>
      </c>
      <c r="AT21">
        <v>0</v>
      </c>
      <c r="AU21" t="e">
        <f t="shared" si="27"/>
        <v>#DIV/0!</v>
      </c>
      <c r="AV21">
        <v>0.5</v>
      </c>
      <c r="AW21">
        <f t="shared" si="28"/>
        <v>1681.121100185497</v>
      </c>
      <c r="AX21">
        <f t="shared" si="29"/>
        <v>38.62018123848285</v>
      </c>
      <c r="AY21" t="e">
        <f t="shared" si="30"/>
        <v>#DIV/0!</v>
      </c>
      <c r="AZ21" t="e">
        <f t="shared" si="31"/>
        <v>#DIV/0!</v>
      </c>
      <c r="BA21">
        <f t="shared" si="32"/>
        <v>2.297287282529584E-2</v>
      </c>
      <c r="BB21" t="e">
        <f t="shared" si="33"/>
        <v>#DIV/0!</v>
      </c>
      <c r="BC21" t="s">
        <v>342</v>
      </c>
      <c r="BD21">
        <v>0</v>
      </c>
      <c r="BE21">
        <f t="shared" si="34"/>
        <v>0</v>
      </c>
      <c r="BF21" t="e">
        <f t="shared" si="35"/>
        <v>#DIV/0!</v>
      </c>
      <c r="BG21" t="e">
        <f t="shared" si="36"/>
        <v>#DIV/0!</v>
      </c>
      <c r="BH21" t="e">
        <f t="shared" si="37"/>
        <v>#DIV/0!</v>
      </c>
      <c r="BI21" t="e">
        <f t="shared" si="38"/>
        <v>#DIV/0!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f t="shared" si="39"/>
        <v>1999.91</v>
      </c>
      <c r="CC21">
        <f t="shared" si="40"/>
        <v>1681.121100185497</v>
      </c>
      <c r="CD21">
        <f t="shared" si="41"/>
        <v>0.84059837701971429</v>
      </c>
      <c r="CE21">
        <f t="shared" si="42"/>
        <v>0.19119675403942865</v>
      </c>
      <c r="CF21">
        <v>6</v>
      </c>
      <c r="CG21">
        <v>0.5</v>
      </c>
      <c r="CH21" t="s">
        <v>343</v>
      </c>
      <c r="CI21">
        <v>1566837597.5</v>
      </c>
      <c r="CJ21">
        <v>350.745</v>
      </c>
      <c r="CK21">
        <v>400.07799999999997</v>
      </c>
      <c r="CL21">
        <v>20.4207</v>
      </c>
      <c r="CM21">
        <v>12.0802</v>
      </c>
      <c r="CN21">
        <v>499.97399999999999</v>
      </c>
      <c r="CO21">
        <v>99.349699999999999</v>
      </c>
      <c r="CP21">
        <v>9.9991899999999995E-2</v>
      </c>
      <c r="CQ21">
        <v>27.4115</v>
      </c>
      <c r="CR21">
        <v>26.981100000000001</v>
      </c>
      <c r="CS21">
        <v>999.9</v>
      </c>
      <c r="CT21">
        <v>0</v>
      </c>
      <c r="CU21">
        <v>0</v>
      </c>
      <c r="CV21">
        <v>9999.3799999999992</v>
      </c>
      <c r="CW21">
        <v>0</v>
      </c>
      <c r="CX21">
        <v>1398.26</v>
      </c>
      <c r="CY21">
        <v>-49.332299999999996</v>
      </c>
      <c r="CZ21">
        <v>358.05700000000002</v>
      </c>
      <c r="DA21">
        <v>404.97</v>
      </c>
      <c r="DB21">
        <v>8.3405400000000007</v>
      </c>
      <c r="DC21">
        <v>349.46499999999997</v>
      </c>
      <c r="DD21">
        <v>400.07799999999997</v>
      </c>
      <c r="DE21">
        <v>20.3187</v>
      </c>
      <c r="DF21">
        <v>12.0802</v>
      </c>
      <c r="DG21">
        <v>2.0287899999999999</v>
      </c>
      <c r="DH21">
        <v>1.2001599999999999</v>
      </c>
      <c r="DI21">
        <v>17.6708</v>
      </c>
      <c r="DJ21">
        <v>9.6035299999999992</v>
      </c>
      <c r="DK21">
        <v>1999.91</v>
      </c>
      <c r="DL21">
        <v>0.98000399999999999</v>
      </c>
      <c r="DM21">
        <v>1.9995499999999999E-2</v>
      </c>
      <c r="DN21">
        <v>0</v>
      </c>
      <c r="DO21">
        <v>743.95699999999999</v>
      </c>
      <c r="DP21">
        <v>4.9996900000000002</v>
      </c>
      <c r="DQ21">
        <v>17215.2</v>
      </c>
      <c r="DR21">
        <v>16111.6</v>
      </c>
      <c r="DS21">
        <v>46.25</v>
      </c>
      <c r="DT21">
        <v>47.186999999999998</v>
      </c>
      <c r="DU21">
        <v>46.811999999999998</v>
      </c>
      <c r="DV21">
        <v>46.311999999999998</v>
      </c>
      <c r="DW21">
        <v>47.436999999999998</v>
      </c>
      <c r="DX21">
        <v>1955.02</v>
      </c>
      <c r="DY21">
        <v>39.89</v>
      </c>
      <c r="DZ21">
        <v>0</v>
      </c>
      <c r="EA21">
        <v>1566837592.5999999</v>
      </c>
      <c r="EB21">
        <v>743.23294117647004</v>
      </c>
      <c r="EC21">
        <v>6.5056372644462401</v>
      </c>
      <c r="ED21">
        <v>-953.97058678629003</v>
      </c>
      <c r="EE21">
        <v>17359.7294117647</v>
      </c>
      <c r="EF21">
        <v>10</v>
      </c>
      <c r="EG21">
        <v>1566837566.5</v>
      </c>
      <c r="EH21" t="s">
        <v>364</v>
      </c>
      <c r="EI21">
        <v>19</v>
      </c>
      <c r="EJ21">
        <v>1.28</v>
      </c>
      <c r="EK21">
        <v>0.10199999999999999</v>
      </c>
      <c r="EL21">
        <v>400</v>
      </c>
      <c r="EM21">
        <v>12</v>
      </c>
      <c r="EN21">
        <v>0.03</v>
      </c>
      <c r="EO21">
        <v>0.01</v>
      </c>
      <c r="EP21">
        <v>38.439674647527397</v>
      </c>
      <c r="EQ21">
        <v>-0.22244631588935901</v>
      </c>
      <c r="ER21">
        <v>0.14715582458252099</v>
      </c>
      <c r="ES21">
        <v>1</v>
      </c>
      <c r="ET21">
        <v>0.50044604479987398</v>
      </c>
      <c r="EU21">
        <v>6.2065184032233399E-2</v>
      </c>
      <c r="EV21">
        <v>1.5523932498563001E-2</v>
      </c>
      <c r="EW21">
        <v>1</v>
      </c>
      <c r="EX21">
        <v>2</v>
      </c>
      <c r="EY21">
        <v>2</v>
      </c>
      <c r="EZ21" t="s">
        <v>344</v>
      </c>
      <c r="FA21">
        <v>2.9491700000000001</v>
      </c>
      <c r="FB21">
        <v>2.7239</v>
      </c>
      <c r="FC21">
        <v>8.7667200000000001E-2</v>
      </c>
      <c r="FD21">
        <v>9.8890900000000004E-2</v>
      </c>
      <c r="FE21">
        <v>9.8860199999999995E-2</v>
      </c>
      <c r="FF21">
        <v>6.8997000000000003E-2</v>
      </c>
      <c r="FG21">
        <v>24302.3</v>
      </c>
      <c r="FH21">
        <v>21921.7</v>
      </c>
      <c r="FI21">
        <v>24550</v>
      </c>
      <c r="FJ21">
        <v>23359.5</v>
      </c>
      <c r="FK21">
        <v>30086.1</v>
      </c>
      <c r="FL21">
        <v>30273.9</v>
      </c>
      <c r="FM21">
        <v>34254</v>
      </c>
      <c r="FN21">
        <v>33434.6</v>
      </c>
      <c r="FO21">
        <v>1.9888999999999999</v>
      </c>
      <c r="FP21">
        <v>1.9951000000000001</v>
      </c>
      <c r="FQ21">
        <v>2.54437E-2</v>
      </c>
      <c r="FR21">
        <v>0</v>
      </c>
      <c r="FS21">
        <v>26.564800000000002</v>
      </c>
      <c r="FT21">
        <v>999.9</v>
      </c>
      <c r="FU21">
        <v>50.793999999999997</v>
      </c>
      <c r="FV21">
        <v>30.917000000000002</v>
      </c>
      <c r="FW21">
        <v>22.954499999999999</v>
      </c>
      <c r="FX21">
        <v>59.080399999999997</v>
      </c>
      <c r="FY21">
        <v>40.212299999999999</v>
      </c>
      <c r="FZ21">
        <v>1</v>
      </c>
      <c r="GA21">
        <v>0.14991099999999999</v>
      </c>
      <c r="GB21">
        <v>1.6146400000000001</v>
      </c>
      <c r="GC21">
        <v>20.388100000000001</v>
      </c>
      <c r="GD21">
        <v>5.2446900000000003</v>
      </c>
      <c r="GE21">
        <v>12.0219</v>
      </c>
      <c r="GF21">
        <v>4.9577499999999999</v>
      </c>
      <c r="GG21">
        <v>3.3050000000000002</v>
      </c>
      <c r="GH21">
        <v>9999</v>
      </c>
      <c r="GI21">
        <v>9999</v>
      </c>
      <c r="GJ21">
        <v>468.8</v>
      </c>
      <c r="GK21">
        <v>9999</v>
      </c>
      <c r="GL21">
        <v>1.86859</v>
      </c>
      <c r="GM21">
        <v>1.87317</v>
      </c>
      <c r="GN21">
        <v>1.87595</v>
      </c>
      <c r="GO21">
        <v>1.8782399999999999</v>
      </c>
      <c r="GP21">
        <v>1.87073</v>
      </c>
      <c r="GQ21">
        <v>1.87246</v>
      </c>
      <c r="GR21">
        <v>1.86927</v>
      </c>
      <c r="GS21">
        <v>1.8736299999999999</v>
      </c>
      <c r="GT21" t="s">
        <v>345</v>
      </c>
      <c r="GU21" t="s">
        <v>19</v>
      </c>
      <c r="GV21" t="s">
        <v>19</v>
      </c>
      <c r="GW21" t="s">
        <v>19</v>
      </c>
      <c r="GX21" t="s">
        <v>346</v>
      </c>
      <c r="GY21" t="s">
        <v>347</v>
      </c>
      <c r="GZ21" t="s">
        <v>348</v>
      </c>
      <c r="HA21" t="s">
        <v>348</v>
      </c>
      <c r="HB21" t="s">
        <v>348</v>
      </c>
      <c r="HC21" t="s">
        <v>348</v>
      </c>
      <c r="HD21">
        <v>0</v>
      </c>
      <c r="HE21">
        <v>100</v>
      </c>
      <c r="HF21">
        <v>100</v>
      </c>
      <c r="HG21">
        <v>1.28</v>
      </c>
      <c r="HH21">
        <v>0.10199999999999999</v>
      </c>
      <c r="HI21">
        <v>2</v>
      </c>
      <c r="HJ21">
        <v>508.57600000000002</v>
      </c>
      <c r="HK21">
        <v>504.95800000000003</v>
      </c>
      <c r="HL21">
        <v>24.513500000000001</v>
      </c>
      <c r="HM21">
        <v>29.352599999999999</v>
      </c>
      <c r="HN21">
        <v>30.000499999999999</v>
      </c>
      <c r="HO21">
        <v>29.310600000000001</v>
      </c>
      <c r="HP21">
        <v>29.317299999999999</v>
      </c>
      <c r="HQ21">
        <v>20.7728</v>
      </c>
      <c r="HR21">
        <v>49.985700000000001</v>
      </c>
      <c r="HS21">
        <v>0</v>
      </c>
      <c r="HT21">
        <v>24.5183</v>
      </c>
      <c r="HU21">
        <v>400</v>
      </c>
      <c r="HV21">
        <v>12.017099999999999</v>
      </c>
      <c r="HW21">
        <v>102.066</v>
      </c>
      <c r="HX21">
        <v>101.93899999999999</v>
      </c>
    </row>
    <row r="22" spans="1:232" x14ac:dyDescent="0.25">
      <c r="A22">
        <v>8</v>
      </c>
      <c r="B22">
        <v>1566837700.5</v>
      </c>
      <c r="C22">
        <v>895.5</v>
      </c>
      <c r="D22" t="s">
        <v>365</v>
      </c>
      <c r="E22" t="s">
        <v>366</v>
      </c>
      <c r="G22">
        <v>1566837700.5</v>
      </c>
      <c r="H22">
        <f t="shared" si="0"/>
        <v>6.7062982707199563E-3</v>
      </c>
      <c r="I22">
        <f t="shared" si="1"/>
        <v>40.710267162641067</v>
      </c>
      <c r="J22">
        <f t="shared" si="2"/>
        <v>447.55099999999999</v>
      </c>
      <c r="K22">
        <f t="shared" si="3"/>
        <v>284.30996533273628</v>
      </c>
      <c r="L22">
        <f t="shared" si="4"/>
        <v>28.274263215962861</v>
      </c>
      <c r="M22">
        <f t="shared" si="5"/>
        <v>44.508375785413797</v>
      </c>
      <c r="N22">
        <f t="shared" si="6"/>
        <v>0.4642829866115662</v>
      </c>
      <c r="O22">
        <f t="shared" si="7"/>
        <v>2.2508797915282983</v>
      </c>
      <c r="P22">
        <f t="shared" si="8"/>
        <v>0.41690930638795448</v>
      </c>
      <c r="Q22">
        <f t="shared" si="9"/>
        <v>0.26442068450333356</v>
      </c>
      <c r="R22">
        <f t="shared" si="10"/>
        <v>321.45202938090222</v>
      </c>
      <c r="S22">
        <f t="shared" si="11"/>
        <v>27.603018718353457</v>
      </c>
      <c r="T22">
        <f t="shared" si="12"/>
        <v>27.0017</v>
      </c>
      <c r="U22">
        <f t="shared" si="13"/>
        <v>3.5795170702945032</v>
      </c>
      <c r="V22">
        <f t="shared" si="14"/>
        <v>55.230946991906194</v>
      </c>
      <c r="W22">
        <f t="shared" si="15"/>
        <v>2.0248854101641802</v>
      </c>
      <c r="X22">
        <f t="shared" si="16"/>
        <v>3.6662152659828857</v>
      </c>
      <c r="Y22">
        <f t="shared" si="17"/>
        <v>1.5546316601303229</v>
      </c>
      <c r="Z22">
        <f t="shared" si="18"/>
        <v>-295.74775373875008</v>
      </c>
      <c r="AA22">
        <f t="shared" si="19"/>
        <v>49.522702922048644</v>
      </c>
      <c r="AB22">
        <f t="shared" si="20"/>
        <v>4.7579564804909529</v>
      </c>
      <c r="AC22">
        <f t="shared" si="21"/>
        <v>79.984935044691753</v>
      </c>
      <c r="AD22">
        <v>-4.1207436768162103E-2</v>
      </c>
      <c r="AE22">
        <v>4.6258957741992297E-2</v>
      </c>
      <c r="AF22">
        <v>3.4567937687301802</v>
      </c>
      <c r="AG22">
        <v>0</v>
      </c>
      <c r="AH22">
        <v>0</v>
      </c>
      <c r="AI22">
        <f t="shared" si="22"/>
        <v>1</v>
      </c>
      <c r="AJ22">
        <f t="shared" si="23"/>
        <v>0</v>
      </c>
      <c r="AK22">
        <f t="shared" si="24"/>
        <v>52473.804898023998</v>
      </c>
      <c r="AL22" t="s">
        <v>342</v>
      </c>
      <c r="AM22">
        <v>0</v>
      </c>
      <c r="AN22">
        <v>0</v>
      </c>
      <c r="AO22">
        <f t="shared" si="25"/>
        <v>0</v>
      </c>
      <c r="AP22" t="e">
        <f t="shared" si="26"/>
        <v>#DIV/0!</v>
      </c>
      <c r="AQ22">
        <v>0</v>
      </c>
      <c r="AR22" t="s">
        <v>342</v>
      </c>
      <c r="AS22">
        <v>0</v>
      </c>
      <c r="AT22">
        <v>0</v>
      </c>
      <c r="AU22" t="e">
        <f t="shared" si="27"/>
        <v>#DIV/0!</v>
      </c>
      <c r="AV22">
        <v>0.5</v>
      </c>
      <c r="AW22">
        <f t="shared" si="28"/>
        <v>1681.2639001854809</v>
      </c>
      <c r="AX22">
        <f t="shared" si="29"/>
        <v>40.710267162641067</v>
      </c>
      <c r="AY22" t="e">
        <f t="shared" si="30"/>
        <v>#DIV/0!</v>
      </c>
      <c r="AZ22" t="e">
        <f t="shared" si="31"/>
        <v>#DIV/0!</v>
      </c>
      <c r="BA22">
        <f t="shared" si="32"/>
        <v>2.4214085104753522E-2</v>
      </c>
      <c r="BB22" t="e">
        <f t="shared" si="33"/>
        <v>#DIV/0!</v>
      </c>
      <c r="BC22" t="s">
        <v>342</v>
      </c>
      <c r="BD22">
        <v>0</v>
      </c>
      <c r="BE22">
        <f t="shared" si="34"/>
        <v>0</v>
      </c>
      <c r="BF22" t="e">
        <f t="shared" si="35"/>
        <v>#DIV/0!</v>
      </c>
      <c r="BG22" t="e">
        <f t="shared" si="36"/>
        <v>#DIV/0!</v>
      </c>
      <c r="BH22" t="e">
        <f t="shared" si="37"/>
        <v>#DIV/0!</v>
      </c>
      <c r="BI22" t="e">
        <f t="shared" si="38"/>
        <v>#DIV/0!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f t="shared" si="39"/>
        <v>2000.08</v>
      </c>
      <c r="CC22">
        <f t="shared" si="40"/>
        <v>1681.2639001854809</v>
      </c>
      <c r="CD22">
        <f t="shared" si="41"/>
        <v>0.8405983261596941</v>
      </c>
      <c r="CE22">
        <f t="shared" si="42"/>
        <v>0.19119665231938834</v>
      </c>
      <c r="CF22">
        <v>6</v>
      </c>
      <c r="CG22">
        <v>0.5</v>
      </c>
      <c r="CH22" t="s">
        <v>343</v>
      </c>
      <c r="CI22">
        <v>1566837700.5</v>
      </c>
      <c r="CJ22">
        <v>447.55099999999999</v>
      </c>
      <c r="CK22">
        <v>500.00900000000001</v>
      </c>
      <c r="CL22">
        <v>20.3611</v>
      </c>
      <c r="CM22">
        <v>12.476800000000001</v>
      </c>
      <c r="CN22">
        <v>499.96199999999999</v>
      </c>
      <c r="CO22">
        <v>99.3489</v>
      </c>
      <c r="CP22">
        <v>9.9823800000000004E-2</v>
      </c>
      <c r="CQ22">
        <v>27.409800000000001</v>
      </c>
      <c r="CR22">
        <v>27.0017</v>
      </c>
      <c r="CS22">
        <v>999.9</v>
      </c>
      <c r="CT22">
        <v>0</v>
      </c>
      <c r="CU22">
        <v>0</v>
      </c>
      <c r="CV22">
        <v>10002.5</v>
      </c>
      <c r="CW22">
        <v>0</v>
      </c>
      <c r="CX22">
        <v>1001.88</v>
      </c>
      <c r="CY22">
        <v>-52.457999999999998</v>
      </c>
      <c r="CZ22">
        <v>456.85300000000001</v>
      </c>
      <c r="DA22">
        <v>506.32600000000002</v>
      </c>
      <c r="DB22">
        <v>7.88429</v>
      </c>
      <c r="DC22">
        <v>446.07799999999997</v>
      </c>
      <c r="DD22">
        <v>500.00900000000001</v>
      </c>
      <c r="DE22">
        <v>20.2561</v>
      </c>
      <c r="DF22">
        <v>12.476800000000001</v>
      </c>
      <c r="DG22">
        <v>2.02285</v>
      </c>
      <c r="DH22">
        <v>1.23956</v>
      </c>
      <c r="DI22">
        <v>17.624400000000001</v>
      </c>
      <c r="DJ22">
        <v>10.0853</v>
      </c>
      <c r="DK22">
        <v>2000.08</v>
      </c>
      <c r="DL22">
        <v>0.98000699999999996</v>
      </c>
      <c r="DM22">
        <v>1.9992599999999999E-2</v>
      </c>
      <c r="DN22">
        <v>0</v>
      </c>
      <c r="DO22">
        <v>749.09299999999996</v>
      </c>
      <c r="DP22">
        <v>4.9996900000000002</v>
      </c>
      <c r="DQ22">
        <v>16976.599999999999</v>
      </c>
      <c r="DR22">
        <v>16113</v>
      </c>
      <c r="DS22">
        <v>46.311999999999998</v>
      </c>
      <c r="DT22">
        <v>47.186999999999998</v>
      </c>
      <c r="DU22">
        <v>46.875</v>
      </c>
      <c r="DV22">
        <v>46.375</v>
      </c>
      <c r="DW22">
        <v>47.5</v>
      </c>
      <c r="DX22">
        <v>1955.19</v>
      </c>
      <c r="DY22">
        <v>39.89</v>
      </c>
      <c r="DZ22">
        <v>0</v>
      </c>
      <c r="EA22">
        <v>1566837695.8</v>
      </c>
      <c r="EB22">
        <v>748.82682352941197</v>
      </c>
      <c r="EC22">
        <v>0.50294116452799598</v>
      </c>
      <c r="ED22">
        <v>-9.1176468936148893</v>
      </c>
      <c r="EE22">
        <v>16966.0470588235</v>
      </c>
      <c r="EF22">
        <v>10</v>
      </c>
      <c r="EG22">
        <v>1566837666.5</v>
      </c>
      <c r="EH22" t="s">
        <v>367</v>
      </c>
      <c r="EI22">
        <v>20</v>
      </c>
      <c r="EJ22">
        <v>1.4730000000000001</v>
      </c>
      <c r="EK22">
        <v>0.105</v>
      </c>
      <c r="EL22">
        <v>500</v>
      </c>
      <c r="EM22">
        <v>12</v>
      </c>
      <c r="EN22">
        <v>0.03</v>
      </c>
      <c r="EO22">
        <v>0.01</v>
      </c>
      <c r="EP22">
        <v>40.6488675310042</v>
      </c>
      <c r="EQ22">
        <v>-0.22733793212022699</v>
      </c>
      <c r="ER22">
        <v>0.112573261678973</v>
      </c>
      <c r="ES22">
        <v>1</v>
      </c>
      <c r="ET22">
        <v>0.47241766413882802</v>
      </c>
      <c r="EU22">
        <v>-2.9249832794489301E-2</v>
      </c>
      <c r="EV22">
        <v>4.4662784844783296E-3</v>
      </c>
      <c r="EW22">
        <v>1</v>
      </c>
      <c r="EX22">
        <v>2</v>
      </c>
      <c r="EY22">
        <v>2</v>
      </c>
      <c r="EZ22" t="s">
        <v>344</v>
      </c>
      <c r="FA22">
        <v>2.9490500000000002</v>
      </c>
      <c r="FB22">
        <v>2.72376</v>
      </c>
      <c r="FC22">
        <v>0.105881</v>
      </c>
      <c r="FD22">
        <v>0.116864</v>
      </c>
      <c r="FE22">
        <v>9.8619600000000002E-2</v>
      </c>
      <c r="FF22">
        <v>7.0668999999999996E-2</v>
      </c>
      <c r="FG22">
        <v>23813.3</v>
      </c>
      <c r="FH22">
        <v>21482.2</v>
      </c>
      <c r="FI22">
        <v>24546.5</v>
      </c>
      <c r="FJ22">
        <v>23357.5</v>
      </c>
      <c r="FK22">
        <v>30090.5</v>
      </c>
      <c r="FL22">
        <v>30217.1</v>
      </c>
      <c r="FM22">
        <v>34249.599999999999</v>
      </c>
      <c r="FN22">
        <v>33431.800000000003</v>
      </c>
      <c r="FO22">
        <v>1.98767</v>
      </c>
      <c r="FP22">
        <v>1.9940800000000001</v>
      </c>
      <c r="FQ22">
        <v>2.82004E-2</v>
      </c>
      <c r="FR22">
        <v>0</v>
      </c>
      <c r="FS22">
        <v>26.540299999999998</v>
      </c>
      <c r="FT22">
        <v>999.9</v>
      </c>
      <c r="FU22">
        <v>50.83</v>
      </c>
      <c r="FV22">
        <v>31.007999999999999</v>
      </c>
      <c r="FW22">
        <v>23.0929</v>
      </c>
      <c r="FX22">
        <v>59.490400000000001</v>
      </c>
      <c r="FY22">
        <v>40.336500000000001</v>
      </c>
      <c r="FZ22">
        <v>1</v>
      </c>
      <c r="GA22">
        <v>0.15629799999999999</v>
      </c>
      <c r="GB22">
        <v>1.8562399999999999</v>
      </c>
      <c r="GC22">
        <v>20.384699999999999</v>
      </c>
      <c r="GD22">
        <v>5.24125</v>
      </c>
      <c r="GE22">
        <v>12.0219</v>
      </c>
      <c r="GF22">
        <v>4.9572000000000003</v>
      </c>
      <c r="GG22">
        <v>3.3045499999999999</v>
      </c>
      <c r="GH22">
        <v>9999</v>
      </c>
      <c r="GI22">
        <v>9999</v>
      </c>
      <c r="GJ22">
        <v>468.9</v>
      </c>
      <c r="GK22">
        <v>9999</v>
      </c>
      <c r="GL22">
        <v>1.86859</v>
      </c>
      <c r="GM22">
        <v>1.87317</v>
      </c>
      <c r="GN22">
        <v>1.87598</v>
      </c>
      <c r="GO22">
        <v>1.87826</v>
      </c>
      <c r="GP22">
        <v>1.87073</v>
      </c>
      <c r="GQ22">
        <v>1.8724700000000001</v>
      </c>
      <c r="GR22">
        <v>1.8693</v>
      </c>
      <c r="GS22">
        <v>1.87361</v>
      </c>
      <c r="GT22" t="s">
        <v>345</v>
      </c>
      <c r="GU22" t="s">
        <v>19</v>
      </c>
      <c r="GV22" t="s">
        <v>19</v>
      </c>
      <c r="GW22" t="s">
        <v>19</v>
      </c>
      <c r="GX22" t="s">
        <v>346</v>
      </c>
      <c r="GY22" t="s">
        <v>347</v>
      </c>
      <c r="GZ22" t="s">
        <v>348</v>
      </c>
      <c r="HA22" t="s">
        <v>348</v>
      </c>
      <c r="HB22" t="s">
        <v>348</v>
      </c>
      <c r="HC22" t="s">
        <v>348</v>
      </c>
      <c r="HD22">
        <v>0</v>
      </c>
      <c r="HE22">
        <v>100</v>
      </c>
      <c r="HF22">
        <v>100</v>
      </c>
      <c r="HG22">
        <v>1.4730000000000001</v>
      </c>
      <c r="HH22">
        <v>0.105</v>
      </c>
      <c r="HI22">
        <v>2</v>
      </c>
      <c r="HJ22">
        <v>508.541</v>
      </c>
      <c r="HK22">
        <v>505.07</v>
      </c>
      <c r="HL22">
        <v>24.311800000000002</v>
      </c>
      <c r="HM22">
        <v>29.435400000000001</v>
      </c>
      <c r="HN22">
        <v>30.000399999999999</v>
      </c>
      <c r="HO22">
        <v>29.401299999999999</v>
      </c>
      <c r="HP22">
        <v>29.409199999999998</v>
      </c>
      <c r="HQ22">
        <v>24.832599999999999</v>
      </c>
      <c r="HR22">
        <v>48.301000000000002</v>
      </c>
      <c r="HS22">
        <v>0</v>
      </c>
      <c r="HT22">
        <v>24.314399999999999</v>
      </c>
      <c r="HU22">
        <v>500</v>
      </c>
      <c r="HV22">
        <v>12.429399999999999</v>
      </c>
      <c r="HW22">
        <v>102.05200000000001</v>
      </c>
      <c r="HX22">
        <v>101.931</v>
      </c>
    </row>
    <row r="23" spans="1:232" x14ac:dyDescent="0.25">
      <c r="A23">
        <v>9</v>
      </c>
      <c r="B23">
        <v>1566837807.5</v>
      </c>
      <c r="C23">
        <v>1002.5</v>
      </c>
      <c r="D23" t="s">
        <v>368</v>
      </c>
      <c r="E23" t="s">
        <v>369</v>
      </c>
      <c r="G23">
        <v>1566837807.5</v>
      </c>
      <c r="H23">
        <f t="shared" si="0"/>
        <v>6.3720618171441996E-3</v>
      </c>
      <c r="I23">
        <f t="shared" si="1"/>
        <v>41.560109626207847</v>
      </c>
      <c r="J23">
        <f t="shared" si="2"/>
        <v>546.02099999999996</v>
      </c>
      <c r="K23">
        <f t="shared" si="3"/>
        <v>368.71785419368103</v>
      </c>
      <c r="L23">
        <f t="shared" si="4"/>
        <v>36.667802221917519</v>
      </c>
      <c r="M23">
        <f t="shared" si="5"/>
        <v>54.300028624317008</v>
      </c>
      <c r="N23">
        <f t="shared" si="6"/>
        <v>0.43846429728957609</v>
      </c>
      <c r="O23">
        <f t="shared" si="7"/>
        <v>2.2393373417776061</v>
      </c>
      <c r="P23">
        <f t="shared" si="8"/>
        <v>0.39575895723236293</v>
      </c>
      <c r="Q23">
        <f t="shared" si="9"/>
        <v>0.25083872983011524</v>
      </c>
      <c r="R23">
        <f t="shared" si="10"/>
        <v>321.42649349549725</v>
      </c>
      <c r="S23">
        <f t="shared" si="11"/>
        <v>27.674964517905281</v>
      </c>
      <c r="T23">
        <f t="shared" si="12"/>
        <v>26.957100000000001</v>
      </c>
      <c r="U23">
        <f t="shared" si="13"/>
        <v>3.5701514702944763</v>
      </c>
      <c r="V23">
        <f t="shared" si="14"/>
        <v>55.061181698330039</v>
      </c>
      <c r="W23">
        <f t="shared" si="15"/>
        <v>2.0139265150601</v>
      </c>
      <c r="X23">
        <f t="shared" si="16"/>
        <v>3.6576158610144409</v>
      </c>
      <c r="Y23">
        <f t="shared" si="17"/>
        <v>1.5562249552343763</v>
      </c>
      <c r="Z23">
        <f t="shared" si="18"/>
        <v>-281.00792613605921</v>
      </c>
      <c r="AA23">
        <f t="shared" si="19"/>
        <v>49.81202405806679</v>
      </c>
      <c r="AB23">
        <f t="shared" si="20"/>
        <v>4.808385602684857</v>
      </c>
      <c r="AC23">
        <f t="shared" si="21"/>
        <v>95.038977020189662</v>
      </c>
      <c r="AD23">
        <v>-4.08973055752219E-2</v>
      </c>
      <c r="AE23">
        <v>4.5910808308932398E-2</v>
      </c>
      <c r="AF23">
        <v>3.4361754926320001</v>
      </c>
      <c r="AG23">
        <v>0</v>
      </c>
      <c r="AH23">
        <v>0</v>
      </c>
      <c r="AI23">
        <f t="shared" si="22"/>
        <v>1</v>
      </c>
      <c r="AJ23">
        <f t="shared" si="23"/>
        <v>0</v>
      </c>
      <c r="AK23">
        <f t="shared" si="24"/>
        <v>52101.527964939487</v>
      </c>
      <c r="AL23" t="s">
        <v>342</v>
      </c>
      <c r="AM23">
        <v>0</v>
      </c>
      <c r="AN23">
        <v>0</v>
      </c>
      <c r="AO23">
        <f t="shared" si="25"/>
        <v>0</v>
      </c>
      <c r="AP23" t="e">
        <f t="shared" si="26"/>
        <v>#DIV/0!</v>
      </c>
      <c r="AQ23">
        <v>0</v>
      </c>
      <c r="AR23" t="s">
        <v>342</v>
      </c>
      <c r="AS23">
        <v>0</v>
      </c>
      <c r="AT23">
        <v>0</v>
      </c>
      <c r="AU23" t="e">
        <f t="shared" si="27"/>
        <v>#DIV/0!</v>
      </c>
      <c r="AV23">
        <v>0.5</v>
      </c>
      <c r="AW23">
        <f t="shared" si="28"/>
        <v>1681.1295001854958</v>
      </c>
      <c r="AX23">
        <f t="shared" si="29"/>
        <v>41.560109626207847</v>
      </c>
      <c r="AY23" t="e">
        <f t="shared" si="30"/>
        <v>#DIV/0!</v>
      </c>
      <c r="AZ23" t="e">
        <f t="shared" si="31"/>
        <v>#DIV/0!</v>
      </c>
      <c r="BA23">
        <f t="shared" si="32"/>
        <v>2.4721539668194573E-2</v>
      </c>
      <c r="BB23" t="e">
        <f t="shared" si="33"/>
        <v>#DIV/0!</v>
      </c>
      <c r="BC23" t="s">
        <v>342</v>
      </c>
      <c r="BD23">
        <v>0</v>
      </c>
      <c r="BE23">
        <f t="shared" si="34"/>
        <v>0</v>
      </c>
      <c r="BF23" t="e">
        <f t="shared" si="35"/>
        <v>#DIV/0!</v>
      </c>
      <c r="BG23" t="e">
        <f t="shared" si="36"/>
        <v>#DIV/0!</v>
      </c>
      <c r="BH23" t="e">
        <f t="shared" si="37"/>
        <v>#DIV/0!</v>
      </c>
      <c r="BI23" t="e">
        <f t="shared" si="38"/>
        <v>#DIV/0!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f t="shared" si="39"/>
        <v>1999.92</v>
      </c>
      <c r="CC23">
        <f t="shared" si="40"/>
        <v>1681.1295001854958</v>
      </c>
      <c r="CD23">
        <f t="shared" si="41"/>
        <v>0.84059837402770898</v>
      </c>
      <c r="CE23">
        <f t="shared" si="42"/>
        <v>0.19119674805541814</v>
      </c>
      <c r="CF23">
        <v>6</v>
      </c>
      <c r="CG23">
        <v>0.5</v>
      </c>
      <c r="CH23" t="s">
        <v>343</v>
      </c>
      <c r="CI23">
        <v>1566837807.5</v>
      </c>
      <c r="CJ23">
        <v>546.02099999999996</v>
      </c>
      <c r="CK23">
        <v>600.05799999999999</v>
      </c>
      <c r="CL23">
        <v>20.251300000000001</v>
      </c>
      <c r="CM23">
        <v>12.761100000000001</v>
      </c>
      <c r="CN23">
        <v>500.09500000000003</v>
      </c>
      <c r="CO23">
        <v>99.346100000000007</v>
      </c>
      <c r="CP23">
        <v>0.100677</v>
      </c>
      <c r="CQ23">
        <v>27.369700000000002</v>
      </c>
      <c r="CR23">
        <v>26.957100000000001</v>
      </c>
      <c r="CS23">
        <v>999.9</v>
      </c>
      <c r="CT23">
        <v>0</v>
      </c>
      <c r="CU23">
        <v>0</v>
      </c>
      <c r="CV23">
        <v>9927.5</v>
      </c>
      <c r="CW23">
        <v>0</v>
      </c>
      <c r="CX23">
        <v>1257.74</v>
      </c>
      <c r="CY23">
        <v>-54.037500000000001</v>
      </c>
      <c r="CZ23">
        <v>557.30700000000002</v>
      </c>
      <c r="DA23">
        <v>607.81399999999996</v>
      </c>
      <c r="DB23">
        <v>7.4902100000000003</v>
      </c>
      <c r="DC23">
        <v>544.50599999999997</v>
      </c>
      <c r="DD23">
        <v>600.05799999999999</v>
      </c>
      <c r="DE23">
        <v>20.133299999999998</v>
      </c>
      <c r="DF23">
        <v>12.761100000000001</v>
      </c>
      <c r="DG23">
        <v>2.0118900000000002</v>
      </c>
      <c r="DH23">
        <v>1.26776</v>
      </c>
      <c r="DI23">
        <v>17.5382</v>
      </c>
      <c r="DJ23">
        <v>10.422000000000001</v>
      </c>
      <c r="DK23">
        <v>1999.92</v>
      </c>
      <c r="DL23">
        <v>0.98000399999999999</v>
      </c>
      <c r="DM23">
        <v>1.9995499999999999E-2</v>
      </c>
      <c r="DN23">
        <v>0</v>
      </c>
      <c r="DO23">
        <v>749.53800000000001</v>
      </c>
      <c r="DP23">
        <v>4.9996900000000002</v>
      </c>
      <c r="DQ23">
        <v>17383.8</v>
      </c>
      <c r="DR23">
        <v>16111.6</v>
      </c>
      <c r="DS23">
        <v>46.186999999999998</v>
      </c>
      <c r="DT23">
        <v>47.061999999999998</v>
      </c>
      <c r="DU23">
        <v>46.811999999999998</v>
      </c>
      <c r="DV23">
        <v>46.125</v>
      </c>
      <c r="DW23">
        <v>47.375</v>
      </c>
      <c r="DX23">
        <v>1955.03</v>
      </c>
      <c r="DY23">
        <v>39.89</v>
      </c>
      <c r="DZ23">
        <v>0</v>
      </c>
      <c r="EA23">
        <v>1566837802.5999999</v>
      </c>
      <c r="EB23">
        <v>749.69376470588202</v>
      </c>
      <c r="EC23">
        <v>-6.6421559780904804E-2</v>
      </c>
      <c r="ED23">
        <v>-188.995102465965</v>
      </c>
      <c r="EE23">
        <v>17251.311764705901</v>
      </c>
      <c r="EF23">
        <v>10</v>
      </c>
      <c r="EG23">
        <v>1566837771.5</v>
      </c>
      <c r="EH23" t="s">
        <v>370</v>
      </c>
      <c r="EI23">
        <v>21</v>
      </c>
      <c r="EJ23">
        <v>1.5149999999999999</v>
      </c>
      <c r="EK23">
        <v>0.11799999999999999</v>
      </c>
      <c r="EL23">
        <v>600</v>
      </c>
      <c r="EM23">
        <v>13</v>
      </c>
      <c r="EN23">
        <v>0.04</v>
      </c>
      <c r="EO23">
        <v>0.01</v>
      </c>
      <c r="EP23">
        <v>41.462024868954401</v>
      </c>
      <c r="EQ23">
        <v>-5.3676940735400899E-2</v>
      </c>
      <c r="ER23">
        <v>8.37912914689036E-2</v>
      </c>
      <c r="ES23">
        <v>1</v>
      </c>
      <c r="ET23">
        <v>0.44683125947310998</v>
      </c>
      <c r="EU23">
        <v>-3.9793170184889301E-2</v>
      </c>
      <c r="EV23">
        <v>4.4738766302064702E-3</v>
      </c>
      <c r="EW23">
        <v>1</v>
      </c>
      <c r="EX23">
        <v>2</v>
      </c>
      <c r="EY23">
        <v>2</v>
      </c>
      <c r="EZ23" t="s">
        <v>344</v>
      </c>
      <c r="FA23">
        <v>2.9493900000000002</v>
      </c>
      <c r="FB23">
        <v>2.72397</v>
      </c>
      <c r="FC23">
        <v>0.12263499999999999</v>
      </c>
      <c r="FD23">
        <v>0.133192</v>
      </c>
      <c r="FE23">
        <v>9.8179299999999997E-2</v>
      </c>
      <c r="FF23">
        <v>7.18583E-2</v>
      </c>
      <c r="FG23">
        <v>23367.1</v>
      </c>
      <c r="FH23">
        <v>21085.4</v>
      </c>
      <c r="FI23">
        <v>24546.6</v>
      </c>
      <c r="FJ23">
        <v>23358.1</v>
      </c>
      <c r="FK23">
        <v>30105.599999999999</v>
      </c>
      <c r="FL23">
        <v>30179.9</v>
      </c>
      <c r="FM23">
        <v>34249.800000000003</v>
      </c>
      <c r="FN23">
        <v>33433.300000000003</v>
      </c>
      <c r="FO23">
        <v>1.9875700000000001</v>
      </c>
      <c r="FP23">
        <v>1.9938199999999999</v>
      </c>
      <c r="FQ23">
        <v>5.0179700000000001E-2</v>
      </c>
      <c r="FR23">
        <v>0</v>
      </c>
      <c r="FS23">
        <v>26.135899999999999</v>
      </c>
      <c r="FT23">
        <v>999.9</v>
      </c>
      <c r="FU23">
        <v>50.805999999999997</v>
      </c>
      <c r="FV23">
        <v>31.109000000000002</v>
      </c>
      <c r="FW23">
        <v>23.2136</v>
      </c>
      <c r="FX23">
        <v>57.430399999999999</v>
      </c>
      <c r="FY23">
        <v>40.1282</v>
      </c>
      <c r="FZ23">
        <v>1</v>
      </c>
      <c r="GA23">
        <v>0.15423799999999999</v>
      </c>
      <c r="GB23">
        <v>0.91468899999999997</v>
      </c>
      <c r="GC23">
        <v>20.393799999999999</v>
      </c>
      <c r="GD23">
        <v>5.2442500000000001</v>
      </c>
      <c r="GE23">
        <v>12.0219</v>
      </c>
      <c r="GF23">
        <v>4.9575500000000003</v>
      </c>
      <c r="GG23">
        <v>3.3048299999999999</v>
      </c>
      <c r="GH23">
        <v>9999</v>
      </c>
      <c r="GI23">
        <v>9999</v>
      </c>
      <c r="GJ23">
        <v>468.9</v>
      </c>
      <c r="GK23">
        <v>9999</v>
      </c>
      <c r="GL23">
        <v>1.86859</v>
      </c>
      <c r="GM23">
        <v>1.87317</v>
      </c>
      <c r="GN23">
        <v>1.8759999999999999</v>
      </c>
      <c r="GO23">
        <v>1.8782399999999999</v>
      </c>
      <c r="GP23">
        <v>1.87073</v>
      </c>
      <c r="GQ23">
        <v>1.8724700000000001</v>
      </c>
      <c r="GR23">
        <v>1.86934</v>
      </c>
      <c r="GS23">
        <v>1.8736299999999999</v>
      </c>
      <c r="GT23" t="s">
        <v>345</v>
      </c>
      <c r="GU23" t="s">
        <v>19</v>
      </c>
      <c r="GV23" t="s">
        <v>19</v>
      </c>
      <c r="GW23" t="s">
        <v>19</v>
      </c>
      <c r="GX23" t="s">
        <v>346</v>
      </c>
      <c r="GY23" t="s">
        <v>347</v>
      </c>
      <c r="GZ23" t="s">
        <v>348</v>
      </c>
      <c r="HA23" t="s">
        <v>348</v>
      </c>
      <c r="HB23" t="s">
        <v>348</v>
      </c>
      <c r="HC23" t="s">
        <v>348</v>
      </c>
      <c r="HD23">
        <v>0</v>
      </c>
      <c r="HE23">
        <v>100</v>
      </c>
      <c r="HF23">
        <v>100</v>
      </c>
      <c r="HG23">
        <v>1.5149999999999999</v>
      </c>
      <c r="HH23">
        <v>0.11799999999999999</v>
      </c>
      <c r="HI23">
        <v>2</v>
      </c>
      <c r="HJ23">
        <v>508.74700000000001</v>
      </c>
      <c r="HK23">
        <v>505.20600000000002</v>
      </c>
      <c r="HL23">
        <v>25.082000000000001</v>
      </c>
      <c r="HM23">
        <v>29.4373</v>
      </c>
      <c r="HN23">
        <v>29.9999</v>
      </c>
      <c r="HO23">
        <v>29.434100000000001</v>
      </c>
      <c r="HP23">
        <v>29.443999999999999</v>
      </c>
      <c r="HQ23">
        <v>28.7728</v>
      </c>
      <c r="HR23">
        <v>47.2791</v>
      </c>
      <c r="HS23">
        <v>0</v>
      </c>
      <c r="HT23">
        <v>25.104099999999999</v>
      </c>
      <c r="HU23">
        <v>600</v>
      </c>
      <c r="HV23">
        <v>12.799099999999999</v>
      </c>
      <c r="HW23">
        <v>102.05200000000001</v>
      </c>
      <c r="HX23">
        <v>101.935</v>
      </c>
    </row>
    <row r="24" spans="1:232" x14ac:dyDescent="0.25">
      <c r="A24">
        <v>10</v>
      </c>
      <c r="B24">
        <v>1566837911.5</v>
      </c>
      <c r="C24">
        <v>1106.5</v>
      </c>
      <c r="D24" t="s">
        <v>371</v>
      </c>
      <c r="E24" t="s">
        <v>372</v>
      </c>
      <c r="G24">
        <v>1566837911.5</v>
      </c>
      <c r="H24">
        <f t="shared" si="0"/>
        <v>5.9562480894249674E-3</v>
      </c>
      <c r="I24">
        <f t="shared" si="1"/>
        <v>42.129585403066358</v>
      </c>
      <c r="J24">
        <f t="shared" si="2"/>
        <v>644.95399999999995</v>
      </c>
      <c r="K24">
        <f t="shared" si="3"/>
        <v>447.85652955422438</v>
      </c>
      <c r="L24">
        <f t="shared" si="4"/>
        <v>44.539334103450265</v>
      </c>
      <c r="M24">
        <f t="shared" si="5"/>
        <v>64.140678524769996</v>
      </c>
      <c r="N24">
        <f t="shared" si="6"/>
        <v>0.39936895961022972</v>
      </c>
      <c r="O24">
        <f t="shared" si="7"/>
        <v>2.2471598196271003</v>
      </c>
      <c r="P24">
        <f t="shared" si="8"/>
        <v>0.36372020845107378</v>
      </c>
      <c r="Q24">
        <f t="shared" si="9"/>
        <v>0.23026226878915029</v>
      </c>
      <c r="R24">
        <f t="shared" si="10"/>
        <v>321.42010952414887</v>
      </c>
      <c r="S24">
        <f t="shared" si="11"/>
        <v>27.899168239458962</v>
      </c>
      <c r="T24">
        <f t="shared" si="12"/>
        <v>27.085000000000001</v>
      </c>
      <c r="U24">
        <f t="shared" si="13"/>
        <v>3.5970667710756787</v>
      </c>
      <c r="V24">
        <f t="shared" si="14"/>
        <v>54.794452471634237</v>
      </c>
      <c r="W24">
        <f t="shared" si="15"/>
        <v>2.0144294662785005</v>
      </c>
      <c r="X24">
        <f t="shared" si="16"/>
        <v>3.676338343414093</v>
      </c>
      <c r="Y24">
        <f t="shared" si="17"/>
        <v>1.5826373047971782</v>
      </c>
      <c r="Z24">
        <f t="shared" si="18"/>
        <v>-262.67054074364108</v>
      </c>
      <c r="AA24">
        <f t="shared" si="19"/>
        <v>45.05526854479433</v>
      </c>
      <c r="AB24">
        <f t="shared" si="20"/>
        <v>4.3387332501783389</v>
      </c>
      <c r="AC24">
        <f t="shared" si="21"/>
        <v>108.14357057548045</v>
      </c>
      <c r="AD24">
        <v>-4.11073291581757E-2</v>
      </c>
      <c r="AE24">
        <v>4.6146578179874297E-2</v>
      </c>
      <c r="AF24">
        <v>3.45014420024218</v>
      </c>
      <c r="AG24">
        <v>0</v>
      </c>
      <c r="AH24">
        <v>0</v>
      </c>
      <c r="AI24">
        <f t="shared" si="22"/>
        <v>1</v>
      </c>
      <c r="AJ24">
        <f t="shared" si="23"/>
        <v>0</v>
      </c>
      <c r="AK24">
        <f t="shared" si="24"/>
        <v>52343.312221646229</v>
      </c>
      <c r="AL24" t="s">
        <v>342</v>
      </c>
      <c r="AM24">
        <v>0</v>
      </c>
      <c r="AN24">
        <v>0</v>
      </c>
      <c r="AO24">
        <f t="shared" si="25"/>
        <v>0</v>
      </c>
      <c r="AP24" t="e">
        <f t="shared" si="26"/>
        <v>#DIV/0!</v>
      </c>
      <c r="AQ24">
        <v>0</v>
      </c>
      <c r="AR24" t="s">
        <v>342</v>
      </c>
      <c r="AS24">
        <v>0</v>
      </c>
      <c r="AT24">
        <v>0</v>
      </c>
      <c r="AU24" t="e">
        <f t="shared" si="27"/>
        <v>#DIV/0!</v>
      </c>
      <c r="AV24">
        <v>0.5</v>
      </c>
      <c r="AW24">
        <f t="shared" si="28"/>
        <v>1681.0959001854994</v>
      </c>
      <c r="AX24">
        <f t="shared" si="29"/>
        <v>42.129585403066358</v>
      </c>
      <c r="AY24" t="e">
        <f t="shared" si="30"/>
        <v>#DIV/0!</v>
      </c>
      <c r="AZ24" t="e">
        <f t="shared" si="31"/>
        <v>#DIV/0!</v>
      </c>
      <c r="BA24">
        <f t="shared" si="32"/>
        <v>2.5060786477688512E-2</v>
      </c>
      <c r="BB24" t="e">
        <f t="shared" si="33"/>
        <v>#DIV/0!</v>
      </c>
      <c r="BC24" t="s">
        <v>342</v>
      </c>
      <c r="BD24">
        <v>0</v>
      </c>
      <c r="BE24">
        <f t="shared" si="34"/>
        <v>0</v>
      </c>
      <c r="BF24" t="e">
        <f t="shared" si="35"/>
        <v>#DIV/0!</v>
      </c>
      <c r="BG24" t="e">
        <f t="shared" si="36"/>
        <v>#DIV/0!</v>
      </c>
      <c r="BH24" t="e">
        <f t="shared" si="37"/>
        <v>#DIV/0!</v>
      </c>
      <c r="BI24" t="e">
        <f t="shared" si="38"/>
        <v>#DIV/0!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f t="shared" si="39"/>
        <v>1999.88</v>
      </c>
      <c r="CC24">
        <f t="shared" si="40"/>
        <v>1681.0959001854994</v>
      </c>
      <c r="CD24">
        <f t="shared" si="41"/>
        <v>0.84059838599590941</v>
      </c>
      <c r="CE24">
        <f t="shared" si="42"/>
        <v>0.19119677199181914</v>
      </c>
      <c r="CF24">
        <v>6</v>
      </c>
      <c r="CG24">
        <v>0.5</v>
      </c>
      <c r="CH24" t="s">
        <v>343</v>
      </c>
      <c r="CI24">
        <v>1566837911.5</v>
      </c>
      <c r="CJ24">
        <v>644.95399999999995</v>
      </c>
      <c r="CK24">
        <v>700.11599999999999</v>
      </c>
      <c r="CL24">
        <v>20.255700000000001</v>
      </c>
      <c r="CM24">
        <v>13.253399999999999</v>
      </c>
      <c r="CN24">
        <v>500.03</v>
      </c>
      <c r="CO24">
        <v>99.349699999999999</v>
      </c>
      <c r="CP24">
        <v>0.10030500000000001</v>
      </c>
      <c r="CQ24">
        <v>27.456900000000001</v>
      </c>
      <c r="CR24">
        <v>27.085000000000001</v>
      </c>
      <c r="CS24">
        <v>999.9</v>
      </c>
      <c r="CT24">
        <v>0</v>
      </c>
      <c r="CU24">
        <v>0</v>
      </c>
      <c r="CV24">
        <v>9978.1200000000008</v>
      </c>
      <c r="CW24">
        <v>0</v>
      </c>
      <c r="CX24">
        <v>1845.71</v>
      </c>
      <c r="CY24">
        <v>-55.162199999999999</v>
      </c>
      <c r="CZ24">
        <v>658.28800000000001</v>
      </c>
      <c r="DA24">
        <v>709.52</v>
      </c>
      <c r="DB24">
        <v>7.0023099999999996</v>
      </c>
      <c r="DC24">
        <v>643.30999999999995</v>
      </c>
      <c r="DD24">
        <v>700.11599999999999</v>
      </c>
      <c r="DE24">
        <v>20.1327</v>
      </c>
      <c r="DF24">
        <v>13.253399999999999</v>
      </c>
      <c r="DG24">
        <v>2.0124</v>
      </c>
      <c r="DH24">
        <v>1.3167199999999999</v>
      </c>
      <c r="DI24">
        <v>17.542200000000001</v>
      </c>
      <c r="DJ24">
        <v>10.991099999999999</v>
      </c>
      <c r="DK24">
        <v>1999.88</v>
      </c>
      <c r="DL24">
        <v>0.98000399999999999</v>
      </c>
      <c r="DM24">
        <v>1.9995499999999999E-2</v>
      </c>
      <c r="DN24">
        <v>0</v>
      </c>
      <c r="DO24">
        <v>748.69500000000005</v>
      </c>
      <c r="DP24">
        <v>4.9996900000000002</v>
      </c>
      <c r="DQ24">
        <v>18016.400000000001</v>
      </c>
      <c r="DR24">
        <v>16111.3</v>
      </c>
      <c r="DS24">
        <v>46.125</v>
      </c>
      <c r="DT24">
        <v>46.875</v>
      </c>
      <c r="DU24">
        <v>46.686999999999998</v>
      </c>
      <c r="DV24">
        <v>46</v>
      </c>
      <c r="DW24">
        <v>47.25</v>
      </c>
      <c r="DX24">
        <v>1954.99</v>
      </c>
      <c r="DY24">
        <v>39.89</v>
      </c>
      <c r="DZ24">
        <v>0</v>
      </c>
      <c r="EA24">
        <v>1566837907</v>
      </c>
      <c r="EB24">
        <v>748.31335294117605</v>
      </c>
      <c r="EC24">
        <v>-1.34117648816791</v>
      </c>
      <c r="ED24">
        <v>2194.70588386497</v>
      </c>
      <c r="EE24">
        <v>17783.4352941176</v>
      </c>
      <c r="EF24">
        <v>10</v>
      </c>
      <c r="EG24">
        <v>1566837874.5</v>
      </c>
      <c r="EH24" t="s">
        <v>373</v>
      </c>
      <c r="EI24">
        <v>22</v>
      </c>
      <c r="EJ24">
        <v>1.6439999999999999</v>
      </c>
      <c r="EK24">
        <v>0.123</v>
      </c>
      <c r="EL24">
        <v>700</v>
      </c>
      <c r="EM24">
        <v>13</v>
      </c>
      <c r="EN24">
        <v>0.04</v>
      </c>
      <c r="EO24">
        <v>0.02</v>
      </c>
      <c r="EP24">
        <v>41.980494341064897</v>
      </c>
      <c r="EQ24">
        <v>-0.27603150031842799</v>
      </c>
      <c r="ER24">
        <v>0.10550088557494799</v>
      </c>
      <c r="ES24">
        <v>1</v>
      </c>
      <c r="ET24">
        <v>0.409730198592409</v>
      </c>
      <c r="EU24">
        <v>-4.5809040344825698E-2</v>
      </c>
      <c r="EV24">
        <v>5.3581422355054196E-3</v>
      </c>
      <c r="EW24">
        <v>1</v>
      </c>
      <c r="EX24">
        <v>2</v>
      </c>
      <c r="EY24">
        <v>2</v>
      </c>
      <c r="EZ24" t="s">
        <v>344</v>
      </c>
      <c r="FA24">
        <v>2.94929</v>
      </c>
      <c r="FB24">
        <v>2.72403</v>
      </c>
      <c r="FC24">
        <v>0.13804</v>
      </c>
      <c r="FD24">
        <v>0.148231</v>
      </c>
      <c r="FE24">
        <v>9.8186999999999997E-2</v>
      </c>
      <c r="FF24">
        <v>7.3915599999999998E-2</v>
      </c>
      <c r="FG24">
        <v>22959.200000000001</v>
      </c>
      <c r="FH24">
        <v>20721.2</v>
      </c>
      <c r="FI24">
        <v>24549.1</v>
      </c>
      <c r="FJ24">
        <v>23359.9</v>
      </c>
      <c r="FK24">
        <v>30108.7</v>
      </c>
      <c r="FL24">
        <v>30115.7</v>
      </c>
      <c r="FM24">
        <v>34253.5</v>
      </c>
      <c r="FN24">
        <v>33436.400000000001</v>
      </c>
      <c r="FO24">
        <v>1.9877</v>
      </c>
      <c r="FP24">
        <v>1.9954799999999999</v>
      </c>
      <c r="FQ24">
        <v>6.63102E-2</v>
      </c>
      <c r="FR24">
        <v>0</v>
      </c>
      <c r="FS24">
        <v>25.9998</v>
      </c>
      <c r="FT24">
        <v>999.9</v>
      </c>
      <c r="FU24">
        <v>50.780999999999999</v>
      </c>
      <c r="FV24">
        <v>31.189</v>
      </c>
      <c r="FW24">
        <v>23.310400000000001</v>
      </c>
      <c r="FX24">
        <v>56.450400000000002</v>
      </c>
      <c r="FY24">
        <v>40.204300000000003</v>
      </c>
      <c r="FZ24">
        <v>1</v>
      </c>
      <c r="GA24">
        <v>0.150892</v>
      </c>
      <c r="GB24">
        <v>1.6312500000000001</v>
      </c>
      <c r="GC24">
        <v>20.387799999999999</v>
      </c>
      <c r="GD24">
        <v>5.2448399999999999</v>
      </c>
      <c r="GE24">
        <v>12.0219</v>
      </c>
      <c r="GF24">
        <v>4.9577</v>
      </c>
      <c r="GG24">
        <v>3.3050000000000002</v>
      </c>
      <c r="GH24">
        <v>9999</v>
      </c>
      <c r="GI24">
        <v>9999</v>
      </c>
      <c r="GJ24">
        <v>468.9</v>
      </c>
      <c r="GK24">
        <v>9999</v>
      </c>
      <c r="GL24">
        <v>1.86859</v>
      </c>
      <c r="GM24">
        <v>1.87317</v>
      </c>
      <c r="GN24">
        <v>1.87595</v>
      </c>
      <c r="GO24">
        <v>1.87822</v>
      </c>
      <c r="GP24">
        <v>1.87073</v>
      </c>
      <c r="GQ24">
        <v>1.8725000000000001</v>
      </c>
      <c r="GR24">
        <v>1.8693500000000001</v>
      </c>
      <c r="GS24">
        <v>1.8736200000000001</v>
      </c>
      <c r="GT24" t="s">
        <v>345</v>
      </c>
      <c r="GU24" t="s">
        <v>19</v>
      </c>
      <c r="GV24" t="s">
        <v>19</v>
      </c>
      <c r="GW24" t="s">
        <v>19</v>
      </c>
      <c r="GX24" t="s">
        <v>346</v>
      </c>
      <c r="GY24" t="s">
        <v>347</v>
      </c>
      <c r="GZ24" t="s">
        <v>348</v>
      </c>
      <c r="HA24" t="s">
        <v>348</v>
      </c>
      <c r="HB24" t="s">
        <v>348</v>
      </c>
      <c r="HC24" t="s">
        <v>348</v>
      </c>
      <c r="HD24">
        <v>0</v>
      </c>
      <c r="HE24">
        <v>100</v>
      </c>
      <c r="HF24">
        <v>100</v>
      </c>
      <c r="HG24">
        <v>1.6439999999999999</v>
      </c>
      <c r="HH24">
        <v>0.123</v>
      </c>
      <c r="HI24">
        <v>2</v>
      </c>
      <c r="HJ24">
        <v>508.61500000000001</v>
      </c>
      <c r="HK24">
        <v>506.13099999999997</v>
      </c>
      <c r="HL24">
        <v>24.7181</v>
      </c>
      <c r="HM24">
        <v>29.369599999999998</v>
      </c>
      <c r="HN24">
        <v>30.0001</v>
      </c>
      <c r="HO24">
        <v>29.408200000000001</v>
      </c>
      <c r="HP24">
        <v>29.422499999999999</v>
      </c>
      <c r="HQ24">
        <v>32.615299999999998</v>
      </c>
      <c r="HR24">
        <v>45.542299999999997</v>
      </c>
      <c r="HS24">
        <v>0</v>
      </c>
      <c r="HT24">
        <v>24.642900000000001</v>
      </c>
      <c r="HU24">
        <v>700</v>
      </c>
      <c r="HV24">
        <v>13.2789</v>
      </c>
      <c r="HW24">
        <v>102.063</v>
      </c>
      <c r="HX24">
        <v>101.943</v>
      </c>
    </row>
    <row r="25" spans="1:232" x14ac:dyDescent="0.25">
      <c r="A25">
        <v>11</v>
      </c>
      <c r="B25">
        <v>1566838019.5</v>
      </c>
      <c r="C25">
        <v>1214.5</v>
      </c>
      <c r="D25" t="s">
        <v>374</v>
      </c>
      <c r="E25" t="s">
        <v>375</v>
      </c>
      <c r="G25">
        <v>1566838019.5</v>
      </c>
      <c r="H25">
        <f t="shared" si="0"/>
        <v>5.7445517064557269E-3</v>
      </c>
      <c r="I25">
        <f t="shared" si="1"/>
        <v>41.797099263765226</v>
      </c>
      <c r="J25">
        <f t="shared" si="2"/>
        <v>744.673</v>
      </c>
      <c r="K25">
        <f t="shared" si="3"/>
        <v>540.57286388948069</v>
      </c>
      <c r="L25">
        <f t="shared" si="4"/>
        <v>53.762404432269221</v>
      </c>
      <c r="M25">
        <f t="shared" si="5"/>
        <v>74.061081623172996</v>
      </c>
      <c r="N25">
        <f t="shared" si="6"/>
        <v>0.38543324363646547</v>
      </c>
      <c r="O25">
        <f t="shared" si="7"/>
        <v>2.2536447666569286</v>
      </c>
      <c r="P25">
        <f t="shared" si="8"/>
        <v>0.35220496533583306</v>
      </c>
      <c r="Q25">
        <f t="shared" si="9"/>
        <v>0.22287432429463966</v>
      </c>
      <c r="R25">
        <f t="shared" si="10"/>
        <v>321.44404941671121</v>
      </c>
      <c r="S25">
        <f t="shared" si="11"/>
        <v>27.645127511219844</v>
      </c>
      <c r="T25">
        <f t="shared" si="12"/>
        <v>26.992899999999999</v>
      </c>
      <c r="U25">
        <f t="shared" si="13"/>
        <v>3.5776674527448913</v>
      </c>
      <c r="V25">
        <f t="shared" si="14"/>
        <v>55.47118445087473</v>
      </c>
      <c r="W25">
        <f t="shared" si="15"/>
        <v>2.0010345055701002</v>
      </c>
      <c r="X25">
        <f t="shared" si="16"/>
        <v>3.6073405054875218</v>
      </c>
      <c r="Y25">
        <f t="shared" si="17"/>
        <v>1.5766329471747911</v>
      </c>
      <c r="Z25">
        <f t="shared" si="18"/>
        <v>-253.33473025469755</v>
      </c>
      <c r="AA25">
        <f t="shared" si="19"/>
        <v>17.094838480063476</v>
      </c>
      <c r="AB25">
        <f t="shared" si="20"/>
        <v>1.6380577127620561</v>
      </c>
      <c r="AC25">
        <f t="shared" si="21"/>
        <v>86.842215354839212</v>
      </c>
      <c r="AD25">
        <v>-4.12819416624838E-2</v>
      </c>
      <c r="AE25">
        <v>4.63425960128558E-2</v>
      </c>
      <c r="AF25">
        <v>3.46173909042921</v>
      </c>
      <c r="AG25">
        <v>0</v>
      </c>
      <c r="AH25">
        <v>0</v>
      </c>
      <c r="AI25">
        <f t="shared" si="22"/>
        <v>1</v>
      </c>
      <c r="AJ25">
        <f t="shared" si="23"/>
        <v>0</v>
      </c>
      <c r="AK25">
        <f t="shared" si="24"/>
        <v>52613.272501383137</v>
      </c>
      <c r="AL25" t="s">
        <v>342</v>
      </c>
      <c r="AM25">
        <v>0</v>
      </c>
      <c r="AN25">
        <v>0</v>
      </c>
      <c r="AO25">
        <f t="shared" si="25"/>
        <v>0</v>
      </c>
      <c r="AP25" t="e">
        <f t="shared" si="26"/>
        <v>#DIV/0!</v>
      </c>
      <c r="AQ25">
        <v>0</v>
      </c>
      <c r="AR25" t="s">
        <v>342</v>
      </c>
      <c r="AS25">
        <v>0</v>
      </c>
      <c r="AT25">
        <v>0</v>
      </c>
      <c r="AU25" t="e">
        <f t="shared" si="27"/>
        <v>#DIV/0!</v>
      </c>
      <c r="AV25">
        <v>0.5</v>
      </c>
      <c r="AW25">
        <f t="shared" si="28"/>
        <v>1681.2219001854858</v>
      </c>
      <c r="AX25">
        <f t="shared" si="29"/>
        <v>41.797099263765226</v>
      </c>
      <c r="AY25" t="e">
        <f t="shared" si="30"/>
        <v>#DIV/0!</v>
      </c>
      <c r="AZ25" t="e">
        <f t="shared" si="31"/>
        <v>#DIV/0!</v>
      </c>
      <c r="BA25">
        <f t="shared" si="32"/>
        <v>2.4861143706939481E-2</v>
      </c>
      <c r="BB25" t="e">
        <f t="shared" si="33"/>
        <v>#DIV/0!</v>
      </c>
      <c r="BC25" t="s">
        <v>342</v>
      </c>
      <c r="BD25">
        <v>0</v>
      </c>
      <c r="BE25">
        <f t="shared" si="34"/>
        <v>0</v>
      </c>
      <c r="BF25" t="e">
        <f t="shared" si="35"/>
        <v>#DIV/0!</v>
      </c>
      <c r="BG25" t="e">
        <f t="shared" si="36"/>
        <v>#DIV/0!</v>
      </c>
      <c r="BH25" t="e">
        <f t="shared" si="37"/>
        <v>#DIV/0!</v>
      </c>
      <c r="BI25" t="e">
        <f t="shared" si="38"/>
        <v>#DIV/0!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f t="shared" si="39"/>
        <v>2000.03</v>
      </c>
      <c r="CC25">
        <f t="shared" si="40"/>
        <v>1681.2219001854858</v>
      </c>
      <c r="CD25">
        <f t="shared" si="41"/>
        <v>0.8405983411176261</v>
      </c>
      <c r="CE25">
        <f t="shared" si="42"/>
        <v>0.19119668223525221</v>
      </c>
      <c r="CF25">
        <v>6</v>
      </c>
      <c r="CG25">
        <v>0.5</v>
      </c>
      <c r="CH25" t="s">
        <v>343</v>
      </c>
      <c r="CI25">
        <v>1566838019.5</v>
      </c>
      <c r="CJ25">
        <v>744.673</v>
      </c>
      <c r="CK25">
        <v>799.96400000000006</v>
      </c>
      <c r="CL25">
        <v>20.120100000000001</v>
      </c>
      <c r="CM25">
        <v>13.3652</v>
      </c>
      <c r="CN25">
        <v>499.99</v>
      </c>
      <c r="CO25">
        <v>99.354699999999994</v>
      </c>
      <c r="CP25">
        <v>9.9801000000000001E-2</v>
      </c>
      <c r="CQ25">
        <v>27.133600000000001</v>
      </c>
      <c r="CR25">
        <v>26.992899999999999</v>
      </c>
      <c r="CS25">
        <v>999.9</v>
      </c>
      <c r="CT25">
        <v>0</v>
      </c>
      <c r="CU25">
        <v>0</v>
      </c>
      <c r="CV25">
        <v>10020</v>
      </c>
      <c r="CW25">
        <v>0</v>
      </c>
      <c r="CX25">
        <v>631.53200000000004</v>
      </c>
      <c r="CY25">
        <v>-55.291899999999998</v>
      </c>
      <c r="CZ25">
        <v>759.96299999999997</v>
      </c>
      <c r="DA25">
        <v>810.80100000000004</v>
      </c>
      <c r="DB25">
        <v>6.7549299999999999</v>
      </c>
      <c r="DC25">
        <v>742.96400000000006</v>
      </c>
      <c r="DD25">
        <v>799.96400000000006</v>
      </c>
      <c r="DE25">
        <v>19.982099999999999</v>
      </c>
      <c r="DF25">
        <v>13.3652</v>
      </c>
      <c r="DG25">
        <v>1.9990300000000001</v>
      </c>
      <c r="DH25">
        <v>1.32789</v>
      </c>
      <c r="DI25">
        <v>17.436599999999999</v>
      </c>
      <c r="DJ25">
        <v>11.1183</v>
      </c>
      <c r="DK25">
        <v>2000.03</v>
      </c>
      <c r="DL25">
        <v>0.98000699999999996</v>
      </c>
      <c r="DM25">
        <v>1.9992599999999999E-2</v>
      </c>
      <c r="DN25">
        <v>0</v>
      </c>
      <c r="DO25">
        <v>746.74900000000002</v>
      </c>
      <c r="DP25">
        <v>4.9996900000000002</v>
      </c>
      <c r="DQ25">
        <v>17758.900000000001</v>
      </c>
      <c r="DR25">
        <v>16112.5</v>
      </c>
      <c r="DS25">
        <v>46.25</v>
      </c>
      <c r="DT25">
        <v>46.936999999999998</v>
      </c>
      <c r="DU25">
        <v>46.75</v>
      </c>
      <c r="DV25">
        <v>46.186999999999998</v>
      </c>
      <c r="DW25">
        <v>47.375</v>
      </c>
      <c r="DX25">
        <v>1955.14</v>
      </c>
      <c r="DY25">
        <v>39.89</v>
      </c>
      <c r="DZ25">
        <v>0</v>
      </c>
      <c r="EA25">
        <v>1566838015</v>
      </c>
      <c r="EB25">
        <v>747.24341176470602</v>
      </c>
      <c r="EC25">
        <v>-4.5142157021143197</v>
      </c>
      <c r="ED25">
        <v>1521.2990236195801</v>
      </c>
      <c r="EE25">
        <v>17580.488235294099</v>
      </c>
      <c r="EF25">
        <v>10</v>
      </c>
      <c r="EG25">
        <v>1566837977.5</v>
      </c>
      <c r="EH25" t="s">
        <v>376</v>
      </c>
      <c r="EI25">
        <v>23</v>
      </c>
      <c r="EJ25">
        <v>1.7090000000000001</v>
      </c>
      <c r="EK25">
        <v>0.13800000000000001</v>
      </c>
      <c r="EL25">
        <v>800</v>
      </c>
      <c r="EM25">
        <v>13</v>
      </c>
      <c r="EN25">
        <v>0.03</v>
      </c>
      <c r="EO25">
        <v>0.01</v>
      </c>
      <c r="EP25">
        <v>41.868087751183097</v>
      </c>
      <c r="EQ25">
        <v>-0.20000160278677301</v>
      </c>
      <c r="ER25">
        <v>6.0877160737605802E-2</v>
      </c>
      <c r="ES25">
        <v>1</v>
      </c>
      <c r="ET25">
        <v>0.39244203733105198</v>
      </c>
      <c r="EU25">
        <v>-4.3580319334269702E-2</v>
      </c>
      <c r="EV25">
        <v>4.7316302929278804E-3</v>
      </c>
      <c r="EW25">
        <v>1</v>
      </c>
      <c r="EX25">
        <v>2</v>
      </c>
      <c r="EY25">
        <v>2</v>
      </c>
      <c r="EZ25" t="s">
        <v>344</v>
      </c>
      <c r="FA25">
        <v>2.9491499999999999</v>
      </c>
      <c r="FB25">
        <v>2.7238899999999999</v>
      </c>
      <c r="FC25">
        <v>0.152396</v>
      </c>
      <c r="FD25">
        <v>0.16215399999999999</v>
      </c>
      <c r="FE25">
        <v>9.7657999999999995E-2</v>
      </c>
      <c r="FF25">
        <v>7.4375300000000005E-2</v>
      </c>
      <c r="FG25">
        <v>22576.5</v>
      </c>
      <c r="FH25">
        <v>20382.3</v>
      </c>
      <c r="FI25">
        <v>24549.1</v>
      </c>
      <c r="FJ25">
        <v>23360</v>
      </c>
      <c r="FK25">
        <v>30126.6</v>
      </c>
      <c r="FL25">
        <v>30100.9</v>
      </c>
      <c r="FM25">
        <v>34253.599999999999</v>
      </c>
      <c r="FN25">
        <v>33436.5</v>
      </c>
      <c r="FO25">
        <v>1.98813</v>
      </c>
      <c r="FP25">
        <v>1.99457</v>
      </c>
      <c r="FQ25">
        <v>2.5220200000000002E-2</v>
      </c>
      <c r="FR25">
        <v>0</v>
      </c>
      <c r="FS25">
        <v>26.580300000000001</v>
      </c>
      <c r="FT25">
        <v>999.9</v>
      </c>
      <c r="FU25">
        <v>50.805999999999997</v>
      </c>
      <c r="FV25">
        <v>31.27</v>
      </c>
      <c r="FW25">
        <v>23.4268</v>
      </c>
      <c r="FX25">
        <v>59.300400000000003</v>
      </c>
      <c r="FY25">
        <v>40.164299999999997</v>
      </c>
      <c r="FZ25">
        <v>1</v>
      </c>
      <c r="GA25">
        <v>0.14993400000000001</v>
      </c>
      <c r="GB25">
        <v>0.63227900000000004</v>
      </c>
      <c r="GC25">
        <v>20.3948</v>
      </c>
      <c r="GD25">
        <v>5.2436499999999997</v>
      </c>
      <c r="GE25">
        <v>12.0219</v>
      </c>
      <c r="GF25">
        <v>4.9574999999999996</v>
      </c>
      <c r="GG25">
        <v>3.3047</v>
      </c>
      <c r="GH25">
        <v>9999</v>
      </c>
      <c r="GI25">
        <v>9999</v>
      </c>
      <c r="GJ25">
        <v>468.9</v>
      </c>
      <c r="GK25">
        <v>9999</v>
      </c>
      <c r="GL25">
        <v>1.86859</v>
      </c>
      <c r="GM25">
        <v>1.87317</v>
      </c>
      <c r="GN25">
        <v>1.8759600000000001</v>
      </c>
      <c r="GO25">
        <v>1.87825</v>
      </c>
      <c r="GP25">
        <v>1.87073</v>
      </c>
      <c r="GQ25">
        <v>1.87249</v>
      </c>
      <c r="GR25">
        <v>1.8693299999999999</v>
      </c>
      <c r="GS25">
        <v>1.8736299999999999</v>
      </c>
      <c r="GT25" t="s">
        <v>345</v>
      </c>
      <c r="GU25" t="s">
        <v>19</v>
      </c>
      <c r="GV25" t="s">
        <v>19</v>
      </c>
      <c r="GW25" t="s">
        <v>19</v>
      </c>
      <c r="GX25" t="s">
        <v>346</v>
      </c>
      <c r="GY25" t="s">
        <v>347</v>
      </c>
      <c r="GZ25" t="s">
        <v>348</v>
      </c>
      <c r="HA25" t="s">
        <v>348</v>
      </c>
      <c r="HB25" t="s">
        <v>348</v>
      </c>
      <c r="HC25" t="s">
        <v>348</v>
      </c>
      <c r="HD25">
        <v>0</v>
      </c>
      <c r="HE25">
        <v>100</v>
      </c>
      <c r="HF25">
        <v>100</v>
      </c>
      <c r="HG25">
        <v>1.7090000000000001</v>
      </c>
      <c r="HH25">
        <v>0.13800000000000001</v>
      </c>
      <c r="HI25">
        <v>2</v>
      </c>
      <c r="HJ25">
        <v>509.07600000000002</v>
      </c>
      <c r="HK25">
        <v>505.79</v>
      </c>
      <c r="HL25">
        <v>23.874199999999998</v>
      </c>
      <c r="HM25">
        <v>29.407499999999999</v>
      </c>
      <c r="HN25">
        <v>29.997599999999998</v>
      </c>
      <c r="HO25">
        <v>29.4316</v>
      </c>
      <c r="HP25">
        <v>29.453099999999999</v>
      </c>
      <c r="HQ25">
        <v>36.35</v>
      </c>
      <c r="HR25">
        <v>45.8249</v>
      </c>
      <c r="HS25">
        <v>0</v>
      </c>
      <c r="HT25">
        <v>23.873999999999999</v>
      </c>
      <c r="HU25">
        <v>800</v>
      </c>
      <c r="HV25">
        <v>13.242699999999999</v>
      </c>
      <c r="HW25">
        <v>102.063</v>
      </c>
      <c r="HX25">
        <v>101.944</v>
      </c>
    </row>
    <row r="26" spans="1:232" x14ac:dyDescent="0.25">
      <c r="A26">
        <v>12</v>
      </c>
      <c r="B26">
        <v>1566838123.5</v>
      </c>
      <c r="C26">
        <v>1318.5</v>
      </c>
      <c r="D26" t="s">
        <v>377</v>
      </c>
      <c r="E26" t="s">
        <v>378</v>
      </c>
      <c r="G26">
        <v>1566838123.5</v>
      </c>
      <c r="H26">
        <f t="shared" si="0"/>
        <v>5.5389287330607564E-3</v>
      </c>
      <c r="I26">
        <f t="shared" si="1"/>
        <v>41.310522300974895</v>
      </c>
      <c r="J26">
        <f t="shared" si="2"/>
        <v>944.09799999999996</v>
      </c>
      <c r="K26">
        <f t="shared" si="3"/>
        <v>725.38804822193538</v>
      </c>
      <c r="L26">
        <f t="shared" si="4"/>
        <v>72.141576523882819</v>
      </c>
      <c r="M26">
        <f t="shared" si="5"/>
        <v>93.892804382416003</v>
      </c>
      <c r="N26">
        <f t="shared" si="6"/>
        <v>0.3615180181546801</v>
      </c>
      <c r="O26">
        <f t="shared" si="7"/>
        <v>2.2548514017722971</v>
      </c>
      <c r="P26">
        <f t="shared" si="8"/>
        <v>0.33213131454132339</v>
      </c>
      <c r="Q26">
        <f t="shared" si="9"/>
        <v>0.21002292784809684</v>
      </c>
      <c r="R26">
        <f t="shared" si="10"/>
        <v>321.44085743103534</v>
      </c>
      <c r="S26">
        <f t="shared" si="11"/>
        <v>27.564099888911436</v>
      </c>
      <c r="T26">
        <f t="shared" si="12"/>
        <v>27.020299999999999</v>
      </c>
      <c r="U26">
        <f t="shared" si="13"/>
        <v>3.583429236092381</v>
      </c>
      <c r="V26">
        <f t="shared" si="14"/>
        <v>55.123508827122613</v>
      </c>
      <c r="W26">
        <f t="shared" si="15"/>
        <v>1.9711861903968</v>
      </c>
      <c r="X26">
        <f t="shared" si="16"/>
        <v>3.5759446964430359</v>
      </c>
      <c r="Y26">
        <f t="shared" si="17"/>
        <v>1.612243045695581</v>
      </c>
      <c r="Z26">
        <f t="shared" si="18"/>
        <v>-244.26675712797936</v>
      </c>
      <c r="AA26">
        <f t="shared" si="19"/>
        <v>-4.3276623362954387</v>
      </c>
      <c r="AB26">
        <f t="shared" si="20"/>
        <v>-0.41421066055247896</v>
      </c>
      <c r="AC26">
        <f t="shared" si="21"/>
        <v>72.432227306208048</v>
      </c>
      <c r="AD26">
        <v>-4.1314481618919499E-2</v>
      </c>
      <c r="AE26">
        <v>4.6379124964611503E-2</v>
      </c>
      <c r="AF26">
        <v>3.4638979902657301</v>
      </c>
      <c r="AG26">
        <v>0</v>
      </c>
      <c r="AH26">
        <v>0</v>
      </c>
      <c r="AI26">
        <f t="shared" si="22"/>
        <v>1</v>
      </c>
      <c r="AJ26">
        <f t="shared" si="23"/>
        <v>0</v>
      </c>
      <c r="AK26">
        <f t="shared" si="24"/>
        <v>52679.115369865867</v>
      </c>
      <c r="AL26" t="s">
        <v>342</v>
      </c>
      <c r="AM26">
        <v>0</v>
      </c>
      <c r="AN26">
        <v>0</v>
      </c>
      <c r="AO26">
        <f t="shared" si="25"/>
        <v>0</v>
      </c>
      <c r="AP26" t="e">
        <f t="shared" si="26"/>
        <v>#DIV/0!</v>
      </c>
      <c r="AQ26">
        <v>0</v>
      </c>
      <c r="AR26" t="s">
        <v>342</v>
      </c>
      <c r="AS26">
        <v>0</v>
      </c>
      <c r="AT26">
        <v>0</v>
      </c>
      <c r="AU26" t="e">
        <f t="shared" si="27"/>
        <v>#DIV/0!</v>
      </c>
      <c r="AV26">
        <v>0.5</v>
      </c>
      <c r="AW26">
        <f t="shared" si="28"/>
        <v>1681.2051001854875</v>
      </c>
      <c r="AX26">
        <f t="shared" si="29"/>
        <v>41.310522300974895</v>
      </c>
      <c r="AY26" t="e">
        <f t="shared" si="30"/>
        <v>#DIV/0!</v>
      </c>
      <c r="AZ26" t="e">
        <f t="shared" si="31"/>
        <v>#DIV/0!</v>
      </c>
      <c r="BA26">
        <f t="shared" si="32"/>
        <v>2.4571970603953736E-2</v>
      </c>
      <c r="BB26" t="e">
        <f t="shared" si="33"/>
        <v>#DIV/0!</v>
      </c>
      <c r="BC26" t="s">
        <v>342</v>
      </c>
      <c r="BD26">
        <v>0</v>
      </c>
      <c r="BE26">
        <f t="shared" si="34"/>
        <v>0</v>
      </c>
      <c r="BF26" t="e">
        <f t="shared" si="35"/>
        <v>#DIV/0!</v>
      </c>
      <c r="BG26" t="e">
        <f t="shared" si="36"/>
        <v>#DIV/0!</v>
      </c>
      <c r="BH26" t="e">
        <f t="shared" si="37"/>
        <v>#DIV/0!</v>
      </c>
      <c r="BI26" t="e">
        <f t="shared" si="38"/>
        <v>#DIV/0!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f t="shared" si="39"/>
        <v>2000.01</v>
      </c>
      <c r="CC26">
        <f t="shared" si="40"/>
        <v>1681.2051001854875</v>
      </c>
      <c r="CD26">
        <f t="shared" si="41"/>
        <v>0.84059834710100823</v>
      </c>
      <c r="CE26">
        <f t="shared" si="42"/>
        <v>0.1911966942020166</v>
      </c>
      <c r="CF26">
        <v>6</v>
      </c>
      <c r="CG26">
        <v>0.5</v>
      </c>
      <c r="CH26" t="s">
        <v>343</v>
      </c>
      <c r="CI26">
        <v>1566838123.5</v>
      </c>
      <c r="CJ26">
        <v>944.09799999999996</v>
      </c>
      <c r="CK26">
        <v>999.94600000000003</v>
      </c>
      <c r="CL26">
        <v>19.820399999999999</v>
      </c>
      <c r="CM26">
        <v>13.305400000000001</v>
      </c>
      <c r="CN26">
        <v>499.99799999999999</v>
      </c>
      <c r="CO26">
        <v>99.352699999999999</v>
      </c>
      <c r="CP26">
        <v>9.9692000000000003E-2</v>
      </c>
      <c r="CQ26">
        <v>26.9847</v>
      </c>
      <c r="CR26">
        <v>27.020299999999999</v>
      </c>
      <c r="CS26">
        <v>999.9</v>
      </c>
      <c r="CT26">
        <v>0</v>
      </c>
      <c r="CU26">
        <v>0</v>
      </c>
      <c r="CV26">
        <v>10028.1</v>
      </c>
      <c r="CW26">
        <v>0</v>
      </c>
      <c r="CX26">
        <v>1305.58</v>
      </c>
      <c r="CY26">
        <v>-55.8476</v>
      </c>
      <c r="CZ26">
        <v>963.18899999999996</v>
      </c>
      <c r="DA26">
        <v>1013.43</v>
      </c>
      <c r="DB26">
        <v>6.5150100000000002</v>
      </c>
      <c r="DC26">
        <v>941.87400000000002</v>
      </c>
      <c r="DD26">
        <v>999.94600000000003</v>
      </c>
      <c r="DE26">
        <v>19.685400000000001</v>
      </c>
      <c r="DF26">
        <v>13.305400000000001</v>
      </c>
      <c r="DG26">
        <v>1.9692099999999999</v>
      </c>
      <c r="DH26">
        <v>1.32193</v>
      </c>
      <c r="DI26">
        <v>17.198899999999998</v>
      </c>
      <c r="DJ26">
        <v>11.0505</v>
      </c>
      <c r="DK26">
        <v>2000.01</v>
      </c>
      <c r="DL26">
        <v>0.98000699999999996</v>
      </c>
      <c r="DM26">
        <v>1.9992599999999999E-2</v>
      </c>
      <c r="DN26">
        <v>0</v>
      </c>
      <c r="DO26">
        <v>744.88400000000001</v>
      </c>
      <c r="DP26">
        <v>4.9996900000000002</v>
      </c>
      <c r="DQ26">
        <v>17255.5</v>
      </c>
      <c r="DR26">
        <v>16112.4</v>
      </c>
      <c r="DS26">
        <v>46.375</v>
      </c>
      <c r="DT26">
        <v>47.25</v>
      </c>
      <c r="DU26">
        <v>46.875</v>
      </c>
      <c r="DV26">
        <v>46.436999999999998</v>
      </c>
      <c r="DW26">
        <v>47.5</v>
      </c>
      <c r="DX26">
        <v>1955.12</v>
      </c>
      <c r="DY26">
        <v>39.89</v>
      </c>
      <c r="DZ26">
        <v>0</v>
      </c>
      <c r="EA26">
        <v>1566838118.8</v>
      </c>
      <c r="EB26">
        <v>744.87970588235305</v>
      </c>
      <c r="EC26">
        <v>-0.49436276563262799</v>
      </c>
      <c r="ED26">
        <v>-285.66176666178598</v>
      </c>
      <c r="EE26">
        <v>17175.629411764701</v>
      </c>
      <c r="EF26">
        <v>10</v>
      </c>
      <c r="EG26">
        <v>1566838084.5</v>
      </c>
      <c r="EH26" t="s">
        <v>379</v>
      </c>
      <c r="EI26">
        <v>24</v>
      </c>
      <c r="EJ26">
        <v>2.2240000000000002</v>
      </c>
      <c r="EK26">
        <v>0.13500000000000001</v>
      </c>
      <c r="EL26">
        <v>1000</v>
      </c>
      <c r="EM26">
        <v>13</v>
      </c>
      <c r="EN26">
        <v>0.03</v>
      </c>
      <c r="EO26">
        <v>0.01</v>
      </c>
      <c r="EP26">
        <v>41.294273348000203</v>
      </c>
      <c r="EQ26">
        <v>2.2399326126150199E-2</v>
      </c>
      <c r="ER26">
        <v>0.122839124004438</v>
      </c>
      <c r="ES26">
        <v>1</v>
      </c>
      <c r="ET26">
        <v>0.37138793096885497</v>
      </c>
      <c r="EU26">
        <v>-4.3651157328364797E-2</v>
      </c>
      <c r="EV26">
        <v>4.7793213415203003E-3</v>
      </c>
      <c r="EW26">
        <v>1</v>
      </c>
      <c r="EX26">
        <v>2</v>
      </c>
      <c r="EY26">
        <v>2</v>
      </c>
      <c r="EZ26" t="s">
        <v>344</v>
      </c>
      <c r="FA26">
        <v>2.9489899999999998</v>
      </c>
      <c r="FB26">
        <v>2.7238500000000001</v>
      </c>
      <c r="FC26">
        <v>0.17829200000000001</v>
      </c>
      <c r="FD26">
        <v>0.18748200000000001</v>
      </c>
      <c r="FE26">
        <v>9.6581500000000001E-2</v>
      </c>
      <c r="FF26">
        <v>7.4104799999999998E-2</v>
      </c>
      <c r="FG26">
        <v>21878.7</v>
      </c>
      <c r="FH26">
        <v>19758.900000000001</v>
      </c>
      <c r="FI26">
        <v>24541.4</v>
      </c>
      <c r="FJ26">
        <v>23352.6</v>
      </c>
      <c r="FK26">
        <v>30153.9</v>
      </c>
      <c r="FL26">
        <v>30100.1</v>
      </c>
      <c r="FM26">
        <v>34242.9</v>
      </c>
      <c r="FN26">
        <v>33425.5</v>
      </c>
      <c r="FO26">
        <v>1.98525</v>
      </c>
      <c r="FP26">
        <v>1.9923500000000001</v>
      </c>
      <c r="FQ26">
        <v>5.7369500000000002E-3</v>
      </c>
      <c r="FR26">
        <v>0</v>
      </c>
      <c r="FS26">
        <v>26.926500000000001</v>
      </c>
      <c r="FT26">
        <v>999.9</v>
      </c>
      <c r="FU26">
        <v>50.866999999999997</v>
      </c>
      <c r="FV26">
        <v>31.36</v>
      </c>
      <c r="FW26">
        <v>23.5764</v>
      </c>
      <c r="FX26">
        <v>59.370399999999997</v>
      </c>
      <c r="FY26">
        <v>40</v>
      </c>
      <c r="FZ26">
        <v>1</v>
      </c>
      <c r="GA26">
        <v>0.16769600000000001</v>
      </c>
      <c r="GB26">
        <v>2.63869</v>
      </c>
      <c r="GC26">
        <v>20.374199999999998</v>
      </c>
      <c r="GD26">
        <v>5.2451400000000001</v>
      </c>
      <c r="GE26">
        <v>12.0219</v>
      </c>
      <c r="GF26">
        <v>4.9576500000000001</v>
      </c>
      <c r="GG26">
        <v>3.3050000000000002</v>
      </c>
      <c r="GH26">
        <v>9999</v>
      </c>
      <c r="GI26">
        <v>9999</v>
      </c>
      <c r="GJ26">
        <v>469</v>
      </c>
      <c r="GK26">
        <v>9999</v>
      </c>
      <c r="GL26">
        <v>1.86859</v>
      </c>
      <c r="GM26">
        <v>1.87317</v>
      </c>
      <c r="GN26">
        <v>1.87595</v>
      </c>
      <c r="GO26">
        <v>1.8782000000000001</v>
      </c>
      <c r="GP26">
        <v>1.87073</v>
      </c>
      <c r="GQ26">
        <v>1.8725099999999999</v>
      </c>
      <c r="GR26">
        <v>1.8693200000000001</v>
      </c>
      <c r="GS26">
        <v>1.8735999999999999</v>
      </c>
      <c r="GT26" t="s">
        <v>345</v>
      </c>
      <c r="GU26" t="s">
        <v>19</v>
      </c>
      <c r="GV26" t="s">
        <v>19</v>
      </c>
      <c r="GW26" t="s">
        <v>19</v>
      </c>
      <c r="GX26" t="s">
        <v>346</v>
      </c>
      <c r="GY26" t="s">
        <v>347</v>
      </c>
      <c r="GZ26" t="s">
        <v>348</v>
      </c>
      <c r="HA26" t="s">
        <v>348</v>
      </c>
      <c r="HB26" t="s">
        <v>348</v>
      </c>
      <c r="HC26" t="s">
        <v>348</v>
      </c>
      <c r="HD26">
        <v>0</v>
      </c>
      <c r="HE26">
        <v>100</v>
      </c>
      <c r="HF26">
        <v>100</v>
      </c>
      <c r="HG26">
        <v>2.2240000000000002</v>
      </c>
      <c r="HH26">
        <v>0.13500000000000001</v>
      </c>
      <c r="HI26">
        <v>2</v>
      </c>
      <c r="HJ26">
        <v>508.28500000000003</v>
      </c>
      <c r="HK26">
        <v>505.363</v>
      </c>
      <c r="HL26">
        <v>23.322500000000002</v>
      </c>
      <c r="HM26">
        <v>29.579499999999999</v>
      </c>
      <c r="HN26">
        <v>30.0017</v>
      </c>
      <c r="HO26">
        <v>29.558299999999999</v>
      </c>
      <c r="HP26">
        <v>29.5763</v>
      </c>
      <c r="HQ26">
        <v>43.576000000000001</v>
      </c>
      <c r="HR26">
        <v>46.119300000000003</v>
      </c>
      <c r="HS26">
        <v>0</v>
      </c>
      <c r="HT26">
        <v>23.2867</v>
      </c>
      <c r="HU26">
        <v>1000</v>
      </c>
      <c r="HV26">
        <v>13.339600000000001</v>
      </c>
      <c r="HW26">
        <v>102.03100000000001</v>
      </c>
      <c r="HX26">
        <v>101.911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19</v>
      </c>
    </row>
    <row r="12" spans="1:2" x14ac:dyDescent="0.25">
      <c r="A12" t="s">
        <v>21</v>
      </c>
      <c r="B12" t="s">
        <v>17</v>
      </c>
    </row>
    <row r="13" spans="1:2" x14ac:dyDescent="0.25">
      <c r="A13" t="s">
        <v>22</v>
      </c>
      <c r="B13" t="s">
        <v>11</v>
      </c>
    </row>
    <row r="14" spans="1:2" x14ac:dyDescent="0.25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Wang, Sheng</cp:lastModifiedBy>
  <dcterms:created xsi:type="dcterms:W3CDTF">2019-08-25T11:52:29Z</dcterms:created>
  <dcterms:modified xsi:type="dcterms:W3CDTF">2019-08-30T17:06:23Z</dcterms:modified>
</cp:coreProperties>
</file>