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66D77872-7BAB-42C4-AAD7-E85809397C7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7" i="1" l="1"/>
  <c r="CD27" i="1"/>
  <c r="CB27" i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W27" i="1"/>
  <c r="V27" i="1" s="1"/>
  <c r="O27" i="1"/>
  <c r="CE26" i="1"/>
  <c r="CD26" i="1"/>
  <c r="CB26" i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/>
  <c r="M26" i="1" s="1"/>
  <c r="X26" i="1"/>
  <c r="W26" i="1"/>
  <c r="V26" i="1" s="1"/>
  <c r="O26" i="1"/>
  <c r="CE25" i="1"/>
  <c r="CD25" i="1"/>
  <c r="CB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/>
  <c r="H25" i="1" s="1"/>
  <c r="X25" i="1"/>
  <c r="W25" i="1"/>
  <c r="V25" i="1"/>
  <c r="O25" i="1"/>
  <c r="CE24" i="1"/>
  <c r="CD24" i="1"/>
  <c r="CB24" i="1"/>
  <c r="CC24" i="1" s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/>
  <c r="J24" i="1" s="1"/>
  <c r="X24" i="1"/>
  <c r="W24" i="1"/>
  <c r="V24" i="1" s="1"/>
  <c r="O24" i="1"/>
  <c r="CE23" i="1"/>
  <c r="CD23" i="1"/>
  <c r="CB23" i="1"/>
  <c r="CC23" i="1" s="1"/>
  <c r="BI23" i="1"/>
  <c r="BH23" i="1"/>
  <c r="BG23" i="1"/>
  <c r="BF23" i="1"/>
  <c r="BE23" i="1"/>
  <c r="BB23" i="1"/>
  <c r="AZ23" i="1"/>
  <c r="AU23" i="1"/>
  <c r="AO23" i="1"/>
  <c r="AP23" i="1" s="1"/>
  <c r="AK23" i="1"/>
  <c r="AI23" i="1"/>
  <c r="M23" i="1" s="1"/>
  <c r="X23" i="1"/>
  <c r="W23" i="1"/>
  <c r="V23" i="1" s="1"/>
  <c r="O23" i="1"/>
  <c r="I23" i="1"/>
  <c r="AX23" i="1" s="1"/>
  <c r="CE22" i="1"/>
  <c r="CD22" i="1"/>
  <c r="CB22" i="1"/>
  <c r="BI22" i="1"/>
  <c r="BH22" i="1"/>
  <c r="BG22" i="1"/>
  <c r="BF22" i="1"/>
  <c r="BE22" i="1"/>
  <c r="AZ22" i="1" s="1"/>
  <c r="BB22" i="1"/>
  <c r="AU22" i="1"/>
  <c r="AO22" i="1"/>
  <c r="AP22" i="1" s="1"/>
  <c r="AK22" i="1"/>
  <c r="AI22" i="1" s="1"/>
  <c r="X22" i="1"/>
  <c r="W22" i="1"/>
  <c r="V22" i="1" s="1"/>
  <c r="O22" i="1"/>
  <c r="CE21" i="1"/>
  <c r="CD21" i="1"/>
  <c r="CB21" i="1"/>
  <c r="CC21" i="1" s="1"/>
  <c r="AW21" i="1" s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CE20" i="1"/>
  <c r="CD20" i="1"/>
  <c r="CB20" i="1"/>
  <c r="CC20" i="1" s="1"/>
  <c r="R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O20" i="1"/>
  <c r="CE19" i="1"/>
  <c r="CD19" i="1"/>
  <c r="CB19" i="1"/>
  <c r="CC19" i="1" s="1"/>
  <c r="AW19" i="1" s="1"/>
  <c r="AY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/>
  <c r="M19" i="1" s="1"/>
  <c r="X19" i="1"/>
  <c r="V19" i="1" s="1"/>
  <c r="W19" i="1"/>
  <c r="O19" i="1"/>
  <c r="CE18" i="1"/>
  <c r="CD18" i="1"/>
  <c r="CB18" i="1"/>
  <c r="BI18" i="1"/>
  <c r="BH18" i="1"/>
  <c r="BG18" i="1"/>
  <c r="BF18" i="1"/>
  <c r="BE18" i="1"/>
  <c r="AZ18" i="1" s="1"/>
  <c r="BB18" i="1"/>
  <c r="AU18" i="1"/>
  <c r="AO18" i="1"/>
  <c r="AP18" i="1" s="1"/>
  <c r="AK18" i="1"/>
  <c r="AI18" i="1"/>
  <c r="H18" i="1" s="1"/>
  <c r="X18" i="1"/>
  <c r="W18" i="1"/>
  <c r="V18" i="1"/>
  <c r="O18" i="1"/>
  <c r="CE17" i="1"/>
  <c r="CD17" i="1"/>
  <c r="CB17" i="1"/>
  <c r="CC17" i="1" s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X17" i="1"/>
  <c r="W17" i="1"/>
  <c r="V17" i="1"/>
  <c r="O17" i="1"/>
  <c r="J17" i="1" l="1"/>
  <c r="I17" i="1"/>
  <c r="AX17" i="1" s="1"/>
  <c r="I24" i="1"/>
  <c r="AX24" i="1" s="1"/>
  <c r="BA24" i="1" s="1"/>
  <c r="V20" i="1"/>
  <c r="I18" i="1"/>
  <c r="AX18" i="1" s="1"/>
  <c r="AY21" i="1"/>
  <c r="CC22" i="1"/>
  <c r="AW22" i="1" s="1"/>
  <c r="AY22" i="1" s="1"/>
  <c r="AJ23" i="1"/>
  <c r="I25" i="1"/>
  <c r="AX25" i="1" s="1"/>
  <c r="CC25" i="1"/>
  <c r="AW25" i="1" s="1"/>
  <c r="AY25" i="1" s="1"/>
  <c r="CC27" i="1"/>
  <c r="CC18" i="1"/>
  <c r="CC26" i="1"/>
  <c r="AW26" i="1" s="1"/>
  <c r="AY26" i="1" s="1"/>
  <c r="AW18" i="1"/>
  <c r="AY18" i="1" s="1"/>
  <c r="R18" i="1"/>
  <c r="AJ21" i="1"/>
  <c r="H21" i="1"/>
  <c r="M21" i="1"/>
  <c r="J21" i="1"/>
  <c r="I21" i="1"/>
  <c r="AX21" i="1" s="1"/>
  <c r="BA21" i="1" s="1"/>
  <c r="R24" i="1"/>
  <c r="AW24" i="1"/>
  <c r="AY24" i="1" s="1"/>
  <c r="Z25" i="1"/>
  <c r="I22" i="1"/>
  <c r="AX22" i="1" s="1"/>
  <c r="J22" i="1"/>
  <c r="H22" i="1"/>
  <c r="AJ22" i="1"/>
  <c r="M22" i="1"/>
  <c r="J27" i="1"/>
  <c r="I27" i="1"/>
  <c r="AX27" i="1" s="1"/>
  <c r="H27" i="1"/>
  <c r="AJ27" i="1"/>
  <c r="M27" i="1"/>
  <c r="R22" i="1"/>
  <c r="R25" i="1"/>
  <c r="R27" i="1"/>
  <c r="AW27" i="1"/>
  <c r="AY27" i="1" s="1"/>
  <c r="AW23" i="1"/>
  <c r="AY23" i="1" s="1"/>
  <c r="R23" i="1"/>
  <c r="R26" i="1"/>
  <c r="J20" i="1"/>
  <c r="I20" i="1"/>
  <c r="AX20" i="1" s="1"/>
  <c r="H20" i="1"/>
  <c r="AJ20" i="1"/>
  <c r="M20" i="1"/>
  <c r="R17" i="1"/>
  <c r="AW17" i="1"/>
  <c r="AY17" i="1" s="1"/>
  <c r="Z18" i="1"/>
  <c r="M17" i="1"/>
  <c r="J18" i="1"/>
  <c r="AJ19" i="1"/>
  <c r="AW20" i="1"/>
  <c r="AY20" i="1" s="1"/>
  <c r="H23" i="1"/>
  <c r="M24" i="1"/>
  <c r="J25" i="1"/>
  <c r="AJ26" i="1"/>
  <c r="R21" i="1"/>
  <c r="H26" i="1"/>
  <c r="AJ17" i="1"/>
  <c r="I19" i="1"/>
  <c r="AX19" i="1" s="1"/>
  <c r="BA19" i="1" s="1"/>
  <c r="J23" i="1"/>
  <c r="AJ24" i="1"/>
  <c r="I26" i="1"/>
  <c r="AX26" i="1" s="1"/>
  <c r="H19" i="1"/>
  <c r="H17" i="1"/>
  <c r="M18" i="1"/>
  <c r="J19" i="1"/>
  <c r="R19" i="1"/>
  <c r="H24" i="1"/>
  <c r="M25" i="1"/>
  <c r="J26" i="1"/>
  <c r="AJ18" i="1"/>
  <c r="AJ25" i="1"/>
  <c r="BA27" i="1" l="1"/>
  <c r="BA23" i="1"/>
  <c r="BA22" i="1"/>
  <c r="Z24" i="1"/>
  <c r="Z26" i="1"/>
  <c r="S22" i="1"/>
  <c r="T22" i="1" s="1"/>
  <c r="P22" i="1" s="1"/>
  <c r="N22" i="1" s="1"/>
  <c r="Q22" i="1" s="1"/>
  <c r="K22" i="1" s="1"/>
  <c r="L22" i="1" s="1"/>
  <c r="Z22" i="1"/>
  <c r="Z21" i="1"/>
  <c r="Z17" i="1"/>
  <c r="S21" i="1"/>
  <c r="T21" i="1" s="1"/>
  <c r="Z20" i="1"/>
  <c r="S23" i="1"/>
  <c r="T23" i="1" s="1"/>
  <c r="Z19" i="1"/>
  <c r="BA20" i="1"/>
  <c r="S18" i="1"/>
  <c r="T18" i="1" s="1"/>
  <c r="BA25" i="1"/>
  <c r="BA26" i="1"/>
  <c r="S20" i="1"/>
  <c r="T20" i="1" s="1"/>
  <c r="P20" i="1" s="1"/>
  <c r="N20" i="1" s="1"/>
  <c r="Q20" i="1" s="1"/>
  <c r="K20" i="1" s="1"/>
  <c r="L20" i="1" s="1"/>
  <c r="S17" i="1"/>
  <c r="T17" i="1" s="1"/>
  <c r="Z27" i="1"/>
  <c r="S27" i="1"/>
  <c r="T27" i="1" s="1"/>
  <c r="P27" i="1" s="1"/>
  <c r="N27" i="1" s="1"/>
  <c r="Q27" i="1" s="1"/>
  <c r="K27" i="1" s="1"/>
  <c r="L27" i="1" s="1"/>
  <c r="BA17" i="1"/>
  <c r="S24" i="1"/>
  <c r="T24" i="1" s="1"/>
  <c r="BA18" i="1"/>
  <c r="Z23" i="1"/>
  <c r="P23" i="1"/>
  <c r="N23" i="1" s="1"/>
  <c r="Q23" i="1" s="1"/>
  <c r="K23" i="1" s="1"/>
  <c r="L23" i="1" s="1"/>
  <c r="S26" i="1"/>
  <c r="T26" i="1" s="1"/>
  <c r="P26" i="1" s="1"/>
  <c r="N26" i="1" s="1"/>
  <c r="Q26" i="1" s="1"/>
  <c r="K26" i="1" s="1"/>
  <c r="L26" i="1" s="1"/>
  <c r="S25" i="1"/>
  <c r="T25" i="1" s="1"/>
  <c r="S19" i="1"/>
  <c r="T19" i="1" s="1"/>
  <c r="U19" i="1" l="1"/>
  <c r="Y19" i="1" s="1"/>
  <c r="AA19" i="1"/>
  <c r="AB19" i="1"/>
  <c r="U25" i="1"/>
  <c r="Y25" i="1" s="1"/>
  <c r="AB25" i="1"/>
  <c r="AA25" i="1"/>
  <c r="P25" i="1"/>
  <c r="N25" i="1" s="1"/>
  <c r="Q25" i="1" s="1"/>
  <c r="K25" i="1" s="1"/>
  <c r="L25" i="1" s="1"/>
  <c r="U21" i="1"/>
  <c r="Y21" i="1" s="1"/>
  <c r="AB21" i="1"/>
  <c r="AA21" i="1"/>
  <c r="U22" i="1"/>
  <c r="Y22" i="1" s="1"/>
  <c r="AB22" i="1"/>
  <c r="AA22" i="1"/>
  <c r="AA17" i="1"/>
  <c r="AB17" i="1"/>
  <c r="AC17" i="1" s="1"/>
  <c r="U17" i="1"/>
  <c r="Y17" i="1" s="1"/>
  <c r="AA24" i="1"/>
  <c r="U24" i="1"/>
  <c r="Y24" i="1" s="1"/>
  <c r="AB24" i="1"/>
  <c r="U20" i="1"/>
  <c r="Y20" i="1" s="1"/>
  <c r="AA20" i="1"/>
  <c r="AB20" i="1"/>
  <c r="AC20" i="1" s="1"/>
  <c r="P19" i="1"/>
  <c r="N19" i="1" s="1"/>
  <c r="Q19" i="1" s="1"/>
  <c r="K19" i="1" s="1"/>
  <c r="L19" i="1" s="1"/>
  <c r="P17" i="1"/>
  <c r="N17" i="1" s="1"/>
  <c r="Q17" i="1" s="1"/>
  <c r="K17" i="1" s="1"/>
  <c r="L17" i="1" s="1"/>
  <c r="U26" i="1"/>
  <c r="Y26" i="1" s="1"/>
  <c r="AB26" i="1"/>
  <c r="AA26" i="1"/>
  <c r="U23" i="1"/>
  <c r="Y23" i="1" s="1"/>
  <c r="AB23" i="1"/>
  <c r="AA23" i="1"/>
  <c r="P21" i="1"/>
  <c r="N21" i="1" s="1"/>
  <c r="Q21" i="1" s="1"/>
  <c r="K21" i="1" s="1"/>
  <c r="L21" i="1" s="1"/>
  <c r="P24" i="1"/>
  <c r="N24" i="1" s="1"/>
  <c r="Q24" i="1" s="1"/>
  <c r="K24" i="1" s="1"/>
  <c r="L24" i="1" s="1"/>
  <c r="U27" i="1"/>
  <c r="Y27" i="1" s="1"/>
  <c r="AB27" i="1"/>
  <c r="AA27" i="1"/>
  <c r="U18" i="1"/>
  <c r="Y18" i="1" s="1"/>
  <c r="AB18" i="1"/>
  <c r="AA18" i="1"/>
  <c r="P18" i="1"/>
  <c r="N18" i="1" s="1"/>
  <c r="Q18" i="1" s="1"/>
  <c r="K18" i="1" s="1"/>
  <c r="L18" i="1" s="1"/>
  <c r="AC22" i="1" l="1"/>
  <c r="AC18" i="1"/>
  <c r="AC24" i="1"/>
  <c r="AC19" i="1"/>
  <c r="AC21" i="1"/>
  <c r="AC27" i="1"/>
  <c r="AC26" i="1"/>
  <c r="AC25" i="1"/>
  <c r="AC23" i="1"/>
</calcChain>
</file>

<file path=xl/sharedStrings.xml><?xml version="1.0" encoding="utf-8"?>
<sst xmlns="http://schemas.openxmlformats.org/spreadsheetml/2006/main" count="1782" uniqueCount="387">
  <si>
    <t>File opened</t>
  </si>
  <si>
    <t>2019-08-25 13:02:22</t>
  </si>
  <si>
    <t>Console s/n</t>
  </si>
  <si>
    <t>68C-831447</t>
  </si>
  <si>
    <t>Console ver</t>
  </si>
  <si>
    <t>Bluestem v.1.3.17</t>
  </si>
  <si>
    <t>Scripts ver</t>
  </si>
  <si>
    <t>2018.12  1.3.16, Nov 2018</t>
  </si>
  <si>
    <t>Head s/n</t>
  </si>
  <si>
    <t>68H-581447</t>
  </si>
  <si>
    <t>Head ver</t>
  </si>
  <si>
    <t>1.3.1</t>
  </si>
  <si>
    <t>Head cal</t>
  </si>
  <si>
    <t>{"co2bspan1": "0.999962", "co2bspan2b": "0.311371", "h2obspan2a": "0.0681987", "h2obspanconc1": "12.27", "tazero": "0.0265884", "h2obspanconc2": "0", "h2oaspan2": "0", "chamberpressurezero": "2.57547", "co2bspanconc1": "2500", "oxygen": "21", "h2obspan2b": "0.0681597", "co2aspanconc2": "296.4", "co2aspan2": "-0.0312706", "h2obspan2": "0", "h2oaspanconc2": "0", "co2azero": "0.916881", "h2obzero": "1.02732", "h2oazero": "1.02473", "h2oaspanconc1": "12.27", "co2bspan2": "-0.0303373", "h2oaspan2b": "0.0667894", "co2bspan2a": "0.314381", "ssb_ref": "27856.8", "ssa_ref": "28807", "co2aspan2b": "0.308739", "co2aspan2a": "0.311586", "flowmeterzero": "1.02033", "co2aspan1": "1.00061", "co2aspanconc1": "2500", "flowbzero": "0.30202", "h2oaspan2a": "0.0665509", "co2bzero": "0.956001", "h2oaspan1": "1.00358", "h2obspan1": "0.999428", "flowazero": "0.31735", "tbzero": "0.113358", "co2bspanconc2": "296.4"}</t>
  </si>
  <si>
    <t>Chamber type</t>
  </si>
  <si>
    <t>6800-01A</t>
  </si>
  <si>
    <t>Chamber s/n</t>
  </si>
  <si>
    <t>MPF-651356</t>
  </si>
  <si>
    <t>Chamber rev</t>
  </si>
  <si>
    <t>0</t>
  </si>
  <si>
    <t>Chamber cal</t>
  </si>
  <si>
    <t>Fluorometer</t>
  </si>
  <si>
    <t>Flr. Version</t>
  </si>
  <si>
    <t>13:02:22</t>
  </si>
  <si>
    <t>Stability Definition:	gsw (GasEx): Slp&lt;0.1 Std&lt;1 Per=15	A (GasEx): Slp&lt;0.3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</si>
  <si>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</si>
  <si>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</si>
  <si>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</si>
  <si>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</si>
  <si>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</si>
  <si>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</si>
  <si>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</si>
  <si>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</si>
  <si>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</si>
  <si>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</si>
  <si>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</si>
  <si>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</si>
  <si>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</si>
  <si>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</si>
  <si>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</si>
  <si>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</si>
  <si>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</si>
  <si>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</si>
  <si>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</si>
  <si>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</si>
  <si>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</si>
  <si>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</si>
  <si>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</si>
  <si>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</si>
  <si>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</si>
  <si>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</si>
  <si>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</si>
  <si>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</si>
  <si>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</si>
  <si>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</si>
  <si>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</si>
  <si>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</si>
  <si>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</si>
  <si>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</si>
  <si>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</si>
  <si>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</si>
  <si>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</si>
  <si>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</si>
  <si>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</si>
  <si>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</si>
  <si>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</si>
  <si>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</si>
  <si>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</si>
  <si>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3.52444 79.9206 377.454 621.8 866.773 1051.97 1228.05 1312.5</t>
  </si>
  <si>
    <t>Fs_true</t>
  </si>
  <si>
    <t>0.0903443 100.836 401.418 601.27 801.849 1001.18 1201.95 1400.7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</si>
  <si>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</si>
  <si>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</si>
  <si>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</si>
  <si>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</si>
  <si>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</si>
  <si>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</si>
  <si>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</si>
  <si>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</si>
  <si>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</si>
  <si>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</si>
  <si>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</si>
  <si>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</si>
  <si>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</si>
  <si>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</si>
  <si>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</si>
  <si>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</si>
  <si>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</si>
  <si>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</si>
  <si>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</si>
  <si>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</si>
  <si>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</si>
  <si>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</si>
  <si>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</si>
  <si>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</si>
  <si>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plant 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</si>
  <si>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</si>
  <si>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</si>
  <si>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</si>
  <si>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</si>
  <si>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</si>
  <si>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</si>
  <si>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</si>
  <si>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</si>
  <si>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</si>
  <si>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</si>
  <si>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</si>
  <si>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</si>
  <si>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</si>
  <si>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</si>
  <si>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</si>
  <si>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</si>
  <si>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</si>
  <si>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</si>
  <si>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</si>
  <si>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</si>
  <si>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</si>
  <si>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</si>
  <si>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</si>
  <si>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</si>
  <si>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</si>
  <si>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</si>
  <si>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</si>
  <si>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</si>
  <si>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</si>
  <si>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</si>
  <si>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</si>
  <si>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</si>
  <si>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</si>
  <si>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</si>
  <si>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</si>
  <si>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</si>
  <si>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</si>
  <si>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</si>
  <si>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</si>
  <si>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</si>
  <si>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</si>
  <si>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</si>
  <si>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</si>
  <si>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</si>
  <si>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</si>
  <si>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</si>
  <si>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</si>
  <si>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</si>
  <si>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</si>
  <si>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</si>
  <si>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</si>
  <si>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</si>
  <si>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</si>
  <si>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</si>
  <si>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</si>
  <si>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</si>
  <si>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</si>
  <si>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</si>
  <si>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</si>
  <si>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</si>
  <si>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</si>
  <si>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</si>
  <si>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</si>
  <si>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</si>
  <si>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</si>
  <si>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</si>
  <si>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</si>
  <si>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</si>
  <si>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</si>
  <si>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</si>
  <si>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</si>
  <si>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</si>
  <si>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</si>
  <si>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</si>
  <si>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</si>
  <si>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</si>
  <si>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</si>
  <si>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</si>
  <si>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</si>
  <si>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</si>
  <si>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</si>
  <si>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</si>
  <si>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</si>
  <si>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</si>
  <si>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</si>
  <si>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</si>
  <si>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</si>
  <si>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</si>
  <si>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</si>
  <si>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</si>
  <si>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</si>
  <si>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</si>
  <si>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</si>
  <si>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</si>
  <si>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</si>
  <si>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</si>
  <si>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</si>
  <si>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</si>
  <si>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</si>
  <si>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</si>
  <si>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</si>
  <si>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</si>
  <si>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</si>
  <si>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</si>
  <si>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</si>
  <si>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</si>
  <si>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</si>
  <si>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</si>
  <si>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</si>
  <si>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</si>
  <si>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</si>
  <si>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</si>
  <si>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</si>
  <si>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</si>
  <si>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</si>
  <si>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</si>
  <si>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</si>
  <si>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</si>
  <si>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</si>
  <si>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</si>
  <si>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</si>
  <si>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</si>
  <si>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</si>
  <si>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</si>
  <si>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</si>
  <si>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</si>
  <si>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</si>
  <si>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</si>
  <si>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</si>
  <si>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</si>
  <si>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</si>
  <si>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</si>
  <si>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</si>
  <si>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</si>
  <si>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</si>
  <si>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</si>
  <si>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</si>
  <si>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</si>
  <si>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</si>
  <si>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</si>
  <si>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</si>
  <si>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</si>
  <si>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</si>
  <si>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</si>
  <si>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</si>
  <si>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</si>
  <si>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</si>
  <si>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</si>
  <si>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</si>
  <si>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</si>
  <si>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</si>
  <si>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</si>
  <si>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</si>
  <si>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</si>
  <si>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</si>
  <si>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</si>
  <si>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</si>
  <si>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</si>
  <si>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</si>
  <si>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</si>
  <si>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</si>
  <si>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</si>
  <si>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</si>
  <si>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</si>
  <si>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</si>
  <si>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</si>
  <si>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</si>
  <si>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</si>
  <si>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</si>
  <si>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</si>
  <si>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</si>
  <si>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</si>
  <si>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</si>
  <si>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</si>
  <si>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</si>
  <si>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</si>
  <si>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</si>
  <si>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</si>
  <si>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</si>
  <si>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</si>
  <si>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</si>
  <si>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</si>
  <si>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</si>
  <si>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</si>
  <si>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</si>
  <si>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</si>
  <si>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</si>
  <si>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</si>
  <si>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</si>
  <si>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</si>
  <si>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</si>
  <si>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</si>
  <si>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</si>
  <si>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</si>
  <si>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</si>
  <si>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</si>
  <si>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</si>
  <si>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</si>
  <si>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</si>
  <si>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</si>
  <si>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</si>
  <si>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</si>
  <si>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</si>
  <si>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</si>
  <si>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</si>
  <si>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</si>
  <si>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</si>
  <si>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</si>
  <si>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</si>
  <si>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</si>
  <si>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</si>
  <si>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</si>
  <si>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</si>
  <si>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</si>
  <si>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</si>
  <si>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</si>
  <si>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</si>
  <si>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</si>
  <si>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</si>
  <si>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</si>
  <si>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</si>
  <si>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</si>
  <si>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</si>
  <si>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</si>
  <si>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</si>
  <si>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</si>
  <si>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</si>
  <si>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</si>
  <si>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</si>
  <si>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</si>
  <si>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</si>
  <si>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</si>
  <si>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</si>
  <si>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</si>
  <si>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</si>
  <si>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</si>
  <si>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</si>
  <si>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</si>
  <si>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</si>
  <si>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</si>
  <si>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</si>
  <si>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</si>
  <si>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</si>
  <si>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</si>
  <si>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</si>
  <si>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</si>
  <si>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20190826 13:21:28</t>
  </si>
  <si>
    <t>13:21:28</t>
  </si>
  <si>
    <t>-</t>
  </si>
  <si>
    <t>0: Broadleaf</t>
  </si>
  <si>
    <t>13:20:55</t>
  </si>
  <si>
    <t>2/2</t>
  </si>
  <si>
    <t>5</t>
  </si>
  <si>
    <t>11111111</t>
  </si>
  <si>
    <t>oooooooo</t>
  </si>
  <si>
    <t>off</t>
  </si>
  <si>
    <t>20190826 13:23:29</t>
  </si>
  <si>
    <t>13:23:29</t>
  </si>
  <si>
    <t>13:22:51</t>
  </si>
  <si>
    <t>1/2</t>
  </si>
  <si>
    <t>20190826 13:25:29</t>
  </si>
  <si>
    <t>13:25:29</t>
  </si>
  <si>
    <t>13:24:53</t>
  </si>
  <si>
    <t>20190826 13:27:30</t>
  </si>
  <si>
    <t>13:27:30</t>
  </si>
  <si>
    <t>13:26:58</t>
  </si>
  <si>
    <t>0/2</t>
  </si>
  <si>
    <t>20190826 13:28:40</t>
  </si>
  <si>
    <t>13:28:40</t>
  </si>
  <si>
    <t>13:29:11</t>
  </si>
  <si>
    <t>20190826 13:31:12</t>
  </si>
  <si>
    <t>13:31:12</t>
  </si>
  <si>
    <t>13:31:53</t>
  </si>
  <si>
    <t>20190826 13:33:42</t>
  </si>
  <si>
    <t>13:33:42</t>
  </si>
  <si>
    <t>13:33:08</t>
  </si>
  <si>
    <t>20190826 13:34:55</t>
  </si>
  <si>
    <t>13:34:55</t>
  </si>
  <si>
    <t>13:35:27</t>
  </si>
  <si>
    <t>20190826 13:37:28</t>
  </si>
  <si>
    <t>13:37:28</t>
  </si>
  <si>
    <t>13:36:49</t>
  </si>
  <si>
    <t>20190826 13:39:08</t>
  </si>
  <si>
    <t>13:39:08</t>
  </si>
  <si>
    <t>13:38:29</t>
  </si>
  <si>
    <t>20190826 13:40:51</t>
  </si>
  <si>
    <t>13:40:51</t>
  </si>
  <si>
    <t>13:40:12</t>
  </si>
  <si>
    <t>20190826 13:42:39</t>
  </si>
  <si>
    <t>13:42:39</t>
  </si>
  <si>
    <t>13:41:57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</si>
</sst>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34.2298348992665</c:v>
                </c:pt>
                <c:pt idx="1">
                  <c:v>28.967126916853431</c:v>
                </c:pt>
                <c:pt idx="2">
                  <c:v>23.769509709278857</c:v>
                </c:pt>
                <c:pt idx="3">
                  <c:v>14.628192066616505</c:v>
                </c:pt>
                <c:pt idx="4">
                  <c:v>0.58175477798814368</c:v>
                </c:pt>
                <c:pt idx="5">
                  <c:v>36.069143007036658</c:v>
                </c:pt>
                <c:pt idx="6">
                  <c:v>37.694160748324151</c:v>
                </c:pt>
                <c:pt idx="7">
                  <c:v>38.730709595183697</c:v>
                </c:pt>
                <c:pt idx="8">
                  <c:v>38.895153892122636</c:v>
                </c:pt>
                <c:pt idx="9">
                  <c:v>38.766817194100668</c:v>
                </c:pt>
                <c:pt idx="10">
                  <c:v>38.705133650904912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98.911438386350582</c:v>
                </c:pt>
                <c:pt idx="1">
                  <c:v>69.587630617579734</c:v>
                </c:pt>
                <c:pt idx="2">
                  <c:v>48.964380966650971</c:v>
                </c:pt>
                <c:pt idx="3">
                  <c:v>24.295297702051524</c:v>
                </c:pt>
                <c:pt idx="4">
                  <c:v>1.2027659868475342</c:v>
                </c:pt>
                <c:pt idx="5">
                  <c:v>207.67945396269016</c:v>
                </c:pt>
                <c:pt idx="6">
                  <c:v>284.24892535157272</c:v>
                </c:pt>
                <c:pt idx="7">
                  <c:v>347.66056234092184</c:v>
                </c:pt>
                <c:pt idx="8">
                  <c:v>417.08417072275086</c:v>
                </c:pt>
                <c:pt idx="9">
                  <c:v>473.0385839323435</c:v>
                </c:pt>
                <c:pt idx="10">
                  <c:v>660.7751825884078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031-A03B-E62122FB2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403136"/>
        <c:axId val="416395592"/>
      </c:scatterChart>
      <c:valAx>
        <c:axId val="41640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95592"/>
        <c:crosses val="autoZero"/>
        <c:crossBetween val="midCat"/>
      </c:valAx>
      <c:valAx>
        <c:axId val="41639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0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12</xdr:row>
      <xdr:rowOff>90487</xdr:rowOff>
    </xdr:from>
    <xdr:to>
      <xdr:col>23</xdr:col>
      <xdr:colOff>0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BC1B0-E3D2-428F-9EEA-E2A8290EB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7"/>
  <sheetViews>
    <sheetView tabSelected="1" topLeftCell="A8" workbookViewId="0">
      <selection activeCell="T9" sqref="T9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27</v>
      </c>
      <c r="D2" t="s">
        <v>28</v>
      </c>
    </row>
    <row r="3" spans="1:232" x14ac:dyDescent="0.25">
      <c r="B3">
        <v>4</v>
      </c>
      <c r="C3">
        <v>21</v>
      </c>
      <c r="D3" t="s">
        <v>29</v>
      </c>
    </row>
    <row r="4" spans="1:232" x14ac:dyDescent="0.25">
      <c r="A4" t="s">
        <v>30</v>
      </c>
      <c r="B4" t="s">
        <v>31</v>
      </c>
    </row>
    <row r="5" spans="1:232" x14ac:dyDescent="0.25">
      <c r="B5">
        <v>2</v>
      </c>
    </row>
    <row r="6" spans="1:232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232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232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79</v>
      </c>
      <c r="CC14" t="s">
        <v>79</v>
      </c>
      <c r="CD14" t="s">
        <v>79</v>
      </c>
      <c r="CE14" t="s">
        <v>79</v>
      </c>
      <c r="CF14" t="s">
        <v>30</v>
      </c>
      <c r="CG14" t="s">
        <v>30</v>
      </c>
      <c r="CH14" t="s">
        <v>30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80</v>
      </c>
      <c r="CV14" t="s">
        <v>80</v>
      </c>
      <c r="CW14" t="s">
        <v>80</v>
      </c>
      <c r="CX14" t="s">
        <v>80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82</v>
      </c>
      <c r="DX14" t="s">
        <v>82</v>
      </c>
      <c r="DY14" t="s">
        <v>82</v>
      </c>
      <c r="DZ14" t="s">
        <v>82</v>
      </c>
      <c r="EA14" t="s">
        <v>82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85</v>
      </c>
      <c r="EQ14" t="s">
        <v>85</v>
      </c>
      <c r="ER14" t="s">
        <v>85</v>
      </c>
      <c r="ES14" t="s">
        <v>85</v>
      </c>
      <c r="ET14" t="s">
        <v>85</v>
      </c>
      <c r="EU14" t="s">
        <v>85</v>
      </c>
      <c r="EV14" t="s">
        <v>85</v>
      </c>
      <c r="EW14" t="s">
        <v>85</v>
      </c>
      <c r="EX14" t="s">
        <v>85</v>
      </c>
      <c r="EY14" t="s">
        <v>85</v>
      </c>
      <c r="EZ14" t="s">
        <v>85</v>
      </c>
      <c r="FA14" t="s">
        <v>86</v>
      </c>
      <c r="FB14" t="s">
        <v>86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87</v>
      </c>
      <c r="FT14" t="s">
        <v>87</v>
      </c>
      <c r="FU14" t="s">
        <v>87</v>
      </c>
      <c r="FV14" t="s">
        <v>87</v>
      </c>
      <c r="FW14" t="s">
        <v>87</v>
      </c>
      <c r="FX14" t="s">
        <v>87</v>
      </c>
      <c r="FY14" t="s">
        <v>87</v>
      </c>
      <c r="FZ14" t="s">
        <v>87</v>
      </c>
      <c r="GA14" t="s">
        <v>87</v>
      </c>
      <c r="GB14" t="s">
        <v>87</v>
      </c>
      <c r="GC14" t="s">
        <v>87</v>
      </c>
      <c r="GD14" t="s">
        <v>87</v>
      </c>
      <c r="GE14" t="s">
        <v>87</v>
      </c>
      <c r="GF14" t="s">
        <v>87</v>
      </c>
      <c r="GG14" t="s">
        <v>87</v>
      </c>
      <c r="GH14" t="s">
        <v>87</v>
      </c>
      <c r="GI14" t="s">
        <v>87</v>
      </c>
      <c r="GJ14" t="s">
        <v>87</v>
      </c>
      <c r="GK14" t="s">
        <v>87</v>
      </c>
      <c r="GL14" t="s">
        <v>88</v>
      </c>
      <c r="GM14" t="s">
        <v>88</v>
      </c>
      <c r="GN14" t="s">
        <v>88</v>
      </c>
      <c r="GO14" t="s">
        <v>88</v>
      </c>
      <c r="GP14" t="s">
        <v>88</v>
      </c>
      <c r="GQ14" t="s">
        <v>88</v>
      </c>
      <c r="GR14" t="s">
        <v>88</v>
      </c>
      <c r="GS14" t="s">
        <v>88</v>
      </c>
      <c r="GT14" t="s">
        <v>88</v>
      </c>
      <c r="GU14" t="s">
        <v>88</v>
      </c>
      <c r="GV14" t="s">
        <v>88</v>
      </c>
      <c r="GW14" t="s">
        <v>88</v>
      </c>
      <c r="GX14" t="s">
        <v>88</v>
      </c>
      <c r="GY14" t="s">
        <v>88</v>
      </c>
      <c r="GZ14" t="s">
        <v>88</v>
      </c>
      <c r="HA14" t="s">
        <v>88</v>
      </c>
      <c r="HB14" t="s">
        <v>88</v>
      </c>
      <c r="HC14" t="s">
        <v>88</v>
      </c>
      <c r="HD14" t="s">
        <v>88</v>
      </c>
      <c r="HE14" t="s">
        <v>89</v>
      </c>
      <c r="HF14" t="s">
        <v>89</v>
      </c>
      <c r="HG14" t="s">
        <v>89</v>
      </c>
      <c r="HH14" t="s">
        <v>89</v>
      </c>
      <c r="HI14" t="s">
        <v>89</v>
      </c>
      <c r="HJ14" t="s">
        <v>89</v>
      </c>
      <c r="HK14" t="s">
        <v>89</v>
      </c>
      <c r="HL14" t="s">
        <v>89</v>
      </c>
      <c r="HM14" t="s">
        <v>89</v>
      </c>
      <c r="HN14" t="s">
        <v>89</v>
      </c>
      <c r="HO14" t="s">
        <v>89</v>
      </c>
      <c r="HP14" t="s">
        <v>89</v>
      </c>
      <c r="HQ14" t="s">
        <v>89</v>
      </c>
      <c r="HR14" t="s">
        <v>89</v>
      </c>
      <c r="HS14" t="s">
        <v>89</v>
      </c>
      <c r="HT14" t="s">
        <v>89</v>
      </c>
      <c r="HU14" t="s">
        <v>89</v>
      </c>
      <c r="HV14" t="s">
        <v>89</v>
      </c>
      <c r="HW14" t="s">
        <v>89</v>
      </c>
      <c r="HX14" t="s">
        <v>89</v>
      </c>
    </row>
    <row r="15" spans="1:232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121</v>
      </c>
      <c r="AG15" t="s">
        <v>75</v>
      </c>
      <c r="AH15" t="s">
        <v>122</v>
      </c>
      <c r="AI15" t="s">
        <v>123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133</v>
      </c>
      <c r="AT15" t="s">
        <v>134</v>
      </c>
      <c r="AU15" t="s">
        <v>135</v>
      </c>
      <c r="AV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B15" t="s">
        <v>142</v>
      </c>
      <c r="BC15" t="s">
        <v>143</v>
      </c>
      <c r="BD15" t="s">
        <v>144</v>
      </c>
      <c r="BE15" t="s">
        <v>145</v>
      </c>
      <c r="BF15" t="s">
        <v>146</v>
      </c>
      <c r="BG15" t="s">
        <v>147</v>
      </c>
      <c r="BH15" t="s">
        <v>148</v>
      </c>
      <c r="BI15" t="s">
        <v>149</v>
      </c>
      <c r="BJ15" t="s">
        <v>150</v>
      </c>
      <c r="BK15" t="s">
        <v>151</v>
      </c>
      <c r="BL15" t="s">
        <v>152</v>
      </c>
      <c r="BM15" t="s">
        <v>153</v>
      </c>
      <c r="BN15" t="s">
        <v>154</v>
      </c>
      <c r="BO15" t="s">
        <v>155</v>
      </c>
      <c r="BP15" t="s">
        <v>156</v>
      </c>
      <c r="BQ15" t="s">
        <v>157</v>
      </c>
      <c r="BR15" t="s">
        <v>150</v>
      </c>
      <c r="BS15" t="s">
        <v>158</v>
      </c>
      <c r="BT15" t="s">
        <v>127</v>
      </c>
      <c r="BU15" t="s">
        <v>159</v>
      </c>
      <c r="BV15" t="s">
        <v>160</v>
      </c>
      <c r="BW15" t="s">
        <v>161</v>
      </c>
      <c r="BX15" t="s">
        <v>162</v>
      </c>
      <c r="BY15" t="s">
        <v>163</v>
      </c>
      <c r="BZ15" t="s">
        <v>164</v>
      </c>
      <c r="CA15" t="s">
        <v>165</v>
      </c>
      <c r="CB15" t="s">
        <v>166</v>
      </c>
      <c r="CC15" t="s">
        <v>167</v>
      </c>
      <c r="CD15" t="s">
        <v>168</v>
      </c>
      <c r="CE15" t="s">
        <v>169</v>
      </c>
      <c r="CF15" t="s">
        <v>170</v>
      </c>
      <c r="CG15" t="s">
        <v>171</v>
      </c>
      <c r="CH15" t="s">
        <v>172</v>
      </c>
      <c r="CI15" t="s">
        <v>96</v>
      </c>
      <c r="CJ15" t="s">
        <v>173</v>
      </c>
      <c r="CK15" t="s">
        <v>174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  <c r="DU15" t="s">
        <v>210</v>
      </c>
      <c r="DV15" t="s">
        <v>211</v>
      </c>
      <c r="DW15" t="s">
        <v>212</v>
      </c>
      <c r="DX15" t="s">
        <v>213</v>
      </c>
      <c r="DY15" t="s">
        <v>214</v>
      </c>
      <c r="DZ15" t="s">
        <v>215</v>
      </c>
      <c r="EA15" t="s">
        <v>216</v>
      </c>
      <c r="EB15" t="s">
        <v>217</v>
      </c>
      <c r="EC15" t="s">
        <v>218</v>
      </c>
      <c r="ED15" t="s">
        <v>219</v>
      </c>
      <c r="EE15" t="s">
        <v>220</v>
      </c>
      <c r="EF15" t="s">
        <v>221</v>
      </c>
      <c r="EG15" t="s">
        <v>91</v>
      </c>
      <c r="EH15" t="s">
        <v>94</v>
      </c>
      <c r="EI15" t="s">
        <v>222</v>
      </c>
      <c r="EJ15" t="s">
        <v>223</v>
      </c>
      <c r="EK15" t="s">
        <v>224</v>
      </c>
      <c r="EL15" t="s">
        <v>225</v>
      </c>
      <c r="EM15" t="s">
        <v>226</v>
      </c>
      <c r="EN15" t="s">
        <v>227</v>
      </c>
      <c r="EO15" t="s">
        <v>228</v>
      </c>
      <c r="EP15" t="s">
        <v>229</v>
      </c>
      <c r="EQ15" t="s">
        <v>230</v>
      </c>
      <c r="ER15" t="s">
        <v>231</v>
      </c>
      <c r="ES15" t="s">
        <v>232</v>
      </c>
      <c r="ET15" t="s">
        <v>233</v>
      </c>
      <c r="EU15" t="s">
        <v>234</v>
      </c>
      <c r="EV15" t="s">
        <v>235</v>
      </c>
      <c r="EW15" t="s">
        <v>236</v>
      </c>
      <c r="EX15" t="s">
        <v>237</v>
      </c>
      <c r="EY15" t="s">
        <v>238</v>
      </c>
      <c r="EZ15" t="s">
        <v>239</v>
      </c>
      <c r="FA15" t="s">
        <v>240</v>
      </c>
      <c r="FB15" t="s">
        <v>241</v>
      </c>
      <c r="FC15" t="s">
        <v>242</v>
      </c>
      <c r="FD15" t="s">
        <v>243</v>
      </c>
      <c r="FE15" t="s">
        <v>244</v>
      </c>
      <c r="FF15" t="s">
        <v>245</v>
      </c>
      <c r="FG15" t="s">
        <v>246</v>
      </c>
      <c r="FH15" t="s">
        <v>247</v>
      </c>
      <c r="FI15" t="s">
        <v>248</v>
      </c>
      <c r="FJ15" t="s">
        <v>249</v>
      </c>
      <c r="FK15" t="s">
        <v>250</v>
      </c>
      <c r="FL15" t="s">
        <v>251</v>
      </c>
      <c r="FM15" t="s">
        <v>252</v>
      </c>
      <c r="FN15" t="s">
        <v>253</v>
      </c>
      <c r="FO15" t="s">
        <v>254</v>
      </c>
      <c r="FP15" t="s">
        <v>255</v>
      </c>
      <c r="FQ15" t="s">
        <v>256</v>
      </c>
      <c r="FR15" t="s">
        <v>257</v>
      </c>
      <c r="FS15" t="s">
        <v>258</v>
      </c>
      <c r="FT15" t="s">
        <v>259</v>
      </c>
      <c r="FU15" t="s">
        <v>260</v>
      </c>
      <c r="FV15" t="s">
        <v>261</v>
      </c>
      <c r="FW15" t="s">
        <v>262</v>
      </c>
      <c r="FX15" t="s">
        <v>263</v>
      </c>
      <c r="FY15" t="s">
        <v>264</v>
      </c>
      <c r="FZ15" t="s">
        <v>265</v>
      </c>
      <c r="GA15" t="s">
        <v>266</v>
      </c>
      <c r="GB15" t="s">
        <v>267</v>
      </c>
      <c r="GC15" t="s">
        <v>268</v>
      </c>
      <c r="GD15" t="s">
        <v>269</v>
      </c>
      <c r="GE15" t="s">
        <v>270</v>
      </c>
      <c r="GF15" t="s">
        <v>271</v>
      </c>
      <c r="GG15" t="s">
        <v>272</v>
      </c>
      <c r="GH15" t="s">
        <v>273</v>
      </c>
      <c r="GI15" t="s">
        <v>274</v>
      </c>
      <c r="GJ15" t="s">
        <v>275</v>
      </c>
      <c r="GK15" t="s">
        <v>276</v>
      </c>
      <c r="GL15" t="s">
        <v>277</v>
      </c>
      <c r="GM15" t="s">
        <v>278</v>
      </c>
      <c r="GN15" t="s">
        <v>279</v>
      </c>
      <c r="GO15" t="s">
        <v>280</v>
      </c>
      <c r="GP15" t="s">
        <v>281</v>
      </c>
      <c r="GQ15" t="s">
        <v>282</v>
      </c>
      <c r="GR15" t="s">
        <v>283</v>
      </c>
      <c r="GS15" t="s">
        <v>284</v>
      </c>
      <c r="GT15" t="s">
        <v>285</v>
      </c>
      <c r="GU15" t="s">
        <v>286</v>
      </c>
      <c r="GV15" t="s">
        <v>287</v>
      </c>
      <c r="GW15" t="s">
        <v>288</v>
      </c>
      <c r="GX15" t="s">
        <v>289</v>
      </c>
      <c r="GY15" t="s">
        <v>290</v>
      </c>
      <c r="GZ15" t="s">
        <v>291</v>
      </c>
      <c r="HA15" t="s">
        <v>292</v>
      </c>
      <c r="HB15" t="s">
        <v>293</v>
      </c>
      <c r="HC15" t="s">
        <v>294</v>
      </c>
      <c r="HD15" t="s">
        <v>295</v>
      </c>
      <c r="HE15" t="s">
        <v>296</v>
      </c>
      <c r="HF15" t="s">
        <v>297</v>
      </c>
      <c r="HG15" t="s">
        <v>298</v>
      </c>
      <c r="HH15" t="s">
        <v>299</v>
      </c>
      <c r="HI15" t="s">
        <v>300</v>
      </c>
      <c r="HJ15" t="s">
        <v>301</v>
      </c>
      <c r="HK15" t="s">
        <v>302</v>
      </c>
      <c r="HL15" t="s">
        <v>303</v>
      </c>
      <c r="HM15" t="s">
        <v>304</v>
      </c>
      <c r="HN15" t="s">
        <v>305</v>
      </c>
      <c r="HO15" t="s">
        <v>306</v>
      </c>
      <c r="HP15" t="s">
        <v>307</v>
      </c>
      <c r="HQ15" t="s">
        <v>308</v>
      </c>
      <c r="HR15" t="s">
        <v>309</v>
      </c>
      <c r="HS15" t="s">
        <v>310</v>
      </c>
      <c r="HT15" t="s">
        <v>311</v>
      </c>
      <c r="HU15" t="s">
        <v>312</v>
      </c>
      <c r="HV15" t="s">
        <v>313</v>
      </c>
      <c r="HW15" t="s">
        <v>314</v>
      </c>
      <c r="HX15" t="s">
        <v>315</v>
      </c>
    </row>
    <row r="16" spans="1:232" x14ac:dyDescent="0.25">
      <c r="B16" t="s">
        <v>316</v>
      </c>
      <c r="C16" t="s">
        <v>316</v>
      </c>
      <c r="G16" t="s">
        <v>316</v>
      </c>
      <c r="H16" t="s">
        <v>317</v>
      </c>
      <c r="I16" t="s">
        <v>318</v>
      </c>
      <c r="J16" t="s">
        <v>319</v>
      </c>
      <c r="K16" t="s">
        <v>319</v>
      </c>
      <c r="L16" t="s">
        <v>178</v>
      </c>
      <c r="M16" t="s">
        <v>178</v>
      </c>
      <c r="N16" t="s">
        <v>317</v>
      </c>
      <c r="O16" t="s">
        <v>317</v>
      </c>
      <c r="P16" t="s">
        <v>317</v>
      </c>
      <c r="Q16" t="s">
        <v>317</v>
      </c>
      <c r="R16" t="s">
        <v>320</v>
      </c>
      <c r="S16" t="s">
        <v>321</v>
      </c>
      <c r="T16" t="s">
        <v>321</v>
      </c>
      <c r="U16" t="s">
        <v>322</v>
      </c>
      <c r="V16" t="s">
        <v>323</v>
      </c>
      <c r="W16" t="s">
        <v>322</v>
      </c>
      <c r="X16" t="s">
        <v>322</v>
      </c>
      <c r="Y16" t="s">
        <v>322</v>
      </c>
      <c r="Z16" t="s">
        <v>320</v>
      </c>
      <c r="AA16" t="s">
        <v>320</v>
      </c>
      <c r="AB16" t="s">
        <v>320</v>
      </c>
      <c r="AC16" t="s">
        <v>320</v>
      </c>
      <c r="AG16" t="s">
        <v>324</v>
      </c>
      <c r="AH16" t="s">
        <v>323</v>
      </c>
      <c r="AJ16" t="s">
        <v>323</v>
      </c>
      <c r="AK16" t="s">
        <v>324</v>
      </c>
      <c r="AQ16" t="s">
        <v>318</v>
      </c>
      <c r="AW16" t="s">
        <v>318</v>
      </c>
      <c r="AX16" t="s">
        <v>318</v>
      </c>
      <c r="AY16" t="s">
        <v>318</v>
      </c>
      <c r="BA16" t="s">
        <v>325</v>
      </c>
      <c r="BK16" t="s">
        <v>326</v>
      </c>
      <c r="BL16" t="s">
        <v>326</v>
      </c>
      <c r="BM16" t="s">
        <v>326</v>
      </c>
      <c r="BN16" t="s">
        <v>318</v>
      </c>
      <c r="BP16" t="s">
        <v>327</v>
      </c>
      <c r="BS16" t="s">
        <v>326</v>
      </c>
      <c r="BX16" t="s">
        <v>316</v>
      </c>
      <c r="BY16" t="s">
        <v>316</v>
      </c>
      <c r="BZ16" t="s">
        <v>316</v>
      </c>
      <c r="CA16" t="s">
        <v>316</v>
      </c>
      <c r="CB16" t="s">
        <v>318</v>
      </c>
      <c r="CC16" t="s">
        <v>318</v>
      </c>
      <c r="CE16" t="s">
        <v>328</v>
      </c>
      <c r="CF16" t="s">
        <v>329</v>
      </c>
      <c r="CI16" t="s">
        <v>316</v>
      </c>
      <c r="CJ16" t="s">
        <v>319</v>
      </c>
      <c r="CK16" t="s">
        <v>319</v>
      </c>
      <c r="CL16" t="s">
        <v>330</v>
      </c>
      <c r="CM16" t="s">
        <v>330</v>
      </c>
      <c r="CN16" t="s">
        <v>324</v>
      </c>
      <c r="CO16" t="s">
        <v>322</v>
      </c>
      <c r="CP16" t="s">
        <v>322</v>
      </c>
      <c r="CQ16" t="s">
        <v>321</v>
      </c>
      <c r="CR16" t="s">
        <v>321</v>
      </c>
      <c r="CS16" t="s">
        <v>321</v>
      </c>
      <c r="CT16" t="s">
        <v>321</v>
      </c>
      <c r="CU16" t="s">
        <v>321</v>
      </c>
      <c r="CV16" t="s">
        <v>331</v>
      </c>
      <c r="CW16" t="s">
        <v>318</v>
      </c>
      <c r="CX16" t="s">
        <v>318</v>
      </c>
      <c r="CY16" t="s">
        <v>319</v>
      </c>
      <c r="CZ16" t="s">
        <v>319</v>
      </c>
      <c r="DA16" t="s">
        <v>319</v>
      </c>
      <c r="DB16" t="s">
        <v>330</v>
      </c>
      <c r="DC16" t="s">
        <v>319</v>
      </c>
      <c r="DD16" t="s">
        <v>319</v>
      </c>
      <c r="DE16" t="s">
        <v>330</v>
      </c>
      <c r="DF16" t="s">
        <v>330</v>
      </c>
      <c r="DG16" t="s">
        <v>322</v>
      </c>
      <c r="DH16" t="s">
        <v>322</v>
      </c>
      <c r="DI16" t="s">
        <v>321</v>
      </c>
      <c r="DJ16" t="s">
        <v>321</v>
      </c>
      <c r="DK16" t="s">
        <v>318</v>
      </c>
      <c r="DP16" t="s">
        <v>318</v>
      </c>
      <c r="DS16" t="s">
        <v>321</v>
      </c>
      <c r="DT16" t="s">
        <v>321</v>
      </c>
      <c r="DU16" t="s">
        <v>321</v>
      </c>
      <c r="DV16" t="s">
        <v>321</v>
      </c>
      <c r="DW16" t="s">
        <v>321</v>
      </c>
      <c r="DX16" t="s">
        <v>318</v>
      </c>
      <c r="DY16" t="s">
        <v>318</v>
      </c>
      <c r="DZ16" t="s">
        <v>318</v>
      </c>
      <c r="EA16" t="s">
        <v>316</v>
      </c>
      <c r="EC16" t="s">
        <v>332</v>
      </c>
      <c r="ED16" t="s">
        <v>332</v>
      </c>
      <c r="EF16" t="s">
        <v>316</v>
      </c>
      <c r="EG16" t="s">
        <v>333</v>
      </c>
      <c r="EJ16" t="s">
        <v>334</v>
      </c>
      <c r="EK16" t="s">
        <v>335</v>
      </c>
      <c r="EL16" t="s">
        <v>334</v>
      </c>
      <c r="EM16" t="s">
        <v>335</v>
      </c>
      <c r="EN16" t="s">
        <v>323</v>
      </c>
      <c r="EO16" t="s">
        <v>323</v>
      </c>
      <c r="EP16" t="s">
        <v>318</v>
      </c>
      <c r="EQ16" t="s">
        <v>336</v>
      </c>
      <c r="ER16" t="s">
        <v>318</v>
      </c>
      <c r="ET16" t="s">
        <v>317</v>
      </c>
      <c r="EU16" t="s">
        <v>337</v>
      </c>
      <c r="EV16" t="s">
        <v>317</v>
      </c>
      <c r="FA16" t="s">
        <v>338</v>
      </c>
      <c r="FB16" t="s">
        <v>338</v>
      </c>
      <c r="FO16" t="s">
        <v>338</v>
      </c>
      <c r="FP16" t="s">
        <v>338</v>
      </c>
      <c r="FQ16" t="s">
        <v>339</v>
      </c>
      <c r="FR16" t="s">
        <v>339</v>
      </c>
      <c r="FS16" t="s">
        <v>321</v>
      </c>
      <c r="FT16" t="s">
        <v>321</v>
      </c>
      <c r="FU16" t="s">
        <v>323</v>
      </c>
      <c r="FV16" t="s">
        <v>321</v>
      </c>
      <c r="FW16" t="s">
        <v>330</v>
      </c>
      <c r="FX16" t="s">
        <v>323</v>
      </c>
      <c r="FY16" t="s">
        <v>323</v>
      </c>
      <c r="GA16" t="s">
        <v>338</v>
      </c>
      <c r="GB16" t="s">
        <v>338</v>
      </c>
      <c r="GC16" t="s">
        <v>338</v>
      </c>
      <c r="GD16" t="s">
        <v>338</v>
      </c>
      <c r="GE16" t="s">
        <v>338</v>
      </c>
      <c r="GF16" t="s">
        <v>338</v>
      </c>
      <c r="GG16" t="s">
        <v>338</v>
      </c>
      <c r="GH16" t="s">
        <v>340</v>
      </c>
      <c r="GI16" t="s">
        <v>340</v>
      </c>
      <c r="GJ16" t="s">
        <v>341</v>
      </c>
      <c r="GK16" t="s">
        <v>340</v>
      </c>
      <c r="GL16" t="s">
        <v>338</v>
      </c>
      <c r="GM16" t="s">
        <v>338</v>
      </c>
      <c r="GN16" t="s">
        <v>338</v>
      </c>
      <c r="GO16" t="s">
        <v>338</v>
      </c>
      <c r="GP16" t="s">
        <v>338</v>
      </c>
      <c r="GQ16" t="s">
        <v>338</v>
      </c>
      <c r="GR16" t="s">
        <v>338</v>
      </c>
      <c r="GS16" t="s">
        <v>338</v>
      </c>
      <c r="GT16" t="s">
        <v>338</v>
      </c>
      <c r="GU16" t="s">
        <v>338</v>
      </c>
      <c r="GV16" t="s">
        <v>338</v>
      </c>
      <c r="GW16" t="s">
        <v>338</v>
      </c>
      <c r="HD16" t="s">
        <v>338</v>
      </c>
      <c r="HE16" t="s">
        <v>323</v>
      </c>
      <c r="HF16" t="s">
        <v>323</v>
      </c>
      <c r="HG16" t="s">
        <v>334</v>
      </c>
      <c r="HH16" t="s">
        <v>335</v>
      </c>
      <c r="HJ16" t="s">
        <v>324</v>
      </c>
      <c r="HK16" t="s">
        <v>324</v>
      </c>
      <c r="HL16" t="s">
        <v>321</v>
      </c>
      <c r="HM16" t="s">
        <v>321</v>
      </c>
      <c r="HN16" t="s">
        <v>321</v>
      </c>
      <c r="HO16" t="s">
        <v>321</v>
      </c>
      <c r="HP16" t="s">
        <v>321</v>
      </c>
      <c r="HQ16" t="s">
        <v>323</v>
      </c>
      <c r="HR16" t="s">
        <v>323</v>
      </c>
      <c r="HS16" t="s">
        <v>323</v>
      </c>
      <c r="HT16" t="s">
        <v>321</v>
      </c>
      <c r="HU16" t="s">
        <v>319</v>
      </c>
      <c r="HV16" t="s">
        <v>330</v>
      </c>
      <c r="HW16" t="s">
        <v>323</v>
      </c>
      <c r="HX16" t="s">
        <v>323</v>
      </c>
    </row>
    <row r="17" spans="1:232" x14ac:dyDescent="0.25">
      <c r="A17">
        <v>1</v>
      </c>
      <c r="B17">
        <v>1566843688.5</v>
      </c>
      <c r="C17">
        <v>0</v>
      </c>
      <c r="D17" t="s">
        <v>342</v>
      </c>
      <c r="E17" t="s">
        <v>343</v>
      </c>
      <c r="G17">
        <v>1566843688.5</v>
      </c>
      <c r="H17">
        <f t="shared" ref="H17:H27" si="0">CN17*AI17*(CL17-CM17)/(100*CF17*(1000-AI17*CL17))</f>
        <v>3.6567975087424755E-3</v>
      </c>
      <c r="I17">
        <f t="shared" ref="I17:I27" si="1">CN17*AI17*(CK17-CJ17*(1000-AI17*CM17)/(1000-AI17*CL17))/(100*CF17)</f>
        <v>34.2298348992665</v>
      </c>
      <c r="J17">
        <f t="shared" ref="J17:J27" si="2">CJ17 - IF(AI17&gt;1, I17*CF17*100/(AK17*CV17), 0)</f>
        <v>357.38299999999998</v>
      </c>
      <c r="K17">
        <f t="shared" ref="K17:K27" si="3">((Q17-H17/2)*J17-I17)/(Q17+H17/2)</f>
        <v>98.911438386350582</v>
      </c>
      <c r="L17">
        <f t="shared" ref="L17:L27" si="4">K17*(CO17+CP17)/1000</f>
        <v>9.8241644744601651</v>
      </c>
      <c r="M17">
        <f t="shared" ref="M17:M27" si="5">(CJ17 - IF(AI17&gt;1, I17*CF17*100/(AK17*CV17), 0))*(CO17+CP17)/1000</f>
        <v>35.496292740804996</v>
      </c>
      <c r="N17">
        <f t="shared" ref="N17:N27" si="6">2/((1/P17-1/O17)+SIGN(P17)*SQRT((1/P17-1/O17)*(1/P17-1/O17) + 4*CG17/((CG17+1)*(CG17+1))*(2*1/P17*1/O17-1/O17*1/O17)))</f>
        <v>0.22748824322367439</v>
      </c>
      <c r="O17">
        <f t="shared" ref="O17:O27" si="7">AF17+AE17*CF17+AD17*CF17*CF17</f>
        <v>2.243000441889472</v>
      </c>
      <c r="P17">
        <f t="shared" ref="P17:P27" si="8">H17*(1000-(1000*0.61365*EXP(17.502*T17/(240.97+T17))/(CO17+CP17)+CL17)/2)/(1000*0.61365*EXP(17.502*T17/(240.97+T17))/(CO17+CP17)-CL17)</f>
        <v>0.21540362718041681</v>
      </c>
      <c r="Q17">
        <f t="shared" ref="Q17:Q27" si="9">1/((CG17+1)/(N17/1.6)+1/(O17/1.37)) + CG17/((CG17+1)/(N17/1.6) + CG17/(O17/1.37))</f>
        <v>0.13565950104193961</v>
      </c>
      <c r="R17">
        <f t="shared" ref="R17:R27" si="10">(CC17*CE17)</f>
        <v>321.43926143819749</v>
      </c>
      <c r="S17">
        <f t="shared" ref="S17:S27" si="11">(CQ17+(R17+2*0.95*0.0000000567*(((CQ17+$B$7)+273)^4-(CQ17+273)^4)-44100*H17)/(1.84*29.3*O17+8*0.95*0.0000000567*(CQ17+273)^3))</f>
        <v>28.038202201039862</v>
      </c>
      <c r="T17">
        <f t="shared" ref="T17:T27" si="12">($C$7*CR17+$D$7*CS17+$E$7*S17)</f>
        <v>27.078399999999998</v>
      </c>
      <c r="U17">
        <f t="shared" ref="U17:U27" si="13">0.61365*EXP(17.502*T17/(240.97+T17))</f>
        <v>3.5956735442086147</v>
      </c>
      <c r="V17">
        <f t="shared" ref="V17:V27" si="14">(W17/X17*100)</f>
        <v>55.217747919554775</v>
      </c>
      <c r="W17">
        <f t="shared" ref="W17:W27" si="15">CL17*(CO17+CP17)/1000</f>
        <v>1.9566499172164999</v>
      </c>
      <c r="X17">
        <f t="shared" ref="X17:X27" si="16">0.61365*EXP(17.502*CQ17/(240.97+CQ17))</f>
        <v>3.5435163347608634</v>
      </c>
      <c r="Y17">
        <f t="shared" ref="Y17:Y27" si="17">(U17-CL17*(CO17+CP17)/1000)</f>
        <v>1.6390236269921148</v>
      </c>
      <c r="Z17">
        <f t="shared" ref="Z17:Z27" si="18">(-H17*44100)</f>
        <v>-161.26477013554316</v>
      </c>
      <c r="AA17">
        <f t="shared" ref="AA17:AA27" si="19">2*29.3*O17*0.92*(CQ17-T17)</f>
        <v>-30.073957924016156</v>
      </c>
      <c r="AB17">
        <f t="shared" ref="AB17:AB27" si="20">2*0.95*0.0000000567*(((CQ17+$B$7)+273)^4-(T17+273)^4)</f>
        <v>-2.8922558065381772</v>
      </c>
      <c r="AC17">
        <f t="shared" ref="AC17:AC27" si="21">R17+AB17+Z17+AA17</f>
        <v>127.2082775721</v>
      </c>
      <c r="AD17">
        <v>-4.0995573410523602E-2</v>
      </c>
      <c r="AE17">
        <v>4.6021122562793601E-2</v>
      </c>
      <c r="AF17">
        <v>3.4427143492915602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MAX(0,($B$13+$C$13*CV17)/(1+$D$13*CV17)*CO17/(CQ17+273)*$E$13)</f>
        <v>52313.235436225805</v>
      </c>
      <c r="AL17" t="s">
        <v>344</v>
      </c>
      <c r="AM17">
        <v>0</v>
      </c>
      <c r="AN17">
        <v>0</v>
      </c>
      <c r="AO17">
        <f t="shared" ref="AO17:AO27" si="25">AN17-AM17</f>
        <v>0</v>
      </c>
      <c r="AP17" t="e">
        <f t="shared" ref="AP17:AP27" si="26">AO17/AN17</f>
        <v>#DIV/0!</v>
      </c>
      <c r="AQ17">
        <v>0</v>
      </c>
      <c r="AR17" t="s">
        <v>344</v>
      </c>
      <c r="AS17">
        <v>0</v>
      </c>
      <c r="AT17">
        <v>0</v>
      </c>
      <c r="AU17" t="e">
        <f t="shared" ref="AU17:AU27" si="27">1-AS17/AT17</f>
        <v>#DIV/0!</v>
      </c>
      <c r="AV17">
        <v>0.5</v>
      </c>
      <c r="AW17">
        <f t="shared" ref="AW17:AW27" si="28">CC17</f>
        <v>1681.1967001854885</v>
      </c>
      <c r="AX17">
        <f t="shared" ref="AX17:AX27" si="29">I17</f>
        <v>34.2298348992665</v>
      </c>
      <c r="AY17" t="e">
        <f t="shared" ref="AY17:AY27" si="30">AU17*AV17*AW17</f>
        <v>#DIV/0!</v>
      </c>
      <c r="AZ17" t="e">
        <f t="shared" ref="AZ17:AZ27" si="31">BE17/AT17</f>
        <v>#DIV/0!</v>
      </c>
      <c r="BA17">
        <f t="shared" ref="BA17:BA27" si="32">(AX17-AQ17)/AW17</f>
        <v>2.0360398575306436E-2</v>
      </c>
      <c r="BB17" t="e">
        <f t="shared" ref="BB17:BB27" si="33">(AN17-AT17)/AT17</f>
        <v>#DIV/0!</v>
      </c>
      <c r="BC17" t="s">
        <v>344</v>
      </c>
      <c r="BD17">
        <v>0</v>
      </c>
      <c r="BE17">
        <f t="shared" ref="BE17:BE27" si="34">AT17-BD17</f>
        <v>0</v>
      </c>
      <c r="BF17" t="e">
        <f t="shared" ref="BF17:BF27" si="35">(AT17-AS17)/(AT17-BD17)</f>
        <v>#DIV/0!</v>
      </c>
      <c r="BG17" t="e">
        <f t="shared" ref="BG17:BG27" si="36">(AN17-AT17)/(AN17-BD17)</f>
        <v>#DIV/0!</v>
      </c>
      <c r="BH17" t="e">
        <f t="shared" ref="BH17:BH27" si="37">(AT17-AS17)/(AT17-AM17)</f>
        <v>#DIV/0!</v>
      </c>
      <c r="BI17" t="e">
        <f t="shared" ref="BI17:BI27" si="38">(AN17-AT17)/(AN17-AM17)</f>
        <v>#DIV/0!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f t="shared" ref="CB17:CB27" si="39">$B$11*CW17+$C$11*CX17+$F$11*DK17</f>
        <v>2000</v>
      </c>
      <c r="CC17">
        <f t="shared" ref="CC17:CC27" si="40">CB17*CD17</f>
        <v>1681.1967001854885</v>
      </c>
      <c r="CD17">
        <f t="shared" ref="CD17:CD27" si="41">($B$11*$D$9+$C$11*$D$9+$F$11*((DX17+DP17)/MAX(DX17+DP17+DY17, 0.1)*$I$9+DY17/MAX(DX17+DP17+DY17, 0.1)*$J$9))/($B$11+$C$11+$F$11)</f>
        <v>0.8405983500927442</v>
      </c>
      <c r="CE17">
        <f t="shared" ref="CE17:CE27" si="42">($B$11*$K$9+$C$11*$K$9+$F$11*((DX17+DP17)/MAX(DX17+DP17+DY17, 0.1)*$P$9+DY17/MAX(DX17+DP17+DY17, 0.1)*$Q$9))/($B$11+$C$11+$F$11)</f>
        <v>0.19119670018548854</v>
      </c>
      <c r="CF17">
        <v>6</v>
      </c>
      <c r="CG17">
        <v>0.5</v>
      </c>
      <c r="CH17" t="s">
        <v>345</v>
      </c>
      <c r="CI17">
        <v>1566843688.5</v>
      </c>
      <c r="CJ17">
        <v>357.38299999999998</v>
      </c>
      <c r="CK17">
        <v>400.02100000000002</v>
      </c>
      <c r="CL17">
        <v>19.6999</v>
      </c>
      <c r="CM17">
        <v>15.3988</v>
      </c>
      <c r="CN17">
        <v>500.07100000000003</v>
      </c>
      <c r="CO17">
        <v>99.222499999999997</v>
      </c>
      <c r="CP17">
        <v>0.10033499999999999</v>
      </c>
      <c r="CQ17">
        <v>26.829699999999999</v>
      </c>
      <c r="CR17">
        <v>27.078399999999998</v>
      </c>
      <c r="CS17">
        <v>999.9</v>
      </c>
      <c r="CT17">
        <v>0</v>
      </c>
      <c r="CU17">
        <v>0</v>
      </c>
      <c r="CV17">
        <v>9963.75</v>
      </c>
      <c r="CW17">
        <v>0</v>
      </c>
      <c r="CX17">
        <v>1428.42</v>
      </c>
      <c r="CY17">
        <v>-42.638100000000001</v>
      </c>
      <c r="CZ17">
        <v>364.565</v>
      </c>
      <c r="DA17">
        <v>406.27699999999999</v>
      </c>
      <c r="DB17">
        <v>4.3010700000000002</v>
      </c>
      <c r="DC17">
        <v>356.02600000000001</v>
      </c>
      <c r="DD17">
        <v>400.02100000000002</v>
      </c>
      <c r="DE17">
        <v>19.530899999999999</v>
      </c>
      <c r="DF17">
        <v>15.3988</v>
      </c>
      <c r="DG17">
        <v>1.9546699999999999</v>
      </c>
      <c r="DH17">
        <v>1.5279100000000001</v>
      </c>
      <c r="DI17">
        <v>17.081900000000001</v>
      </c>
      <c r="DJ17">
        <v>13.250400000000001</v>
      </c>
      <c r="DK17">
        <v>2000</v>
      </c>
      <c r="DL17">
        <v>0.98000699999999996</v>
      </c>
      <c r="DM17">
        <v>1.9993500000000001E-2</v>
      </c>
      <c r="DN17">
        <v>0</v>
      </c>
      <c r="DO17">
        <v>777.65499999999997</v>
      </c>
      <c r="DP17">
        <v>4.9996900000000002</v>
      </c>
      <c r="DQ17">
        <v>18004.099999999999</v>
      </c>
      <c r="DR17">
        <v>16112.3</v>
      </c>
      <c r="DS17">
        <v>49</v>
      </c>
      <c r="DT17">
        <v>50.125</v>
      </c>
      <c r="DU17">
        <v>49.625</v>
      </c>
      <c r="DV17">
        <v>49.125</v>
      </c>
      <c r="DW17">
        <v>49.936999999999998</v>
      </c>
      <c r="DX17">
        <v>1955.11</v>
      </c>
      <c r="DY17">
        <v>39.89</v>
      </c>
      <c r="DZ17">
        <v>0</v>
      </c>
      <c r="EA17">
        <v>1566843684.5</v>
      </c>
      <c r="EB17">
        <v>777.25605882352897</v>
      </c>
      <c r="EC17">
        <v>-1.3259804135000499</v>
      </c>
      <c r="ED17">
        <v>493.18627723674803</v>
      </c>
      <c r="EE17">
        <v>17942.9352941176</v>
      </c>
      <c r="EF17">
        <v>10</v>
      </c>
      <c r="EG17">
        <v>1566843655</v>
      </c>
      <c r="EH17" t="s">
        <v>346</v>
      </c>
      <c r="EI17">
        <v>49</v>
      </c>
      <c r="EJ17">
        <v>1.357</v>
      </c>
      <c r="EK17">
        <v>0.16900000000000001</v>
      </c>
      <c r="EL17">
        <v>400</v>
      </c>
      <c r="EM17">
        <v>15</v>
      </c>
      <c r="EN17">
        <v>0.04</v>
      </c>
      <c r="EO17">
        <v>0.02</v>
      </c>
      <c r="EP17">
        <v>34.152508158565503</v>
      </c>
      <c r="EQ17">
        <v>-0.25402782059171802</v>
      </c>
      <c r="ER17">
        <v>5.1648153762467203E-2</v>
      </c>
      <c r="ES17">
        <v>1</v>
      </c>
      <c r="ET17">
        <v>0.225595571535849</v>
      </c>
      <c r="EU17">
        <v>4.7743370920600797E-2</v>
      </c>
      <c r="EV17">
        <v>6.9475850209793199E-3</v>
      </c>
      <c r="EW17">
        <v>1</v>
      </c>
      <c r="EX17">
        <v>2</v>
      </c>
      <c r="EY17">
        <v>2</v>
      </c>
      <c r="EZ17" t="s">
        <v>347</v>
      </c>
      <c r="FA17">
        <v>2.9476300000000002</v>
      </c>
      <c r="FB17">
        <v>2.7239300000000002</v>
      </c>
      <c r="FC17">
        <v>8.84302E-2</v>
      </c>
      <c r="FD17">
        <v>9.8325099999999999E-2</v>
      </c>
      <c r="FE17">
        <v>9.5552200000000004E-2</v>
      </c>
      <c r="FF17">
        <v>8.2087900000000005E-2</v>
      </c>
      <c r="FG17">
        <v>24197.8</v>
      </c>
      <c r="FH17">
        <v>21879.5</v>
      </c>
      <c r="FI17">
        <v>24471.7</v>
      </c>
      <c r="FJ17">
        <v>23305.4</v>
      </c>
      <c r="FK17">
        <v>30107.7</v>
      </c>
      <c r="FL17">
        <v>29777.200000000001</v>
      </c>
      <c r="FM17">
        <v>34150.400000000001</v>
      </c>
      <c r="FN17">
        <v>33354.9</v>
      </c>
      <c r="FO17">
        <v>1.9664200000000001</v>
      </c>
      <c r="FP17">
        <v>1.9453800000000001</v>
      </c>
      <c r="FQ17">
        <v>3.67947E-2</v>
      </c>
      <c r="FR17">
        <v>0</v>
      </c>
      <c r="FS17">
        <v>26.476400000000002</v>
      </c>
      <c r="FT17">
        <v>999.9</v>
      </c>
      <c r="FU17">
        <v>46.563000000000002</v>
      </c>
      <c r="FV17">
        <v>34.704000000000001</v>
      </c>
      <c r="FW17">
        <v>26.076799999999999</v>
      </c>
      <c r="FX17">
        <v>59.471400000000003</v>
      </c>
      <c r="FY17">
        <v>40.260399999999997</v>
      </c>
      <c r="FZ17">
        <v>1</v>
      </c>
      <c r="GA17">
        <v>0.28417199999999998</v>
      </c>
      <c r="GB17">
        <v>3.9540099999999998</v>
      </c>
      <c r="GC17">
        <v>20.346399999999999</v>
      </c>
      <c r="GD17">
        <v>5.2428999999999997</v>
      </c>
      <c r="GE17">
        <v>12.0219</v>
      </c>
      <c r="GF17">
        <v>4.9573</v>
      </c>
      <c r="GG17">
        <v>3.30457</v>
      </c>
      <c r="GH17">
        <v>9999</v>
      </c>
      <c r="GI17">
        <v>9999</v>
      </c>
      <c r="GJ17">
        <v>470.5</v>
      </c>
      <c r="GK17">
        <v>9999</v>
      </c>
      <c r="GL17">
        <v>1.86859</v>
      </c>
      <c r="GM17">
        <v>1.87317</v>
      </c>
      <c r="GN17">
        <v>1.87592</v>
      </c>
      <c r="GO17">
        <v>1.8782099999999999</v>
      </c>
      <c r="GP17">
        <v>1.87073</v>
      </c>
      <c r="GQ17">
        <v>1.8724099999999999</v>
      </c>
      <c r="GR17">
        <v>1.86934</v>
      </c>
      <c r="GS17">
        <v>1.8735900000000001</v>
      </c>
      <c r="GT17" t="s">
        <v>348</v>
      </c>
      <c r="GU17" t="s">
        <v>19</v>
      </c>
      <c r="GV17" t="s">
        <v>19</v>
      </c>
      <c r="GW17" t="s">
        <v>19</v>
      </c>
      <c r="GX17" t="s">
        <v>349</v>
      </c>
      <c r="GY17" t="s">
        <v>350</v>
      </c>
      <c r="GZ17" t="s">
        <v>351</v>
      </c>
      <c r="HA17" t="s">
        <v>351</v>
      </c>
      <c r="HB17" t="s">
        <v>351</v>
      </c>
      <c r="HC17" t="s">
        <v>351</v>
      </c>
      <c r="HD17">
        <v>0</v>
      </c>
      <c r="HE17">
        <v>100</v>
      </c>
      <c r="HF17">
        <v>100</v>
      </c>
      <c r="HG17">
        <v>1.357</v>
      </c>
      <c r="HH17">
        <v>0.16900000000000001</v>
      </c>
      <c r="HI17">
        <v>2</v>
      </c>
      <c r="HJ17">
        <v>508.90100000000001</v>
      </c>
      <c r="HK17">
        <v>487.25599999999997</v>
      </c>
      <c r="HL17">
        <v>22.293600000000001</v>
      </c>
      <c r="HM17">
        <v>31.002500000000001</v>
      </c>
      <c r="HN17">
        <v>30.000699999999998</v>
      </c>
      <c r="HO17">
        <v>31.127300000000002</v>
      </c>
      <c r="HP17">
        <v>31.1553</v>
      </c>
      <c r="HQ17">
        <v>20.805399999999999</v>
      </c>
      <c r="HR17">
        <v>43.415999999999997</v>
      </c>
      <c r="HS17">
        <v>0</v>
      </c>
      <c r="HT17">
        <v>22.268599999999999</v>
      </c>
      <c r="HU17">
        <v>400</v>
      </c>
      <c r="HV17">
        <v>15.3504</v>
      </c>
      <c r="HW17">
        <v>101.75</v>
      </c>
      <c r="HX17">
        <v>101.699</v>
      </c>
    </row>
    <row r="18" spans="1:232" x14ac:dyDescent="0.25">
      <c r="A18">
        <v>2</v>
      </c>
      <c r="B18">
        <v>1566843809</v>
      </c>
      <c r="C18">
        <v>120.5</v>
      </c>
      <c r="D18" t="s">
        <v>352</v>
      </c>
      <c r="E18" t="s">
        <v>353</v>
      </c>
      <c r="G18">
        <v>1566843809</v>
      </c>
      <c r="H18">
        <f t="shared" si="0"/>
        <v>4.0575043846423882E-3</v>
      </c>
      <c r="I18">
        <f t="shared" si="1"/>
        <v>28.967126916853431</v>
      </c>
      <c r="J18">
        <f t="shared" si="2"/>
        <v>263.947</v>
      </c>
      <c r="K18">
        <f t="shared" si="3"/>
        <v>69.587630617579734</v>
      </c>
      <c r="L18">
        <f t="shared" si="4"/>
        <v>6.9114498402062212</v>
      </c>
      <c r="M18">
        <f t="shared" si="5"/>
        <v>26.2152401911505</v>
      </c>
      <c r="N18">
        <f t="shared" si="6"/>
        <v>0.25723777193941999</v>
      </c>
      <c r="O18">
        <f t="shared" si="7"/>
        <v>2.2519559819447599</v>
      </c>
      <c r="P18">
        <f t="shared" si="8"/>
        <v>0.2419572701093724</v>
      </c>
      <c r="Q18">
        <f t="shared" si="9"/>
        <v>0.15252048884562366</v>
      </c>
      <c r="R18">
        <f t="shared" si="10"/>
        <v>321.43766544535964</v>
      </c>
      <c r="S18">
        <f t="shared" si="11"/>
        <v>27.819536649623316</v>
      </c>
      <c r="T18">
        <f t="shared" si="12"/>
        <v>26.976600000000001</v>
      </c>
      <c r="U18">
        <f t="shared" si="13"/>
        <v>3.5742436603643815</v>
      </c>
      <c r="V18">
        <f t="shared" si="14"/>
        <v>55.437925169944315</v>
      </c>
      <c r="W18">
        <f t="shared" si="15"/>
        <v>1.9550564091226001</v>
      </c>
      <c r="X18">
        <f t="shared" si="16"/>
        <v>3.5265685054579468</v>
      </c>
      <c r="Y18">
        <f t="shared" si="17"/>
        <v>1.6191872512417813</v>
      </c>
      <c r="Z18">
        <f t="shared" si="18"/>
        <v>-178.93594336272932</v>
      </c>
      <c r="AA18">
        <f t="shared" si="19"/>
        <v>-27.729461785241664</v>
      </c>
      <c r="AB18">
        <f t="shared" si="20"/>
        <v>-2.6537429388943883</v>
      </c>
      <c r="AC18">
        <f t="shared" si="21"/>
        <v>112.11851735849429</v>
      </c>
      <c r="AD18">
        <v>-4.1236425889282502E-2</v>
      </c>
      <c r="AE18">
        <v>4.6291500570036601E-2</v>
      </c>
      <c r="AF18">
        <v>3.45871831053871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52622.292704349435</v>
      </c>
      <c r="AL18" t="s">
        <v>344</v>
      </c>
      <c r="AM18">
        <v>0</v>
      </c>
      <c r="AN18">
        <v>0</v>
      </c>
      <c r="AO18">
        <f t="shared" si="25"/>
        <v>0</v>
      </c>
      <c r="AP18" t="e">
        <f t="shared" si="26"/>
        <v>#DIV/0!</v>
      </c>
      <c r="AQ18">
        <v>0</v>
      </c>
      <c r="AR18" t="s">
        <v>344</v>
      </c>
      <c r="AS18">
        <v>0</v>
      </c>
      <c r="AT18">
        <v>0</v>
      </c>
      <c r="AU18" t="e">
        <f t="shared" si="27"/>
        <v>#DIV/0!</v>
      </c>
      <c r="AV18">
        <v>0.5</v>
      </c>
      <c r="AW18">
        <f t="shared" si="28"/>
        <v>1681.1883001854892</v>
      </c>
      <c r="AX18">
        <f t="shared" si="29"/>
        <v>28.967126916853431</v>
      </c>
      <c r="AY18" t="e">
        <f t="shared" si="30"/>
        <v>#DIV/0!</v>
      </c>
      <c r="AZ18" t="e">
        <f t="shared" si="31"/>
        <v>#DIV/0!</v>
      </c>
      <c r="BA18">
        <f t="shared" si="32"/>
        <v>1.7230150194155778E-2</v>
      </c>
      <c r="BB18" t="e">
        <f t="shared" si="33"/>
        <v>#DIV/0!</v>
      </c>
      <c r="BC18" t="s">
        <v>344</v>
      </c>
      <c r="BD18">
        <v>0</v>
      </c>
      <c r="BE18">
        <f t="shared" si="34"/>
        <v>0</v>
      </c>
      <c r="BF18" t="e">
        <f t="shared" si="35"/>
        <v>#DIV/0!</v>
      </c>
      <c r="BG18" t="e">
        <f t="shared" si="36"/>
        <v>#DIV/0!</v>
      </c>
      <c r="BH18" t="e">
        <f t="shared" si="37"/>
        <v>#DIV/0!</v>
      </c>
      <c r="BI18" t="e">
        <f t="shared" si="38"/>
        <v>#DIV/0!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f t="shared" si="39"/>
        <v>1999.99</v>
      </c>
      <c r="CC18">
        <f t="shared" si="40"/>
        <v>1681.1883001854892</v>
      </c>
      <c r="CD18">
        <f t="shared" si="41"/>
        <v>0.84059835308451003</v>
      </c>
      <c r="CE18">
        <f t="shared" si="42"/>
        <v>0.19119670616902029</v>
      </c>
      <c r="CF18">
        <v>6</v>
      </c>
      <c r="CG18">
        <v>0.5</v>
      </c>
      <c r="CH18" t="s">
        <v>345</v>
      </c>
      <c r="CI18">
        <v>1566843809</v>
      </c>
      <c r="CJ18">
        <v>263.947</v>
      </c>
      <c r="CK18">
        <v>299.99299999999999</v>
      </c>
      <c r="CL18">
        <v>19.6844</v>
      </c>
      <c r="CM18">
        <v>14.911199999999999</v>
      </c>
      <c r="CN18">
        <v>499.99599999999998</v>
      </c>
      <c r="CO18">
        <v>99.220399999999998</v>
      </c>
      <c r="CP18">
        <v>9.9691500000000002E-2</v>
      </c>
      <c r="CQ18">
        <v>26.748200000000001</v>
      </c>
      <c r="CR18">
        <v>26.976600000000001</v>
      </c>
      <c r="CS18">
        <v>999.9</v>
      </c>
      <c r="CT18">
        <v>0</v>
      </c>
      <c r="CU18">
        <v>0</v>
      </c>
      <c r="CV18">
        <v>10022.5</v>
      </c>
      <c r="CW18">
        <v>0</v>
      </c>
      <c r="CX18">
        <v>1346.15</v>
      </c>
      <c r="CY18">
        <v>-36.045499999999997</v>
      </c>
      <c r="CZ18">
        <v>269.24700000000001</v>
      </c>
      <c r="DA18">
        <v>304.53399999999999</v>
      </c>
      <c r="DB18">
        <v>4.7732799999999997</v>
      </c>
      <c r="DC18">
        <v>262.983</v>
      </c>
      <c r="DD18">
        <v>299.99299999999999</v>
      </c>
      <c r="DE18">
        <v>19.514399999999998</v>
      </c>
      <c r="DF18">
        <v>14.911199999999999</v>
      </c>
      <c r="DG18">
        <v>1.9531000000000001</v>
      </c>
      <c r="DH18">
        <v>1.47949</v>
      </c>
      <c r="DI18">
        <v>17.069099999999999</v>
      </c>
      <c r="DJ18">
        <v>12.7578</v>
      </c>
      <c r="DK18">
        <v>1999.99</v>
      </c>
      <c r="DL18">
        <v>0.98000699999999996</v>
      </c>
      <c r="DM18">
        <v>1.9993500000000001E-2</v>
      </c>
      <c r="DN18">
        <v>0</v>
      </c>
      <c r="DO18">
        <v>770.44</v>
      </c>
      <c r="DP18">
        <v>4.9996900000000002</v>
      </c>
      <c r="DQ18">
        <v>17686</v>
      </c>
      <c r="DR18">
        <v>16112.2</v>
      </c>
      <c r="DS18">
        <v>48.875</v>
      </c>
      <c r="DT18">
        <v>50.061999999999998</v>
      </c>
      <c r="DU18">
        <v>49.5</v>
      </c>
      <c r="DV18">
        <v>49.061999999999998</v>
      </c>
      <c r="DW18">
        <v>49.811999999999998</v>
      </c>
      <c r="DX18">
        <v>1955.1</v>
      </c>
      <c r="DY18">
        <v>39.89</v>
      </c>
      <c r="DZ18">
        <v>0</v>
      </c>
      <c r="EA18">
        <v>1566843804.5</v>
      </c>
      <c r="EB18">
        <v>770.51517647058802</v>
      </c>
      <c r="EC18">
        <v>-5.3899509992510399</v>
      </c>
      <c r="ED18">
        <v>354.43627480774398</v>
      </c>
      <c r="EE18">
        <v>17661.294117647099</v>
      </c>
      <c r="EF18">
        <v>10</v>
      </c>
      <c r="EG18">
        <v>1566843771.5</v>
      </c>
      <c r="EH18" t="s">
        <v>354</v>
      </c>
      <c r="EI18">
        <v>50</v>
      </c>
      <c r="EJ18">
        <v>0.96399999999999997</v>
      </c>
      <c r="EK18">
        <v>0.17</v>
      </c>
      <c r="EL18">
        <v>300</v>
      </c>
      <c r="EM18">
        <v>15</v>
      </c>
      <c r="EN18">
        <v>0.04</v>
      </c>
      <c r="EO18">
        <v>0.02</v>
      </c>
      <c r="EP18">
        <v>28.695417303372199</v>
      </c>
      <c r="EQ18">
        <v>1.0756522730825999</v>
      </c>
      <c r="ER18">
        <v>0.12238904124331</v>
      </c>
      <c r="ES18">
        <v>0</v>
      </c>
      <c r="ET18">
        <v>0.25991145586919601</v>
      </c>
      <c r="EU18">
        <v>-1.11679286559599E-2</v>
      </c>
      <c r="EV18">
        <v>2.5261780282934002E-3</v>
      </c>
      <c r="EW18">
        <v>1</v>
      </c>
      <c r="EX18">
        <v>1</v>
      </c>
      <c r="EY18">
        <v>2</v>
      </c>
      <c r="EZ18" t="s">
        <v>355</v>
      </c>
      <c r="FA18">
        <v>2.9475099999999999</v>
      </c>
      <c r="FB18">
        <v>2.7238099999999998</v>
      </c>
      <c r="FC18">
        <v>6.9007200000000005E-2</v>
      </c>
      <c r="FD18">
        <v>7.8240100000000007E-2</v>
      </c>
      <c r="FE18">
        <v>9.5510499999999998E-2</v>
      </c>
      <c r="FF18">
        <v>8.0194600000000005E-2</v>
      </c>
      <c r="FG18">
        <v>24716.799999999999</v>
      </c>
      <c r="FH18">
        <v>22370.400000000001</v>
      </c>
      <c r="FI18">
        <v>24474.7</v>
      </c>
      <c r="FJ18">
        <v>23308.9</v>
      </c>
      <c r="FK18">
        <v>30112.3</v>
      </c>
      <c r="FL18">
        <v>29843.1</v>
      </c>
      <c r="FM18">
        <v>34154.300000000003</v>
      </c>
      <c r="FN18">
        <v>33360.1</v>
      </c>
      <c r="FO18">
        <v>1.9673</v>
      </c>
      <c r="FP18">
        <v>1.9455499999999999</v>
      </c>
      <c r="FQ18">
        <v>3.01376E-2</v>
      </c>
      <c r="FR18">
        <v>0</v>
      </c>
      <c r="FS18">
        <v>26.483499999999999</v>
      </c>
      <c r="FT18">
        <v>999.9</v>
      </c>
      <c r="FU18">
        <v>46.612000000000002</v>
      </c>
      <c r="FV18">
        <v>34.704000000000001</v>
      </c>
      <c r="FW18">
        <v>26.1035</v>
      </c>
      <c r="FX18">
        <v>55.861400000000003</v>
      </c>
      <c r="FY18">
        <v>40.292499999999997</v>
      </c>
      <c r="FZ18">
        <v>1</v>
      </c>
      <c r="GA18">
        <v>0.27437</v>
      </c>
      <c r="GB18">
        <v>2.96766</v>
      </c>
      <c r="GC18">
        <v>20.368500000000001</v>
      </c>
      <c r="GD18">
        <v>5.2428999999999997</v>
      </c>
      <c r="GE18">
        <v>12.0219</v>
      </c>
      <c r="GF18">
        <v>4.9577499999999999</v>
      </c>
      <c r="GG18">
        <v>3.3050000000000002</v>
      </c>
      <c r="GH18">
        <v>9999</v>
      </c>
      <c r="GI18">
        <v>9999</v>
      </c>
      <c r="GJ18">
        <v>470.5</v>
      </c>
      <c r="GK18">
        <v>9999</v>
      </c>
      <c r="GL18">
        <v>1.86859</v>
      </c>
      <c r="GM18">
        <v>1.87317</v>
      </c>
      <c r="GN18">
        <v>1.87592</v>
      </c>
      <c r="GO18">
        <v>1.87822</v>
      </c>
      <c r="GP18">
        <v>1.87073</v>
      </c>
      <c r="GQ18">
        <v>1.8724099999999999</v>
      </c>
      <c r="GR18">
        <v>1.86934</v>
      </c>
      <c r="GS18">
        <v>1.87358</v>
      </c>
      <c r="GT18" t="s">
        <v>348</v>
      </c>
      <c r="GU18" t="s">
        <v>19</v>
      </c>
      <c r="GV18" t="s">
        <v>19</v>
      </c>
      <c r="GW18" t="s">
        <v>19</v>
      </c>
      <c r="GX18" t="s">
        <v>349</v>
      </c>
      <c r="GY18" t="s">
        <v>350</v>
      </c>
      <c r="GZ18" t="s">
        <v>351</v>
      </c>
      <c r="HA18" t="s">
        <v>351</v>
      </c>
      <c r="HB18" t="s">
        <v>351</v>
      </c>
      <c r="HC18" t="s">
        <v>351</v>
      </c>
      <c r="HD18">
        <v>0</v>
      </c>
      <c r="HE18">
        <v>100</v>
      </c>
      <c r="HF18">
        <v>100</v>
      </c>
      <c r="HG18">
        <v>0.96399999999999997</v>
      </c>
      <c r="HH18">
        <v>0.17</v>
      </c>
      <c r="HI18">
        <v>2</v>
      </c>
      <c r="HJ18">
        <v>508.81400000000002</v>
      </c>
      <c r="HK18">
        <v>486.68799999999999</v>
      </c>
      <c r="HL18">
        <v>22.7348</v>
      </c>
      <c r="HM18">
        <v>30.935400000000001</v>
      </c>
      <c r="HN18">
        <v>29.9998</v>
      </c>
      <c r="HO18">
        <v>31.0457</v>
      </c>
      <c r="HP18">
        <v>31.071100000000001</v>
      </c>
      <c r="HQ18">
        <v>16.553799999999999</v>
      </c>
      <c r="HR18">
        <v>45.172199999999997</v>
      </c>
      <c r="HS18">
        <v>0</v>
      </c>
      <c r="HT18">
        <v>22.753399999999999</v>
      </c>
      <c r="HU18">
        <v>300</v>
      </c>
      <c r="HV18">
        <v>14.8056</v>
      </c>
      <c r="HW18">
        <v>101.762</v>
      </c>
      <c r="HX18">
        <v>101.715</v>
      </c>
    </row>
    <row r="19" spans="1:232" x14ac:dyDescent="0.25">
      <c r="A19">
        <v>3</v>
      </c>
      <c r="B19">
        <v>1566843929.5</v>
      </c>
      <c r="C19">
        <v>241</v>
      </c>
      <c r="D19" t="s">
        <v>356</v>
      </c>
      <c r="E19" t="s">
        <v>357</v>
      </c>
      <c r="G19">
        <v>1566843929.5</v>
      </c>
      <c r="H19">
        <f t="shared" si="0"/>
        <v>5.177760410815393E-3</v>
      </c>
      <c r="I19">
        <f t="shared" si="1"/>
        <v>23.769509709278857</v>
      </c>
      <c r="J19">
        <f t="shared" si="2"/>
        <v>170.49299999999999</v>
      </c>
      <c r="K19">
        <f t="shared" si="3"/>
        <v>48.964380966650971</v>
      </c>
      <c r="L19">
        <f t="shared" si="4"/>
        <v>4.8633218210283982</v>
      </c>
      <c r="M19">
        <f t="shared" si="5"/>
        <v>16.933989787338</v>
      </c>
      <c r="N19">
        <f t="shared" si="6"/>
        <v>0.34365553244226898</v>
      </c>
      <c r="O19">
        <f t="shared" si="7"/>
        <v>2.2419550046304098</v>
      </c>
      <c r="P19">
        <f t="shared" si="8"/>
        <v>0.31684576743424553</v>
      </c>
      <c r="Q19">
        <f t="shared" si="9"/>
        <v>0.20026277573445866</v>
      </c>
      <c r="R19">
        <f t="shared" si="10"/>
        <v>321.42330150982292</v>
      </c>
      <c r="S19">
        <f t="shared" si="11"/>
        <v>27.571185759521391</v>
      </c>
      <c r="T19">
        <f t="shared" si="12"/>
        <v>26.918700000000001</v>
      </c>
      <c r="U19">
        <f t="shared" si="13"/>
        <v>3.5621049592318923</v>
      </c>
      <c r="V19">
        <f t="shared" si="14"/>
        <v>55.870619166909776</v>
      </c>
      <c r="W19">
        <f t="shared" si="15"/>
        <v>1.9843179964478002</v>
      </c>
      <c r="X19">
        <f t="shared" si="16"/>
        <v>3.5516305815759472</v>
      </c>
      <c r="Y19">
        <f t="shared" si="17"/>
        <v>1.5777869627840921</v>
      </c>
      <c r="Z19">
        <f t="shared" si="18"/>
        <v>-228.33923411695883</v>
      </c>
      <c r="AA19">
        <f t="shared" si="19"/>
        <v>-6.0555007383027544</v>
      </c>
      <c r="AB19">
        <f t="shared" si="20"/>
        <v>-0.58228578781594853</v>
      </c>
      <c r="AC19">
        <f t="shared" si="21"/>
        <v>86.446280866745354</v>
      </c>
      <c r="AD19">
        <v>-4.0967513427419402E-2</v>
      </c>
      <c r="AE19">
        <v>4.5989622773569702E-2</v>
      </c>
      <c r="AF19">
        <v>3.44084775137609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52272.086384261558</v>
      </c>
      <c r="AL19" t="s">
        <v>344</v>
      </c>
      <c r="AM19">
        <v>0</v>
      </c>
      <c r="AN19">
        <v>0</v>
      </c>
      <c r="AO19">
        <f t="shared" si="25"/>
        <v>0</v>
      </c>
      <c r="AP19" t="e">
        <f t="shared" si="26"/>
        <v>#DIV/0!</v>
      </c>
      <c r="AQ19">
        <v>0</v>
      </c>
      <c r="AR19" t="s">
        <v>344</v>
      </c>
      <c r="AS19">
        <v>0</v>
      </c>
      <c r="AT19">
        <v>0</v>
      </c>
      <c r="AU19" t="e">
        <f t="shared" si="27"/>
        <v>#DIV/0!</v>
      </c>
      <c r="AV19">
        <v>0.5</v>
      </c>
      <c r="AW19">
        <f t="shared" si="28"/>
        <v>1681.1127001854977</v>
      </c>
      <c r="AX19">
        <f t="shared" si="29"/>
        <v>23.769509709278857</v>
      </c>
      <c r="AY19" t="e">
        <f t="shared" si="30"/>
        <v>#DIV/0!</v>
      </c>
      <c r="AZ19" t="e">
        <f t="shared" si="31"/>
        <v>#DIV/0!</v>
      </c>
      <c r="BA19">
        <f t="shared" si="32"/>
        <v>1.4139153018507371E-2</v>
      </c>
      <c r="BB19" t="e">
        <f t="shared" si="33"/>
        <v>#DIV/0!</v>
      </c>
      <c r="BC19" t="s">
        <v>344</v>
      </c>
      <c r="BD19">
        <v>0</v>
      </c>
      <c r="BE19">
        <f t="shared" si="34"/>
        <v>0</v>
      </c>
      <c r="BF19" t="e">
        <f t="shared" si="35"/>
        <v>#DIV/0!</v>
      </c>
      <c r="BG19" t="e">
        <f t="shared" si="36"/>
        <v>#DIV/0!</v>
      </c>
      <c r="BH19" t="e">
        <f t="shared" si="37"/>
        <v>#DIV/0!</v>
      </c>
      <c r="BI19" t="e">
        <f t="shared" si="38"/>
        <v>#DIV/0!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f t="shared" si="39"/>
        <v>1999.9</v>
      </c>
      <c r="CC19">
        <f t="shared" si="40"/>
        <v>1681.1127001854977</v>
      </c>
      <c r="CD19">
        <f t="shared" si="41"/>
        <v>0.84059838001174936</v>
      </c>
      <c r="CE19">
        <f t="shared" si="42"/>
        <v>0.19119676002349895</v>
      </c>
      <c r="CF19">
        <v>6</v>
      </c>
      <c r="CG19">
        <v>0.5</v>
      </c>
      <c r="CH19" t="s">
        <v>345</v>
      </c>
      <c r="CI19">
        <v>1566843929.5</v>
      </c>
      <c r="CJ19">
        <v>170.49299999999999</v>
      </c>
      <c r="CK19">
        <v>200.07</v>
      </c>
      <c r="CL19">
        <v>19.978300000000001</v>
      </c>
      <c r="CM19">
        <v>13.8903</v>
      </c>
      <c r="CN19">
        <v>500.09699999999998</v>
      </c>
      <c r="CO19">
        <v>99.222999999999999</v>
      </c>
      <c r="CP19">
        <v>0.10066600000000001</v>
      </c>
      <c r="CQ19">
        <v>26.868600000000001</v>
      </c>
      <c r="CR19">
        <v>26.918700000000001</v>
      </c>
      <c r="CS19">
        <v>999.9</v>
      </c>
      <c r="CT19">
        <v>0</v>
      </c>
      <c r="CU19">
        <v>0</v>
      </c>
      <c r="CV19">
        <v>9956.8799999999992</v>
      </c>
      <c r="CW19">
        <v>0</v>
      </c>
      <c r="CX19">
        <v>1046.47</v>
      </c>
      <c r="CY19">
        <v>-29.577100000000002</v>
      </c>
      <c r="CZ19">
        <v>173.96799999999999</v>
      </c>
      <c r="DA19">
        <v>202.88800000000001</v>
      </c>
      <c r="DB19">
        <v>6.0879799999999999</v>
      </c>
      <c r="DC19">
        <v>169.84200000000001</v>
      </c>
      <c r="DD19">
        <v>200.07</v>
      </c>
      <c r="DE19">
        <v>19.8293</v>
      </c>
      <c r="DF19">
        <v>13.8903</v>
      </c>
      <c r="DG19">
        <v>1.9823</v>
      </c>
      <c r="DH19">
        <v>1.3782399999999999</v>
      </c>
      <c r="DI19">
        <v>17.303699999999999</v>
      </c>
      <c r="DJ19">
        <v>11.680300000000001</v>
      </c>
      <c r="DK19">
        <v>1999.9</v>
      </c>
      <c r="DL19">
        <v>0.98000399999999999</v>
      </c>
      <c r="DM19">
        <v>1.9996400000000001E-2</v>
      </c>
      <c r="DN19">
        <v>0</v>
      </c>
      <c r="DO19">
        <v>771.37099999999998</v>
      </c>
      <c r="DP19">
        <v>4.9996900000000002</v>
      </c>
      <c r="DQ19">
        <v>17448.8</v>
      </c>
      <c r="DR19">
        <v>16111.5</v>
      </c>
      <c r="DS19">
        <v>48.75</v>
      </c>
      <c r="DT19">
        <v>49.875</v>
      </c>
      <c r="DU19">
        <v>49.375</v>
      </c>
      <c r="DV19">
        <v>48.875</v>
      </c>
      <c r="DW19">
        <v>49.686999999999998</v>
      </c>
      <c r="DX19">
        <v>1955.01</v>
      </c>
      <c r="DY19">
        <v>39.89</v>
      </c>
      <c r="DZ19">
        <v>0</v>
      </c>
      <c r="EA19">
        <v>1566843925.0999999</v>
      </c>
      <c r="EB19">
        <v>771.70464705882398</v>
      </c>
      <c r="EC19">
        <v>-6.9833333983996599</v>
      </c>
      <c r="ED19">
        <v>13.4313709670958</v>
      </c>
      <c r="EE19">
        <v>17445.758823529399</v>
      </c>
      <c r="EF19">
        <v>10</v>
      </c>
      <c r="EG19">
        <v>1566843893.5</v>
      </c>
      <c r="EH19" t="s">
        <v>358</v>
      </c>
      <c r="EI19">
        <v>51</v>
      </c>
      <c r="EJ19">
        <v>0.65100000000000002</v>
      </c>
      <c r="EK19">
        <v>0.14899999999999999</v>
      </c>
      <c r="EL19">
        <v>200</v>
      </c>
      <c r="EM19">
        <v>14</v>
      </c>
      <c r="EN19">
        <v>7.0000000000000007E-2</v>
      </c>
      <c r="EO19">
        <v>0.02</v>
      </c>
      <c r="EP19">
        <v>23.312272675170199</v>
      </c>
      <c r="EQ19">
        <v>1.82785445579699</v>
      </c>
      <c r="ER19">
        <v>0.20020468699774299</v>
      </c>
      <c r="ES19">
        <v>0</v>
      </c>
      <c r="ET19">
        <v>0.34077619067749298</v>
      </c>
      <c r="EU19">
        <v>1.40724556240732E-2</v>
      </c>
      <c r="EV19">
        <v>2.3607072561542901E-3</v>
      </c>
      <c r="EW19">
        <v>1</v>
      </c>
      <c r="EX19">
        <v>1</v>
      </c>
      <c r="EY19">
        <v>2</v>
      </c>
      <c r="EZ19" t="s">
        <v>355</v>
      </c>
      <c r="FA19">
        <v>2.9478900000000001</v>
      </c>
      <c r="FB19">
        <v>2.7242199999999999</v>
      </c>
      <c r="FC19">
        <v>4.6997999999999998E-2</v>
      </c>
      <c r="FD19">
        <v>5.5394499999999999E-2</v>
      </c>
      <c r="FE19">
        <v>9.6643900000000005E-2</v>
      </c>
      <c r="FF19">
        <v>7.6142399999999999E-2</v>
      </c>
      <c r="FG19">
        <v>25306.2</v>
      </c>
      <c r="FH19">
        <v>22927.599999999999</v>
      </c>
      <c r="FI19">
        <v>24479.200000000001</v>
      </c>
      <c r="FJ19">
        <v>23311.3</v>
      </c>
      <c r="FK19">
        <v>30079.8</v>
      </c>
      <c r="FL19">
        <v>29977.599999999999</v>
      </c>
      <c r="FM19">
        <v>34160.800000000003</v>
      </c>
      <c r="FN19">
        <v>33363.5</v>
      </c>
      <c r="FO19">
        <v>1.9701</v>
      </c>
      <c r="FP19">
        <v>1.94435</v>
      </c>
      <c r="FQ19">
        <v>2.8736899999999999E-2</v>
      </c>
      <c r="FR19">
        <v>0</v>
      </c>
      <c r="FS19">
        <v>26.448499999999999</v>
      </c>
      <c r="FT19">
        <v>999.9</v>
      </c>
      <c r="FU19">
        <v>46.637</v>
      </c>
      <c r="FV19">
        <v>34.673999999999999</v>
      </c>
      <c r="FW19">
        <v>26.0748</v>
      </c>
      <c r="FX19">
        <v>55.711399999999998</v>
      </c>
      <c r="FY19">
        <v>40.236400000000003</v>
      </c>
      <c r="FZ19">
        <v>1</v>
      </c>
      <c r="GA19">
        <v>0.26515499999999997</v>
      </c>
      <c r="GB19">
        <v>2.6656599999999999</v>
      </c>
      <c r="GC19">
        <v>20.373899999999999</v>
      </c>
      <c r="GD19">
        <v>5.2452899999999998</v>
      </c>
      <c r="GE19">
        <v>12.0219</v>
      </c>
      <c r="GF19">
        <v>4.9576500000000001</v>
      </c>
      <c r="GG19">
        <v>3.3048999999999999</v>
      </c>
      <c r="GH19">
        <v>9999</v>
      </c>
      <c r="GI19">
        <v>9999</v>
      </c>
      <c r="GJ19">
        <v>470.6</v>
      </c>
      <c r="GK19">
        <v>9999</v>
      </c>
      <c r="GL19">
        <v>1.86859</v>
      </c>
      <c r="GM19">
        <v>1.87317</v>
      </c>
      <c r="GN19">
        <v>1.8759699999999999</v>
      </c>
      <c r="GO19">
        <v>1.8782399999999999</v>
      </c>
      <c r="GP19">
        <v>1.87073</v>
      </c>
      <c r="GQ19">
        <v>1.87243</v>
      </c>
      <c r="GR19">
        <v>1.8693500000000001</v>
      </c>
      <c r="GS19">
        <v>1.87358</v>
      </c>
      <c r="GT19" t="s">
        <v>348</v>
      </c>
      <c r="GU19" t="s">
        <v>19</v>
      </c>
      <c r="GV19" t="s">
        <v>19</v>
      </c>
      <c r="GW19" t="s">
        <v>19</v>
      </c>
      <c r="GX19" t="s">
        <v>349</v>
      </c>
      <c r="GY19" t="s">
        <v>350</v>
      </c>
      <c r="GZ19" t="s">
        <v>351</v>
      </c>
      <c r="HA19" t="s">
        <v>351</v>
      </c>
      <c r="HB19" t="s">
        <v>351</v>
      </c>
      <c r="HC19" t="s">
        <v>351</v>
      </c>
      <c r="HD19">
        <v>0</v>
      </c>
      <c r="HE19">
        <v>100</v>
      </c>
      <c r="HF19">
        <v>100</v>
      </c>
      <c r="HG19">
        <v>0.65100000000000002</v>
      </c>
      <c r="HH19">
        <v>0.14899999999999999</v>
      </c>
      <c r="HI19">
        <v>2</v>
      </c>
      <c r="HJ19">
        <v>509.81</v>
      </c>
      <c r="HK19">
        <v>485.05799999999999</v>
      </c>
      <c r="HL19">
        <v>23.025700000000001</v>
      </c>
      <c r="HM19">
        <v>30.8308</v>
      </c>
      <c r="HN19">
        <v>29.999600000000001</v>
      </c>
      <c r="HO19">
        <v>30.9453</v>
      </c>
      <c r="HP19">
        <v>30.967700000000001</v>
      </c>
      <c r="HQ19">
        <v>12.122199999999999</v>
      </c>
      <c r="HR19">
        <v>49.517099999999999</v>
      </c>
      <c r="HS19">
        <v>0</v>
      </c>
      <c r="HT19">
        <v>23.0778</v>
      </c>
      <c r="HU19">
        <v>200</v>
      </c>
      <c r="HV19">
        <v>13.708</v>
      </c>
      <c r="HW19">
        <v>101.78100000000001</v>
      </c>
      <c r="HX19">
        <v>101.72499999999999</v>
      </c>
    </row>
    <row r="20" spans="1:232" x14ac:dyDescent="0.25">
      <c r="A20">
        <v>4</v>
      </c>
      <c r="B20">
        <v>1566844050</v>
      </c>
      <c r="C20">
        <v>361.5</v>
      </c>
      <c r="D20" t="s">
        <v>359</v>
      </c>
      <c r="E20" t="s">
        <v>360</v>
      </c>
      <c r="G20">
        <v>1566844050</v>
      </c>
      <c r="H20">
        <f t="shared" si="0"/>
        <v>6.5225815222966985E-3</v>
      </c>
      <c r="I20">
        <f t="shared" si="1"/>
        <v>14.628192066616505</v>
      </c>
      <c r="J20">
        <f t="shared" si="2"/>
        <v>81.817700000000002</v>
      </c>
      <c r="K20">
        <f t="shared" si="3"/>
        <v>24.295297702051524</v>
      </c>
      <c r="L20">
        <f t="shared" si="4"/>
        <v>2.4129486449730928</v>
      </c>
      <c r="M20">
        <f t="shared" si="5"/>
        <v>8.1259308188326695</v>
      </c>
      <c r="N20">
        <f t="shared" si="6"/>
        <v>0.45637370798770477</v>
      </c>
      <c r="O20">
        <f t="shared" si="7"/>
        <v>2.2522075454131643</v>
      </c>
      <c r="P20">
        <f t="shared" si="8"/>
        <v>0.41053931753150896</v>
      </c>
      <c r="Q20">
        <f t="shared" si="9"/>
        <v>0.26032044572995888</v>
      </c>
      <c r="R20">
        <f t="shared" si="10"/>
        <v>321.42968548117193</v>
      </c>
      <c r="S20">
        <f t="shared" si="11"/>
        <v>27.366282246695413</v>
      </c>
      <c r="T20">
        <f t="shared" si="12"/>
        <v>26.9069</v>
      </c>
      <c r="U20">
        <f t="shared" si="13"/>
        <v>3.5596355154957462</v>
      </c>
      <c r="V20">
        <f t="shared" si="14"/>
        <v>56.235040253954374</v>
      </c>
      <c r="W20">
        <f t="shared" si="15"/>
        <v>2.02606741708829</v>
      </c>
      <c r="X20">
        <f t="shared" si="16"/>
        <v>3.6028558136327105</v>
      </c>
      <c r="Y20">
        <f t="shared" si="17"/>
        <v>1.5335680984074562</v>
      </c>
      <c r="Z20">
        <f t="shared" si="18"/>
        <v>-287.64584513328441</v>
      </c>
      <c r="AA20">
        <f t="shared" si="19"/>
        <v>24.95201821019872</v>
      </c>
      <c r="AB20">
        <f t="shared" si="20"/>
        <v>2.391190635508297</v>
      </c>
      <c r="AC20">
        <f t="shared" si="21"/>
        <v>61.127049193594516</v>
      </c>
      <c r="AD20">
        <v>-4.1243204013460599E-2</v>
      </c>
      <c r="AE20">
        <v>4.6299109608222699E-2</v>
      </c>
      <c r="AF20">
        <v>3.4591682322484099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52566.659427359009</v>
      </c>
      <c r="AL20" t="s">
        <v>344</v>
      </c>
      <c r="AM20">
        <v>0</v>
      </c>
      <c r="AN20">
        <v>0</v>
      </c>
      <c r="AO20">
        <f t="shared" si="25"/>
        <v>0</v>
      </c>
      <c r="AP20" t="e">
        <f t="shared" si="26"/>
        <v>#DIV/0!</v>
      </c>
      <c r="AQ20">
        <v>0</v>
      </c>
      <c r="AR20" t="s">
        <v>344</v>
      </c>
      <c r="AS20">
        <v>0</v>
      </c>
      <c r="AT20">
        <v>0</v>
      </c>
      <c r="AU20" t="e">
        <f t="shared" si="27"/>
        <v>#DIV/0!</v>
      </c>
      <c r="AV20">
        <v>0.5</v>
      </c>
      <c r="AW20">
        <f t="shared" si="28"/>
        <v>1681.1463001854941</v>
      </c>
      <c r="AX20">
        <f t="shared" si="29"/>
        <v>14.628192066616505</v>
      </c>
      <c r="AY20" t="e">
        <f t="shared" si="30"/>
        <v>#DIV/0!</v>
      </c>
      <c r="AZ20" t="e">
        <f t="shared" si="31"/>
        <v>#DIV/0!</v>
      </c>
      <c r="BA20">
        <f t="shared" si="32"/>
        <v>8.7013200843986394E-3</v>
      </c>
      <c r="BB20" t="e">
        <f t="shared" si="33"/>
        <v>#DIV/0!</v>
      </c>
      <c r="BC20" t="s">
        <v>344</v>
      </c>
      <c r="BD20">
        <v>0</v>
      </c>
      <c r="BE20">
        <f t="shared" si="34"/>
        <v>0</v>
      </c>
      <c r="BF20" t="e">
        <f t="shared" si="35"/>
        <v>#DIV/0!</v>
      </c>
      <c r="BG20" t="e">
        <f t="shared" si="36"/>
        <v>#DIV/0!</v>
      </c>
      <c r="BH20" t="e">
        <f t="shared" si="37"/>
        <v>#DIV/0!</v>
      </c>
      <c r="BI20" t="e">
        <f t="shared" si="38"/>
        <v>#DIV/0!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f t="shared" si="39"/>
        <v>1999.94</v>
      </c>
      <c r="CC20">
        <f t="shared" si="40"/>
        <v>1681.1463001854941</v>
      </c>
      <c r="CD20">
        <f t="shared" si="41"/>
        <v>0.84059836804378829</v>
      </c>
      <c r="CE20">
        <f t="shared" si="42"/>
        <v>0.1911967360875767</v>
      </c>
      <c r="CF20">
        <v>6</v>
      </c>
      <c r="CG20">
        <v>0.5</v>
      </c>
      <c r="CH20" t="s">
        <v>345</v>
      </c>
      <c r="CI20">
        <v>1566844050</v>
      </c>
      <c r="CJ20">
        <v>81.817700000000002</v>
      </c>
      <c r="CK20">
        <v>100.014</v>
      </c>
      <c r="CL20">
        <v>20.399899999999999</v>
      </c>
      <c r="CM20">
        <v>12.7316</v>
      </c>
      <c r="CN20">
        <v>499.94299999999998</v>
      </c>
      <c r="CO20">
        <v>99.2179</v>
      </c>
      <c r="CP20">
        <v>9.96171E-2</v>
      </c>
      <c r="CQ20">
        <v>27.112400000000001</v>
      </c>
      <c r="CR20">
        <v>26.9069</v>
      </c>
      <c r="CS20">
        <v>999.9</v>
      </c>
      <c r="CT20">
        <v>0</v>
      </c>
      <c r="CU20">
        <v>0</v>
      </c>
      <c r="CV20">
        <v>10024.4</v>
      </c>
      <c r="CW20">
        <v>0</v>
      </c>
      <c r="CX20">
        <v>1015.02</v>
      </c>
      <c r="CY20">
        <v>-18.1968</v>
      </c>
      <c r="CZ20">
        <v>83.521600000000007</v>
      </c>
      <c r="DA20">
        <v>101.304</v>
      </c>
      <c r="DB20">
        <v>7.6682699999999997</v>
      </c>
      <c r="DC20">
        <v>81.400700000000001</v>
      </c>
      <c r="DD20">
        <v>100.014</v>
      </c>
      <c r="DE20">
        <v>20.2759</v>
      </c>
      <c r="DF20">
        <v>12.7316</v>
      </c>
      <c r="DG20">
        <v>2.0240300000000002</v>
      </c>
      <c r="DH20">
        <v>1.2632000000000001</v>
      </c>
      <c r="DI20">
        <v>17.633600000000001</v>
      </c>
      <c r="DJ20">
        <v>10.368</v>
      </c>
      <c r="DK20">
        <v>1999.94</v>
      </c>
      <c r="DL20">
        <v>0.98000399999999999</v>
      </c>
      <c r="DM20">
        <v>1.9996400000000001E-2</v>
      </c>
      <c r="DN20">
        <v>0</v>
      </c>
      <c r="DO20">
        <v>787.34</v>
      </c>
      <c r="DP20">
        <v>4.9996900000000002</v>
      </c>
      <c r="DQ20">
        <v>17748</v>
      </c>
      <c r="DR20">
        <v>16111.8</v>
      </c>
      <c r="DS20">
        <v>48.686999999999998</v>
      </c>
      <c r="DT20">
        <v>49.75</v>
      </c>
      <c r="DU20">
        <v>49.311999999999998</v>
      </c>
      <c r="DV20">
        <v>48.75</v>
      </c>
      <c r="DW20">
        <v>49.625</v>
      </c>
      <c r="DX20">
        <v>1955.05</v>
      </c>
      <c r="DY20">
        <v>39.89</v>
      </c>
      <c r="DZ20">
        <v>0</v>
      </c>
      <c r="EA20">
        <v>1566844045.7</v>
      </c>
      <c r="EB20">
        <v>788.05723529411796</v>
      </c>
      <c r="EC20">
        <v>-3.3409313508008398</v>
      </c>
      <c r="ED20">
        <v>-446.249998439661</v>
      </c>
      <c r="EE20">
        <v>17758.782352941202</v>
      </c>
      <c r="EF20">
        <v>10</v>
      </c>
      <c r="EG20">
        <v>1566844018</v>
      </c>
      <c r="EH20" t="s">
        <v>361</v>
      </c>
      <c r="EI20">
        <v>52</v>
      </c>
      <c r="EJ20">
        <v>0.41699999999999998</v>
      </c>
      <c r="EK20">
        <v>0.124</v>
      </c>
      <c r="EL20">
        <v>100</v>
      </c>
      <c r="EM20">
        <v>13</v>
      </c>
      <c r="EN20">
        <v>7.0000000000000007E-2</v>
      </c>
      <c r="EO20">
        <v>0.02</v>
      </c>
      <c r="EP20">
        <v>14.416922790157001</v>
      </c>
      <c r="EQ20">
        <v>0.86543067542830998</v>
      </c>
      <c r="ER20">
        <v>9.7124343682915601E-2</v>
      </c>
      <c r="ES20">
        <v>0</v>
      </c>
      <c r="ET20">
        <v>0.44133995923860803</v>
      </c>
      <c r="EU20">
        <v>0.170619962015129</v>
      </c>
      <c r="EV20">
        <v>2.1404420051431599E-2</v>
      </c>
      <c r="EW20">
        <v>0</v>
      </c>
      <c r="EX20">
        <v>0</v>
      </c>
      <c r="EY20">
        <v>2</v>
      </c>
      <c r="EZ20" t="s">
        <v>362</v>
      </c>
      <c r="FA20">
        <v>2.9476100000000001</v>
      </c>
      <c r="FB20">
        <v>2.7237499999999999</v>
      </c>
      <c r="FC20">
        <v>2.3435299999999999E-2</v>
      </c>
      <c r="FD20">
        <v>2.9149700000000001E-2</v>
      </c>
      <c r="FE20">
        <v>9.8223199999999997E-2</v>
      </c>
      <c r="FF20">
        <v>7.1392700000000003E-2</v>
      </c>
      <c r="FG20">
        <v>25937</v>
      </c>
      <c r="FH20">
        <v>23569.1</v>
      </c>
      <c r="FI20">
        <v>24483.8</v>
      </c>
      <c r="FJ20">
        <v>23315.5</v>
      </c>
      <c r="FK20">
        <v>30032.1</v>
      </c>
      <c r="FL20">
        <v>30137.8</v>
      </c>
      <c r="FM20">
        <v>34167.1</v>
      </c>
      <c r="FN20">
        <v>33370.199999999997</v>
      </c>
      <c r="FO20">
        <v>1.9719500000000001</v>
      </c>
      <c r="FP20">
        <v>1.94428</v>
      </c>
      <c r="FQ20">
        <v>2.59876E-2</v>
      </c>
      <c r="FR20">
        <v>0</v>
      </c>
      <c r="FS20">
        <v>26.4817</v>
      </c>
      <c r="FT20">
        <v>999.9</v>
      </c>
      <c r="FU20">
        <v>46.612000000000002</v>
      </c>
      <c r="FV20">
        <v>34.673999999999999</v>
      </c>
      <c r="FW20">
        <v>26.062000000000001</v>
      </c>
      <c r="FX20">
        <v>55.581400000000002</v>
      </c>
      <c r="FY20">
        <v>40.416699999999999</v>
      </c>
      <c r="FZ20">
        <v>1</v>
      </c>
      <c r="GA20">
        <v>0.255963</v>
      </c>
      <c r="GB20">
        <v>2.4356800000000001</v>
      </c>
      <c r="GC20">
        <v>20.376799999999999</v>
      </c>
      <c r="GD20">
        <v>5.2389999999999999</v>
      </c>
      <c r="GE20">
        <v>12.0219</v>
      </c>
      <c r="GF20">
        <v>4.9572500000000002</v>
      </c>
      <c r="GG20">
        <v>3.30463</v>
      </c>
      <c r="GH20">
        <v>9999</v>
      </c>
      <c r="GI20">
        <v>9999</v>
      </c>
      <c r="GJ20">
        <v>470.6</v>
      </c>
      <c r="GK20">
        <v>9999</v>
      </c>
      <c r="GL20">
        <v>1.86859</v>
      </c>
      <c r="GM20">
        <v>1.87317</v>
      </c>
      <c r="GN20">
        <v>1.87599</v>
      </c>
      <c r="GO20">
        <v>1.8782300000000001</v>
      </c>
      <c r="GP20">
        <v>1.87073</v>
      </c>
      <c r="GQ20">
        <v>1.8724099999999999</v>
      </c>
      <c r="GR20">
        <v>1.8693500000000001</v>
      </c>
      <c r="GS20">
        <v>1.87361</v>
      </c>
      <c r="GT20" t="s">
        <v>348</v>
      </c>
      <c r="GU20" t="s">
        <v>19</v>
      </c>
      <c r="GV20" t="s">
        <v>19</v>
      </c>
      <c r="GW20" t="s">
        <v>19</v>
      </c>
      <c r="GX20" t="s">
        <v>349</v>
      </c>
      <c r="GY20" t="s">
        <v>350</v>
      </c>
      <c r="GZ20" t="s">
        <v>351</v>
      </c>
      <c r="HA20" t="s">
        <v>351</v>
      </c>
      <c r="HB20" t="s">
        <v>351</v>
      </c>
      <c r="HC20" t="s">
        <v>351</v>
      </c>
      <c r="HD20">
        <v>0</v>
      </c>
      <c r="HE20">
        <v>100</v>
      </c>
      <c r="HF20">
        <v>100</v>
      </c>
      <c r="HG20">
        <v>0.41699999999999998</v>
      </c>
      <c r="HH20">
        <v>0.124</v>
      </c>
      <c r="HI20">
        <v>2</v>
      </c>
      <c r="HJ20">
        <v>510.16199999999998</v>
      </c>
      <c r="HK20">
        <v>484.15899999999999</v>
      </c>
      <c r="HL20">
        <v>23.353300000000001</v>
      </c>
      <c r="HM20">
        <v>30.718</v>
      </c>
      <c r="HN20">
        <v>29.999500000000001</v>
      </c>
      <c r="HO20">
        <v>30.841000000000001</v>
      </c>
      <c r="HP20">
        <v>30.8629</v>
      </c>
      <c r="HQ20">
        <v>7.5586000000000002</v>
      </c>
      <c r="HR20">
        <v>53.558900000000001</v>
      </c>
      <c r="HS20">
        <v>0</v>
      </c>
      <c r="HT20">
        <v>23.410599999999999</v>
      </c>
      <c r="HU20">
        <v>100</v>
      </c>
      <c r="HV20">
        <v>12.5824</v>
      </c>
      <c r="HW20">
        <v>101.8</v>
      </c>
      <c r="HX20">
        <v>101.745</v>
      </c>
    </row>
    <row r="21" spans="1:232" x14ac:dyDescent="0.25">
      <c r="A21">
        <v>5</v>
      </c>
      <c r="B21">
        <v>1566844120</v>
      </c>
      <c r="C21">
        <v>431.5</v>
      </c>
      <c r="D21" t="s">
        <v>363</v>
      </c>
      <c r="E21" t="s">
        <v>364</v>
      </c>
      <c r="G21">
        <v>1566844120</v>
      </c>
      <c r="H21">
        <f t="shared" si="0"/>
        <v>7.2830441287263853E-3</v>
      </c>
      <c r="I21">
        <f t="shared" si="1"/>
        <v>0.58175477798814368</v>
      </c>
      <c r="J21">
        <f t="shared" si="2"/>
        <v>3.2867899999999999</v>
      </c>
      <c r="K21">
        <f t="shared" si="3"/>
        <v>1.2027659868475342</v>
      </c>
      <c r="L21">
        <f t="shared" si="4"/>
        <v>0.11945533082467813</v>
      </c>
      <c r="M21">
        <f t="shared" si="5"/>
        <v>0.32643472719936001</v>
      </c>
      <c r="N21">
        <f t="shared" si="6"/>
        <v>0.50811089284049427</v>
      </c>
      <c r="O21">
        <f t="shared" si="7"/>
        <v>2.2508588851033626</v>
      </c>
      <c r="P21">
        <f t="shared" si="8"/>
        <v>0.45194815867703225</v>
      </c>
      <c r="Q21">
        <f t="shared" si="9"/>
        <v>0.28699457942843098</v>
      </c>
      <c r="R21">
        <f t="shared" si="10"/>
        <v>321.44404941671121</v>
      </c>
      <c r="S21">
        <f t="shared" si="11"/>
        <v>27.321568144745484</v>
      </c>
      <c r="T21">
        <f t="shared" si="12"/>
        <v>26.964099999999998</v>
      </c>
      <c r="U21">
        <f t="shared" si="13"/>
        <v>3.5716199907850559</v>
      </c>
      <c r="V21">
        <f t="shared" si="14"/>
        <v>55.284500572641917</v>
      </c>
      <c r="W21">
        <f t="shared" si="15"/>
        <v>2.0161686303552</v>
      </c>
      <c r="X21">
        <f t="shared" si="16"/>
        <v>3.6468967060777269</v>
      </c>
      <c r="Y21">
        <f t="shared" si="17"/>
        <v>1.5554513604298559</v>
      </c>
      <c r="Z21">
        <f t="shared" si="18"/>
        <v>-321.18224607683356</v>
      </c>
      <c r="AA21">
        <f t="shared" si="19"/>
        <v>43.139322147968024</v>
      </c>
      <c r="AB21">
        <f t="shared" si="20"/>
        <v>4.1420570266575494</v>
      </c>
      <c r="AC21">
        <f t="shared" si="21"/>
        <v>47.543182514503208</v>
      </c>
      <c r="AD21">
        <v>-4.1206873740326201E-2</v>
      </c>
      <c r="AE21">
        <v>4.6258325693922603E-2</v>
      </c>
      <c r="AF21">
        <v>3.4567563855915702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52486.025288440549</v>
      </c>
      <c r="AL21" t="s">
        <v>344</v>
      </c>
      <c r="AM21">
        <v>0</v>
      </c>
      <c r="AN21">
        <v>0</v>
      </c>
      <c r="AO21">
        <f t="shared" si="25"/>
        <v>0</v>
      </c>
      <c r="AP21" t="e">
        <f t="shared" si="26"/>
        <v>#DIV/0!</v>
      </c>
      <c r="AQ21">
        <v>0</v>
      </c>
      <c r="AR21" t="s">
        <v>344</v>
      </c>
      <c r="AS21">
        <v>0</v>
      </c>
      <c r="AT21">
        <v>0</v>
      </c>
      <c r="AU21" t="e">
        <f t="shared" si="27"/>
        <v>#DIV/0!</v>
      </c>
      <c r="AV21">
        <v>0.5</v>
      </c>
      <c r="AW21">
        <f t="shared" si="28"/>
        <v>1681.2219001854858</v>
      </c>
      <c r="AX21">
        <f t="shared" si="29"/>
        <v>0.58175477798814368</v>
      </c>
      <c r="AY21" t="e">
        <f t="shared" si="30"/>
        <v>#DIV/0!</v>
      </c>
      <c r="AZ21" t="e">
        <f t="shared" si="31"/>
        <v>#DIV/0!</v>
      </c>
      <c r="BA21">
        <f t="shared" si="32"/>
        <v>3.4603093019663846E-4</v>
      </c>
      <c r="BB21" t="e">
        <f t="shared" si="33"/>
        <v>#DIV/0!</v>
      </c>
      <c r="BC21" t="s">
        <v>344</v>
      </c>
      <c r="BD21">
        <v>0</v>
      </c>
      <c r="BE21">
        <f t="shared" si="34"/>
        <v>0</v>
      </c>
      <c r="BF21" t="e">
        <f t="shared" si="35"/>
        <v>#DIV/0!</v>
      </c>
      <c r="BG21" t="e">
        <f t="shared" si="36"/>
        <v>#DIV/0!</v>
      </c>
      <c r="BH21" t="e">
        <f t="shared" si="37"/>
        <v>#DIV/0!</v>
      </c>
      <c r="BI21" t="e">
        <f t="shared" si="38"/>
        <v>#DIV/0!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f t="shared" si="39"/>
        <v>2000.03</v>
      </c>
      <c r="CC21">
        <f t="shared" si="40"/>
        <v>1681.2219001854858</v>
      </c>
      <c r="CD21">
        <f t="shared" si="41"/>
        <v>0.8405983411176261</v>
      </c>
      <c r="CE21">
        <f t="shared" si="42"/>
        <v>0.19119668223525221</v>
      </c>
      <c r="CF21">
        <v>6</v>
      </c>
      <c r="CG21">
        <v>0.5</v>
      </c>
      <c r="CH21" t="s">
        <v>345</v>
      </c>
      <c r="CI21">
        <v>1566844120</v>
      </c>
      <c r="CJ21">
        <v>3.2867899999999999</v>
      </c>
      <c r="CK21">
        <v>4.0137200000000002</v>
      </c>
      <c r="CL21">
        <v>20.3003</v>
      </c>
      <c r="CM21">
        <v>11.7369</v>
      </c>
      <c r="CN21">
        <v>499.93200000000002</v>
      </c>
      <c r="CO21">
        <v>99.217600000000004</v>
      </c>
      <c r="CP21">
        <v>9.9584000000000006E-2</v>
      </c>
      <c r="CQ21">
        <v>27.319600000000001</v>
      </c>
      <c r="CR21">
        <v>26.964099999999998</v>
      </c>
      <c r="CS21">
        <v>999.9</v>
      </c>
      <c r="CT21">
        <v>0</v>
      </c>
      <c r="CU21">
        <v>0</v>
      </c>
      <c r="CV21">
        <v>10015.6</v>
      </c>
      <c r="CW21">
        <v>0</v>
      </c>
      <c r="CX21">
        <v>1200.48</v>
      </c>
      <c r="CY21">
        <v>-0.73492900000000005</v>
      </c>
      <c r="CZ21">
        <v>3.34687</v>
      </c>
      <c r="DA21">
        <v>4.0613900000000003</v>
      </c>
      <c r="DB21">
        <v>8.6033399999999993</v>
      </c>
      <c r="DC21">
        <v>2.8617900000000001</v>
      </c>
      <c r="DD21">
        <v>4.0137200000000002</v>
      </c>
      <c r="DE21">
        <v>20.2163</v>
      </c>
      <c r="DF21">
        <v>11.7369</v>
      </c>
      <c r="DG21">
        <v>2.0181100000000001</v>
      </c>
      <c r="DH21">
        <v>1.1645099999999999</v>
      </c>
      <c r="DI21">
        <v>17.587199999999999</v>
      </c>
      <c r="DJ21">
        <v>9.1554400000000005</v>
      </c>
      <c r="DK21">
        <v>2000.03</v>
      </c>
      <c r="DL21">
        <v>0.98000399999999999</v>
      </c>
      <c r="DM21">
        <v>1.9996400000000001E-2</v>
      </c>
      <c r="DN21">
        <v>0</v>
      </c>
      <c r="DO21">
        <v>827.05200000000002</v>
      </c>
      <c r="DP21">
        <v>4.9996900000000002</v>
      </c>
      <c r="DQ21">
        <v>18749.099999999999</v>
      </c>
      <c r="DR21">
        <v>16112.5</v>
      </c>
      <c r="DS21">
        <v>48.686999999999998</v>
      </c>
      <c r="DT21">
        <v>49.811999999999998</v>
      </c>
      <c r="DU21">
        <v>49.311999999999998</v>
      </c>
      <c r="DV21">
        <v>48.811999999999998</v>
      </c>
      <c r="DW21">
        <v>49.686999999999998</v>
      </c>
      <c r="DX21">
        <v>1955.14</v>
      </c>
      <c r="DY21">
        <v>39.89</v>
      </c>
      <c r="DZ21">
        <v>0</v>
      </c>
      <c r="EA21">
        <v>1566844115.9000001</v>
      </c>
      <c r="EB21">
        <v>827.21252941176499</v>
      </c>
      <c r="EC21">
        <v>-1.4715686666168699</v>
      </c>
      <c r="ED21">
        <v>-694.53431002268098</v>
      </c>
      <c r="EE21">
        <v>18733.894117647102</v>
      </c>
      <c r="EF21">
        <v>10</v>
      </c>
      <c r="EG21">
        <v>1566844151.5</v>
      </c>
      <c r="EH21" t="s">
        <v>365</v>
      </c>
      <c r="EI21">
        <v>53</v>
      </c>
      <c r="EJ21">
        <v>0.42499999999999999</v>
      </c>
      <c r="EK21">
        <v>8.4000000000000005E-2</v>
      </c>
      <c r="EL21">
        <v>4</v>
      </c>
      <c r="EM21">
        <v>12</v>
      </c>
      <c r="EN21">
        <v>0.18</v>
      </c>
      <c r="EO21">
        <v>0.01</v>
      </c>
      <c r="EP21">
        <v>0.56250229793046502</v>
      </c>
      <c r="EQ21">
        <v>0.287385498234493</v>
      </c>
      <c r="ER21">
        <v>3.3108267122978E-2</v>
      </c>
      <c r="ES21">
        <v>1</v>
      </c>
      <c r="ET21">
        <v>0.49847486922047402</v>
      </c>
      <c r="EU21">
        <v>8.3458563966227403E-2</v>
      </c>
      <c r="EV21">
        <v>8.8722186977508999E-3</v>
      </c>
      <c r="EW21">
        <v>1</v>
      </c>
      <c r="EX21">
        <v>2</v>
      </c>
      <c r="EY21">
        <v>2</v>
      </c>
      <c r="EZ21" t="s">
        <v>347</v>
      </c>
      <c r="FA21">
        <v>2.9476300000000002</v>
      </c>
      <c r="FB21">
        <v>2.7236600000000002</v>
      </c>
      <c r="FC21">
        <v>8.3553100000000003E-4</v>
      </c>
      <c r="FD21">
        <v>1.1970100000000001E-3</v>
      </c>
      <c r="FE21">
        <v>9.8026600000000005E-2</v>
      </c>
      <c r="FF21">
        <v>6.7179000000000003E-2</v>
      </c>
      <c r="FG21">
        <v>26539.3</v>
      </c>
      <c r="FH21">
        <v>24249.7</v>
      </c>
      <c r="FI21">
        <v>24485.7</v>
      </c>
      <c r="FJ21">
        <v>23317.7</v>
      </c>
      <c r="FK21">
        <v>30039.9</v>
      </c>
      <c r="FL21">
        <v>30277.4</v>
      </c>
      <c r="FM21">
        <v>34168.699999999997</v>
      </c>
      <c r="FN21">
        <v>33373.4</v>
      </c>
      <c r="FO21">
        <v>1.9738500000000001</v>
      </c>
      <c r="FP21">
        <v>1.9429799999999999</v>
      </c>
      <c r="FQ21">
        <v>2.1964299999999999E-2</v>
      </c>
      <c r="FR21">
        <v>0</v>
      </c>
      <c r="FS21">
        <v>26.604800000000001</v>
      </c>
      <c r="FT21">
        <v>999.9</v>
      </c>
      <c r="FU21">
        <v>46.588000000000001</v>
      </c>
      <c r="FV21">
        <v>34.664000000000001</v>
      </c>
      <c r="FW21">
        <v>26.0334</v>
      </c>
      <c r="FX21">
        <v>54.941400000000002</v>
      </c>
      <c r="FY21">
        <v>40.512799999999999</v>
      </c>
      <c r="FZ21">
        <v>1</v>
      </c>
      <c r="GA21">
        <v>0.25171700000000002</v>
      </c>
      <c r="GB21">
        <v>2.0585900000000001</v>
      </c>
      <c r="GC21">
        <v>20.3825</v>
      </c>
      <c r="GD21">
        <v>5.2467899999999998</v>
      </c>
      <c r="GE21">
        <v>12.0219</v>
      </c>
      <c r="GF21">
        <v>4.9577999999999998</v>
      </c>
      <c r="GG21">
        <v>3.3050000000000002</v>
      </c>
      <c r="GH21">
        <v>9999</v>
      </c>
      <c r="GI21">
        <v>9999</v>
      </c>
      <c r="GJ21">
        <v>470.6</v>
      </c>
      <c r="GK21">
        <v>9999</v>
      </c>
      <c r="GL21">
        <v>1.8686100000000001</v>
      </c>
      <c r="GM21">
        <v>1.87317</v>
      </c>
      <c r="GN21">
        <v>1.87601</v>
      </c>
      <c r="GO21">
        <v>1.8783399999999999</v>
      </c>
      <c r="GP21">
        <v>1.8707400000000001</v>
      </c>
      <c r="GQ21">
        <v>1.8724499999999999</v>
      </c>
      <c r="GR21">
        <v>1.8693500000000001</v>
      </c>
      <c r="GS21">
        <v>1.8736299999999999</v>
      </c>
      <c r="GT21" t="s">
        <v>348</v>
      </c>
      <c r="GU21" t="s">
        <v>19</v>
      </c>
      <c r="GV21" t="s">
        <v>19</v>
      </c>
      <c r="GW21" t="s">
        <v>19</v>
      </c>
      <c r="GX21" t="s">
        <v>349</v>
      </c>
      <c r="GY21" t="s">
        <v>350</v>
      </c>
      <c r="GZ21" t="s">
        <v>351</v>
      </c>
      <c r="HA21" t="s">
        <v>351</v>
      </c>
      <c r="HB21" t="s">
        <v>351</v>
      </c>
      <c r="HC21" t="s">
        <v>351</v>
      </c>
      <c r="HD21">
        <v>0</v>
      </c>
      <c r="HE21">
        <v>100</v>
      </c>
      <c r="HF21">
        <v>100</v>
      </c>
      <c r="HG21">
        <v>0.42499999999999999</v>
      </c>
      <c r="HH21">
        <v>8.4000000000000005E-2</v>
      </c>
      <c r="HI21">
        <v>2</v>
      </c>
      <c r="HJ21">
        <v>510.995</v>
      </c>
      <c r="HK21">
        <v>482.94400000000002</v>
      </c>
      <c r="HL21">
        <v>24.070900000000002</v>
      </c>
      <c r="HM21">
        <v>30.6798</v>
      </c>
      <c r="HN21">
        <v>29.9999</v>
      </c>
      <c r="HO21">
        <v>30.7927</v>
      </c>
      <c r="HP21">
        <v>30.818200000000001</v>
      </c>
      <c r="HQ21">
        <v>0</v>
      </c>
      <c r="HR21">
        <v>56.192500000000003</v>
      </c>
      <c r="HS21">
        <v>0</v>
      </c>
      <c r="HT21">
        <v>24.088799999999999</v>
      </c>
      <c r="HU21">
        <v>0</v>
      </c>
      <c r="HV21">
        <v>11.657</v>
      </c>
      <c r="HW21">
        <v>101.806</v>
      </c>
      <c r="HX21">
        <v>101.754</v>
      </c>
    </row>
    <row r="22" spans="1:232" x14ac:dyDescent="0.25">
      <c r="A22">
        <v>7</v>
      </c>
      <c r="B22">
        <v>1566844422</v>
      </c>
      <c r="C22">
        <v>733.5</v>
      </c>
      <c r="D22" t="s">
        <v>369</v>
      </c>
      <c r="E22" t="s">
        <v>370</v>
      </c>
      <c r="G22">
        <v>1566844422</v>
      </c>
      <c r="H22">
        <f t="shared" si="0"/>
        <v>6.6143996772638977E-3</v>
      </c>
      <c r="I22">
        <f t="shared" si="1"/>
        <v>36.069143007036658</v>
      </c>
      <c r="J22">
        <f t="shared" si="2"/>
        <v>353.96300000000002</v>
      </c>
      <c r="K22">
        <f t="shared" si="3"/>
        <v>207.67945396269016</v>
      </c>
      <c r="L22">
        <f t="shared" si="4"/>
        <v>20.624494468602677</v>
      </c>
      <c r="M22">
        <f t="shared" si="5"/>
        <v>35.1518062874988</v>
      </c>
      <c r="N22">
        <f t="shared" si="6"/>
        <v>0.45436549323701664</v>
      </c>
      <c r="O22">
        <f t="shared" si="7"/>
        <v>2.2515877739826298</v>
      </c>
      <c r="P22">
        <f t="shared" si="8"/>
        <v>0.40890095529897286</v>
      </c>
      <c r="Q22">
        <f t="shared" si="9"/>
        <v>0.25926775681577791</v>
      </c>
      <c r="R22">
        <f t="shared" si="10"/>
        <v>321.40574558861925</v>
      </c>
      <c r="S22">
        <f t="shared" si="11"/>
        <v>27.622773065675407</v>
      </c>
      <c r="T22">
        <f t="shared" si="12"/>
        <v>27.0259</v>
      </c>
      <c r="U22">
        <f t="shared" si="13"/>
        <v>3.5846078232425653</v>
      </c>
      <c r="V22">
        <f t="shared" si="14"/>
        <v>55.227427382666008</v>
      </c>
      <c r="W22">
        <f t="shared" si="15"/>
        <v>2.0235355675443598</v>
      </c>
      <c r="X22">
        <f t="shared" si="16"/>
        <v>3.664004758946056</v>
      </c>
      <c r="Y22">
        <f t="shared" si="17"/>
        <v>1.5610722556982055</v>
      </c>
      <c r="Z22">
        <f t="shared" si="18"/>
        <v>-291.69502576733788</v>
      </c>
      <c r="AA22">
        <f t="shared" si="19"/>
        <v>45.350407386507456</v>
      </c>
      <c r="AB22">
        <f t="shared" si="20"/>
        <v>4.3560300602031505</v>
      </c>
      <c r="AC22">
        <f t="shared" si="21"/>
        <v>79.417157267991954</v>
      </c>
      <c r="AD22">
        <v>-4.1226506134062597E-2</v>
      </c>
      <c r="AE22">
        <v>4.62803647757839E-2</v>
      </c>
      <c r="AF22">
        <v>3.4580598061541798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52495.852269407638</v>
      </c>
      <c r="AL22" t="s">
        <v>344</v>
      </c>
      <c r="AM22">
        <v>0</v>
      </c>
      <c r="AN22">
        <v>0</v>
      </c>
      <c r="AO22">
        <f t="shared" si="25"/>
        <v>0</v>
      </c>
      <c r="AP22" t="e">
        <f t="shared" si="26"/>
        <v>#DIV/0!</v>
      </c>
      <c r="AQ22">
        <v>0</v>
      </c>
      <c r="AR22" t="s">
        <v>344</v>
      </c>
      <c r="AS22">
        <v>0</v>
      </c>
      <c r="AT22">
        <v>0</v>
      </c>
      <c r="AU22" t="e">
        <f t="shared" si="27"/>
        <v>#DIV/0!</v>
      </c>
      <c r="AV22">
        <v>0.5</v>
      </c>
      <c r="AW22">
        <f t="shared" si="28"/>
        <v>1681.0203001855077</v>
      </c>
      <c r="AX22">
        <f t="shared" si="29"/>
        <v>36.069143007036658</v>
      </c>
      <c r="AY22" t="e">
        <f t="shared" si="30"/>
        <v>#DIV/0!</v>
      </c>
      <c r="AZ22" t="e">
        <f t="shared" si="31"/>
        <v>#DIV/0!</v>
      </c>
      <c r="BA22">
        <f t="shared" si="32"/>
        <v>2.1456696866216474E-2</v>
      </c>
      <c r="BB22" t="e">
        <f t="shared" si="33"/>
        <v>#DIV/0!</v>
      </c>
      <c r="BC22" t="s">
        <v>344</v>
      </c>
      <c r="BD22">
        <v>0</v>
      </c>
      <c r="BE22">
        <f t="shared" si="34"/>
        <v>0</v>
      </c>
      <c r="BF22" t="e">
        <f t="shared" si="35"/>
        <v>#DIV/0!</v>
      </c>
      <c r="BG22" t="e">
        <f t="shared" si="36"/>
        <v>#DIV/0!</v>
      </c>
      <c r="BH22" t="e">
        <f t="shared" si="37"/>
        <v>#DIV/0!</v>
      </c>
      <c r="BI22" t="e">
        <f t="shared" si="38"/>
        <v>#DIV/0!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f t="shared" si="39"/>
        <v>1999.79</v>
      </c>
      <c r="CC22">
        <f t="shared" si="40"/>
        <v>1681.0203001855077</v>
      </c>
      <c r="CD22">
        <f t="shared" si="41"/>
        <v>0.84059841292611115</v>
      </c>
      <c r="CE22">
        <f t="shared" si="42"/>
        <v>0.19119682585222247</v>
      </c>
      <c r="CF22">
        <v>6</v>
      </c>
      <c r="CG22">
        <v>0.5</v>
      </c>
      <c r="CH22" t="s">
        <v>345</v>
      </c>
      <c r="CI22">
        <v>1566844422</v>
      </c>
      <c r="CJ22">
        <v>353.96300000000002</v>
      </c>
      <c r="CK22">
        <v>400.05399999999997</v>
      </c>
      <c r="CL22">
        <v>20.376100000000001</v>
      </c>
      <c r="CM22">
        <v>12.6008</v>
      </c>
      <c r="CN22">
        <v>500.01600000000002</v>
      </c>
      <c r="CO22">
        <v>99.209400000000002</v>
      </c>
      <c r="CP22">
        <v>9.9867600000000001E-2</v>
      </c>
      <c r="CQ22">
        <v>27.3995</v>
      </c>
      <c r="CR22">
        <v>27.0259</v>
      </c>
      <c r="CS22">
        <v>999.9</v>
      </c>
      <c r="CT22">
        <v>0</v>
      </c>
      <c r="CU22">
        <v>0</v>
      </c>
      <c r="CV22">
        <v>10021.200000000001</v>
      </c>
      <c r="CW22">
        <v>0</v>
      </c>
      <c r="CX22">
        <v>871.98500000000001</v>
      </c>
      <c r="CY22">
        <v>-46.091200000000001</v>
      </c>
      <c r="CZ22">
        <v>361.32499999999999</v>
      </c>
      <c r="DA22">
        <v>405.15899999999999</v>
      </c>
      <c r="DB22">
        <v>7.7753199999999998</v>
      </c>
      <c r="DC22">
        <v>352.53899999999999</v>
      </c>
      <c r="DD22">
        <v>400.05399999999997</v>
      </c>
      <c r="DE22">
        <v>20.266100000000002</v>
      </c>
      <c r="DF22">
        <v>12.6008</v>
      </c>
      <c r="DG22">
        <v>2.0215000000000001</v>
      </c>
      <c r="DH22">
        <v>1.2501100000000001</v>
      </c>
      <c r="DI22">
        <v>17.613700000000001</v>
      </c>
      <c r="DJ22">
        <v>10.2121</v>
      </c>
      <c r="DK22">
        <v>1999.79</v>
      </c>
      <c r="DL22">
        <v>0.98000100000000001</v>
      </c>
      <c r="DM22">
        <v>1.9999300000000001E-2</v>
      </c>
      <c r="DN22">
        <v>0</v>
      </c>
      <c r="DO22">
        <v>759.38499999999999</v>
      </c>
      <c r="DP22">
        <v>4.9996900000000002</v>
      </c>
      <c r="DQ22">
        <v>17044.599999999999</v>
      </c>
      <c r="DR22">
        <v>16110.6</v>
      </c>
      <c r="DS22">
        <v>48.436999999999998</v>
      </c>
      <c r="DT22">
        <v>49.375</v>
      </c>
      <c r="DU22">
        <v>49.061999999999998</v>
      </c>
      <c r="DV22">
        <v>48.5</v>
      </c>
      <c r="DW22">
        <v>49.436999999999998</v>
      </c>
      <c r="DX22">
        <v>1954.9</v>
      </c>
      <c r="DY22">
        <v>39.89</v>
      </c>
      <c r="DZ22">
        <v>0</v>
      </c>
      <c r="EA22">
        <v>1566844417.7</v>
      </c>
      <c r="EB22">
        <v>759.62458823529403</v>
      </c>
      <c r="EC22">
        <v>0.10931369849146801</v>
      </c>
      <c r="ED22">
        <v>-154.73039177566201</v>
      </c>
      <c r="EE22">
        <v>17038.917647058799</v>
      </c>
      <c r="EF22">
        <v>10</v>
      </c>
      <c r="EG22">
        <v>1566844388</v>
      </c>
      <c r="EH22" t="s">
        <v>371</v>
      </c>
      <c r="EI22">
        <v>55</v>
      </c>
      <c r="EJ22">
        <v>1.4239999999999999</v>
      </c>
      <c r="EK22">
        <v>0.11</v>
      </c>
      <c r="EL22">
        <v>400</v>
      </c>
      <c r="EM22">
        <v>12</v>
      </c>
      <c r="EN22">
        <v>0.05</v>
      </c>
      <c r="EO22">
        <v>0.01</v>
      </c>
      <c r="EP22">
        <v>35.959046002549201</v>
      </c>
      <c r="EQ22">
        <v>-0.21530326741596001</v>
      </c>
      <c r="ER22">
        <v>0.117298183476009</v>
      </c>
      <c r="ES22">
        <v>1</v>
      </c>
      <c r="ET22">
        <v>0.466609153750421</v>
      </c>
      <c r="EU22">
        <v>-1.65156237138596E-2</v>
      </c>
      <c r="EV22">
        <v>9.8050175904200992E-3</v>
      </c>
      <c r="EW22">
        <v>1</v>
      </c>
      <c r="EX22">
        <v>2</v>
      </c>
      <c r="EY22">
        <v>2</v>
      </c>
      <c r="EZ22" t="s">
        <v>347</v>
      </c>
      <c r="FA22">
        <v>2.9480499999999998</v>
      </c>
      <c r="FB22">
        <v>2.7239800000000001</v>
      </c>
      <c r="FC22">
        <v>8.7856400000000001E-2</v>
      </c>
      <c r="FD22">
        <v>9.8425299999999993E-2</v>
      </c>
      <c r="FE22">
        <v>9.8236299999999999E-2</v>
      </c>
      <c r="FF22">
        <v>7.0880700000000005E-2</v>
      </c>
      <c r="FG22">
        <v>24237.7</v>
      </c>
      <c r="FH22">
        <v>21896</v>
      </c>
      <c r="FI22">
        <v>24494.6</v>
      </c>
      <c r="FJ22">
        <v>23323.9</v>
      </c>
      <c r="FK22">
        <v>30044.400000000001</v>
      </c>
      <c r="FL22">
        <v>30166.1</v>
      </c>
      <c r="FM22">
        <v>34181.300000000003</v>
      </c>
      <c r="FN22">
        <v>33382.699999999997</v>
      </c>
      <c r="FO22">
        <v>1.9748000000000001</v>
      </c>
      <c r="FP22">
        <v>1.9480200000000001</v>
      </c>
      <c r="FQ22">
        <v>2.8788999999999999E-2</v>
      </c>
      <c r="FR22">
        <v>0</v>
      </c>
      <c r="FS22">
        <v>26.5549</v>
      </c>
      <c r="FT22">
        <v>999.9</v>
      </c>
      <c r="FU22">
        <v>46.441000000000003</v>
      </c>
      <c r="FV22">
        <v>34.624000000000002</v>
      </c>
      <c r="FW22">
        <v>25.896000000000001</v>
      </c>
      <c r="FX22">
        <v>54.321399999999997</v>
      </c>
      <c r="FY22">
        <v>40.336500000000001</v>
      </c>
      <c r="FZ22">
        <v>1</v>
      </c>
      <c r="GA22">
        <v>0.23972099999999999</v>
      </c>
      <c r="GB22">
        <v>2.7647699999999999</v>
      </c>
      <c r="GC22">
        <v>20.371400000000001</v>
      </c>
      <c r="GD22">
        <v>5.242</v>
      </c>
      <c r="GE22">
        <v>12.0222</v>
      </c>
      <c r="GF22">
        <v>4.9573</v>
      </c>
      <c r="GG22">
        <v>3.3045</v>
      </c>
      <c r="GH22">
        <v>9999</v>
      </c>
      <c r="GI22">
        <v>9999</v>
      </c>
      <c r="GJ22">
        <v>470.7</v>
      </c>
      <c r="GK22">
        <v>9999</v>
      </c>
      <c r="GL22">
        <v>1.86859</v>
      </c>
      <c r="GM22">
        <v>1.87317</v>
      </c>
      <c r="GN22">
        <v>1.8759300000000001</v>
      </c>
      <c r="GO22">
        <v>1.87829</v>
      </c>
      <c r="GP22">
        <v>1.87073</v>
      </c>
      <c r="GQ22">
        <v>1.8724099999999999</v>
      </c>
      <c r="GR22">
        <v>1.86934</v>
      </c>
      <c r="GS22">
        <v>1.87358</v>
      </c>
      <c r="GT22" t="s">
        <v>348</v>
      </c>
      <c r="GU22" t="s">
        <v>19</v>
      </c>
      <c r="GV22" t="s">
        <v>19</v>
      </c>
      <c r="GW22" t="s">
        <v>19</v>
      </c>
      <c r="GX22" t="s">
        <v>349</v>
      </c>
      <c r="GY22" t="s">
        <v>350</v>
      </c>
      <c r="GZ22" t="s">
        <v>351</v>
      </c>
      <c r="HA22" t="s">
        <v>351</v>
      </c>
      <c r="HB22" t="s">
        <v>351</v>
      </c>
      <c r="HC22" t="s">
        <v>351</v>
      </c>
      <c r="HD22">
        <v>0</v>
      </c>
      <c r="HE22">
        <v>100</v>
      </c>
      <c r="HF22">
        <v>100</v>
      </c>
      <c r="HG22">
        <v>1.4239999999999999</v>
      </c>
      <c r="HH22">
        <v>0.11</v>
      </c>
      <c r="HI22">
        <v>2</v>
      </c>
      <c r="HJ22">
        <v>510.07499999999999</v>
      </c>
      <c r="HK22">
        <v>484.66399999999999</v>
      </c>
      <c r="HL22">
        <v>23.718499999999999</v>
      </c>
      <c r="HM22">
        <v>30.4908</v>
      </c>
      <c r="HN22">
        <v>30</v>
      </c>
      <c r="HO22">
        <v>30.6022</v>
      </c>
      <c r="HP22">
        <v>30.622</v>
      </c>
      <c r="HQ22">
        <v>20.792200000000001</v>
      </c>
      <c r="HR22">
        <v>53.331899999999997</v>
      </c>
      <c r="HS22">
        <v>0</v>
      </c>
      <c r="HT22">
        <v>23.6981</v>
      </c>
      <c r="HU22">
        <v>400</v>
      </c>
      <c r="HV22">
        <v>12.6219</v>
      </c>
      <c r="HW22">
        <v>101.843</v>
      </c>
      <c r="HX22">
        <v>101.782</v>
      </c>
    </row>
    <row r="23" spans="1:232" x14ac:dyDescent="0.25">
      <c r="A23">
        <v>8</v>
      </c>
      <c r="B23">
        <v>1566844495</v>
      </c>
      <c r="C23">
        <v>806.5</v>
      </c>
      <c r="D23" t="s">
        <v>372</v>
      </c>
      <c r="E23" t="s">
        <v>373</v>
      </c>
      <c r="G23">
        <v>1566844495</v>
      </c>
      <c r="H23">
        <f t="shared" si="0"/>
        <v>6.1165051516374339E-3</v>
      </c>
      <c r="I23">
        <f t="shared" si="1"/>
        <v>37.694160748324151</v>
      </c>
      <c r="J23">
        <f t="shared" si="2"/>
        <v>451.44400000000002</v>
      </c>
      <c r="K23">
        <f t="shared" si="3"/>
        <v>284.24892535157272</v>
      </c>
      <c r="L23">
        <f t="shared" si="4"/>
        <v>28.228642813360665</v>
      </c>
      <c r="M23">
        <f t="shared" si="5"/>
        <v>44.832716290739995</v>
      </c>
      <c r="N23">
        <f t="shared" si="6"/>
        <v>0.41573504472415368</v>
      </c>
      <c r="O23">
        <f t="shared" si="7"/>
        <v>2.2427972818735045</v>
      </c>
      <c r="P23">
        <f t="shared" si="8"/>
        <v>0.37718778497802852</v>
      </c>
      <c r="Q23">
        <f t="shared" si="9"/>
        <v>0.23890713058554755</v>
      </c>
      <c r="R23">
        <f t="shared" si="10"/>
        <v>321.4350351778923</v>
      </c>
      <c r="S23">
        <f t="shared" si="11"/>
        <v>27.787688064812013</v>
      </c>
      <c r="T23">
        <f t="shared" si="12"/>
        <v>26.9419</v>
      </c>
      <c r="U23">
        <f t="shared" si="13"/>
        <v>3.5669644977187578</v>
      </c>
      <c r="V23">
        <f t="shared" si="14"/>
        <v>54.637023312224542</v>
      </c>
      <c r="W23">
        <f t="shared" si="15"/>
        <v>2.0017038571769996</v>
      </c>
      <c r="X23">
        <f t="shared" si="16"/>
        <v>3.6636400298351104</v>
      </c>
      <c r="Y23">
        <f t="shared" si="17"/>
        <v>1.5652606405417582</v>
      </c>
      <c r="Z23">
        <f t="shared" si="18"/>
        <v>-269.73787718721081</v>
      </c>
      <c r="AA23">
        <f t="shared" si="19"/>
        <v>55.124549930820088</v>
      </c>
      <c r="AB23">
        <f t="shared" si="20"/>
        <v>5.3133411155086909</v>
      </c>
      <c r="AC23">
        <f t="shared" si="21"/>
        <v>112.13504903701028</v>
      </c>
      <c r="AD23">
        <v>-4.0990119591389602E-2</v>
      </c>
      <c r="AE23">
        <v>4.6015000173035003E-2</v>
      </c>
      <c r="AF23">
        <v>3.4423515861253202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52207.356495327404</v>
      </c>
      <c r="AL23" t="s">
        <v>344</v>
      </c>
      <c r="AM23">
        <v>0</v>
      </c>
      <c r="AN23">
        <v>0</v>
      </c>
      <c r="AO23">
        <f t="shared" si="25"/>
        <v>0</v>
      </c>
      <c r="AP23" t="e">
        <f t="shared" si="26"/>
        <v>#DIV/0!</v>
      </c>
      <c r="AQ23">
        <v>0</v>
      </c>
      <c r="AR23" t="s">
        <v>344</v>
      </c>
      <c r="AS23">
        <v>0</v>
      </c>
      <c r="AT23">
        <v>0</v>
      </c>
      <c r="AU23" t="e">
        <f t="shared" si="27"/>
        <v>#DIV/0!</v>
      </c>
      <c r="AV23">
        <v>0.5</v>
      </c>
      <c r="AW23">
        <f t="shared" si="28"/>
        <v>1681.1718001855377</v>
      </c>
      <c r="AX23">
        <f t="shared" si="29"/>
        <v>37.694160748324151</v>
      </c>
      <c r="AY23" t="e">
        <f t="shared" si="30"/>
        <v>#DIV/0!</v>
      </c>
      <c r="AZ23" t="e">
        <f t="shared" si="31"/>
        <v>#DIV/0!</v>
      </c>
      <c r="BA23">
        <f t="shared" si="32"/>
        <v>2.2421361543278409E-2</v>
      </c>
      <c r="BB23" t="e">
        <f t="shared" si="33"/>
        <v>#DIV/0!</v>
      </c>
      <c r="BC23" t="s">
        <v>344</v>
      </c>
      <c r="BD23">
        <v>0</v>
      </c>
      <c r="BE23">
        <f t="shared" si="34"/>
        <v>0</v>
      </c>
      <c r="BF23" t="e">
        <f t="shared" si="35"/>
        <v>#DIV/0!</v>
      </c>
      <c r="BG23" t="e">
        <f t="shared" si="36"/>
        <v>#DIV/0!</v>
      </c>
      <c r="BH23" t="e">
        <f t="shared" si="37"/>
        <v>#DIV/0!</v>
      </c>
      <c r="BI23" t="e">
        <f t="shared" si="38"/>
        <v>#DIV/0!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f t="shared" si="39"/>
        <v>1999.97</v>
      </c>
      <c r="CC23">
        <f t="shared" si="40"/>
        <v>1681.1718001855377</v>
      </c>
      <c r="CD23">
        <f t="shared" si="41"/>
        <v>0.8405985090704049</v>
      </c>
      <c r="CE23">
        <f t="shared" si="42"/>
        <v>0.19119701814080992</v>
      </c>
      <c r="CF23">
        <v>6</v>
      </c>
      <c r="CG23">
        <v>0.5</v>
      </c>
      <c r="CH23" t="s">
        <v>345</v>
      </c>
      <c r="CI23">
        <v>1566844495</v>
      </c>
      <c r="CJ23">
        <v>451.44400000000002</v>
      </c>
      <c r="CK23">
        <v>499.98399999999998</v>
      </c>
      <c r="CL23">
        <v>20.156199999999998</v>
      </c>
      <c r="CM23">
        <v>12.965299999999999</v>
      </c>
      <c r="CN23">
        <v>500.06700000000001</v>
      </c>
      <c r="CO23">
        <v>99.209299999999999</v>
      </c>
      <c r="CP23">
        <v>0.100285</v>
      </c>
      <c r="CQ23">
        <v>27.3978</v>
      </c>
      <c r="CR23">
        <v>26.9419</v>
      </c>
      <c r="CS23">
        <v>999.9</v>
      </c>
      <c r="CT23">
        <v>0</v>
      </c>
      <c r="CU23">
        <v>0</v>
      </c>
      <c r="CV23">
        <v>9963.75</v>
      </c>
      <c r="CW23">
        <v>0</v>
      </c>
      <c r="CX23">
        <v>864.16700000000003</v>
      </c>
      <c r="CY23">
        <v>-48.798200000000001</v>
      </c>
      <c r="CZ23">
        <v>460.459</v>
      </c>
      <c r="DA23">
        <v>506.55200000000002</v>
      </c>
      <c r="DB23">
        <v>7.1739199999999999</v>
      </c>
      <c r="DC23">
        <v>449.762</v>
      </c>
      <c r="DD23">
        <v>499.98399999999998</v>
      </c>
      <c r="DE23">
        <v>20.029199999999999</v>
      </c>
      <c r="DF23">
        <v>12.965299999999999</v>
      </c>
      <c r="DG23">
        <v>1.9979899999999999</v>
      </c>
      <c r="DH23">
        <v>1.28627</v>
      </c>
      <c r="DI23">
        <v>17.4285</v>
      </c>
      <c r="DJ23">
        <v>10.6394</v>
      </c>
      <c r="DK23">
        <v>1999.97</v>
      </c>
      <c r="DL23">
        <v>0.98000100000000001</v>
      </c>
      <c r="DM23">
        <v>1.9999300000000001E-2</v>
      </c>
      <c r="DN23">
        <v>0</v>
      </c>
      <c r="DO23">
        <v>762.6</v>
      </c>
      <c r="DP23">
        <v>4.9996900000000002</v>
      </c>
      <c r="DQ23">
        <v>17130.8</v>
      </c>
      <c r="DR23">
        <v>16112</v>
      </c>
      <c r="DS23">
        <v>48.375</v>
      </c>
      <c r="DT23">
        <v>49.186999999999998</v>
      </c>
      <c r="DU23">
        <v>48.936999999999998</v>
      </c>
      <c r="DV23">
        <v>48.311999999999998</v>
      </c>
      <c r="DW23">
        <v>49.375</v>
      </c>
      <c r="DX23">
        <v>1955.07</v>
      </c>
      <c r="DY23">
        <v>39.9</v>
      </c>
      <c r="DZ23">
        <v>0</v>
      </c>
      <c r="EA23">
        <v>1566844490.9000001</v>
      </c>
      <c r="EB23">
        <v>762.51976470588204</v>
      </c>
      <c r="EC23">
        <v>-1.6526961030392999</v>
      </c>
      <c r="ED23">
        <v>-142.81862767471901</v>
      </c>
      <c r="EE23">
        <v>17139.088235294101</v>
      </c>
      <c r="EF23">
        <v>10</v>
      </c>
      <c r="EG23">
        <v>1566844527.5</v>
      </c>
      <c r="EH23" t="s">
        <v>374</v>
      </c>
      <c r="EI23">
        <v>56</v>
      </c>
      <c r="EJ23">
        <v>1.6819999999999999</v>
      </c>
      <c r="EK23">
        <v>0.127</v>
      </c>
      <c r="EL23">
        <v>500</v>
      </c>
      <c r="EM23">
        <v>13</v>
      </c>
      <c r="EN23">
        <v>0.04</v>
      </c>
      <c r="EO23">
        <v>0.01</v>
      </c>
      <c r="EP23">
        <v>37.937743244184396</v>
      </c>
      <c r="EQ23">
        <v>-0.26456471871567799</v>
      </c>
      <c r="ER23">
        <v>6.3125704455692697E-2</v>
      </c>
      <c r="ES23">
        <v>1</v>
      </c>
      <c r="ET23">
        <v>0.41755571804860198</v>
      </c>
      <c r="EU23">
        <v>-1.6481293672034401E-2</v>
      </c>
      <c r="EV23">
        <v>1.8840106334161899E-3</v>
      </c>
      <c r="EW23">
        <v>1</v>
      </c>
      <c r="EX23">
        <v>2</v>
      </c>
      <c r="EY23">
        <v>2</v>
      </c>
      <c r="EZ23" t="s">
        <v>347</v>
      </c>
      <c r="FA23">
        <v>2.9482599999999999</v>
      </c>
      <c r="FB23">
        <v>2.7238899999999999</v>
      </c>
      <c r="FC23">
        <v>0.106088</v>
      </c>
      <c r="FD23">
        <v>0.116378</v>
      </c>
      <c r="FE23">
        <v>9.7425999999999999E-2</v>
      </c>
      <c r="FF23">
        <v>7.2414500000000007E-2</v>
      </c>
      <c r="FG23">
        <v>23756.2</v>
      </c>
      <c r="FH23">
        <v>21462.2</v>
      </c>
      <c r="FI23">
        <v>24497.4</v>
      </c>
      <c r="FJ23">
        <v>23326.2</v>
      </c>
      <c r="FK23">
        <v>30075.5</v>
      </c>
      <c r="FL23">
        <v>30119.599999999999</v>
      </c>
      <c r="FM23">
        <v>34185.699999999997</v>
      </c>
      <c r="FN23">
        <v>33386.400000000001</v>
      </c>
      <c r="FO23">
        <v>1.9758800000000001</v>
      </c>
      <c r="FP23">
        <v>1.9500999999999999</v>
      </c>
      <c r="FQ23">
        <v>2.98917E-2</v>
      </c>
      <c r="FR23">
        <v>0</v>
      </c>
      <c r="FS23">
        <v>26.4528</v>
      </c>
      <c r="FT23">
        <v>999.9</v>
      </c>
      <c r="FU23">
        <v>46.417000000000002</v>
      </c>
      <c r="FV23">
        <v>34.624000000000002</v>
      </c>
      <c r="FW23">
        <v>25.8813</v>
      </c>
      <c r="FX23">
        <v>55.421500000000002</v>
      </c>
      <c r="FY23">
        <v>40.508800000000001</v>
      </c>
      <c r="FZ23">
        <v>1</v>
      </c>
      <c r="GA23">
        <v>0.23353399999999999</v>
      </c>
      <c r="GB23">
        <v>2.4671599999999998</v>
      </c>
      <c r="GC23">
        <v>20.3767</v>
      </c>
      <c r="GD23">
        <v>5.24559</v>
      </c>
      <c r="GE23">
        <v>12.0219</v>
      </c>
      <c r="GF23">
        <v>4.9577</v>
      </c>
      <c r="GG23">
        <v>3.3050000000000002</v>
      </c>
      <c r="GH23">
        <v>9999</v>
      </c>
      <c r="GI23">
        <v>9999</v>
      </c>
      <c r="GJ23">
        <v>470.7</v>
      </c>
      <c r="GK23">
        <v>9999</v>
      </c>
      <c r="GL23">
        <v>1.86859</v>
      </c>
      <c r="GM23">
        <v>1.87317</v>
      </c>
      <c r="GN23">
        <v>1.87592</v>
      </c>
      <c r="GO23">
        <v>1.8782399999999999</v>
      </c>
      <c r="GP23">
        <v>1.87073</v>
      </c>
      <c r="GQ23">
        <v>1.8724099999999999</v>
      </c>
      <c r="GR23">
        <v>1.8693500000000001</v>
      </c>
      <c r="GS23">
        <v>1.87357</v>
      </c>
      <c r="GT23" t="s">
        <v>348</v>
      </c>
      <c r="GU23" t="s">
        <v>19</v>
      </c>
      <c r="GV23" t="s">
        <v>19</v>
      </c>
      <c r="GW23" t="s">
        <v>19</v>
      </c>
      <c r="GX23" t="s">
        <v>349</v>
      </c>
      <c r="GY23" t="s">
        <v>350</v>
      </c>
      <c r="GZ23" t="s">
        <v>351</v>
      </c>
      <c r="HA23" t="s">
        <v>351</v>
      </c>
      <c r="HB23" t="s">
        <v>351</v>
      </c>
      <c r="HC23" t="s">
        <v>351</v>
      </c>
      <c r="HD23">
        <v>0</v>
      </c>
      <c r="HE23">
        <v>100</v>
      </c>
      <c r="HF23">
        <v>100</v>
      </c>
      <c r="HG23">
        <v>1.6819999999999999</v>
      </c>
      <c r="HH23">
        <v>0.127</v>
      </c>
      <c r="HI23">
        <v>2</v>
      </c>
      <c r="HJ23">
        <v>510.19799999999998</v>
      </c>
      <c r="HK23">
        <v>485.49799999999999</v>
      </c>
      <c r="HL23">
        <v>23.7331</v>
      </c>
      <c r="HM23">
        <v>30.418700000000001</v>
      </c>
      <c r="HN23">
        <v>29.9999</v>
      </c>
      <c r="HO23">
        <v>30.5319</v>
      </c>
      <c r="HP23">
        <v>30.556999999999999</v>
      </c>
      <c r="HQ23">
        <v>24.8779</v>
      </c>
      <c r="HR23">
        <v>51.919499999999999</v>
      </c>
      <c r="HS23">
        <v>0</v>
      </c>
      <c r="HT23">
        <v>23.741900000000001</v>
      </c>
      <c r="HU23">
        <v>500</v>
      </c>
      <c r="HV23">
        <v>12.967700000000001</v>
      </c>
      <c r="HW23">
        <v>101.85599999999999</v>
      </c>
      <c r="HX23">
        <v>101.79300000000001</v>
      </c>
    </row>
    <row r="24" spans="1:232" x14ac:dyDescent="0.25">
      <c r="A24">
        <v>9</v>
      </c>
      <c r="B24">
        <v>1566844648</v>
      </c>
      <c r="C24">
        <v>959.5</v>
      </c>
      <c r="D24" t="s">
        <v>375</v>
      </c>
      <c r="E24" t="s">
        <v>376</v>
      </c>
      <c r="G24">
        <v>1566844648</v>
      </c>
      <c r="H24">
        <f t="shared" si="0"/>
        <v>5.3266878261308799E-3</v>
      </c>
      <c r="I24">
        <f t="shared" si="1"/>
        <v>38.730709595183697</v>
      </c>
      <c r="J24">
        <f t="shared" si="2"/>
        <v>550.02099999999996</v>
      </c>
      <c r="K24">
        <f t="shared" si="3"/>
        <v>347.66056234092184</v>
      </c>
      <c r="L24">
        <f t="shared" si="4"/>
        <v>34.525076775479938</v>
      </c>
      <c r="M24">
        <f t="shared" si="5"/>
        <v>54.620855253938203</v>
      </c>
      <c r="N24">
        <f t="shared" si="6"/>
        <v>0.34894102026041141</v>
      </c>
      <c r="O24">
        <f t="shared" si="7"/>
        <v>2.2544231928899903</v>
      </c>
      <c r="P24">
        <f t="shared" si="8"/>
        <v>0.32147551089541609</v>
      </c>
      <c r="Q24">
        <f t="shared" si="9"/>
        <v>0.20320940592841569</v>
      </c>
      <c r="R24">
        <f t="shared" si="10"/>
        <v>321.44461113489768</v>
      </c>
      <c r="S24">
        <f t="shared" si="11"/>
        <v>27.785625572147055</v>
      </c>
      <c r="T24">
        <f t="shared" si="12"/>
        <v>27.0505</v>
      </c>
      <c r="U24">
        <f t="shared" si="13"/>
        <v>3.5897891971810263</v>
      </c>
      <c r="V24">
        <f t="shared" si="14"/>
        <v>55.173267692777642</v>
      </c>
      <c r="W24">
        <f t="shared" si="15"/>
        <v>1.9905562390119</v>
      </c>
      <c r="X24">
        <f t="shared" si="16"/>
        <v>3.6078273451120428</v>
      </c>
      <c r="Y24">
        <f t="shared" si="17"/>
        <v>1.5992329581691263</v>
      </c>
      <c r="Z24">
        <f t="shared" si="18"/>
        <v>-234.90693313237182</v>
      </c>
      <c r="AA24">
        <f t="shared" si="19"/>
        <v>10.379555555152264</v>
      </c>
      <c r="AB24">
        <f t="shared" si="20"/>
        <v>0.99454169335124776</v>
      </c>
      <c r="AC24">
        <f t="shared" si="21"/>
        <v>97.911775251029397</v>
      </c>
      <c r="AD24">
        <v>-4.1302932074870402E-2</v>
      </c>
      <c r="AE24">
        <v>4.6366159589620801E-2</v>
      </c>
      <c r="AF24">
        <v>3.4631317900476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52635.25543852758</v>
      </c>
      <c r="AL24" t="s">
        <v>344</v>
      </c>
      <c r="AM24">
        <v>0</v>
      </c>
      <c r="AN24">
        <v>0</v>
      </c>
      <c r="AO24">
        <f t="shared" si="25"/>
        <v>0</v>
      </c>
      <c r="AP24" t="e">
        <f t="shared" si="26"/>
        <v>#DIV/0!</v>
      </c>
      <c r="AQ24">
        <v>0</v>
      </c>
      <c r="AR24" t="s">
        <v>344</v>
      </c>
      <c r="AS24">
        <v>0</v>
      </c>
      <c r="AT24">
        <v>0</v>
      </c>
      <c r="AU24" t="e">
        <f t="shared" si="27"/>
        <v>#DIV/0!</v>
      </c>
      <c r="AV24">
        <v>0.5</v>
      </c>
      <c r="AW24">
        <f t="shared" si="28"/>
        <v>1681.2222001855323</v>
      </c>
      <c r="AX24">
        <f t="shared" si="29"/>
        <v>38.730709595183697</v>
      </c>
      <c r="AY24" t="e">
        <f t="shared" si="30"/>
        <v>#DIV/0!</v>
      </c>
      <c r="AZ24" t="e">
        <f t="shared" si="31"/>
        <v>#DIV/0!</v>
      </c>
      <c r="BA24">
        <f t="shared" si="32"/>
        <v>2.3037234216220524E-2</v>
      </c>
      <c r="BB24" t="e">
        <f t="shared" si="33"/>
        <v>#DIV/0!</v>
      </c>
      <c r="BC24" t="s">
        <v>344</v>
      </c>
      <c r="BD24">
        <v>0</v>
      </c>
      <c r="BE24">
        <f t="shared" si="34"/>
        <v>0</v>
      </c>
      <c r="BF24" t="e">
        <f t="shared" si="35"/>
        <v>#DIV/0!</v>
      </c>
      <c r="BG24" t="e">
        <f t="shared" si="36"/>
        <v>#DIV/0!</v>
      </c>
      <c r="BH24" t="e">
        <f t="shared" si="37"/>
        <v>#DIV/0!</v>
      </c>
      <c r="BI24" t="e">
        <f t="shared" si="38"/>
        <v>#DIV/0!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f t="shared" si="39"/>
        <v>2000.03</v>
      </c>
      <c r="CC24">
        <f t="shared" si="40"/>
        <v>1681.2222001855323</v>
      </c>
      <c r="CD24">
        <f t="shared" si="41"/>
        <v>0.84059849111539942</v>
      </c>
      <c r="CE24">
        <f t="shared" si="42"/>
        <v>0.19119698223079878</v>
      </c>
      <c r="CF24">
        <v>6</v>
      </c>
      <c r="CG24">
        <v>0.5</v>
      </c>
      <c r="CH24" t="s">
        <v>345</v>
      </c>
      <c r="CI24">
        <v>1566844648</v>
      </c>
      <c r="CJ24">
        <v>550.02099999999996</v>
      </c>
      <c r="CK24">
        <v>600.01199999999994</v>
      </c>
      <c r="CL24">
        <v>20.044499999999999</v>
      </c>
      <c r="CM24">
        <v>13.780799999999999</v>
      </c>
      <c r="CN24">
        <v>500.01600000000002</v>
      </c>
      <c r="CO24">
        <v>99.2072</v>
      </c>
      <c r="CP24">
        <v>9.9654199999999998E-2</v>
      </c>
      <c r="CQ24">
        <v>27.135899999999999</v>
      </c>
      <c r="CR24">
        <v>27.0505</v>
      </c>
      <c r="CS24">
        <v>999.9</v>
      </c>
      <c r="CT24">
        <v>0</v>
      </c>
      <c r="CU24">
        <v>0</v>
      </c>
      <c r="CV24">
        <v>10040</v>
      </c>
      <c r="CW24">
        <v>0</v>
      </c>
      <c r="CX24">
        <v>868.02700000000004</v>
      </c>
      <c r="CY24">
        <v>-49.990299999999998</v>
      </c>
      <c r="CZ24">
        <v>561.27200000000005</v>
      </c>
      <c r="DA24">
        <v>608.39599999999996</v>
      </c>
      <c r="DB24">
        <v>6.2637400000000003</v>
      </c>
      <c r="DC24">
        <v>548.52300000000002</v>
      </c>
      <c r="DD24">
        <v>600.01199999999994</v>
      </c>
      <c r="DE24">
        <v>19.906500000000001</v>
      </c>
      <c r="DF24">
        <v>13.780799999999999</v>
      </c>
      <c r="DG24">
        <v>1.9885600000000001</v>
      </c>
      <c r="DH24">
        <v>1.3671500000000001</v>
      </c>
      <c r="DI24">
        <v>17.3535</v>
      </c>
      <c r="DJ24">
        <v>11.5581</v>
      </c>
      <c r="DK24">
        <v>2000.03</v>
      </c>
      <c r="DL24">
        <v>0.98000100000000001</v>
      </c>
      <c r="DM24">
        <v>1.9999300000000001E-2</v>
      </c>
      <c r="DN24">
        <v>0</v>
      </c>
      <c r="DO24">
        <v>762.55899999999997</v>
      </c>
      <c r="DP24">
        <v>4.9996900000000002</v>
      </c>
      <c r="DQ24">
        <v>17076.7</v>
      </c>
      <c r="DR24">
        <v>16112.5</v>
      </c>
      <c r="DS24">
        <v>48.125</v>
      </c>
      <c r="DT24">
        <v>49</v>
      </c>
      <c r="DU24">
        <v>48.75</v>
      </c>
      <c r="DV24">
        <v>48.125</v>
      </c>
      <c r="DW24">
        <v>49.186999999999998</v>
      </c>
      <c r="DX24">
        <v>1955.13</v>
      </c>
      <c r="DY24">
        <v>39.9</v>
      </c>
      <c r="DZ24">
        <v>0</v>
      </c>
      <c r="EA24">
        <v>1566844643.9000001</v>
      </c>
      <c r="EB24">
        <v>762.48494117647101</v>
      </c>
      <c r="EC24">
        <v>0.81470585123476602</v>
      </c>
      <c r="ED24">
        <v>-392.03431265688403</v>
      </c>
      <c r="EE24">
        <v>17092.905882352901</v>
      </c>
      <c r="EF24">
        <v>10</v>
      </c>
      <c r="EG24">
        <v>1566844609.5</v>
      </c>
      <c r="EH24" t="s">
        <v>377</v>
      </c>
      <c r="EI24">
        <v>57</v>
      </c>
      <c r="EJ24">
        <v>1.498</v>
      </c>
      <c r="EK24">
        <v>0.13800000000000001</v>
      </c>
      <c r="EL24">
        <v>600</v>
      </c>
      <c r="EM24">
        <v>13</v>
      </c>
      <c r="EN24">
        <v>0.05</v>
      </c>
      <c r="EO24">
        <v>0.02</v>
      </c>
      <c r="EP24">
        <v>38.659675828086201</v>
      </c>
      <c r="EQ24">
        <v>-0.12254524633948199</v>
      </c>
      <c r="ER24">
        <v>8.9578744262472004E-2</v>
      </c>
      <c r="ES24">
        <v>1</v>
      </c>
      <c r="ET24">
        <v>0.35703257947814498</v>
      </c>
      <c r="EU24">
        <v>-3.9048680630592698E-2</v>
      </c>
      <c r="EV24">
        <v>4.3694402384861298E-3</v>
      </c>
      <c r="EW24">
        <v>1</v>
      </c>
      <c r="EX24">
        <v>2</v>
      </c>
      <c r="EY24">
        <v>2</v>
      </c>
      <c r="EZ24" t="s">
        <v>347</v>
      </c>
      <c r="FA24">
        <v>2.9482599999999999</v>
      </c>
      <c r="FB24">
        <v>2.7239399999999998</v>
      </c>
      <c r="FC24">
        <v>0.122826</v>
      </c>
      <c r="FD24">
        <v>0.13270899999999999</v>
      </c>
      <c r="FE24">
        <v>9.7022600000000001E-2</v>
      </c>
      <c r="FF24">
        <v>7.57853E-2</v>
      </c>
      <c r="FG24">
        <v>23317</v>
      </c>
      <c r="FH24">
        <v>21069</v>
      </c>
      <c r="FI24">
        <v>24503</v>
      </c>
      <c r="FJ24">
        <v>23329.8</v>
      </c>
      <c r="FK24">
        <v>30095.5</v>
      </c>
      <c r="FL24">
        <v>30015.8</v>
      </c>
      <c r="FM24">
        <v>34193</v>
      </c>
      <c r="FN24">
        <v>33392.699999999997</v>
      </c>
      <c r="FO24">
        <v>1.9762999999999999</v>
      </c>
      <c r="FP24">
        <v>1.9537500000000001</v>
      </c>
      <c r="FQ24">
        <v>3.6582400000000001E-2</v>
      </c>
      <c r="FR24">
        <v>0</v>
      </c>
      <c r="FS24">
        <v>26.452000000000002</v>
      </c>
      <c r="FT24">
        <v>999.9</v>
      </c>
      <c r="FU24">
        <v>46.307000000000002</v>
      </c>
      <c r="FV24">
        <v>34.582999999999998</v>
      </c>
      <c r="FW24">
        <v>25.759899999999998</v>
      </c>
      <c r="FX24">
        <v>54.2515</v>
      </c>
      <c r="FY24">
        <v>40.4968</v>
      </c>
      <c r="FZ24">
        <v>1</v>
      </c>
      <c r="GA24">
        <v>0.22684699999999999</v>
      </c>
      <c r="GB24">
        <v>3.3179099999999999</v>
      </c>
      <c r="GC24">
        <v>20.3613</v>
      </c>
      <c r="GD24">
        <v>5.24559</v>
      </c>
      <c r="GE24">
        <v>12.0228</v>
      </c>
      <c r="GF24">
        <v>4.9577499999999999</v>
      </c>
      <c r="GG24">
        <v>3.3050000000000002</v>
      </c>
      <c r="GH24">
        <v>9999</v>
      </c>
      <c r="GI24">
        <v>9999</v>
      </c>
      <c r="GJ24">
        <v>470.8</v>
      </c>
      <c r="GK24">
        <v>9999</v>
      </c>
      <c r="GL24">
        <v>1.86859</v>
      </c>
      <c r="GM24">
        <v>1.87317</v>
      </c>
      <c r="GN24">
        <v>1.8759300000000001</v>
      </c>
      <c r="GO24">
        <v>1.8782300000000001</v>
      </c>
      <c r="GP24">
        <v>1.87073</v>
      </c>
      <c r="GQ24">
        <v>1.8724099999999999</v>
      </c>
      <c r="GR24">
        <v>1.8693500000000001</v>
      </c>
      <c r="GS24">
        <v>1.87354</v>
      </c>
      <c r="GT24" t="s">
        <v>348</v>
      </c>
      <c r="GU24" t="s">
        <v>19</v>
      </c>
      <c r="GV24" t="s">
        <v>19</v>
      </c>
      <c r="GW24" t="s">
        <v>19</v>
      </c>
      <c r="GX24" t="s">
        <v>349</v>
      </c>
      <c r="GY24" t="s">
        <v>350</v>
      </c>
      <c r="GZ24" t="s">
        <v>351</v>
      </c>
      <c r="HA24" t="s">
        <v>351</v>
      </c>
      <c r="HB24" t="s">
        <v>351</v>
      </c>
      <c r="HC24" t="s">
        <v>351</v>
      </c>
      <c r="HD24">
        <v>0</v>
      </c>
      <c r="HE24">
        <v>100</v>
      </c>
      <c r="HF24">
        <v>100</v>
      </c>
      <c r="HG24">
        <v>1.498</v>
      </c>
      <c r="HH24">
        <v>0.13800000000000001</v>
      </c>
      <c r="HI24">
        <v>2</v>
      </c>
      <c r="HJ24">
        <v>509.471</v>
      </c>
      <c r="HK24">
        <v>486.87099999999998</v>
      </c>
      <c r="HL24">
        <v>23.0855</v>
      </c>
      <c r="HM24">
        <v>30.2926</v>
      </c>
      <c r="HN24">
        <v>30.0002</v>
      </c>
      <c r="HO24">
        <v>30.407900000000001</v>
      </c>
      <c r="HP24">
        <v>30.431699999999999</v>
      </c>
      <c r="HQ24">
        <v>28.8443</v>
      </c>
      <c r="HR24">
        <v>48.216700000000003</v>
      </c>
      <c r="HS24">
        <v>0</v>
      </c>
      <c r="HT24">
        <v>23.0641</v>
      </c>
      <c r="HU24">
        <v>600</v>
      </c>
      <c r="HV24">
        <v>13.819599999999999</v>
      </c>
      <c r="HW24">
        <v>101.878</v>
      </c>
      <c r="HX24">
        <v>101.81100000000001</v>
      </c>
    </row>
    <row r="25" spans="1:232" x14ac:dyDescent="0.25">
      <c r="A25">
        <v>10</v>
      </c>
      <c r="B25">
        <v>1566844748</v>
      </c>
      <c r="C25">
        <v>1059.5</v>
      </c>
      <c r="D25" t="s">
        <v>378</v>
      </c>
      <c r="E25" t="s">
        <v>379</v>
      </c>
      <c r="G25">
        <v>1566844748</v>
      </c>
      <c r="H25">
        <f t="shared" si="0"/>
        <v>4.7132267124474145E-3</v>
      </c>
      <c r="I25">
        <f t="shared" si="1"/>
        <v>38.895153892122636</v>
      </c>
      <c r="J25">
        <f t="shared" si="2"/>
        <v>649.70500000000004</v>
      </c>
      <c r="K25">
        <f t="shared" si="3"/>
        <v>417.08417072275086</v>
      </c>
      <c r="L25">
        <f t="shared" si="4"/>
        <v>41.41847642307129</v>
      </c>
      <c r="M25">
        <f t="shared" si="5"/>
        <v>64.518850422495007</v>
      </c>
      <c r="N25">
        <f t="shared" si="6"/>
        <v>0.30307358422894004</v>
      </c>
      <c r="O25">
        <f t="shared" si="7"/>
        <v>2.2383150948151544</v>
      </c>
      <c r="P25">
        <f t="shared" si="8"/>
        <v>0.2819822560506271</v>
      </c>
      <c r="Q25">
        <f t="shared" si="9"/>
        <v>0.17801141724402136</v>
      </c>
      <c r="R25">
        <f t="shared" si="10"/>
        <v>321.44461113489768</v>
      </c>
      <c r="S25">
        <f t="shared" si="11"/>
        <v>27.824969609075538</v>
      </c>
      <c r="T25">
        <f t="shared" si="12"/>
        <v>26.998899999999999</v>
      </c>
      <c r="U25">
        <f t="shared" si="13"/>
        <v>3.5789284650979858</v>
      </c>
      <c r="V25">
        <f t="shared" si="14"/>
        <v>55.021417964311382</v>
      </c>
      <c r="W25">
        <f t="shared" si="15"/>
        <v>1.9654215125201999</v>
      </c>
      <c r="X25">
        <f t="shared" si="16"/>
        <v>3.5721026197380703</v>
      </c>
      <c r="Y25">
        <f t="shared" si="17"/>
        <v>1.6135069525777859</v>
      </c>
      <c r="Z25">
        <f t="shared" si="18"/>
        <v>-207.85329801893099</v>
      </c>
      <c r="AA25">
        <f t="shared" si="19"/>
        <v>-3.9218414102292876</v>
      </c>
      <c r="AB25">
        <f t="shared" si="20"/>
        <v>-0.37806669894891343</v>
      </c>
      <c r="AC25">
        <f t="shared" si="21"/>
        <v>109.29140500678852</v>
      </c>
      <c r="AD25">
        <v>-4.08699079625496E-2</v>
      </c>
      <c r="AE25">
        <v>4.5880052088545002E-2</v>
      </c>
      <c r="AF25">
        <v>3.4343514689356698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52135.083430250888</v>
      </c>
      <c r="AL25" t="s">
        <v>344</v>
      </c>
      <c r="AM25">
        <v>0</v>
      </c>
      <c r="AN25">
        <v>0</v>
      </c>
      <c r="AO25">
        <f t="shared" si="25"/>
        <v>0</v>
      </c>
      <c r="AP25" t="e">
        <f t="shared" si="26"/>
        <v>#DIV/0!</v>
      </c>
      <c r="AQ25">
        <v>0</v>
      </c>
      <c r="AR25" t="s">
        <v>344</v>
      </c>
      <c r="AS25">
        <v>0</v>
      </c>
      <c r="AT25">
        <v>0</v>
      </c>
      <c r="AU25" t="e">
        <f t="shared" si="27"/>
        <v>#DIV/0!</v>
      </c>
      <c r="AV25">
        <v>0.5</v>
      </c>
      <c r="AW25">
        <f t="shared" si="28"/>
        <v>1681.2222001855323</v>
      </c>
      <c r="AX25">
        <f t="shared" si="29"/>
        <v>38.895153892122636</v>
      </c>
      <c r="AY25" t="e">
        <f t="shared" si="30"/>
        <v>#DIV/0!</v>
      </c>
      <c r="AZ25" t="e">
        <f t="shared" si="31"/>
        <v>#DIV/0!</v>
      </c>
      <c r="BA25">
        <f t="shared" si="32"/>
        <v>2.3135046567806645E-2</v>
      </c>
      <c r="BB25" t="e">
        <f t="shared" si="33"/>
        <v>#DIV/0!</v>
      </c>
      <c r="BC25" t="s">
        <v>344</v>
      </c>
      <c r="BD25">
        <v>0</v>
      </c>
      <c r="BE25">
        <f t="shared" si="34"/>
        <v>0</v>
      </c>
      <c r="BF25" t="e">
        <f t="shared" si="35"/>
        <v>#DIV/0!</v>
      </c>
      <c r="BG25" t="e">
        <f t="shared" si="36"/>
        <v>#DIV/0!</v>
      </c>
      <c r="BH25" t="e">
        <f t="shared" si="37"/>
        <v>#DIV/0!</v>
      </c>
      <c r="BI25" t="e">
        <f t="shared" si="38"/>
        <v>#DIV/0!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f t="shared" si="39"/>
        <v>2000.03</v>
      </c>
      <c r="CC25">
        <f t="shared" si="40"/>
        <v>1681.2222001855323</v>
      </c>
      <c r="CD25">
        <f t="shared" si="41"/>
        <v>0.84059849111539942</v>
      </c>
      <c r="CE25">
        <f t="shared" si="42"/>
        <v>0.19119698223079878</v>
      </c>
      <c r="CF25">
        <v>6</v>
      </c>
      <c r="CG25">
        <v>0.5</v>
      </c>
      <c r="CH25" t="s">
        <v>345</v>
      </c>
      <c r="CI25">
        <v>1566844748</v>
      </c>
      <c r="CJ25">
        <v>649.70500000000004</v>
      </c>
      <c r="CK25">
        <v>700.04899999999998</v>
      </c>
      <c r="CL25">
        <v>19.791799999999999</v>
      </c>
      <c r="CM25">
        <v>14.2484</v>
      </c>
      <c r="CN25">
        <v>500.048</v>
      </c>
      <c r="CO25">
        <v>99.204599999999999</v>
      </c>
      <c r="CP25">
        <v>0.10023899999999999</v>
      </c>
      <c r="CQ25">
        <v>26.9664</v>
      </c>
      <c r="CR25">
        <v>26.998899999999999</v>
      </c>
      <c r="CS25">
        <v>999.9</v>
      </c>
      <c r="CT25">
        <v>0</v>
      </c>
      <c r="CU25">
        <v>0</v>
      </c>
      <c r="CV25">
        <v>9935</v>
      </c>
      <c r="CW25">
        <v>0</v>
      </c>
      <c r="CX25">
        <v>766.66600000000005</v>
      </c>
      <c r="CY25">
        <v>-50.343400000000003</v>
      </c>
      <c r="CZ25">
        <v>662.82399999999996</v>
      </c>
      <c r="DA25">
        <v>710.16700000000003</v>
      </c>
      <c r="DB25">
        <v>5.5433899999999996</v>
      </c>
      <c r="DC25">
        <v>647.98599999999999</v>
      </c>
      <c r="DD25">
        <v>700.04899999999998</v>
      </c>
      <c r="DE25">
        <v>19.642800000000001</v>
      </c>
      <c r="DF25">
        <v>14.2484</v>
      </c>
      <c r="DG25">
        <v>1.9634400000000001</v>
      </c>
      <c r="DH25">
        <v>1.41351</v>
      </c>
      <c r="DI25">
        <v>17.1525</v>
      </c>
      <c r="DJ25">
        <v>12.0633</v>
      </c>
      <c r="DK25">
        <v>2000.03</v>
      </c>
      <c r="DL25">
        <v>0.98000100000000001</v>
      </c>
      <c r="DM25">
        <v>1.9999300000000001E-2</v>
      </c>
      <c r="DN25">
        <v>0</v>
      </c>
      <c r="DO25">
        <v>761.45899999999995</v>
      </c>
      <c r="DP25">
        <v>4.9996900000000002</v>
      </c>
      <c r="DQ25">
        <v>16935.099999999999</v>
      </c>
      <c r="DR25">
        <v>16112.5</v>
      </c>
      <c r="DS25">
        <v>48.125</v>
      </c>
      <c r="DT25">
        <v>48.936999999999998</v>
      </c>
      <c r="DU25">
        <v>48.686999999999998</v>
      </c>
      <c r="DV25">
        <v>48.061999999999998</v>
      </c>
      <c r="DW25">
        <v>49.061999999999998</v>
      </c>
      <c r="DX25">
        <v>1955.13</v>
      </c>
      <c r="DY25">
        <v>39.9</v>
      </c>
      <c r="DZ25">
        <v>0</v>
      </c>
      <c r="EA25">
        <v>1566844743.5</v>
      </c>
      <c r="EB25">
        <v>761.62241176470604</v>
      </c>
      <c r="EC25">
        <v>-0.55563716648616301</v>
      </c>
      <c r="ED25">
        <v>145.98039223390501</v>
      </c>
      <c r="EE25">
        <v>16922.682352941199</v>
      </c>
      <c r="EF25">
        <v>10</v>
      </c>
      <c r="EG25">
        <v>1566844709</v>
      </c>
      <c r="EH25" t="s">
        <v>380</v>
      </c>
      <c r="EI25">
        <v>58</v>
      </c>
      <c r="EJ25">
        <v>1.7190000000000001</v>
      </c>
      <c r="EK25">
        <v>0.14899999999999999</v>
      </c>
      <c r="EL25">
        <v>700</v>
      </c>
      <c r="EM25">
        <v>14</v>
      </c>
      <c r="EN25">
        <v>0.04</v>
      </c>
      <c r="EO25">
        <v>0.02</v>
      </c>
      <c r="EP25">
        <v>38.813463880315197</v>
      </c>
      <c r="EQ25">
        <v>-3.21689616808188E-2</v>
      </c>
      <c r="ER25">
        <v>9.5062182779988999E-2</v>
      </c>
      <c r="ES25">
        <v>1</v>
      </c>
      <c r="ET25">
        <v>0.31250624276986699</v>
      </c>
      <c r="EU25">
        <v>-5.57409607087027E-2</v>
      </c>
      <c r="EV25">
        <v>6.0189655430946502E-3</v>
      </c>
      <c r="EW25">
        <v>1</v>
      </c>
      <c r="EX25">
        <v>2</v>
      </c>
      <c r="EY25">
        <v>2</v>
      </c>
      <c r="EZ25" t="s">
        <v>347</v>
      </c>
      <c r="FA25">
        <v>2.9483999999999999</v>
      </c>
      <c r="FB25">
        <v>2.7235999999999998</v>
      </c>
      <c r="FC25">
        <v>0.13822699999999999</v>
      </c>
      <c r="FD25">
        <v>0.147706</v>
      </c>
      <c r="FE25">
        <v>9.6106300000000006E-2</v>
      </c>
      <c r="FF25">
        <v>7.7681500000000001E-2</v>
      </c>
      <c r="FG25">
        <v>22909</v>
      </c>
      <c r="FH25">
        <v>20705.3</v>
      </c>
      <c r="FI25">
        <v>24504.5</v>
      </c>
      <c r="FJ25">
        <v>23330.6</v>
      </c>
      <c r="FK25">
        <v>30128.5</v>
      </c>
      <c r="FL25">
        <v>29955.7</v>
      </c>
      <c r="FM25">
        <v>34195.599999999999</v>
      </c>
      <c r="FN25">
        <v>33394.400000000001</v>
      </c>
      <c r="FO25">
        <v>1.9766300000000001</v>
      </c>
      <c r="FP25">
        <v>1.95573</v>
      </c>
      <c r="FQ25">
        <v>3.9618500000000001E-2</v>
      </c>
      <c r="FR25">
        <v>0</v>
      </c>
      <c r="FS25">
        <v>26.3507</v>
      </c>
      <c r="FT25">
        <v>999.9</v>
      </c>
      <c r="FU25">
        <v>46.258000000000003</v>
      </c>
      <c r="FV25">
        <v>34.552999999999997</v>
      </c>
      <c r="FW25">
        <v>25.692699999999999</v>
      </c>
      <c r="FX25">
        <v>54.991500000000002</v>
      </c>
      <c r="FY25">
        <v>40.2804</v>
      </c>
      <c r="FZ25">
        <v>1</v>
      </c>
      <c r="GA25">
        <v>0.22208800000000001</v>
      </c>
      <c r="GB25">
        <v>2.9644400000000002</v>
      </c>
      <c r="GC25">
        <v>20.368600000000001</v>
      </c>
      <c r="GD25">
        <v>5.2454400000000003</v>
      </c>
      <c r="GE25">
        <v>12.0221</v>
      </c>
      <c r="GF25">
        <v>4.9577999999999998</v>
      </c>
      <c r="GG25">
        <v>3.3050000000000002</v>
      </c>
      <c r="GH25">
        <v>9999</v>
      </c>
      <c r="GI25">
        <v>9999</v>
      </c>
      <c r="GJ25">
        <v>470.8</v>
      </c>
      <c r="GK25">
        <v>9999</v>
      </c>
      <c r="GL25">
        <v>1.86859</v>
      </c>
      <c r="GM25">
        <v>1.87317</v>
      </c>
      <c r="GN25">
        <v>1.87592</v>
      </c>
      <c r="GO25">
        <v>1.87822</v>
      </c>
      <c r="GP25">
        <v>1.87073</v>
      </c>
      <c r="GQ25">
        <v>1.8724099999999999</v>
      </c>
      <c r="GR25">
        <v>1.8693500000000001</v>
      </c>
      <c r="GS25">
        <v>1.8735200000000001</v>
      </c>
      <c r="GT25" t="s">
        <v>348</v>
      </c>
      <c r="GU25" t="s">
        <v>19</v>
      </c>
      <c r="GV25" t="s">
        <v>19</v>
      </c>
      <c r="GW25" t="s">
        <v>19</v>
      </c>
      <c r="GX25" t="s">
        <v>349</v>
      </c>
      <c r="GY25" t="s">
        <v>350</v>
      </c>
      <c r="GZ25" t="s">
        <v>351</v>
      </c>
      <c r="HA25" t="s">
        <v>351</v>
      </c>
      <c r="HB25" t="s">
        <v>351</v>
      </c>
      <c r="HC25" t="s">
        <v>351</v>
      </c>
      <c r="HD25">
        <v>0</v>
      </c>
      <c r="HE25">
        <v>100</v>
      </c>
      <c r="HF25">
        <v>100</v>
      </c>
      <c r="HG25">
        <v>1.7190000000000001</v>
      </c>
      <c r="HH25">
        <v>0.14899999999999999</v>
      </c>
      <c r="HI25">
        <v>2</v>
      </c>
      <c r="HJ25">
        <v>509.21199999999999</v>
      </c>
      <c r="HK25">
        <v>487.697</v>
      </c>
      <c r="HL25">
        <v>22.959800000000001</v>
      </c>
      <c r="HM25">
        <v>30.240200000000002</v>
      </c>
      <c r="HN25">
        <v>30</v>
      </c>
      <c r="HO25">
        <v>30.35</v>
      </c>
      <c r="HP25">
        <v>30.373999999999999</v>
      </c>
      <c r="HQ25">
        <v>32.700400000000002</v>
      </c>
      <c r="HR25">
        <v>46.311900000000001</v>
      </c>
      <c r="HS25">
        <v>0</v>
      </c>
      <c r="HT25">
        <v>22.964099999999998</v>
      </c>
      <c r="HU25">
        <v>700</v>
      </c>
      <c r="HV25">
        <v>14.31</v>
      </c>
      <c r="HW25">
        <v>101.88500000000001</v>
      </c>
      <c r="HX25">
        <v>101.815</v>
      </c>
    </row>
    <row r="26" spans="1:232" x14ac:dyDescent="0.25">
      <c r="A26">
        <v>11</v>
      </c>
      <c r="B26">
        <v>1566844851</v>
      </c>
      <c r="C26">
        <v>1162.5</v>
      </c>
      <c r="D26" t="s">
        <v>381</v>
      </c>
      <c r="E26" t="s">
        <v>382</v>
      </c>
      <c r="G26">
        <v>1566844851</v>
      </c>
      <c r="H26">
        <f t="shared" si="0"/>
        <v>4.0317222806941135E-3</v>
      </c>
      <c r="I26">
        <f t="shared" si="1"/>
        <v>38.766817194100668</v>
      </c>
      <c r="J26">
        <f t="shared" si="2"/>
        <v>749.827</v>
      </c>
      <c r="K26">
        <f t="shared" si="3"/>
        <v>473.0385839323435</v>
      </c>
      <c r="L26">
        <f t="shared" si="4"/>
        <v>46.972646710575177</v>
      </c>
      <c r="M26">
        <f t="shared" si="5"/>
        <v>74.457686880967003</v>
      </c>
      <c r="N26">
        <f t="shared" si="6"/>
        <v>0.2509405536210545</v>
      </c>
      <c r="O26">
        <f t="shared" si="7"/>
        <v>2.2496370606288751</v>
      </c>
      <c r="P26">
        <f t="shared" si="8"/>
        <v>0.23636222555300496</v>
      </c>
      <c r="Q26">
        <f t="shared" si="9"/>
        <v>0.14896557085156048</v>
      </c>
      <c r="R26">
        <f t="shared" si="10"/>
        <v>321.41269127822329</v>
      </c>
      <c r="S26">
        <f t="shared" si="11"/>
        <v>27.981468312922985</v>
      </c>
      <c r="T26">
        <f t="shared" si="12"/>
        <v>27.049600000000002</v>
      </c>
      <c r="U26">
        <f t="shared" si="13"/>
        <v>3.5895995195699339</v>
      </c>
      <c r="V26">
        <f t="shared" si="14"/>
        <v>54.603202232662355</v>
      </c>
      <c r="W26">
        <f t="shared" si="15"/>
        <v>1.9429896675248999</v>
      </c>
      <c r="X26">
        <f t="shared" si="16"/>
        <v>3.5583804393850169</v>
      </c>
      <c r="Y26">
        <f t="shared" si="17"/>
        <v>1.6466098520450341</v>
      </c>
      <c r="Z26">
        <f t="shared" si="18"/>
        <v>-177.7989525786104</v>
      </c>
      <c r="AA26">
        <f t="shared" si="19"/>
        <v>-18.034697818717373</v>
      </c>
      <c r="AB26">
        <f t="shared" si="20"/>
        <v>-1.7296726496568231</v>
      </c>
      <c r="AC26">
        <f t="shared" si="21"/>
        <v>123.84936823123869</v>
      </c>
      <c r="AD26">
        <v>-4.1173977184403701E-2</v>
      </c>
      <c r="AE26">
        <v>4.6221396428003103E-2</v>
      </c>
      <c r="AF26">
        <v>3.45457186069939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52518.681967050434</v>
      </c>
      <c r="AL26" t="s">
        <v>344</v>
      </c>
      <c r="AM26">
        <v>0</v>
      </c>
      <c r="AN26">
        <v>0</v>
      </c>
      <c r="AO26">
        <f t="shared" si="25"/>
        <v>0</v>
      </c>
      <c r="AP26" t="e">
        <f t="shared" si="26"/>
        <v>#DIV/0!</v>
      </c>
      <c r="AQ26">
        <v>0</v>
      </c>
      <c r="AR26" t="s">
        <v>344</v>
      </c>
      <c r="AS26">
        <v>0</v>
      </c>
      <c r="AT26">
        <v>0</v>
      </c>
      <c r="AU26" t="e">
        <f t="shared" si="27"/>
        <v>#DIV/0!</v>
      </c>
      <c r="AV26">
        <v>0.5</v>
      </c>
      <c r="AW26">
        <f t="shared" si="28"/>
        <v>1681.0542001855506</v>
      </c>
      <c r="AX26">
        <f t="shared" si="29"/>
        <v>38.766817194100668</v>
      </c>
      <c r="AY26" t="e">
        <f t="shared" si="30"/>
        <v>#DIV/0!</v>
      </c>
      <c r="AZ26" t="e">
        <f t="shared" si="31"/>
        <v>#DIV/0!</v>
      </c>
      <c r="BA26">
        <f t="shared" si="32"/>
        <v>2.3061015635201815E-2</v>
      </c>
      <c r="BB26" t="e">
        <f t="shared" si="33"/>
        <v>#DIV/0!</v>
      </c>
      <c r="BC26" t="s">
        <v>344</v>
      </c>
      <c r="BD26">
        <v>0</v>
      </c>
      <c r="BE26">
        <f t="shared" si="34"/>
        <v>0</v>
      </c>
      <c r="BF26" t="e">
        <f t="shared" si="35"/>
        <v>#DIV/0!</v>
      </c>
      <c r="BG26" t="e">
        <f t="shared" si="36"/>
        <v>#DIV/0!</v>
      </c>
      <c r="BH26" t="e">
        <f t="shared" si="37"/>
        <v>#DIV/0!</v>
      </c>
      <c r="BI26" t="e">
        <f t="shared" si="38"/>
        <v>#DIV/0!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f t="shared" si="39"/>
        <v>1999.83</v>
      </c>
      <c r="CC26">
        <f t="shared" si="40"/>
        <v>1681.0542001855506</v>
      </c>
      <c r="CD26">
        <f t="shared" si="41"/>
        <v>0.84059855096960778</v>
      </c>
      <c r="CE26">
        <f t="shared" si="42"/>
        <v>0.19119710193921563</v>
      </c>
      <c r="CF26">
        <v>6</v>
      </c>
      <c r="CG26">
        <v>0.5</v>
      </c>
      <c r="CH26" t="s">
        <v>345</v>
      </c>
      <c r="CI26">
        <v>1566844851</v>
      </c>
      <c r="CJ26">
        <v>749.827</v>
      </c>
      <c r="CK26">
        <v>799.97699999999998</v>
      </c>
      <c r="CL26">
        <v>19.5669</v>
      </c>
      <c r="CM26">
        <v>14.8233</v>
      </c>
      <c r="CN26">
        <v>499.97899999999998</v>
      </c>
      <c r="CO26">
        <v>99.199799999999996</v>
      </c>
      <c r="CP26">
        <v>0.100021</v>
      </c>
      <c r="CQ26">
        <v>26.9009</v>
      </c>
      <c r="CR26">
        <v>27.049600000000002</v>
      </c>
      <c r="CS26">
        <v>999.9</v>
      </c>
      <c r="CT26">
        <v>0</v>
      </c>
      <c r="CU26">
        <v>0</v>
      </c>
      <c r="CV26">
        <v>10009.4</v>
      </c>
      <c r="CW26">
        <v>0</v>
      </c>
      <c r="CX26">
        <v>1585.3</v>
      </c>
      <c r="CY26">
        <v>-50.150700000000001</v>
      </c>
      <c r="CZ26">
        <v>764.79100000000005</v>
      </c>
      <c r="DA26">
        <v>812.01400000000001</v>
      </c>
      <c r="DB26">
        <v>4.7436400000000001</v>
      </c>
      <c r="DC26">
        <v>747.94899999999996</v>
      </c>
      <c r="DD26">
        <v>799.97699999999998</v>
      </c>
      <c r="DE26">
        <v>19.401900000000001</v>
      </c>
      <c r="DF26">
        <v>14.8233</v>
      </c>
      <c r="DG26">
        <v>1.9410400000000001</v>
      </c>
      <c r="DH26">
        <v>1.4704699999999999</v>
      </c>
      <c r="DI26">
        <v>16.971399999999999</v>
      </c>
      <c r="DJ26">
        <v>12.6645</v>
      </c>
      <c r="DK26">
        <v>1999.83</v>
      </c>
      <c r="DL26">
        <v>0.97999800000000004</v>
      </c>
      <c r="DM26">
        <v>2.0002200000000001E-2</v>
      </c>
      <c r="DN26">
        <v>0</v>
      </c>
      <c r="DO26">
        <v>759.50800000000004</v>
      </c>
      <c r="DP26">
        <v>4.9996900000000002</v>
      </c>
      <c r="DQ26">
        <v>17865.7</v>
      </c>
      <c r="DR26">
        <v>16110.9</v>
      </c>
      <c r="DS26">
        <v>48</v>
      </c>
      <c r="DT26">
        <v>48.811999999999998</v>
      </c>
      <c r="DU26">
        <v>48.561999999999998</v>
      </c>
      <c r="DV26">
        <v>47.936999999999998</v>
      </c>
      <c r="DW26">
        <v>49</v>
      </c>
      <c r="DX26">
        <v>1954.93</v>
      </c>
      <c r="DY26">
        <v>39.9</v>
      </c>
      <c r="DZ26">
        <v>0</v>
      </c>
      <c r="EA26">
        <v>1566844846.7</v>
      </c>
      <c r="EB26">
        <v>759.67670588235296</v>
      </c>
      <c r="EC26">
        <v>-1.32009804390369</v>
      </c>
      <c r="ED26">
        <v>6776.0048842018296</v>
      </c>
      <c r="EE26">
        <v>17374.688235294099</v>
      </c>
      <c r="EF26">
        <v>10</v>
      </c>
      <c r="EG26">
        <v>1566844812</v>
      </c>
      <c r="EH26" t="s">
        <v>383</v>
      </c>
      <c r="EI26">
        <v>59</v>
      </c>
      <c r="EJ26">
        <v>1.8779999999999999</v>
      </c>
      <c r="EK26">
        <v>0.16500000000000001</v>
      </c>
      <c r="EL26">
        <v>800</v>
      </c>
      <c r="EM26">
        <v>14</v>
      </c>
      <c r="EN26">
        <v>7.0000000000000007E-2</v>
      </c>
      <c r="EO26">
        <v>0.02</v>
      </c>
      <c r="EP26">
        <v>38.798548672893901</v>
      </c>
      <c r="EQ26">
        <v>-0.174391724658675</v>
      </c>
      <c r="ER26">
        <v>0.102710552377339</v>
      </c>
      <c r="ES26">
        <v>1</v>
      </c>
      <c r="ET26">
        <v>0.26245376816849703</v>
      </c>
      <c r="EU26">
        <v>-5.3660540873909097E-2</v>
      </c>
      <c r="EV26">
        <v>5.9888925026132904E-3</v>
      </c>
      <c r="EW26">
        <v>1</v>
      </c>
      <c r="EX26">
        <v>2</v>
      </c>
      <c r="EY26">
        <v>2</v>
      </c>
      <c r="EZ26" t="s">
        <v>347</v>
      </c>
      <c r="FA26">
        <v>2.9482900000000001</v>
      </c>
      <c r="FB26">
        <v>2.72403</v>
      </c>
      <c r="FC26">
        <v>0.15254499999999999</v>
      </c>
      <c r="FD26">
        <v>0.161631</v>
      </c>
      <c r="FE26">
        <v>9.5265600000000006E-2</v>
      </c>
      <c r="FF26">
        <v>7.9978900000000006E-2</v>
      </c>
      <c r="FG26">
        <v>22531.1</v>
      </c>
      <c r="FH26">
        <v>20369</v>
      </c>
      <c r="FI26">
        <v>24507.4</v>
      </c>
      <c r="FJ26">
        <v>23333</v>
      </c>
      <c r="FK26">
        <v>30160</v>
      </c>
      <c r="FL26">
        <v>29884.1</v>
      </c>
      <c r="FM26">
        <v>34199.199999999997</v>
      </c>
      <c r="FN26">
        <v>33397.800000000003</v>
      </c>
      <c r="FO26">
        <v>1.9763299999999999</v>
      </c>
      <c r="FP26">
        <v>1.9582999999999999</v>
      </c>
      <c r="FQ26">
        <v>5.3960800000000003E-2</v>
      </c>
      <c r="FR26">
        <v>0</v>
      </c>
      <c r="FS26">
        <v>26.166599999999999</v>
      </c>
      <c r="FT26">
        <v>999.9</v>
      </c>
      <c r="FU26">
        <v>46.209000000000003</v>
      </c>
      <c r="FV26">
        <v>34.542999999999999</v>
      </c>
      <c r="FW26">
        <v>25.650099999999998</v>
      </c>
      <c r="FX26">
        <v>54.411499999999997</v>
      </c>
      <c r="FY26">
        <v>40.468800000000002</v>
      </c>
      <c r="FZ26">
        <v>1</v>
      </c>
      <c r="GA26">
        <v>0.217172</v>
      </c>
      <c r="GB26">
        <v>3.0058600000000002</v>
      </c>
      <c r="GC26">
        <v>20.368099999999998</v>
      </c>
      <c r="GD26">
        <v>5.24559</v>
      </c>
      <c r="GE26">
        <v>12.0222</v>
      </c>
      <c r="GF26">
        <v>4.9577499999999999</v>
      </c>
      <c r="GG26">
        <v>3.3050299999999999</v>
      </c>
      <c r="GH26">
        <v>9999</v>
      </c>
      <c r="GI26">
        <v>9999</v>
      </c>
      <c r="GJ26">
        <v>470.8</v>
      </c>
      <c r="GK26">
        <v>9999</v>
      </c>
      <c r="GL26">
        <v>1.86859</v>
      </c>
      <c r="GM26">
        <v>1.87317</v>
      </c>
      <c r="GN26">
        <v>1.8759300000000001</v>
      </c>
      <c r="GO26">
        <v>1.8782399999999999</v>
      </c>
      <c r="GP26">
        <v>1.87073</v>
      </c>
      <c r="GQ26">
        <v>1.8724099999999999</v>
      </c>
      <c r="GR26">
        <v>1.8693500000000001</v>
      </c>
      <c r="GS26">
        <v>1.87354</v>
      </c>
      <c r="GT26" t="s">
        <v>348</v>
      </c>
      <c r="GU26" t="s">
        <v>19</v>
      </c>
      <c r="GV26" t="s">
        <v>19</v>
      </c>
      <c r="GW26" t="s">
        <v>19</v>
      </c>
      <c r="GX26" t="s">
        <v>349</v>
      </c>
      <c r="GY26" t="s">
        <v>350</v>
      </c>
      <c r="GZ26" t="s">
        <v>351</v>
      </c>
      <c r="HA26" t="s">
        <v>351</v>
      </c>
      <c r="HB26" t="s">
        <v>351</v>
      </c>
      <c r="HC26" t="s">
        <v>351</v>
      </c>
      <c r="HD26">
        <v>0</v>
      </c>
      <c r="HE26">
        <v>100</v>
      </c>
      <c r="HF26">
        <v>100</v>
      </c>
      <c r="HG26">
        <v>1.8779999999999999</v>
      </c>
      <c r="HH26">
        <v>0.16500000000000001</v>
      </c>
      <c r="HI26">
        <v>2</v>
      </c>
      <c r="HJ26">
        <v>508.48500000000001</v>
      </c>
      <c r="HK26">
        <v>488.84399999999999</v>
      </c>
      <c r="HL26">
        <v>22.980899999999998</v>
      </c>
      <c r="HM26">
        <v>30.171500000000002</v>
      </c>
      <c r="HN26">
        <v>30</v>
      </c>
      <c r="HO26">
        <v>30.2834</v>
      </c>
      <c r="HP26">
        <v>30.307200000000002</v>
      </c>
      <c r="HQ26">
        <v>36.464599999999997</v>
      </c>
      <c r="HR26">
        <v>43.587000000000003</v>
      </c>
      <c r="HS26">
        <v>0</v>
      </c>
      <c r="HT26">
        <v>22.946000000000002</v>
      </c>
      <c r="HU26">
        <v>800</v>
      </c>
      <c r="HV26">
        <v>14.9992</v>
      </c>
      <c r="HW26">
        <v>101.896</v>
      </c>
      <c r="HX26">
        <v>101.82599999999999</v>
      </c>
    </row>
    <row r="27" spans="1:232" x14ac:dyDescent="0.25">
      <c r="A27">
        <v>12</v>
      </c>
      <c r="B27">
        <v>1566844959</v>
      </c>
      <c r="C27">
        <v>1270.5</v>
      </c>
      <c r="D27" t="s">
        <v>384</v>
      </c>
      <c r="E27" t="s">
        <v>385</v>
      </c>
      <c r="G27">
        <v>1566844959</v>
      </c>
      <c r="H27">
        <f t="shared" si="0"/>
        <v>3.8823994966929033E-3</v>
      </c>
      <c r="I27">
        <f t="shared" si="1"/>
        <v>38.705133650904912</v>
      </c>
      <c r="J27">
        <f t="shared" si="2"/>
        <v>949.13199999999995</v>
      </c>
      <c r="K27">
        <f t="shared" si="3"/>
        <v>660.7751825884078</v>
      </c>
      <c r="L27">
        <f t="shared" si="4"/>
        <v>65.611324848145088</v>
      </c>
      <c r="M27">
        <f t="shared" si="5"/>
        <v>94.243563645699993</v>
      </c>
      <c r="N27">
        <f t="shared" si="6"/>
        <v>0.24408456333661202</v>
      </c>
      <c r="O27">
        <f t="shared" si="7"/>
        <v>2.2402666700413834</v>
      </c>
      <c r="P27">
        <f t="shared" si="8"/>
        <v>0.23021414479999361</v>
      </c>
      <c r="Q27">
        <f t="shared" si="9"/>
        <v>0.14506431803517703</v>
      </c>
      <c r="R27">
        <f t="shared" si="10"/>
        <v>321.44675763728173</v>
      </c>
      <c r="S27">
        <f t="shared" si="11"/>
        <v>27.80191792706745</v>
      </c>
      <c r="T27">
        <f t="shared" si="12"/>
        <v>27.0152</v>
      </c>
      <c r="U27">
        <f t="shared" si="13"/>
        <v>3.5823561742594561</v>
      </c>
      <c r="V27">
        <f t="shared" si="14"/>
        <v>55.688026433320623</v>
      </c>
      <c r="W27">
        <f t="shared" si="15"/>
        <v>1.9545124458999998</v>
      </c>
      <c r="X27">
        <f t="shared" si="16"/>
        <v>3.5097534803828641</v>
      </c>
      <c r="Y27">
        <f t="shared" si="17"/>
        <v>1.6278437283594562</v>
      </c>
      <c r="Z27">
        <f t="shared" si="18"/>
        <v>-171.21381780415703</v>
      </c>
      <c r="AA27">
        <f t="shared" si="19"/>
        <v>-42.054640788257203</v>
      </c>
      <c r="AB27">
        <f t="shared" si="20"/>
        <v>-4.0448186224826683</v>
      </c>
      <c r="AC27">
        <f t="shared" si="21"/>
        <v>104.13348042238481</v>
      </c>
      <c r="AD27">
        <v>-4.0922222525695197E-2</v>
      </c>
      <c r="AE27">
        <v>4.5938779768683401E-2</v>
      </c>
      <c r="AF27">
        <v>3.4378340023543101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52251.120765031839</v>
      </c>
      <c r="AL27" t="s">
        <v>344</v>
      </c>
      <c r="AM27">
        <v>0</v>
      </c>
      <c r="AN27">
        <v>0</v>
      </c>
      <c r="AO27">
        <f t="shared" si="25"/>
        <v>0</v>
      </c>
      <c r="AP27" t="e">
        <f t="shared" si="26"/>
        <v>#DIV/0!</v>
      </c>
      <c r="AQ27">
        <v>0</v>
      </c>
      <c r="AR27" t="s">
        <v>344</v>
      </c>
      <c r="AS27">
        <v>0</v>
      </c>
      <c r="AT27">
        <v>0</v>
      </c>
      <c r="AU27" t="e">
        <f t="shared" si="27"/>
        <v>#DIV/0!</v>
      </c>
      <c r="AV27">
        <v>0.5</v>
      </c>
      <c r="AW27">
        <f t="shared" si="28"/>
        <v>1681.2308941992255</v>
      </c>
      <c r="AX27">
        <f t="shared" si="29"/>
        <v>38.705133650904912</v>
      </c>
      <c r="AY27" t="e">
        <f t="shared" si="30"/>
        <v>#DIV/0!</v>
      </c>
      <c r="AZ27" t="e">
        <f t="shared" si="31"/>
        <v>#DIV/0!</v>
      </c>
      <c r="BA27">
        <f t="shared" si="32"/>
        <v>2.3021902455189099E-2</v>
      </c>
      <c r="BB27" t="e">
        <f t="shared" si="33"/>
        <v>#DIV/0!</v>
      </c>
      <c r="BC27" t="s">
        <v>344</v>
      </c>
      <c r="BD27">
        <v>0</v>
      </c>
      <c r="BE27">
        <f t="shared" si="34"/>
        <v>0</v>
      </c>
      <c r="BF27" t="e">
        <f t="shared" si="35"/>
        <v>#DIV/0!</v>
      </c>
      <c r="BG27" t="e">
        <f t="shared" si="36"/>
        <v>#DIV/0!</v>
      </c>
      <c r="BH27" t="e">
        <f t="shared" si="37"/>
        <v>#DIV/0!</v>
      </c>
      <c r="BI27" t="e">
        <f t="shared" si="38"/>
        <v>#DIV/0!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f t="shared" si="39"/>
        <v>2000.04</v>
      </c>
      <c r="CC27">
        <f t="shared" si="40"/>
        <v>1681.2308941992255</v>
      </c>
      <c r="CD27">
        <f t="shared" si="41"/>
        <v>0.84059863512691024</v>
      </c>
      <c r="CE27">
        <f t="shared" si="42"/>
        <v>0.19119727025382055</v>
      </c>
      <c r="CF27">
        <v>6</v>
      </c>
      <c r="CG27">
        <v>0.5</v>
      </c>
      <c r="CH27" t="s">
        <v>345</v>
      </c>
      <c r="CI27">
        <v>1566844959</v>
      </c>
      <c r="CJ27">
        <v>949.13199999999995</v>
      </c>
      <c r="CK27">
        <v>999.99699999999996</v>
      </c>
      <c r="CL27">
        <v>19.684000000000001</v>
      </c>
      <c r="CM27">
        <v>15.117100000000001</v>
      </c>
      <c r="CN27">
        <v>500.03</v>
      </c>
      <c r="CO27">
        <v>99.194299999999998</v>
      </c>
      <c r="CP27">
        <v>0.100175</v>
      </c>
      <c r="CQ27">
        <v>26.667000000000002</v>
      </c>
      <c r="CR27">
        <v>27.0152</v>
      </c>
      <c r="CS27">
        <v>999.9</v>
      </c>
      <c r="CT27">
        <v>0</v>
      </c>
      <c r="CU27">
        <v>0</v>
      </c>
      <c r="CV27">
        <v>9948.75</v>
      </c>
      <c r="CW27">
        <v>0</v>
      </c>
      <c r="CX27">
        <v>1924.4</v>
      </c>
      <c r="CY27">
        <v>-50.865200000000002</v>
      </c>
      <c r="CZ27">
        <v>968.18899999999996</v>
      </c>
      <c r="DA27">
        <v>1015.35</v>
      </c>
      <c r="DB27">
        <v>4.5668499999999996</v>
      </c>
      <c r="DC27">
        <v>947.02800000000002</v>
      </c>
      <c r="DD27">
        <v>999.99699999999996</v>
      </c>
      <c r="DE27">
        <v>19.498999999999999</v>
      </c>
      <c r="DF27">
        <v>15.117100000000001</v>
      </c>
      <c r="DG27">
        <v>1.9525399999999999</v>
      </c>
      <c r="DH27">
        <v>1.49953</v>
      </c>
      <c r="DI27">
        <v>17.064599999999999</v>
      </c>
      <c r="DJ27">
        <v>12.9634</v>
      </c>
      <c r="DK27">
        <v>2000.04</v>
      </c>
      <c r="DL27">
        <v>0.97999800000000004</v>
      </c>
      <c r="DM27">
        <v>2.0002200000000001E-2</v>
      </c>
      <c r="DN27">
        <v>0</v>
      </c>
      <c r="DO27">
        <v>758.95100000000002</v>
      </c>
      <c r="DP27">
        <v>4.9996900000000002</v>
      </c>
      <c r="DQ27">
        <v>18412.7</v>
      </c>
      <c r="DR27">
        <v>16112.6</v>
      </c>
      <c r="DS27">
        <v>48.125</v>
      </c>
      <c r="DT27">
        <v>49.375</v>
      </c>
      <c r="DU27">
        <v>48.686999999999998</v>
      </c>
      <c r="DV27">
        <v>48.186999999999998</v>
      </c>
      <c r="DW27">
        <v>49.125</v>
      </c>
      <c r="DX27">
        <v>1955.14</v>
      </c>
      <c r="DY27">
        <v>39.909999999999997</v>
      </c>
      <c r="DZ27">
        <v>0</v>
      </c>
      <c r="EA27">
        <v>1566844954.7</v>
      </c>
      <c r="EB27">
        <v>758.67658823529405</v>
      </c>
      <c r="EC27">
        <v>0.78284314946175504</v>
      </c>
      <c r="ED27">
        <v>380.58823464358602</v>
      </c>
      <c r="EE27">
        <v>18392.805882352899</v>
      </c>
      <c r="EF27">
        <v>10</v>
      </c>
      <c r="EG27">
        <v>1566844917</v>
      </c>
      <c r="EH27" t="s">
        <v>386</v>
      </c>
      <c r="EI27">
        <v>60</v>
      </c>
      <c r="EJ27">
        <v>2.1040000000000001</v>
      </c>
      <c r="EK27">
        <v>0.185</v>
      </c>
      <c r="EL27">
        <v>1000</v>
      </c>
      <c r="EM27">
        <v>15</v>
      </c>
      <c r="EN27">
        <v>0.02</v>
      </c>
      <c r="EO27">
        <v>0.02</v>
      </c>
      <c r="EP27">
        <v>38.758260192003199</v>
      </c>
      <c r="EQ27">
        <v>-0.25780440120794601</v>
      </c>
      <c r="ER27">
        <v>7.1226142458300598E-2</v>
      </c>
      <c r="ES27">
        <v>1</v>
      </c>
      <c r="ET27">
        <v>0.24540242851841201</v>
      </c>
      <c r="EU27">
        <v>2.9364664865399199E-3</v>
      </c>
      <c r="EV27">
        <v>1.0604609965717501E-3</v>
      </c>
      <c r="EW27">
        <v>1</v>
      </c>
      <c r="EX27">
        <v>2</v>
      </c>
      <c r="EY27">
        <v>2</v>
      </c>
      <c r="EZ27" t="s">
        <v>347</v>
      </c>
      <c r="FA27">
        <v>2.9483600000000001</v>
      </c>
      <c r="FB27">
        <v>2.7236400000000001</v>
      </c>
      <c r="FC27">
        <v>0.17835100000000001</v>
      </c>
      <c r="FD27">
        <v>0.186943</v>
      </c>
      <c r="FE27">
        <v>9.56013E-2</v>
      </c>
      <c r="FF27">
        <v>8.1128099999999995E-2</v>
      </c>
      <c r="FG27">
        <v>21842.400000000001</v>
      </c>
      <c r="FH27">
        <v>19752</v>
      </c>
      <c r="FI27">
        <v>24505.5</v>
      </c>
      <c r="FJ27">
        <v>23331.4</v>
      </c>
      <c r="FK27">
        <v>30146.6</v>
      </c>
      <c r="FL27">
        <v>29844.6</v>
      </c>
      <c r="FM27">
        <v>34196.5</v>
      </c>
      <c r="FN27">
        <v>33395.199999999997</v>
      </c>
      <c r="FO27">
        <v>1.9757800000000001</v>
      </c>
      <c r="FP27">
        <v>1.95842</v>
      </c>
      <c r="FQ27">
        <v>9.9651500000000007E-3</v>
      </c>
      <c r="FR27">
        <v>0</v>
      </c>
      <c r="FS27">
        <v>26.8522</v>
      </c>
      <c r="FT27">
        <v>999.9</v>
      </c>
      <c r="FU27">
        <v>46.209000000000003</v>
      </c>
      <c r="FV27">
        <v>34.533000000000001</v>
      </c>
      <c r="FW27">
        <v>25.640599999999999</v>
      </c>
      <c r="FX27">
        <v>57.351500000000001</v>
      </c>
      <c r="FY27">
        <v>40.424700000000001</v>
      </c>
      <c r="FZ27">
        <v>1</v>
      </c>
      <c r="GA27">
        <v>0.229517</v>
      </c>
      <c r="GB27">
        <v>4.9036400000000002</v>
      </c>
      <c r="GC27">
        <v>20.322600000000001</v>
      </c>
      <c r="GD27">
        <v>5.24125</v>
      </c>
      <c r="GE27">
        <v>12.0276</v>
      </c>
      <c r="GF27">
        <v>4.9572000000000003</v>
      </c>
      <c r="GG27">
        <v>3.3044799999999999</v>
      </c>
      <c r="GH27">
        <v>9999</v>
      </c>
      <c r="GI27">
        <v>9999</v>
      </c>
      <c r="GJ27">
        <v>470.9</v>
      </c>
      <c r="GK27">
        <v>9999</v>
      </c>
      <c r="GL27">
        <v>1.86859</v>
      </c>
      <c r="GM27">
        <v>1.8731599999999999</v>
      </c>
      <c r="GN27">
        <v>1.87592</v>
      </c>
      <c r="GO27">
        <v>1.8782000000000001</v>
      </c>
      <c r="GP27">
        <v>1.8707</v>
      </c>
      <c r="GQ27">
        <v>1.8724099999999999</v>
      </c>
      <c r="GR27">
        <v>1.8692800000000001</v>
      </c>
      <c r="GS27">
        <v>1.87348</v>
      </c>
      <c r="GT27" t="s">
        <v>348</v>
      </c>
      <c r="GU27" t="s">
        <v>19</v>
      </c>
      <c r="GV27" t="s">
        <v>19</v>
      </c>
      <c r="GW27" t="s">
        <v>19</v>
      </c>
      <c r="GX27" t="s">
        <v>349</v>
      </c>
      <c r="GY27" t="s">
        <v>350</v>
      </c>
      <c r="GZ27" t="s">
        <v>351</v>
      </c>
      <c r="HA27" t="s">
        <v>351</v>
      </c>
      <c r="HB27" t="s">
        <v>351</v>
      </c>
      <c r="HC27" t="s">
        <v>351</v>
      </c>
      <c r="HD27">
        <v>0</v>
      </c>
      <c r="HE27">
        <v>100</v>
      </c>
      <c r="HF27">
        <v>100</v>
      </c>
      <c r="HG27">
        <v>2.1040000000000001</v>
      </c>
      <c r="HH27">
        <v>0.185</v>
      </c>
      <c r="HI27">
        <v>2</v>
      </c>
      <c r="HJ27">
        <v>508.20400000000001</v>
      </c>
      <c r="HK27">
        <v>489.03199999999998</v>
      </c>
      <c r="HL27">
        <v>20.995200000000001</v>
      </c>
      <c r="HM27">
        <v>30.229700000000001</v>
      </c>
      <c r="HN27">
        <v>30.0002</v>
      </c>
      <c r="HO27">
        <v>30.292300000000001</v>
      </c>
      <c r="HP27">
        <v>30.3202</v>
      </c>
      <c r="HQ27">
        <v>43.728900000000003</v>
      </c>
      <c r="HR27">
        <v>43.561199999999999</v>
      </c>
      <c r="HS27">
        <v>0</v>
      </c>
      <c r="HT27">
        <v>20.992000000000001</v>
      </c>
      <c r="HU27">
        <v>1000</v>
      </c>
      <c r="HV27">
        <v>14.950699999999999</v>
      </c>
      <c r="HW27">
        <v>101.889</v>
      </c>
      <c r="HX27">
        <v>101.818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2019-08-25T13:41:29Z</dcterms:created>
  <dcterms:modified xsi:type="dcterms:W3CDTF">2019-08-27T23:47:50Z</dcterms:modified>
</cp:coreProperties>
</file>