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C5E89F2-9A6A-40B1-ADDC-7422BCF5DB2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S27" i="1" s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BU26" i="1"/>
  <c r="BT26" i="1"/>
  <c r="BR26" i="1"/>
  <c r="BS26" i="1" s="1"/>
  <c r="AW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U25" i="1"/>
  <c r="BT25" i="1"/>
  <c r="BR25" i="1"/>
  <c r="BS25" i="1" s="1"/>
  <c r="AW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H25" i="1" s="1"/>
  <c r="X25" i="1"/>
  <c r="W25" i="1"/>
  <c r="V25" i="1" s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M23" i="1" s="1"/>
  <c r="X23" i="1"/>
  <c r="V23" i="1" s="1"/>
  <c r="W23" i="1"/>
  <c r="O23" i="1"/>
  <c r="BU22" i="1"/>
  <c r="BT22" i="1"/>
  <c r="BR22" i="1"/>
  <c r="BS22" i="1" s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BU21" i="1"/>
  <c r="BT21" i="1"/>
  <c r="BR21" i="1"/>
  <c r="BS21" i="1" s="1"/>
  <c r="BI21" i="1"/>
  <c r="BH21" i="1"/>
  <c r="BG21" i="1"/>
  <c r="BF21" i="1"/>
  <c r="BE21" i="1"/>
  <c r="AZ21" i="1" s="1"/>
  <c r="BB21" i="1"/>
  <c r="AU21" i="1"/>
  <c r="AP21" i="1"/>
  <c r="AO21" i="1"/>
  <c r="AK21" i="1"/>
  <c r="AJ21" i="1"/>
  <c r="AI21" i="1"/>
  <c r="I21" i="1" s="1"/>
  <c r="AX21" i="1" s="1"/>
  <c r="X21" i="1"/>
  <c r="W21" i="1"/>
  <c r="O21" i="1"/>
  <c r="M21" i="1"/>
  <c r="J21" i="1"/>
  <c r="BU20" i="1"/>
  <c r="BT20" i="1"/>
  <c r="BS20" i="1" s="1"/>
  <c r="R20" i="1" s="1"/>
  <c r="BR20" i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O20" i="1"/>
  <c r="BU19" i="1"/>
  <c r="BT19" i="1"/>
  <c r="BS19" i="1" s="1"/>
  <c r="AW19" i="1" s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V19" i="1" s="1"/>
  <c r="W19" i="1"/>
  <c r="O19" i="1"/>
  <c r="BU18" i="1"/>
  <c r="BT18" i="1"/>
  <c r="BS18" i="1" s="1"/>
  <c r="AW18" i="1" s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AJ18" i="1" s="1"/>
  <c r="X18" i="1"/>
  <c r="W18" i="1"/>
  <c r="V18" i="1" s="1"/>
  <c r="O18" i="1"/>
  <c r="BU17" i="1"/>
  <c r="BT17" i="1"/>
  <c r="BR17" i="1"/>
  <c r="BS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 s="1"/>
  <c r="O17" i="1"/>
  <c r="V21" i="1" l="1"/>
  <c r="BS23" i="1"/>
  <c r="V26" i="1"/>
  <c r="AY19" i="1"/>
  <c r="I23" i="1"/>
  <c r="AX23" i="1" s="1"/>
  <c r="BS24" i="1"/>
  <c r="R24" i="1" s="1"/>
  <c r="V22" i="1"/>
  <c r="AY25" i="1"/>
  <c r="AY26" i="1"/>
  <c r="V20" i="1"/>
  <c r="AY18" i="1"/>
  <c r="AW22" i="1"/>
  <c r="AY22" i="1" s="1"/>
  <c r="R22" i="1"/>
  <c r="BA23" i="1"/>
  <c r="AW23" i="1"/>
  <c r="AY23" i="1" s="1"/>
  <c r="R23" i="1"/>
  <c r="M26" i="1"/>
  <c r="J26" i="1"/>
  <c r="H26" i="1"/>
  <c r="I26" i="1"/>
  <c r="AX26" i="1" s="1"/>
  <c r="BA26" i="1" s="1"/>
  <c r="AJ26" i="1"/>
  <c r="J27" i="1"/>
  <c r="I27" i="1"/>
  <c r="AX27" i="1" s="1"/>
  <c r="H27" i="1"/>
  <c r="AJ27" i="1"/>
  <c r="M27" i="1"/>
  <c r="J19" i="1"/>
  <c r="H19" i="1"/>
  <c r="I19" i="1"/>
  <c r="AX19" i="1" s="1"/>
  <c r="BA19" i="1" s="1"/>
  <c r="AJ19" i="1"/>
  <c r="M19" i="1"/>
  <c r="R27" i="1"/>
  <c r="AW27" i="1"/>
  <c r="Z25" i="1"/>
  <c r="I22" i="1"/>
  <c r="AX22" i="1" s="1"/>
  <c r="BA22" i="1" s="1"/>
  <c r="H22" i="1"/>
  <c r="AJ22" i="1"/>
  <c r="M22" i="1"/>
  <c r="J22" i="1"/>
  <c r="AY27" i="1"/>
  <c r="J20" i="1"/>
  <c r="I20" i="1"/>
  <c r="AX20" i="1" s="1"/>
  <c r="H20" i="1"/>
  <c r="S20" i="1" s="1"/>
  <c r="T20" i="1" s="1"/>
  <c r="M20" i="1"/>
  <c r="AJ20" i="1"/>
  <c r="R17" i="1"/>
  <c r="AW17" i="1"/>
  <c r="AY17" i="1" s="1"/>
  <c r="AW21" i="1"/>
  <c r="AY21" i="1" s="1"/>
  <c r="R21" i="1"/>
  <c r="H18" i="1"/>
  <c r="I18" i="1"/>
  <c r="AX18" i="1" s="1"/>
  <c r="BA18" i="1" s="1"/>
  <c r="H21" i="1"/>
  <c r="AJ23" i="1"/>
  <c r="I25" i="1"/>
  <c r="AX25" i="1" s="1"/>
  <c r="BA25" i="1" s="1"/>
  <c r="M17" i="1"/>
  <c r="J18" i="1"/>
  <c r="R18" i="1"/>
  <c r="AW20" i="1"/>
  <c r="AY20" i="1" s="1"/>
  <c r="H23" i="1"/>
  <c r="M24" i="1"/>
  <c r="J25" i="1"/>
  <c r="R25" i="1"/>
  <c r="AJ17" i="1"/>
  <c r="J23" i="1"/>
  <c r="AJ24" i="1"/>
  <c r="H17" i="1"/>
  <c r="M18" i="1"/>
  <c r="R19" i="1"/>
  <c r="H24" i="1"/>
  <c r="M25" i="1"/>
  <c r="R26" i="1"/>
  <c r="I24" i="1"/>
  <c r="AX24" i="1" s="1"/>
  <c r="I17" i="1"/>
  <c r="AX17" i="1" s="1"/>
  <c r="AJ25" i="1"/>
  <c r="AW24" i="1" l="1"/>
  <c r="AY24" i="1" s="1"/>
  <c r="BA24" i="1"/>
  <c r="AB20" i="1"/>
  <c r="U20" i="1"/>
  <c r="Y20" i="1" s="1"/>
  <c r="AA20" i="1"/>
  <c r="S26" i="1"/>
  <c r="T26" i="1" s="1"/>
  <c r="P26" i="1" s="1"/>
  <c r="N26" i="1" s="1"/>
  <c r="Q26" i="1" s="1"/>
  <c r="K26" i="1" s="1"/>
  <c r="L26" i="1" s="1"/>
  <c r="Z19" i="1"/>
  <c r="S25" i="1"/>
  <c r="T25" i="1" s="1"/>
  <c r="S17" i="1"/>
  <c r="T17" i="1" s="1"/>
  <c r="Z26" i="1"/>
  <c r="S24" i="1"/>
  <c r="T24" i="1" s="1"/>
  <c r="Z24" i="1"/>
  <c r="P24" i="1"/>
  <c r="N24" i="1" s="1"/>
  <c r="Q24" i="1" s="1"/>
  <c r="K24" i="1" s="1"/>
  <c r="L24" i="1" s="1"/>
  <c r="S19" i="1"/>
  <c r="T19" i="1" s="1"/>
  <c r="P19" i="1" s="1"/>
  <c r="N19" i="1" s="1"/>
  <c r="Q19" i="1" s="1"/>
  <c r="K19" i="1" s="1"/>
  <c r="L19" i="1" s="1"/>
  <c r="Z21" i="1"/>
  <c r="Z23" i="1"/>
  <c r="Z22" i="1"/>
  <c r="S27" i="1"/>
  <c r="T27" i="1" s="1"/>
  <c r="P27" i="1" s="1"/>
  <c r="N27" i="1" s="1"/>
  <c r="Q27" i="1" s="1"/>
  <c r="K27" i="1" s="1"/>
  <c r="L27" i="1" s="1"/>
  <c r="Z27" i="1"/>
  <c r="S23" i="1"/>
  <c r="T23" i="1" s="1"/>
  <c r="BA21" i="1"/>
  <c r="Z17" i="1"/>
  <c r="P17" i="1"/>
  <c r="N17" i="1" s="1"/>
  <c r="Q17" i="1" s="1"/>
  <c r="K17" i="1" s="1"/>
  <c r="L17" i="1" s="1"/>
  <c r="Z18" i="1"/>
  <c r="Z20" i="1"/>
  <c r="P20" i="1"/>
  <c r="N20" i="1" s="1"/>
  <c r="Q20" i="1" s="1"/>
  <c r="K20" i="1" s="1"/>
  <c r="L20" i="1" s="1"/>
  <c r="BA27" i="1"/>
  <c r="S22" i="1"/>
  <c r="T22" i="1" s="1"/>
  <c r="P22" i="1" s="1"/>
  <c r="N22" i="1" s="1"/>
  <c r="Q22" i="1" s="1"/>
  <c r="K22" i="1" s="1"/>
  <c r="L22" i="1" s="1"/>
  <c r="BA17" i="1"/>
  <c r="S18" i="1"/>
  <c r="T18" i="1" s="1"/>
  <c r="S21" i="1"/>
  <c r="T21" i="1" s="1"/>
  <c r="BA20" i="1"/>
  <c r="AC20" i="1" l="1"/>
  <c r="U21" i="1"/>
  <c r="Y21" i="1" s="1"/>
  <c r="AB21" i="1"/>
  <c r="AC21" i="1" s="1"/>
  <c r="AA21" i="1"/>
  <c r="AB22" i="1"/>
  <c r="U22" i="1"/>
  <c r="Y22" i="1" s="1"/>
  <c r="AA22" i="1"/>
  <c r="U25" i="1"/>
  <c r="Y25" i="1" s="1"/>
  <c r="AA25" i="1"/>
  <c r="AB25" i="1"/>
  <c r="P25" i="1"/>
  <c r="N25" i="1" s="1"/>
  <c r="Q25" i="1" s="1"/>
  <c r="K25" i="1" s="1"/>
  <c r="L25" i="1" s="1"/>
  <c r="U23" i="1"/>
  <c r="Y23" i="1" s="1"/>
  <c r="AB23" i="1"/>
  <c r="AC23" i="1" s="1"/>
  <c r="AA23" i="1"/>
  <c r="P23" i="1"/>
  <c r="N23" i="1" s="1"/>
  <c r="Q23" i="1" s="1"/>
  <c r="K23" i="1" s="1"/>
  <c r="L23" i="1" s="1"/>
  <c r="AA24" i="1"/>
  <c r="U24" i="1"/>
  <c r="Y24" i="1" s="1"/>
  <c r="AB24" i="1"/>
  <c r="U26" i="1"/>
  <c r="Y26" i="1" s="1"/>
  <c r="AB26" i="1"/>
  <c r="AA26" i="1"/>
  <c r="P21" i="1"/>
  <c r="N21" i="1" s="1"/>
  <c r="Q21" i="1" s="1"/>
  <c r="K21" i="1" s="1"/>
  <c r="L21" i="1" s="1"/>
  <c r="U18" i="1"/>
  <c r="Y18" i="1" s="1"/>
  <c r="AA18" i="1"/>
  <c r="AB18" i="1"/>
  <c r="P18" i="1"/>
  <c r="N18" i="1" s="1"/>
  <c r="Q18" i="1" s="1"/>
  <c r="K18" i="1" s="1"/>
  <c r="L18" i="1" s="1"/>
  <c r="U27" i="1"/>
  <c r="Y27" i="1" s="1"/>
  <c r="AB27" i="1"/>
  <c r="AA27" i="1"/>
  <c r="U17" i="1"/>
  <c r="Y17" i="1" s="1"/>
  <c r="AA17" i="1"/>
  <c r="AB17" i="1"/>
  <c r="AC17" i="1" s="1"/>
  <c r="U19" i="1"/>
  <c r="Y19" i="1" s="1"/>
  <c r="AB19" i="1"/>
  <c r="AA19" i="1"/>
  <c r="AC22" i="1" l="1"/>
  <c r="AC27" i="1"/>
  <c r="AC26" i="1"/>
  <c r="AC19" i="1"/>
  <c r="AC24" i="1"/>
  <c r="AC25" i="1"/>
  <c r="AC18" i="1"/>
</calcChain>
</file>

<file path=xl/sharedStrings.xml><?xml version="1.0" encoding="utf-8"?>
<sst xmlns="http://schemas.openxmlformats.org/spreadsheetml/2006/main" count="719" uniqueCount="338">
  <si>
    <t>File opened</t>
  </si>
  <si>
    <t>2019-08-24 11:12:33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</si>
  <si>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</si>
  <si>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</si>
  <si>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</si>
  <si>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</si>
  <si>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</si>
  <si>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</si>
  <si>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</si>
  <si>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</si>
  <si>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</si>
  <si>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</si>
  <si>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</si>
  <si>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{"tazero": "0.00774765", "flowazero": "0.4286", "ssa_ref": "36614.9", "h2obspan2b": "0.0963575", "co2bzero": "0.880288", "co2aspanconc2": "0", "h2oazero": "1.00263", "co2bspan2b": "0.162103", "co2bspan2": "0", "h2obspanconc1": "20", "h2oaspan2": "0", "co2aspan2b": "0.163711", "co2aspanconc1": "1002", "co2azero": "0.869071", "h2oaspan2a": "0.0661155", "tbzero": "0.197721", "co2aspan1": "0.992625", "flowmeterzero": "0.991801", "co2bspanconc2": "0", "co2bspan2a": "0.163389", "flowbzero": "0.20796", "h2oaspanconc1": "12.19", "h2obspan2a": "0.0975941", "h2obspan1": "0.998578", "h2oaspanconc2": "0", "co2bspanconc1": "1002", "h2obspanconc2": "0", "h2obspan2": "0", "ssb_ref": "36526.8", "chamberpressurezero": "2.57337", "h2oaspan1": "1.00223", "co2aspan2": "0", "co2aspan2a": "0.164928", "oxygen": "21", "h2oaspan2b": "0.0662632", "h2obzero": "1.01783", "co2bspan1": "0.992131"}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</si>
  <si>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</si>
  <si>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</si>
  <si>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</si>
  <si>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</si>
  <si>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</si>
  <si>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</si>
  <si>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</si>
  <si>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</si>
  <si>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</si>
  <si>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11:12:33</t>
  </si>
  <si>
    <t>Stability Definition:	A (GasEx): Slp&lt;0.3 Std&lt;0.5	gsw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</si>
  <si>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</si>
  <si>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</si>
  <si>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</si>
  <si>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</si>
  <si>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</si>
  <si>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</si>
  <si>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</si>
  <si>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</si>
  <si>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</si>
  <si>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</si>
  <si>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</si>
  <si>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</si>
  <si>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</si>
  <si>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</si>
  <si>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</si>
  <si>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</si>
  <si>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</si>
  <si>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</si>
  <si>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</si>
  <si>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</si>
  <si>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</si>
  <si>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</si>
  <si>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</si>
  <si>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</si>
  <si>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</si>
  <si>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</si>
  <si>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</si>
  <si>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</si>
  <si>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</si>
  <si>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</si>
  <si>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</si>
  <si>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</si>
  <si>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</si>
  <si>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</si>
  <si>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</si>
  <si>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</si>
  <si>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</si>
  <si>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</si>
  <si>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</si>
  <si>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</si>
  <si>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</si>
  <si>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</si>
  <si>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</si>
  <si>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</si>
  <si>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</si>
  <si>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</si>
  <si>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1.03404 73.7926 383.169 615.575 846.209 1051.07 1225.87 1394.5</t>
  </si>
  <si>
    <t>Fs_true</t>
  </si>
  <si>
    <t>-0.0945659 98.7461 401.969 600.047 801.227 1001.1 1198.91 1401.13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</si>
  <si>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</si>
  <si>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</si>
  <si>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</si>
  <si>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</si>
  <si>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</si>
  <si>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</si>
  <si>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</si>
  <si>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</si>
  <si>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</si>
  <si>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</si>
  <si>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</si>
  <si>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</si>
  <si>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</si>
  <si>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</si>
  <si>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</si>
  <si>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</si>
  <si>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</si>
  <si>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</si>
  <si>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</si>
  <si>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</si>
  <si>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</si>
  <si>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</si>
  <si>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</si>
  <si>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</si>
  <si>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</si>
  <si>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</si>
  <si>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</si>
  <si>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</si>
  <si>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</si>
  <si>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</si>
  <si>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</si>
  <si>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</si>
  <si>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</si>
  <si>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</si>
  <si>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</si>
  <si>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</si>
  <si>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</si>
  <si>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</si>
  <si>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</si>
  <si>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</si>
  <si>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</si>
  <si>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</si>
  <si>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</si>
  <si>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</si>
  <si>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</si>
  <si>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</si>
  <si>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</si>
  <si>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</si>
  <si>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</si>
  <si>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</si>
  <si>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</si>
  <si>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</si>
  <si>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</si>
  <si>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</si>
  <si>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</si>
  <si>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</si>
  <si>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</si>
  <si>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</si>
  <si>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</si>
  <si>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</si>
  <si>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</si>
  <si>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</si>
  <si>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</si>
  <si>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</si>
  <si>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</si>
  <si>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</si>
  <si>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</si>
  <si>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</si>
  <si>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</si>
  <si>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</si>
  <si>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</si>
  <si>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</si>
  <si>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</si>
  <si>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</si>
  <si>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</si>
  <si>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</si>
  <si>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</si>
  <si>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</si>
  <si>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</si>
  <si>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</si>
  <si>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</si>
  <si>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</si>
  <si>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</si>
  <si>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</si>
  <si>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</si>
  <si>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</si>
  <si>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</si>
  <si>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</si>
  <si>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</si>
  <si>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</si>
  <si>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</si>
  <si>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</si>
  <si>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</si>
  <si>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</si>
  <si>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</si>
  <si>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</si>
  <si>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</si>
  <si>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</si>
  <si>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</si>
  <si>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</si>
  <si>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</si>
  <si>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</si>
  <si>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</si>
  <si>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</si>
  <si>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</si>
  <si>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</si>
  <si>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</si>
  <si>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</si>
  <si>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</si>
  <si>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</si>
  <si>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</si>
  <si>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</si>
  <si>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</si>
  <si>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</si>
  <si>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</si>
  <si>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</si>
  <si>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</si>
  <si>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</si>
  <si>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</si>
  <si>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</si>
  <si>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</si>
  <si>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</si>
  <si>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</si>
  <si>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</si>
  <si>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</si>
  <si>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</si>
  <si>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</si>
  <si>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</si>
  <si>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</si>
  <si>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</si>
  <si>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</si>
  <si>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</si>
  <si>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</si>
  <si>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</si>
  <si>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</si>
  <si>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</si>
  <si>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</si>
  <si>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</si>
  <si>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</si>
  <si>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</si>
  <si>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</si>
  <si>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</si>
  <si>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</si>
  <si>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</si>
  <si>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</si>
  <si>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</si>
  <si>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</si>
  <si>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</si>
  <si>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</si>
  <si>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</si>
  <si>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</si>
  <si>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</si>
  <si>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</si>
  <si>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</si>
  <si>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</si>
  <si>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</si>
  <si>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</si>
  <si>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</si>
  <si>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</si>
  <si>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</si>
  <si>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</si>
  <si>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</si>
  <si>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</si>
  <si>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</si>
  <si>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</si>
  <si>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</si>
  <si>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</si>
  <si>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</si>
  <si>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</si>
  <si>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</si>
  <si>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</si>
  <si>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</si>
  <si>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</si>
  <si>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</si>
  <si>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</si>
  <si>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</si>
  <si>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</si>
  <si>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</si>
  <si>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</si>
  <si>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</si>
  <si>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</si>
  <si>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</si>
  <si>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</si>
  <si>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</si>
  <si>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</si>
  <si>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</si>
  <si>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</si>
  <si>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</si>
  <si>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</si>
  <si>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</si>
  <si>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</si>
  <si>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</si>
  <si>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</si>
  <si>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</si>
  <si>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</si>
  <si>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</si>
  <si>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</si>
  <si>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</si>
  <si>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</si>
  <si>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</si>
  <si>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</si>
  <si>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</si>
  <si>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20190824 11:33:43</t>
  </si>
  <si>
    <t>11:33:43</t>
  </si>
  <si>
    <t>MPF-1758-20190824-11_33_45</t>
  </si>
  <si>
    <t>DARK-1759-20190824-11_33_52</t>
  </si>
  <si>
    <t>0: Broadleaf</t>
  </si>
  <si>
    <t>11:32:51</t>
  </si>
  <si>
    <t>1/2</t>
  </si>
  <si>
    <t>5</t>
  </si>
  <si>
    <t>11111111</t>
  </si>
  <si>
    <t>oooooooo</t>
  </si>
  <si>
    <t>off</t>
  </si>
  <si>
    <t>20190824 11:35:44</t>
  </si>
  <si>
    <t>11:35:44</t>
  </si>
  <si>
    <t>MPF-1760-20190824-11_35_45</t>
  </si>
  <si>
    <t>DARK-1761-20190824-11_35_53</t>
  </si>
  <si>
    <t>11:35:06</t>
  </si>
  <si>
    <t>20190824 11:37:44</t>
  </si>
  <si>
    <t>11:37:44</t>
  </si>
  <si>
    <t>MPF-1762-20190824-11_37_46</t>
  </si>
  <si>
    <t>DARK-1763-20190824-11_37_53</t>
  </si>
  <si>
    <t>11:36:59</t>
  </si>
  <si>
    <t>20190824 11:39:45</t>
  </si>
  <si>
    <t>11:39:45</t>
  </si>
  <si>
    <t>MPF-1764-20190824-11_39_46</t>
  </si>
  <si>
    <t>DARK-1765-20190824-11_39_54</t>
  </si>
  <si>
    <t>11:39:03</t>
  </si>
  <si>
    <t>20190824 11:41:42</t>
  </si>
  <si>
    <t>11:41:42</t>
  </si>
  <si>
    <t>MPF-1766-20190824-11_41_44</t>
  </si>
  <si>
    <t>DARK-1767-20190824-11_41_51</t>
  </si>
  <si>
    <t>11:41:00</t>
  </si>
  <si>
    <t>2/2</t>
  </si>
  <si>
    <t>20190824 11:46:22</t>
  </si>
  <si>
    <t>11:46:22</t>
  </si>
  <si>
    <t>MPF-1770-20190824-11_46_23</t>
  </si>
  <si>
    <t>DARK-1771-20190824-11_46_31</t>
  </si>
  <si>
    <t>11:45:45</t>
  </si>
  <si>
    <t>20190824 11:48:23</t>
  </si>
  <si>
    <t>11:48:23</t>
  </si>
  <si>
    <t>MPF-1772-20190824-11_48_24</t>
  </si>
  <si>
    <t>DARK-1773-20190824-11_48_31</t>
  </si>
  <si>
    <t>11:47:45</t>
  </si>
  <si>
    <t>20190824 11:50:23</t>
  </si>
  <si>
    <t>11:50:23</t>
  </si>
  <si>
    <t>MPF-1774-20190824-11_50_24</t>
  </si>
  <si>
    <t>DARK-1775-20190824-11_50_32</t>
  </si>
  <si>
    <t>11:49:54</t>
  </si>
  <si>
    <t>20190824 11:51:31</t>
  </si>
  <si>
    <t>11:51:31</t>
  </si>
  <si>
    <t>MPF-1776-20190824-11_51_32</t>
  </si>
  <si>
    <t>DARK-1777-20190824-11_51_40</t>
  </si>
  <si>
    <t>11:52:04</t>
  </si>
  <si>
    <t>20190824 11:54:05</t>
  </si>
  <si>
    <t>11:54:05</t>
  </si>
  <si>
    <t>MPF-1778-20190824-11_54_06</t>
  </si>
  <si>
    <t>DARK-1779-20190824-11_54_14</t>
  </si>
  <si>
    <t>11:54:34</t>
  </si>
  <si>
    <t>20190824 11:56:36</t>
  </si>
  <si>
    <t>11:56:36</t>
  </si>
  <si>
    <t>MPF-1780-20190824-11_56_37</t>
  </si>
  <si>
    <t>DARK-1781-20190824-11_56_45</t>
  </si>
  <si>
    <t>11:57:06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</si>
</sst>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36.796226497109913</c:v>
                </c:pt>
                <c:pt idx="1">
                  <c:v>34.08385026026729</c:v>
                </c:pt>
                <c:pt idx="2">
                  <c:v>25.634917020469643</c:v>
                </c:pt>
                <c:pt idx="3">
                  <c:v>15.265059689927773</c:v>
                </c:pt>
                <c:pt idx="4">
                  <c:v>0.47524115556282737</c:v>
                </c:pt>
                <c:pt idx="5">
                  <c:v>38.801190487574488</c:v>
                </c:pt>
                <c:pt idx="6">
                  <c:v>40.202681607408294</c:v>
                </c:pt>
                <c:pt idx="7">
                  <c:v>41.002046325945678</c:v>
                </c:pt>
                <c:pt idx="8">
                  <c:v>41.06685324416538</c:v>
                </c:pt>
                <c:pt idx="9">
                  <c:v>41.018926525122978</c:v>
                </c:pt>
                <c:pt idx="10">
                  <c:v>39.979131541083618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96.31269113831776</c:v>
                </c:pt>
                <c:pt idx="1">
                  <c:v>48.197916813122106</c:v>
                </c:pt>
                <c:pt idx="2">
                  <c:v>31.906861264497188</c:v>
                </c:pt>
                <c:pt idx="3">
                  <c:v>14.394699285726507</c:v>
                </c:pt>
                <c:pt idx="4">
                  <c:v>-5.8794434495390426</c:v>
                </c:pt>
                <c:pt idx="5">
                  <c:v>155.82853265765849</c:v>
                </c:pt>
                <c:pt idx="6">
                  <c:v>219.70610958472119</c:v>
                </c:pt>
                <c:pt idx="7">
                  <c:v>286.90402595094264</c:v>
                </c:pt>
                <c:pt idx="8">
                  <c:v>351.79358073311016</c:v>
                </c:pt>
                <c:pt idx="9">
                  <c:v>364.31091721218615</c:v>
                </c:pt>
                <c:pt idx="10">
                  <c:v>375.81422246228567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3-440D-8DB9-4E01202F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0728"/>
        <c:axId val="414731712"/>
      </c:scatterChart>
      <c:valAx>
        <c:axId val="41473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1712"/>
        <c:crosses val="autoZero"/>
        <c:crossBetween val="midCat"/>
      </c:valAx>
      <c:valAx>
        <c:axId val="4147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10</xdr:row>
      <xdr:rowOff>128587</xdr:rowOff>
    </xdr:from>
    <xdr:to>
      <xdr:col>21</xdr:col>
      <xdr:colOff>342900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7F96D-D667-46E6-A0BE-95887495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A8" workbookViewId="0">
      <selection activeCell="A22" sqref="A22:XFD22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1566664423.8</v>
      </c>
      <c r="C17">
        <v>0</v>
      </c>
      <c r="D17" t="s">
        <v>276</v>
      </c>
      <c r="E17" t="s">
        <v>277</v>
      </c>
      <c r="G17">
        <v>1566664423.8</v>
      </c>
      <c r="H17">
        <f t="shared" ref="H17:H27" si="0">CB17*AI17*(BZ17-CA17)/(100*$B$5*(1000-AI17*BZ17))</f>
        <v>3.8701080187333965E-3</v>
      </c>
      <c r="I17">
        <f t="shared" ref="I17:I27" si="1">CB17*AI17*(BY17-BX17*(1000-AI17*CA17)/(1000-AI17*BZ17))/(100*$B$5)</f>
        <v>36.796226497109913</v>
      </c>
      <c r="J17">
        <f t="shared" ref="J17:J27" si="2">BX17 - IF(AI17&gt;1, I17*$B$5*100/(AK17*CH17), 0)</f>
        <v>354.13200000000001</v>
      </c>
      <c r="K17">
        <f t="shared" ref="K17:K27" si="3">((Q17-H17/2)*J17-I17)/(Q17+H17/2)</f>
        <v>96.31269113831776</v>
      </c>
      <c r="L17">
        <f t="shared" ref="L17:L27" si="4">K17*(CC17+CD17)/1000</f>
        <v>9.6346446906620624</v>
      </c>
      <c r="M17">
        <f t="shared" ref="M17:M27" si="5">(BX17 - IF(AI17&gt;1, I17*$B$5*100/(AK17*CH17), 0))*(CC17+CD17)/1000</f>
        <v>35.425611653749208</v>
      </c>
      <c r="N17">
        <f t="shared" ref="N17:N27" si="6">2/((1/P17-1/O17)+SIGN(P17)*SQRT((1/P17-1/O17)*(1/P17-1/O17) + 4*$C$5/(($C$5+1)*($C$5+1))*(2*1/P17*1/O17-1/O17*1/O17)))</f>
        <v>0.24578657753281075</v>
      </c>
      <c r="O17">
        <f t="shared" ref="O17:O27" si="7">AF17+AE17*$B$5+AD17*$B$5*$B$5</f>
        <v>2.2641043293919028</v>
      </c>
      <c r="P17">
        <f t="shared" ref="P17:P27" si="8">H17*(1000-(1000*0.61365*EXP(17.502*T17/(240.97+T17))/(CC17+CD17)+BZ17)/2)/(1000*0.61365*EXP(17.502*T17/(240.97+T17))/(CC17+CD17)-BZ17)</f>
        <v>0.23186704361856619</v>
      </c>
      <c r="Q17">
        <f t="shared" ref="Q17:Q27" si="9">1/(($C$5+1)/(N17/1.6)+1/(O17/1.37)) + $C$5/(($C$5+1)/(N17/1.6) + $C$5/(O17/1.37))</f>
        <v>0.14610178527359069</v>
      </c>
      <c r="R17">
        <f t="shared" ref="R17:R27" si="10">(BS17*BU17)</f>
        <v>321.45681716896917</v>
      </c>
      <c r="S17">
        <f t="shared" ref="S17:S27" si="11">(CE17+(R17+2*0.95*0.0000000567*(((CE17+$B$7)+273)^4-(CE17+273)^4)-44100*H17)/(1.84*29.3*O17+8*0.95*0.0000000567*(CE17+273)^3))</f>
        <v>26.772736638068405</v>
      </c>
      <c r="T17">
        <f t="shared" ref="T17:T27" si="12">($C$7*CF17+$D$7*CG17+$E$7*S17)</f>
        <v>26.5441</v>
      </c>
      <c r="U17">
        <f t="shared" ref="U17:U27" si="13">0.61365*EXP(17.502*T17/(240.97+T17))</f>
        <v>3.4844363061996475</v>
      </c>
      <c r="V17">
        <f t="shared" ref="V17:V27" si="14">(W17/X17*100)</f>
        <v>56.279734722821026</v>
      </c>
      <c r="W17">
        <f t="shared" ref="W17:W27" si="15">BZ17*(CC17+CD17)/1000</f>
        <v>1.8593414355298903</v>
      </c>
      <c r="X17">
        <f t="shared" ref="X17:X27" si="16">0.61365*EXP(17.502*CE17/(240.97+CE17))</f>
        <v>3.3037494662815825</v>
      </c>
      <c r="Y17">
        <f t="shared" ref="Y17:Y27" si="17">(U17-BZ17*(CC17+CD17)/1000)</f>
        <v>1.6250948706697572</v>
      </c>
      <c r="Z17">
        <f t="shared" ref="Z17:Z27" si="18">(-H17*44100)</f>
        <v>-170.67176362614279</v>
      </c>
      <c r="AA17">
        <f t="shared" ref="AA17:AA27" si="19">2*29.3*O17*0.92*(CE17-T17)</f>
        <v>-109.91718454186184</v>
      </c>
      <c r="AB17">
        <f t="shared" ref="AB17:AB27" si="20">2*0.95*0.0000000567*(((CE17+$B$7)+273)^4-(T17+273)^4)</f>
        <v>-10.382544515857923</v>
      </c>
      <c r="AC17">
        <f t="shared" ref="AC17:AC27" si="21">R17+AB17+Z17+AA17</f>
        <v>30.485324485106588</v>
      </c>
      <c r="AD17">
        <v>-4.1564538453056701E-2</v>
      </c>
      <c r="AE17">
        <v>4.66598356671123E-2</v>
      </c>
      <c r="AF17">
        <v>3.4804686996992702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53235.532229476019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742.83357692307698</v>
      </c>
      <c r="AT17">
        <v>1012.03</v>
      </c>
      <c r="AU17">
        <f t="shared" ref="AU17:AU27" si="27">1-AS17/AT17</f>
        <v>0.26599648535806553</v>
      </c>
      <c r="AV17">
        <v>0.5</v>
      </c>
      <c r="AW17">
        <f t="shared" ref="AW17:AW27" si="28">BS17</f>
        <v>1681.289100083764</v>
      </c>
      <c r="AX17">
        <f t="shared" ref="AX17:AX27" si="29">I17</f>
        <v>36.796226497109913</v>
      </c>
      <c r="AY17">
        <f t="shared" ref="AY17:AY27" si="30">AU17*AV17*AW17</f>
        <v>223.60849574655305</v>
      </c>
      <c r="AZ17">
        <f t="shared" ref="AZ17:AZ27" si="31">BE17/AT17</f>
        <v>0.45007559064454611</v>
      </c>
      <c r="BA17">
        <f t="shared" ref="BA17:BA27" si="32">(AX17-AQ17)/AW17</f>
        <v>2.2480504093690287E-2</v>
      </c>
      <c r="BB17">
        <f t="shared" ref="BB17:BB27" si="33">(AN17-AT17)/AT17</f>
        <v>-1</v>
      </c>
      <c r="BC17" t="s">
        <v>279</v>
      </c>
      <c r="BD17">
        <v>556.54</v>
      </c>
      <c r="BE17">
        <f t="shared" ref="BE17:BE27" si="34">AT17-BD17</f>
        <v>455.49</v>
      </c>
      <c r="BF17">
        <f t="shared" ref="BF17:BF27" si="35">(AT17-AS17)/(AT17-BD17)</f>
        <v>0.59100402440651389</v>
      </c>
      <c r="BG17">
        <f t="shared" ref="BG17:BG27" si="36">(AN17-AT17)/(AN17-BD17)</f>
        <v>1.8184317389585656</v>
      </c>
      <c r="BH17">
        <f t="shared" ref="BH17:BH27" si="37">(AT17-AS17)/(AT17-AM17)</f>
        <v>0.26599648535806547</v>
      </c>
      <c r="BI17" t="e">
        <f t="shared" ref="BI17:BI27" si="38">(AN17-AT17)/(AN17-AM17)</f>
        <v>#DIV/0!</v>
      </c>
      <c r="BJ17">
        <v>1758</v>
      </c>
      <c r="BK17">
        <v>300</v>
      </c>
      <c r="BL17">
        <v>300</v>
      </c>
      <c r="BM17">
        <v>300</v>
      </c>
      <c r="BN17">
        <v>10320.5</v>
      </c>
      <c r="BO17">
        <v>928.42</v>
      </c>
      <c r="BP17">
        <v>-6.8768700000000002E-3</v>
      </c>
      <c r="BQ17">
        <v>-2.44604</v>
      </c>
      <c r="BR17">
        <f t="shared" ref="BR17:BR27" si="39">$B$11*CI17+$C$11*CJ17+$F$11*CK17</f>
        <v>2000.11</v>
      </c>
      <c r="BS17">
        <f t="shared" ref="BS17:BS27" si="40">BR17*BT17</f>
        <v>1681.289100083764</v>
      </c>
      <c r="BT17">
        <f t="shared" ref="BT17:BT27" si="41">($B$11*$D$9+$C$11*$D$9+$F$11*((CX17+CP17)/MAX(CX17+CP17+CY17, 0.1)*$I$9+CY17/MAX(CX17+CP17+CY17, 0.1)*$J$9))/($B$11+$C$11+$F$11)</f>
        <v>0.84059831713443967</v>
      </c>
      <c r="BU17">
        <f t="shared" ref="BU17:BU27" si="42">($B$11*$K$9+$C$11*$K$9+$F$11*((CX17+CP17)/MAX(CX17+CP17+CY17, 0.1)*$P$9+CY17/MAX(CX17+CP17+CY17, 0.1)*$Q$9))/($B$11+$C$11+$F$11)</f>
        <v>0.19119663426887962</v>
      </c>
      <c r="BV17" t="s">
        <v>280</v>
      </c>
      <c r="BW17">
        <v>1566664423.8</v>
      </c>
      <c r="BX17">
        <v>354.13200000000001</v>
      </c>
      <c r="BY17">
        <v>399.93</v>
      </c>
      <c r="BZ17">
        <v>18.5869</v>
      </c>
      <c r="CA17">
        <v>14.029299999999999</v>
      </c>
      <c r="CB17">
        <v>500.02300000000002</v>
      </c>
      <c r="CC17">
        <v>99.935100000000006</v>
      </c>
      <c r="CD17">
        <v>9.9948099999999998E-2</v>
      </c>
      <c r="CE17">
        <v>25.643599999999999</v>
      </c>
      <c r="CF17">
        <v>26.5441</v>
      </c>
      <c r="CG17">
        <v>999.9</v>
      </c>
      <c r="CH17">
        <v>10030</v>
      </c>
      <c r="CI17">
        <v>0</v>
      </c>
      <c r="CJ17">
        <v>430.76299999999998</v>
      </c>
      <c r="CK17">
        <v>2000.11</v>
      </c>
      <c r="CL17">
        <v>0.98000600000000004</v>
      </c>
      <c r="CM17">
        <v>1.9994499999999998E-2</v>
      </c>
      <c r="CN17">
        <v>0</v>
      </c>
      <c r="CO17">
        <v>745.54600000000005</v>
      </c>
      <c r="CP17">
        <v>4.99986</v>
      </c>
      <c r="CQ17">
        <v>18377</v>
      </c>
      <c r="CR17">
        <v>16273</v>
      </c>
      <c r="CS17">
        <v>40.436999999999998</v>
      </c>
      <c r="CT17">
        <v>41.436999999999998</v>
      </c>
      <c r="CU17">
        <v>41</v>
      </c>
      <c r="CV17">
        <v>40.311999999999998</v>
      </c>
      <c r="CW17">
        <v>42.25</v>
      </c>
      <c r="CX17">
        <v>1955.22</v>
      </c>
      <c r="CY17">
        <v>39.89</v>
      </c>
      <c r="CZ17">
        <v>0</v>
      </c>
      <c r="DA17">
        <v>1449.8000001907301</v>
      </c>
      <c r="DB17">
        <v>742.83357692307698</v>
      </c>
      <c r="DC17">
        <v>21.752307701185501</v>
      </c>
      <c r="DD17">
        <v>-218.82051023240101</v>
      </c>
      <c r="DE17">
        <v>18338.696153846198</v>
      </c>
      <c r="DF17">
        <v>15</v>
      </c>
      <c r="DG17">
        <v>1566664371.4000001</v>
      </c>
      <c r="DH17" t="s">
        <v>281</v>
      </c>
      <c r="DI17">
        <v>28</v>
      </c>
      <c r="DJ17">
        <v>-0.29099999999999998</v>
      </c>
      <c r="DK17">
        <v>0.127</v>
      </c>
      <c r="DL17">
        <v>400</v>
      </c>
      <c r="DM17">
        <v>17</v>
      </c>
      <c r="DN17">
        <v>0.05</v>
      </c>
      <c r="DO17">
        <v>0.06</v>
      </c>
      <c r="DP17">
        <v>31.497636588671998</v>
      </c>
      <c r="DQ17">
        <v>19.825128470123499</v>
      </c>
      <c r="DR17">
        <v>3.85180141061308</v>
      </c>
      <c r="DS17">
        <v>0</v>
      </c>
      <c r="DT17">
        <v>0.1992369528922</v>
      </c>
      <c r="DU17">
        <v>0.16836672356193499</v>
      </c>
      <c r="DV17">
        <v>3.2601804622376197E-2</v>
      </c>
      <c r="DW17">
        <v>1</v>
      </c>
      <c r="DX17">
        <v>1</v>
      </c>
      <c r="DY17">
        <v>2</v>
      </c>
      <c r="DZ17" t="s">
        <v>282</v>
      </c>
      <c r="EA17">
        <v>1.86676</v>
      </c>
      <c r="EB17">
        <v>1.86328</v>
      </c>
      <c r="EC17">
        <v>1.86896</v>
      </c>
      <c r="ED17">
        <v>1.8669100000000001</v>
      </c>
      <c r="EE17">
        <v>1.87151</v>
      </c>
      <c r="EF17">
        <v>1.8640300000000001</v>
      </c>
      <c r="EG17">
        <v>1.8656900000000001</v>
      </c>
      <c r="EH17">
        <v>1.8656299999999999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-0.29099999999999998</v>
      </c>
      <c r="EW17">
        <v>0.127</v>
      </c>
      <c r="EX17">
        <v>2</v>
      </c>
      <c r="EY17">
        <v>506.51</v>
      </c>
      <c r="EZ17">
        <v>552.52499999999998</v>
      </c>
      <c r="FA17">
        <v>23.889800000000001</v>
      </c>
      <c r="FB17">
        <v>26.735700000000001</v>
      </c>
      <c r="FC17">
        <v>30.000299999999999</v>
      </c>
      <c r="FD17">
        <v>26.787199999999999</v>
      </c>
      <c r="FE17">
        <v>26.787700000000001</v>
      </c>
      <c r="FF17">
        <v>21.991199999999999</v>
      </c>
      <c r="FG17">
        <v>40.493400000000001</v>
      </c>
      <c r="FH17">
        <v>0</v>
      </c>
      <c r="FI17">
        <v>24.181899999999999</v>
      </c>
      <c r="FJ17">
        <v>400</v>
      </c>
      <c r="FK17">
        <v>13.8072</v>
      </c>
      <c r="FL17">
        <v>101.84</v>
      </c>
      <c r="FM17">
        <v>102.402</v>
      </c>
    </row>
    <row r="18" spans="1:169" x14ac:dyDescent="0.25">
      <c r="A18">
        <v>2</v>
      </c>
      <c r="B18">
        <v>1566664544.4000001</v>
      </c>
      <c r="C18">
        <v>120.60000014305101</v>
      </c>
      <c r="D18" t="s">
        <v>287</v>
      </c>
      <c r="E18" t="s">
        <v>288</v>
      </c>
      <c r="G18">
        <v>1566664544.4000001</v>
      </c>
      <c r="H18">
        <f t="shared" si="0"/>
        <v>4.5354514343339458E-3</v>
      </c>
      <c r="I18">
        <f t="shared" si="1"/>
        <v>34.08385026026729</v>
      </c>
      <c r="J18">
        <f t="shared" si="2"/>
        <v>257.71499999999997</v>
      </c>
      <c r="K18">
        <f t="shared" si="3"/>
        <v>48.197916813122106</v>
      </c>
      <c r="L18">
        <f t="shared" si="4"/>
        <v>4.8211351452256679</v>
      </c>
      <c r="M18">
        <f t="shared" si="5"/>
        <v>25.778683522138493</v>
      </c>
      <c r="N18">
        <f t="shared" si="6"/>
        <v>0.28124846771664358</v>
      </c>
      <c r="O18">
        <f t="shared" si="7"/>
        <v>2.2578640666491863</v>
      </c>
      <c r="P18">
        <f t="shared" si="8"/>
        <v>0.26313450507413749</v>
      </c>
      <c r="Q18">
        <f t="shared" si="9"/>
        <v>0.16598921825347412</v>
      </c>
      <c r="R18">
        <f t="shared" si="10"/>
        <v>321.45362518329023</v>
      </c>
      <c r="S18">
        <f t="shared" si="11"/>
        <v>27.51402899796647</v>
      </c>
      <c r="T18">
        <f t="shared" si="12"/>
        <v>27.152000000000001</v>
      </c>
      <c r="U18">
        <f t="shared" si="13"/>
        <v>3.6112368285581904</v>
      </c>
      <c r="V18">
        <f t="shared" si="14"/>
        <v>55.33791871379411</v>
      </c>
      <c r="W18">
        <f t="shared" si="15"/>
        <v>1.93492918993421</v>
      </c>
      <c r="X18">
        <f t="shared" si="16"/>
        <v>3.4965702269028225</v>
      </c>
      <c r="Y18">
        <f t="shared" si="17"/>
        <v>1.6763076386239804</v>
      </c>
      <c r="Z18">
        <f t="shared" si="18"/>
        <v>-200.013408254127</v>
      </c>
      <c r="AA18">
        <f t="shared" si="19"/>
        <v>-66.815383594337675</v>
      </c>
      <c r="AB18">
        <f t="shared" si="20"/>
        <v>-6.3785521078435723</v>
      </c>
      <c r="AC18">
        <f t="shared" si="21"/>
        <v>48.246281226981978</v>
      </c>
      <c r="AD18">
        <v>-4.1395794934133798E-2</v>
      </c>
      <c r="AE18">
        <v>4.6470406284377201E-2</v>
      </c>
      <c r="AF18">
        <v>3.4692902465717399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52858.291716454303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738.93603846153803</v>
      </c>
      <c r="AT18">
        <v>988.08</v>
      </c>
      <c r="AU18">
        <f t="shared" si="27"/>
        <v>0.25214958458673586</v>
      </c>
      <c r="AV18">
        <v>0.5</v>
      </c>
      <c r="AW18">
        <f t="shared" si="28"/>
        <v>1681.272300083765</v>
      </c>
      <c r="AX18">
        <f t="shared" si="29"/>
        <v>34.08385026026729</v>
      </c>
      <c r="AY18">
        <f t="shared" si="30"/>
        <v>211.96605602165363</v>
      </c>
      <c r="AZ18">
        <f t="shared" si="31"/>
        <v>0.43435754189944137</v>
      </c>
      <c r="BA18">
        <f t="shared" si="32"/>
        <v>2.0867440841390968E-2</v>
      </c>
      <c r="BB18">
        <f t="shared" si="33"/>
        <v>-1</v>
      </c>
      <c r="BC18" t="s">
        <v>290</v>
      </c>
      <c r="BD18">
        <v>558.9</v>
      </c>
      <c r="BE18">
        <f t="shared" si="34"/>
        <v>429.18000000000006</v>
      </c>
      <c r="BF18">
        <f t="shared" si="35"/>
        <v>0.58051158380740475</v>
      </c>
      <c r="BG18">
        <f t="shared" si="36"/>
        <v>1.7679012345679013</v>
      </c>
      <c r="BH18">
        <f t="shared" si="37"/>
        <v>0.25214958458673586</v>
      </c>
      <c r="BI18" t="e">
        <f t="shared" si="38"/>
        <v>#DIV/0!</v>
      </c>
      <c r="BJ18">
        <v>1760</v>
      </c>
      <c r="BK18">
        <v>300</v>
      </c>
      <c r="BL18">
        <v>300</v>
      </c>
      <c r="BM18">
        <v>300</v>
      </c>
      <c r="BN18">
        <v>10320.1</v>
      </c>
      <c r="BO18">
        <v>911.08500000000004</v>
      </c>
      <c r="BP18">
        <v>-6.8762399999999996E-3</v>
      </c>
      <c r="BQ18">
        <v>-9.5947299999999999E-2</v>
      </c>
      <c r="BR18">
        <f t="shared" si="39"/>
        <v>2000.09</v>
      </c>
      <c r="BS18">
        <f t="shared" si="40"/>
        <v>1681.272300083765</v>
      </c>
      <c r="BT18">
        <f t="shared" si="41"/>
        <v>0.84059832311734228</v>
      </c>
      <c r="BU18">
        <f t="shared" si="42"/>
        <v>0.19119664623468466</v>
      </c>
      <c r="BV18" t="s">
        <v>280</v>
      </c>
      <c r="BW18">
        <v>1566664544.4000001</v>
      </c>
      <c r="BX18">
        <v>257.71499999999997</v>
      </c>
      <c r="BY18">
        <v>300.01299999999998</v>
      </c>
      <c r="BZ18">
        <v>19.343900000000001</v>
      </c>
      <c r="CA18">
        <v>14.007300000000001</v>
      </c>
      <c r="CB18">
        <v>500.06200000000001</v>
      </c>
      <c r="CC18">
        <v>99.927899999999994</v>
      </c>
      <c r="CD18">
        <v>9.9973900000000004E-2</v>
      </c>
      <c r="CE18">
        <v>26.603100000000001</v>
      </c>
      <c r="CF18">
        <v>27.152000000000001</v>
      </c>
      <c r="CG18">
        <v>999.9</v>
      </c>
      <c r="CH18">
        <v>9990</v>
      </c>
      <c r="CI18">
        <v>0</v>
      </c>
      <c r="CJ18">
        <v>436.88200000000001</v>
      </c>
      <c r="CK18">
        <v>2000.09</v>
      </c>
      <c r="CL18">
        <v>0.98000600000000004</v>
      </c>
      <c r="CM18">
        <v>1.9994499999999998E-2</v>
      </c>
      <c r="CN18">
        <v>0</v>
      </c>
      <c r="CO18">
        <v>738.78</v>
      </c>
      <c r="CP18">
        <v>4.99986</v>
      </c>
      <c r="CQ18">
        <v>18586.2</v>
      </c>
      <c r="CR18">
        <v>16272.9</v>
      </c>
      <c r="CS18">
        <v>40.625</v>
      </c>
      <c r="CT18">
        <v>41.686999999999998</v>
      </c>
      <c r="CU18">
        <v>41.125</v>
      </c>
      <c r="CV18">
        <v>40.561999999999998</v>
      </c>
      <c r="CW18">
        <v>42.5</v>
      </c>
      <c r="CX18">
        <v>1955.2</v>
      </c>
      <c r="CY18">
        <v>39.89</v>
      </c>
      <c r="CZ18">
        <v>0</v>
      </c>
      <c r="DA18">
        <v>119.80000019073501</v>
      </c>
      <c r="DB18">
        <v>738.93603846153803</v>
      </c>
      <c r="DC18">
        <v>0.357846144389876</v>
      </c>
      <c r="DD18">
        <v>-704.249570193453</v>
      </c>
      <c r="DE18">
        <v>18577.803846153802</v>
      </c>
      <c r="DF18">
        <v>15</v>
      </c>
      <c r="DG18">
        <v>1566664506.8</v>
      </c>
      <c r="DH18" t="s">
        <v>291</v>
      </c>
      <c r="DI18">
        <v>29</v>
      </c>
      <c r="DJ18">
        <v>-0.311</v>
      </c>
      <c r="DK18">
        <v>6.8000000000000005E-2</v>
      </c>
      <c r="DL18">
        <v>300</v>
      </c>
      <c r="DM18">
        <v>14</v>
      </c>
      <c r="DN18">
        <v>0.04</v>
      </c>
      <c r="DO18">
        <v>0.02</v>
      </c>
      <c r="DP18">
        <v>28.8655233279</v>
      </c>
      <c r="DQ18">
        <v>38.453818250662401</v>
      </c>
      <c r="DR18">
        <v>11.1182101615635</v>
      </c>
      <c r="DS18">
        <v>0</v>
      </c>
      <c r="DT18">
        <v>0.229431279276642</v>
      </c>
      <c r="DU18">
        <v>0.33916884019208798</v>
      </c>
      <c r="DV18">
        <v>9.0545983321127801E-2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1.8632599999999999</v>
      </c>
      <c r="EC18">
        <v>1.86893</v>
      </c>
      <c r="ED18">
        <v>1.8669100000000001</v>
      </c>
      <c r="EE18">
        <v>1.8714999999999999</v>
      </c>
      <c r="EF18">
        <v>1.8640300000000001</v>
      </c>
      <c r="EG18">
        <v>1.8656900000000001</v>
      </c>
      <c r="EH18">
        <v>1.8656299999999999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-0.311</v>
      </c>
      <c r="EW18">
        <v>6.8000000000000005E-2</v>
      </c>
      <c r="EX18">
        <v>2</v>
      </c>
      <c r="EY18">
        <v>506.101</v>
      </c>
      <c r="EZ18">
        <v>551.35799999999995</v>
      </c>
      <c r="FA18">
        <v>23.630800000000001</v>
      </c>
      <c r="FB18">
        <v>26.806899999999999</v>
      </c>
      <c r="FC18">
        <v>30.000800000000002</v>
      </c>
      <c r="FD18">
        <v>26.831499999999998</v>
      </c>
      <c r="FE18">
        <v>26.831600000000002</v>
      </c>
      <c r="FF18">
        <v>17.565899999999999</v>
      </c>
      <c r="FG18">
        <v>39.408299999999997</v>
      </c>
      <c r="FH18">
        <v>0</v>
      </c>
      <c r="FI18">
        <v>23.476199999999999</v>
      </c>
      <c r="FJ18">
        <v>300</v>
      </c>
      <c r="FK18">
        <v>13.929600000000001</v>
      </c>
      <c r="FL18">
        <v>101.82599999999999</v>
      </c>
      <c r="FM18">
        <v>102.38800000000001</v>
      </c>
    </row>
    <row r="19" spans="1:169" x14ac:dyDescent="0.25">
      <c r="A19">
        <v>3</v>
      </c>
      <c r="B19">
        <v>1566664664.9000001</v>
      </c>
      <c r="C19">
        <v>241.10000014305101</v>
      </c>
      <c r="D19" t="s">
        <v>292</v>
      </c>
      <c r="E19" t="s">
        <v>293</v>
      </c>
      <c r="G19">
        <v>1566664664.9000001</v>
      </c>
      <c r="H19">
        <f t="shared" si="0"/>
        <v>5.1648487810597209E-3</v>
      </c>
      <c r="I19">
        <f t="shared" si="1"/>
        <v>25.634917020469643</v>
      </c>
      <c r="J19">
        <f t="shared" si="2"/>
        <v>168.23599999999999</v>
      </c>
      <c r="K19">
        <f t="shared" si="3"/>
        <v>31.906861264497188</v>
      </c>
      <c r="L19">
        <f t="shared" si="4"/>
        <v>3.1915267446165934</v>
      </c>
      <c r="M19">
        <f t="shared" si="5"/>
        <v>16.828032345655998</v>
      </c>
      <c r="N19">
        <f t="shared" si="6"/>
        <v>0.32805331810170041</v>
      </c>
      <c r="O19">
        <f t="shared" si="7"/>
        <v>2.255057792866479</v>
      </c>
      <c r="P19">
        <f t="shared" si="8"/>
        <v>0.30366075389851216</v>
      </c>
      <c r="Q19">
        <f t="shared" si="9"/>
        <v>0.19182818192468398</v>
      </c>
      <c r="R19">
        <f t="shared" si="10"/>
        <v>321.39138146260797</v>
      </c>
      <c r="S19">
        <f t="shared" si="11"/>
        <v>27.082694597881254</v>
      </c>
      <c r="T19">
        <f t="shared" si="12"/>
        <v>26.9466</v>
      </c>
      <c r="U19">
        <f t="shared" si="13"/>
        <v>3.567949677845597</v>
      </c>
      <c r="V19">
        <f t="shared" si="14"/>
        <v>55.444118633599004</v>
      </c>
      <c r="W19">
        <f t="shared" si="15"/>
        <v>1.913253933115</v>
      </c>
      <c r="X19">
        <f t="shared" si="16"/>
        <v>3.4507788747778427</v>
      </c>
      <c r="Y19">
        <f t="shared" si="17"/>
        <v>1.654695744730597</v>
      </c>
      <c r="Z19">
        <f t="shared" si="18"/>
        <v>-227.76983124473369</v>
      </c>
      <c r="AA19">
        <f t="shared" si="19"/>
        <v>-68.944998605925875</v>
      </c>
      <c r="AB19">
        <f t="shared" si="20"/>
        <v>-6.5759162552308501</v>
      </c>
      <c r="AC19">
        <f t="shared" si="21"/>
        <v>18.100635356717575</v>
      </c>
      <c r="AD19">
        <v>-4.1320049061058101E-2</v>
      </c>
      <c r="AE19">
        <v>4.6385374906146797E-2</v>
      </c>
      <c r="AF19">
        <v>3.4642673096276901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52804.85234337255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744.05403846153797</v>
      </c>
      <c r="AT19">
        <v>926.37300000000005</v>
      </c>
      <c r="AU19">
        <f t="shared" si="27"/>
        <v>0.19680945098622482</v>
      </c>
      <c r="AV19">
        <v>0.5</v>
      </c>
      <c r="AW19">
        <f t="shared" si="28"/>
        <v>1680.9447000837815</v>
      </c>
      <c r="AX19">
        <f t="shared" si="29"/>
        <v>25.634917020469643</v>
      </c>
      <c r="AY19">
        <f t="shared" si="30"/>
        <v>165.41290178084668</v>
      </c>
      <c r="AZ19">
        <f t="shared" si="31"/>
        <v>0.3755862919148118</v>
      </c>
      <c r="BA19">
        <f t="shared" si="32"/>
        <v>1.5845207173764912E-2</v>
      </c>
      <c r="BB19">
        <f t="shared" si="33"/>
        <v>-1</v>
      </c>
      <c r="BC19" t="s">
        <v>295</v>
      </c>
      <c r="BD19">
        <v>578.44000000000005</v>
      </c>
      <c r="BE19">
        <f t="shared" si="34"/>
        <v>347.93299999999999</v>
      </c>
      <c r="BF19">
        <f t="shared" si="35"/>
        <v>0.52400594809478285</v>
      </c>
      <c r="BG19">
        <f t="shared" si="36"/>
        <v>1.601502316575617</v>
      </c>
      <c r="BH19">
        <f t="shared" si="37"/>
        <v>0.19680945098622485</v>
      </c>
      <c r="BI19" t="e">
        <f t="shared" si="38"/>
        <v>#DIV/0!</v>
      </c>
      <c r="BJ19">
        <v>1762</v>
      </c>
      <c r="BK19">
        <v>300</v>
      </c>
      <c r="BL19">
        <v>300</v>
      </c>
      <c r="BM19">
        <v>300</v>
      </c>
      <c r="BN19">
        <v>10319.299999999999</v>
      </c>
      <c r="BO19">
        <v>878.83199999999999</v>
      </c>
      <c r="BP19">
        <v>-6.8757200000000001E-3</v>
      </c>
      <c r="BQ19">
        <v>3.1273200000000001</v>
      </c>
      <c r="BR19">
        <f t="shared" si="39"/>
        <v>1999.7</v>
      </c>
      <c r="BS19">
        <f t="shared" si="40"/>
        <v>1680.9447000837815</v>
      </c>
      <c r="BT19">
        <f t="shared" si="41"/>
        <v>0.84059843980786197</v>
      </c>
      <c r="BU19">
        <f t="shared" si="42"/>
        <v>0.19119687961572393</v>
      </c>
      <c r="BV19" t="s">
        <v>280</v>
      </c>
      <c r="BW19">
        <v>1566664664.9000001</v>
      </c>
      <c r="BX19">
        <v>168.23599999999999</v>
      </c>
      <c r="BY19">
        <v>200.035</v>
      </c>
      <c r="BZ19">
        <v>19.127500000000001</v>
      </c>
      <c r="CA19">
        <v>13.049300000000001</v>
      </c>
      <c r="CB19">
        <v>500.08800000000002</v>
      </c>
      <c r="CC19">
        <v>99.926299999999998</v>
      </c>
      <c r="CD19">
        <v>0.100046</v>
      </c>
      <c r="CE19">
        <v>26.3795</v>
      </c>
      <c r="CF19">
        <v>26.9466</v>
      </c>
      <c r="CG19">
        <v>999.9</v>
      </c>
      <c r="CH19">
        <v>9971.8799999999992</v>
      </c>
      <c r="CI19">
        <v>0</v>
      </c>
      <c r="CJ19">
        <v>1631.53</v>
      </c>
      <c r="CK19">
        <v>1999.7</v>
      </c>
      <c r="CL19">
        <v>0.98000200000000004</v>
      </c>
      <c r="CM19">
        <v>1.9997600000000001E-2</v>
      </c>
      <c r="CN19">
        <v>0</v>
      </c>
      <c r="CO19">
        <v>743.60900000000004</v>
      </c>
      <c r="CP19">
        <v>4.99986</v>
      </c>
      <c r="CQ19">
        <v>19069.7</v>
      </c>
      <c r="CR19">
        <v>16269.7</v>
      </c>
      <c r="CS19">
        <v>40.936999999999998</v>
      </c>
      <c r="CT19">
        <v>42</v>
      </c>
      <c r="CU19">
        <v>41.436999999999998</v>
      </c>
      <c r="CV19">
        <v>40.936999999999998</v>
      </c>
      <c r="CW19">
        <v>42.75</v>
      </c>
      <c r="CX19">
        <v>1954.81</v>
      </c>
      <c r="CY19">
        <v>39.89</v>
      </c>
      <c r="CZ19">
        <v>0</v>
      </c>
      <c r="DA19">
        <v>119.90000009536701</v>
      </c>
      <c r="DB19">
        <v>744.05403846153797</v>
      </c>
      <c r="DC19">
        <v>-4.7842393103671501</v>
      </c>
      <c r="DD19">
        <v>125.193161322706</v>
      </c>
      <c r="DE19">
        <v>19130.142307692298</v>
      </c>
      <c r="DF19">
        <v>15</v>
      </c>
      <c r="DG19">
        <v>1566664619.8</v>
      </c>
      <c r="DH19" t="s">
        <v>296</v>
      </c>
      <c r="DI19">
        <v>30</v>
      </c>
      <c r="DJ19">
        <v>-0.29099999999999998</v>
      </c>
      <c r="DK19">
        <v>6.9000000000000006E-2</v>
      </c>
      <c r="DL19">
        <v>200</v>
      </c>
      <c r="DM19">
        <v>14</v>
      </c>
      <c r="DN19">
        <v>0.02</v>
      </c>
      <c r="DO19">
        <v>0.02</v>
      </c>
      <c r="DP19">
        <v>25.124357645494801</v>
      </c>
      <c r="DQ19">
        <v>1.42382591240296</v>
      </c>
      <c r="DR19">
        <v>0.30972689023782801</v>
      </c>
      <c r="DS19">
        <v>0</v>
      </c>
      <c r="DT19">
        <v>0.31590679971734997</v>
      </c>
      <c r="DU19">
        <v>5.6472566152931898E-2</v>
      </c>
      <c r="DV19">
        <v>1.20599917441854E-2</v>
      </c>
      <c r="DW19">
        <v>1</v>
      </c>
      <c r="DX19">
        <v>1</v>
      </c>
      <c r="DY19">
        <v>2</v>
      </c>
      <c r="DZ19" t="s">
        <v>282</v>
      </c>
      <c r="EA19">
        <v>1.86676</v>
      </c>
      <c r="EB19">
        <v>1.86327</v>
      </c>
      <c r="EC19">
        <v>1.86894</v>
      </c>
      <c r="ED19">
        <v>1.8669100000000001</v>
      </c>
      <c r="EE19">
        <v>1.8715299999999999</v>
      </c>
      <c r="EF19">
        <v>1.8640300000000001</v>
      </c>
      <c r="EG19">
        <v>1.8656900000000001</v>
      </c>
      <c r="EH19">
        <v>1.8656299999999999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-0.29099999999999998</v>
      </c>
      <c r="EW19">
        <v>6.9000000000000006E-2</v>
      </c>
      <c r="EX19">
        <v>2</v>
      </c>
      <c r="EY19">
        <v>506.56200000000001</v>
      </c>
      <c r="EZ19">
        <v>549.09299999999996</v>
      </c>
      <c r="FA19">
        <v>23.3322</v>
      </c>
      <c r="FB19">
        <v>27.010400000000001</v>
      </c>
      <c r="FC19">
        <v>30.001000000000001</v>
      </c>
      <c r="FD19">
        <v>26.9617</v>
      </c>
      <c r="FE19">
        <v>26.955100000000002</v>
      </c>
      <c r="FF19">
        <v>12.916700000000001</v>
      </c>
      <c r="FG19">
        <v>44.918900000000001</v>
      </c>
      <c r="FH19">
        <v>0</v>
      </c>
      <c r="FI19">
        <v>23.3445</v>
      </c>
      <c r="FJ19">
        <v>200</v>
      </c>
      <c r="FK19">
        <v>12.9132</v>
      </c>
      <c r="FL19">
        <v>101.794</v>
      </c>
      <c r="FM19">
        <v>102.351</v>
      </c>
    </row>
    <row r="20" spans="1:169" x14ac:dyDescent="0.25">
      <c r="A20">
        <v>4</v>
      </c>
      <c r="B20">
        <v>1566664785.4000001</v>
      </c>
      <c r="C20">
        <v>361.60000014305098</v>
      </c>
      <c r="D20" t="s">
        <v>297</v>
      </c>
      <c r="E20" t="s">
        <v>298</v>
      </c>
      <c r="G20">
        <v>1566664785.4000001</v>
      </c>
      <c r="H20">
        <f t="shared" si="0"/>
        <v>6.1359949844941647E-3</v>
      </c>
      <c r="I20">
        <f t="shared" si="1"/>
        <v>15.265059689927773</v>
      </c>
      <c r="J20">
        <f t="shared" si="2"/>
        <v>81.127300000000005</v>
      </c>
      <c r="K20">
        <f t="shared" si="3"/>
        <v>14.394699285726507</v>
      </c>
      <c r="L20">
        <f t="shared" si="4"/>
        <v>1.43987843574368</v>
      </c>
      <c r="M20">
        <f t="shared" si="5"/>
        <v>8.1150323116466989</v>
      </c>
      <c r="N20">
        <f t="shared" si="6"/>
        <v>0.40457173230295274</v>
      </c>
      <c r="O20">
        <f t="shared" si="7"/>
        <v>2.2612280820698794</v>
      </c>
      <c r="P20">
        <f t="shared" si="8"/>
        <v>0.36823903964778754</v>
      </c>
      <c r="Q20">
        <f t="shared" si="9"/>
        <v>0.23314123498356434</v>
      </c>
      <c r="R20">
        <f t="shared" si="10"/>
        <v>321.42808929786884</v>
      </c>
      <c r="S20">
        <f t="shared" si="11"/>
        <v>27.043345953480351</v>
      </c>
      <c r="T20">
        <f t="shared" si="12"/>
        <v>26.956800000000001</v>
      </c>
      <c r="U20">
        <f t="shared" si="13"/>
        <v>3.5700885454825242</v>
      </c>
      <c r="V20">
        <f t="shared" si="14"/>
        <v>55.553705233206522</v>
      </c>
      <c r="W20">
        <f t="shared" si="15"/>
        <v>1.9492930329245999</v>
      </c>
      <c r="X20">
        <f t="shared" si="16"/>
        <v>3.5088443241395799</v>
      </c>
      <c r="Y20">
        <f t="shared" si="17"/>
        <v>1.6207955125579243</v>
      </c>
      <c r="Z20">
        <f t="shared" si="18"/>
        <v>-270.59737881619264</v>
      </c>
      <c r="AA20">
        <f t="shared" si="19"/>
        <v>-35.865136003674202</v>
      </c>
      <c r="AB20">
        <f t="shared" si="20"/>
        <v>-3.4164609697961006</v>
      </c>
      <c r="AC20">
        <f t="shared" si="21"/>
        <v>11.549113508205885</v>
      </c>
      <c r="AD20">
        <v>-4.1486708538481402E-2</v>
      </c>
      <c r="AE20">
        <v>4.6572464769726603E-2</v>
      </c>
      <c r="AF20">
        <v>3.4753148008368502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52959.11804987202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765.17899999999997</v>
      </c>
      <c r="AT20">
        <v>888.96500000000003</v>
      </c>
      <c r="AU20">
        <f t="shared" si="27"/>
        <v>0.1392473269476302</v>
      </c>
      <c r="AV20">
        <v>0.5</v>
      </c>
      <c r="AW20">
        <f t="shared" si="28"/>
        <v>1681.1379000837717</v>
      </c>
      <c r="AX20">
        <f t="shared" si="29"/>
        <v>15.265059689927773</v>
      </c>
      <c r="AY20">
        <f t="shared" si="30"/>
        <v>117.04697940850872</v>
      </c>
      <c r="AZ20">
        <f t="shared" si="31"/>
        <v>0.32454033623370998</v>
      </c>
      <c r="BA20">
        <f t="shared" si="32"/>
        <v>9.6750300431138227E-3</v>
      </c>
      <c r="BB20">
        <f t="shared" si="33"/>
        <v>-1</v>
      </c>
      <c r="BC20" t="s">
        <v>300</v>
      </c>
      <c r="BD20">
        <v>600.46</v>
      </c>
      <c r="BE20">
        <f t="shared" si="34"/>
        <v>288.505</v>
      </c>
      <c r="BF20">
        <f t="shared" si="35"/>
        <v>0.42906015493665645</v>
      </c>
      <c r="BG20">
        <f t="shared" si="36"/>
        <v>1.4804733038004196</v>
      </c>
      <c r="BH20">
        <f t="shared" si="37"/>
        <v>0.13924732694763017</v>
      </c>
      <c r="BI20" t="e">
        <f t="shared" si="38"/>
        <v>#DIV/0!</v>
      </c>
      <c r="BJ20">
        <v>1764</v>
      </c>
      <c r="BK20">
        <v>300</v>
      </c>
      <c r="BL20">
        <v>300</v>
      </c>
      <c r="BM20">
        <v>300</v>
      </c>
      <c r="BN20">
        <v>10318.5</v>
      </c>
      <c r="BO20">
        <v>858.73599999999999</v>
      </c>
      <c r="BP20">
        <v>-6.8739999999999999E-3</v>
      </c>
      <c r="BQ20">
        <v>1.1037600000000001</v>
      </c>
      <c r="BR20">
        <f t="shared" si="39"/>
        <v>1999.93</v>
      </c>
      <c r="BS20">
        <f t="shared" si="40"/>
        <v>1681.1379000837717</v>
      </c>
      <c r="BT20">
        <f t="shared" si="41"/>
        <v>0.84059837098487034</v>
      </c>
      <c r="BU20">
        <f t="shared" si="42"/>
        <v>0.19119674196974085</v>
      </c>
      <c r="BV20" t="s">
        <v>280</v>
      </c>
      <c r="BW20">
        <v>1566664785.4000001</v>
      </c>
      <c r="BX20">
        <v>81.127300000000005</v>
      </c>
      <c r="BY20">
        <v>100.038</v>
      </c>
      <c r="BZ20">
        <v>19.487400000000001</v>
      </c>
      <c r="CA20">
        <v>12.269500000000001</v>
      </c>
      <c r="CB20">
        <v>500.125</v>
      </c>
      <c r="CC20">
        <v>99.928299999999993</v>
      </c>
      <c r="CD20">
        <v>0.100079</v>
      </c>
      <c r="CE20">
        <v>26.662600000000001</v>
      </c>
      <c r="CF20">
        <v>26.956800000000001</v>
      </c>
      <c r="CG20">
        <v>999.9</v>
      </c>
      <c r="CH20">
        <v>10011.9</v>
      </c>
      <c r="CI20">
        <v>0</v>
      </c>
      <c r="CJ20">
        <v>898.79200000000003</v>
      </c>
      <c r="CK20">
        <v>1999.93</v>
      </c>
      <c r="CL20">
        <v>0.98000600000000004</v>
      </c>
      <c r="CM20">
        <v>1.9994499999999998E-2</v>
      </c>
      <c r="CN20">
        <v>0</v>
      </c>
      <c r="CO20">
        <v>765.07299999999998</v>
      </c>
      <c r="CP20">
        <v>4.99986</v>
      </c>
      <c r="CQ20">
        <v>19709.2</v>
      </c>
      <c r="CR20">
        <v>16271.6</v>
      </c>
      <c r="CS20">
        <v>41.25</v>
      </c>
      <c r="CT20">
        <v>42.436999999999998</v>
      </c>
      <c r="CU20">
        <v>41.75</v>
      </c>
      <c r="CV20">
        <v>41.311999999999998</v>
      </c>
      <c r="CW20">
        <v>43.125</v>
      </c>
      <c r="CX20">
        <v>1955.04</v>
      </c>
      <c r="CY20">
        <v>39.89</v>
      </c>
      <c r="CZ20">
        <v>0</v>
      </c>
      <c r="DA20">
        <v>120</v>
      </c>
      <c r="DB20">
        <v>765.17899999999997</v>
      </c>
      <c r="DC20">
        <v>-3.0145641020688201</v>
      </c>
      <c r="DD20">
        <v>69.801713148006897</v>
      </c>
      <c r="DE20">
        <v>19681.657692307701</v>
      </c>
      <c r="DF20">
        <v>15</v>
      </c>
      <c r="DG20">
        <v>1566664743.9000001</v>
      </c>
      <c r="DH20" t="s">
        <v>301</v>
      </c>
      <c r="DI20">
        <v>31</v>
      </c>
      <c r="DJ20">
        <v>-0.27400000000000002</v>
      </c>
      <c r="DK20">
        <v>5.1999999999999998E-2</v>
      </c>
      <c r="DL20">
        <v>100</v>
      </c>
      <c r="DM20">
        <v>13</v>
      </c>
      <c r="DN20">
        <v>0.06</v>
      </c>
      <c r="DO20">
        <v>0.02</v>
      </c>
      <c r="DP20">
        <v>14.170790238653201</v>
      </c>
      <c r="DQ20">
        <v>7.02326979248397</v>
      </c>
      <c r="DR20">
        <v>2.57060336876535</v>
      </c>
      <c r="DS20">
        <v>0</v>
      </c>
      <c r="DT20">
        <v>0.36212583062228698</v>
      </c>
      <c r="DU20">
        <v>0.24774582499266401</v>
      </c>
      <c r="DV20">
        <v>7.5570158037492202E-2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1.86327</v>
      </c>
      <c r="EC20">
        <v>1.86893</v>
      </c>
      <c r="ED20">
        <v>1.8669100000000001</v>
      </c>
      <c r="EE20">
        <v>1.8714900000000001</v>
      </c>
      <c r="EF20">
        <v>1.8640099999999999</v>
      </c>
      <c r="EG20">
        <v>1.8656900000000001</v>
      </c>
      <c r="EH20">
        <v>1.86557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-0.27400000000000002</v>
      </c>
      <c r="EW20">
        <v>5.1999999999999998E-2</v>
      </c>
      <c r="EX20">
        <v>2</v>
      </c>
      <c r="EY20">
        <v>506.82299999999998</v>
      </c>
      <c r="EZ20">
        <v>547.05799999999999</v>
      </c>
      <c r="FA20">
        <v>23.781199999999998</v>
      </c>
      <c r="FB20">
        <v>27.252600000000001</v>
      </c>
      <c r="FC20">
        <v>30.000800000000002</v>
      </c>
      <c r="FD20">
        <v>27.1555</v>
      </c>
      <c r="FE20">
        <v>27.138999999999999</v>
      </c>
      <c r="FF20">
        <v>8.0939300000000003</v>
      </c>
      <c r="FG20">
        <v>48.929600000000001</v>
      </c>
      <c r="FH20">
        <v>0</v>
      </c>
      <c r="FI20">
        <v>23.789400000000001</v>
      </c>
      <c r="FJ20">
        <v>100</v>
      </c>
      <c r="FK20">
        <v>12.132199999999999</v>
      </c>
      <c r="FL20">
        <v>101.754</v>
      </c>
      <c r="FM20">
        <v>102.306</v>
      </c>
    </row>
    <row r="21" spans="1:169" x14ac:dyDescent="0.25">
      <c r="A21">
        <v>5</v>
      </c>
      <c r="B21">
        <v>1566664902.9000001</v>
      </c>
      <c r="C21">
        <v>479.10000014305098</v>
      </c>
      <c r="D21" t="s">
        <v>302</v>
      </c>
      <c r="E21" t="s">
        <v>303</v>
      </c>
      <c r="G21">
        <v>1566664902.9000001</v>
      </c>
      <c r="H21">
        <f t="shared" si="0"/>
        <v>6.9368654311614915E-3</v>
      </c>
      <c r="I21">
        <f t="shared" si="1"/>
        <v>0.47524115556282737</v>
      </c>
      <c r="J21">
        <f t="shared" si="2"/>
        <v>-4.2405099999999996</v>
      </c>
      <c r="K21">
        <f t="shared" si="3"/>
        <v>-5.8794434495390426</v>
      </c>
      <c r="L21">
        <f t="shared" si="4"/>
        <v>-0.588119846340873</v>
      </c>
      <c r="M21">
        <f t="shared" si="5"/>
        <v>-0.42417757922349997</v>
      </c>
      <c r="N21">
        <f t="shared" si="6"/>
        <v>0.47201429496003128</v>
      </c>
      <c r="O21">
        <f t="shared" si="7"/>
        <v>2.2624919151955689</v>
      </c>
      <c r="P21">
        <f t="shared" si="8"/>
        <v>0.42336167461189622</v>
      </c>
      <c r="Q21">
        <f t="shared" si="9"/>
        <v>0.26855317283449409</v>
      </c>
      <c r="R21">
        <f t="shared" si="10"/>
        <v>321.47277709736818</v>
      </c>
      <c r="S21">
        <f t="shared" si="11"/>
        <v>27.068440583446026</v>
      </c>
      <c r="T21">
        <f t="shared" si="12"/>
        <v>26.9514</v>
      </c>
      <c r="U21">
        <f t="shared" si="13"/>
        <v>3.5689560644095564</v>
      </c>
      <c r="V21">
        <f t="shared" si="14"/>
        <v>55.346712072238581</v>
      </c>
      <c r="W21">
        <f t="shared" si="15"/>
        <v>1.9753694718300001</v>
      </c>
      <c r="X21">
        <f t="shared" si="16"/>
        <v>3.5690818801516992</v>
      </c>
      <c r="Y21">
        <f t="shared" si="17"/>
        <v>1.5935865925795563</v>
      </c>
      <c r="Z21">
        <f t="shared" si="18"/>
        <v>-305.91576551422179</v>
      </c>
      <c r="AA21">
        <f t="shared" si="19"/>
        <v>7.3185278479476895E-2</v>
      </c>
      <c r="AB21">
        <f t="shared" si="20"/>
        <v>6.9775327664561735E-3</v>
      </c>
      <c r="AC21">
        <f t="shared" si="21"/>
        <v>15.637174394392352</v>
      </c>
      <c r="AD21">
        <v>-4.1520896081852998E-2</v>
      </c>
      <c r="AE21">
        <v>4.66108432821545E-2</v>
      </c>
      <c r="AF21">
        <v>3.47757911444935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52949.854699397212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807.49642307692295</v>
      </c>
      <c r="AT21">
        <v>843.69799999999998</v>
      </c>
      <c r="AU21">
        <f t="shared" si="27"/>
        <v>4.2908217067098686E-2</v>
      </c>
      <c r="AV21">
        <v>0.5</v>
      </c>
      <c r="AW21">
        <f t="shared" si="28"/>
        <v>1681.3731000837599</v>
      </c>
      <c r="AX21">
        <f t="shared" si="29"/>
        <v>0.47524115556282737</v>
      </c>
      <c r="AY21">
        <f t="shared" si="30"/>
        <v>36.072360974587305</v>
      </c>
      <c r="AZ21">
        <f t="shared" si="31"/>
        <v>0.225907848542962</v>
      </c>
      <c r="BA21">
        <f t="shared" si="32"/>
        <v>8.7740261545122622E-4</v>
      </c>
      <c r="BB21">
        <f t="shared" si="33"/>
        <v>-1</v>
      </c>
      <c r="BC21" t="s">
        <v>305</v>
      </c>
      <c r="BD21">
        <v>653.1</v>
      </c>
      <c r="BE21">
        <f t="shared" si="34"/>
        <v>190.59799999999996</v>
      </c>
      <c r="BF21">
        <f t="shared" si="35"/>
        <v>0.18993681425343936</v>
      </c>
      <c r="BG21">
        <f t="shared" si="36"/>
        <v>1.2918358597458275</v>
      </c>
      <c r="BH21">
        <f t="shared" si="37"/>
        <v>4.2908217067098686E-2</v>
      </c>
      <c r="BI21" t="e">
        <f t="shared" si="38"/>
        <v>#DIV/0!</v>
      </c>
      <c r="BJ21">
        <v>1766</v>
      </c>
      <c r="BK21">
        <v>300</v>
      </c>
      <c r="BL21">
        <v>300</v>
      </c>
      <c r="BM21">
        <v>300</v>
      </c>
      <c r="BN21">
        <v>10317.9</v>
      </c>
      <c r="BO21">
        <v>831.851</v>
      </c>
      <c r="BP21">
        <v>-6.8735100000000002E-3</v>
      </c>
      <c r="BQ21">
        <v>-0.93743900000000002</v>
      </c>
      <c r="BR21">
        <f t="shared" si="39"/>
        <v>2000.21</v>
      </c>
      <c r="BS21">
        <f t="shared" si="40"/>
        <v>1681.3731000837599</v>
      </c>
      <c r="BT21">
        <f t="shared" si="41"/>
        <v>0.8405982872217217</v>
      </c>
      <c r="BU21">
        <f t="shared" si="42"/>
        <v>0.19119657444344362</v>
      </c>
      <c r="BV21" t="s">
        <v>280</v>
      </c>
      <c r="BW21">
        <v>1566664902.9000001</v>
      </c>
      <c r="BX21">
        <v>-4.2405099999999996</v>
      </c>
      <c r="BY21">
        <v>-3.7055099999999999</v>
      </c>
      <c r="BZ21">
        <v>19.747800000000002</v>
      </c>
      <c r="CA21">
        <v>11.5878</v>
      </c>
      <c r="CB21">
        <v>499.99099999999999</v>
      </c>
      <c r="CC21">
        <v>99.9298</v>
      </c>
      <c r="CD21">
        <v>0.10005</v>
      </c>
      <c r="CE21">
        <v>26.952000000000002</v>
      </c>
      <c r="CF21">
        <v>26.9514</v>
      </c>
      <c r="CG21">
        <v>999.9</v>
      </c>
      <c r="CH21">
        <v>10020</v>
      </c>
      <c r="CI21">
        <v>0</v>
      </c>
      <c r="CJ21">
        <v>370.39100000000002</v>
      </c>
      <c r="CK21">
        <v>2000.21</v>
      </c>
      <c r="CL21">
        <v>0.98000900000000002</v>
      </c>
      <c r="CM21">
        <v>1.9991399999999999E-2</v>
      </c>
      <c r="CN21">
        <v>0</v>
      </c>
      <c r="CO21">
        <v>806.74400000000003</v>
      </c>
      <c r="CP21">
        <v>4.99986</v>
      </c>
      <c r="CQ21">
        <v>19875.099999999999</v>
      </c>
      <c r="CR21">
        <v>16273.9</v>
      </c>
      <c r="CS21">
        <v>41.436999999999998</v>
      </c>
      <c r="CT21">
        <v>42.75</v>
      </c>
      <c r="CU21">
        <v>42</v>
      </c>
      <c r="CV21">
        <v>41.5</v>
      </c>
      <c r="CW21">
        <v>43.311999999999998</v>
      </c>
      <c r="CX21">
        <v>1955.32</v>
      </c>
      <c r="CY21">
        <v>39.89</v>
      </c>
      <c r="CZ21">
        <v>0</v>
      </c>
      <c r="DA21">
        <v>117</v>
      </c>
      <c r="DB21">
        <v>807.49642307692295</v>
      </c>
      <c r="DC21">
        <v>-4.1572307723672699</v>
      </c>
      <c r="DD21">
        <v>-725.44957012010298</v>
      </c>
      <c r="DE21">
        <v>20091.038461538501</v>
      </c>
      <c r="DF21">
        <v>15</v>
      </c>
      <c r="DG21">
        <v>1566664860.4000001</v>
      </c>
      <c r="DH21" t="s">
        <v>306</v>
      </c>
      <c r="DI21">
        <v>32</v>
      </c>
      <c r="DJ21">
        <v>-0.53</v>
      </c>
      <c r="DK21">
        <v>5.1999999999999998E-2</v>
      </c>
      <c r="DL21">
        <v>-4</v>
      </c>
      <c r="DM21">
        <v>13</v>
      </c>
      <c r="DN21">
        <v>0.3</v>
      </c>
      <c r="DO21">
        <v>0.02</v>
      </c>
      <c r="DP21">
        <v>0.432547390403063</v>
      </c>
      <c r="DQ21">
        <v>0.25255303489000103</v>
      </c>
      <c r="DR21">
        <v>6.9429004529441701E-2</v>
      </c>
      <c r="DS21">
        <v>1</v>
      </c>
      <c r="DT21">
        <v>0.442663262539645</v>
      </c>
      <c r="DU21">
        <v>0.206675821880593</v>
      </c>
      <c r="DV21">
        <v>7.1588725887961405E-2</v>
      </c>
      <c r="DW21">
        <v>1</v>
      </c>
      <c r="DX21">
        <v>2</v>
      </c>
      <c r="DY21">
        <v>2</v>
      </c>
      <c r="DZ21" t="s">
        <v>307</v>
      </c>
      <c r="EA21">
        <v>1.8668100000000001</v>
      </c>
      <c r="EB21">
        <v>1.86337</v>
      </c>
      <c r="EC21">
        <v>1.86903</v>
      </c>
      <c r="ED21">
        <v>1.86696</v>
      </c>
      <c r="EE21">
        <v>1.87161</v>
      </c>
      <c r="EF21">
        <v>1.86408</v>
      </c>
      <c r="EG21">
        <v>1.8656999999999999</v>
      </c>
      <c r="EH21">
        <v>1.8656900000000001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-0.53</v>
      </c>
      <c r="EW21">
        <v>5.1999999999999998E-2</v>
      </c>
      <c r="EX21">
        <v>2</v>
      </c>
      <c r="EY21">
        <v>507.29899999999998</v>
      </c>
      <c r="EZ21">
        <v>545.32799999999997</v>
      </c>
      <c r="FA21">
        <v>24.335699999999999</v>
      </c>
      <c r="FB21">
        <v>27.4832</v>
      </c>
      <c r="FC21">
        <v>30.000599999999999</v>
      </c>
      <c r="FD21">
        <v>27.3613</v>
      </c>
      <c r="FE21">
        <v>27.340199999999999</v>
      </c>
      <c r="FF21">
        <v>0</v>
      </c>
      <c r="FG21">
        <v>51.950699999999998</v>
      </c>
      <c r="FH21">
        <v>0</v>
      </c>
      <c r="FI21">
        <v>24.345400000000001</v>
      </c>
      <c r="FJ21">
        <v>0</v>
      </c>
      <c r="FK21">
        <v>11.476100000000001</v>
      </c>
      <c r="FL21">
        <v>101.717</v>
      </c>
      <c r="FM21">
        <v>102.26600000000001</v>
      </c>
    </row>
    <row r="22" spans="1:169" x14ac:dyDescent="0.25">
      <c r="A22">
        <v>7</v>
      </c>
      <c r="B22">
        <v>1566665182.4000001</v>
      </c>
      <c r="C22">
        <v>758.60000014305103</v>
      </c>
      <c r="D22" t="s">
        <v>308</v>
      </c>
      <c r="E22" t="s">
        <v>309</v>
      </c>
      <c r="G22">
        <v>1566665182.4000001</v>
      </c>
      <c r="H22">
        <f t="shared" si="0"/>
        <v>5.5807844253405346E-3</v>
      </c>
      <c r="I22">
        <f t="shared" si="1"/>
        <v>38.801190487574488</v>
      </c>
      <c r="J22">
        <f t="shared" si="2"/>
        <v>351.12</v>
      </c>
      <c r="K22">
        <f t="shared" si="3"/>
        <v>155.82853265765849</v>
      </c>
      <c r="L22">
        <f t="shared" si="4"/>
        <v>15.588594284983168</v>
      </c>
      <c r="M22">
        <f t="shared" si="5"/>
        <v>35.124935927928</v>
      </c>
      <c r="N22">
        <f t="shared" si="6"/>
        <v>0.35387187732074576</v>
      </c>
      <c r="O22">
        <f t="shared" si="7"/>
        <v>2.2613601022984158</v>
      </c>
      <c r="P22">
        <f t="shared" si="8"/>
        <v>0.32573744233859009</v>
      </c>
      <c r="Q22">
        <f t="shared" si="9"/>
        <v>0.20592694741153078</v>
      </c>
      <c r="R22">
        <f t="shared" si="10"/>
        <v>321.43400071289147</v>
      </c>
      <c r="S22">
        <f t="shared" si="11"/>
        <v>26.962992096735825</v>
      </c>
      <c r="T22">
        <f t="shared" si="12"/>
        <v>26.963200000000001</v>
      </c>
      <c r="U22">
        <f t="shared" si="13"/>
        <v>3.5714311514730293</v>
      </c>
      <c r="V22">
        <f t="shared" si="14"/>
        <v>55.125966564070929</v>
      </c>
      <c r="W22">
        <f t="shared" si="15"/>
        <v>1.9044313703028697</v>
      </c>
      <c r="X22">
        <f t="shared" si="16"/>
        <v>3.4546902104463193</v>
      </c>
      <c r="Y22">
        <f t="shared" si="17"/>
        <v>1.6669997811701596</v>
      </c>
      <c r="Z22">
        <f t="shared" si="18"/>
        <v>-246.11259315751758</v>
      </c>
      <c r="AA22">
        <f t="shared" si="19"/>
        <v>-68.820704673920702</v>
      </c>
      <c r="AB22">
        <f t="shared" si="20"/>
        <v>-6.5469404847496531</v>
      </c>
      <c r="AC22">
        <f t="shared" si="21"/>
        <v>-4.6237603296461316E-2</v>
      </c>
      <c r="AD22">
        <v>-4.1490278955404601E-2</v>
      </c>
      <c r="AE22">
        <v>4.6576472875508597E-2</v>
      </c>
      <c r="AF22">
        <v>3.4755513074399298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53010.359752277429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310</v>
      </c>
      <c r="AS22">
        <v>732.09419230769197</v>
      </c>
      <c r="AT22">
        <v>1012.31</v>
      </c>
      <c r="AU22">
        <f t="shared" si="27"/>
        <v>0.276808297549474</v>
      </c>
      <c r="AV22">
        <v>0.5</v>
      </c>
      <c r="AW22">
        <f t="shared" si="28"/>
        <v>1681.1637000838125</v>
      </c>
      <c r="AX22">
        <f t="shared" si="29"/>
        <v>38.801190487574488</v>
      </c>
      <c r="AY22">
        <f t="shared" si="30"/>
        <v>232.68003086108732</v>
      </c>
      <c r="AZ22">
        <f t="shared" si="31"/>
        <v>0.46014560757080336</v>
      </c>
      <c r="BA22">
        <f t="shared" si="32"/>
        <v>2.3674785796047253E-2</v>
      </c>
      <c r="BB22">
        <f t="shared" si="33"/>
        <v>-1</v>
      </c>
      <c r="BC22" t="s">
        <v>311</v>
      </c>
      <c r="BD22">
        <v>546.5</v>
      </c>
      <c r="BE22">
        <f t="shared" si="34"/>
        <v>465.80999999999995</v>
      </c>
      <c r="BF22">
        <f t="shared" si="35"/>
        <v>0.60156674973123803</v>
      </c>
      <c r="BG22">
        <f t="shared" si="36"/>
        <v>1.8523513266239706</v>
      </c>
      <c r="BH22">
        <f t="shared" si="37"/>
        <v>0.27680829754947395</v>
      </c>
      <c r="BI22" t="e">
        <f t="shared" si="38"/>
        <v>#DIV/0!</v>
      </c>
      <c r="BJ22">
        <v>1770</v>
      </c>
      <c r="BK22">
        <v>300</v>
      </c>
      <c r="BL22">
        <v>300</v>
      </c>
      <c r="BM22">
        <v>300</v>
      </c>
      <c r="BN22">
        <v>10315.1</v>
      </c>
      <c r="BO22">
        <v>923.38300000000004</v>
      </c>
      <c r="BP22">
        <v>-6.8722200000000001E-3</v>
      </c>
      <c r="BQ22">
        <v>-2.633</v>
      </c>
      <c r="BR22">
        <f t="shared" si="39"/>
        <v>1999.96</v>
      </c>
      <c r="BS22">
        <f t="shared" si="40"/>
        <v>1681.1637000838125</v>
      </c>
      <c r="BT22">
        <f t="shared" si="41"/>
        <v>0.84059866201514655</v>
      </c>
      <c r="BU22">
        <f t="shared" si="42"/>
        <v>0.19119732403029327</v>
      </c>
      <c r="BV22" t="s">
        <v>280</v>
      </c>
      <c r="BW22">
        <v>1566665182.4000001</v>
      </c>
      <c r="BX22">
        <v>351.12</v>
      </c>
      <c r="BY22">
        <v>400.03100000000001</v>
      </c>
      <c r="BZ22">
        <v>19.037299999999998</v>
      </c>
      <c r="CA22">
        <v>12.4681</v>
      </c>
      <c r="CB22">
        <v>500.01900000000001</v>
      </c>
      <c r="CC22">
        <v>99.936899999999994</v>
      </c>
      <c r="CD22">
        <v>9.99419E-2</v>
      </c>
      <c r="CE22">
        <v>26.398700000000002</v>
      </c>
      <c r="CF22">
        <v>26.963200000000001</v>
      </c>
      <c r="CG22">
        <v>999.9</v>
      </c>
      <c r="CH22">
        <v>10011.9</v>
      </c>
      <c r="CI22">
        <v>0</v>
      </c>
      <c r="CJ22">
        <v>1430.84</v>
      </c>
      <c r="CK22">
        <v>1999.96</v>
      </c>
      <c r="CL22">
        <v>0.97999499999999995</v>
      </c>
      <c r="CM22">
        <v>2.0004899999999999E-2</v>
      </c>
      <c r="CN22">
        <v>0</v>
      </c>
      <c r="CO22">
        <v>731.68200000000002</v>
      </c>
      <c r="CP22">
        <v>4.99986</v>
      </c>
      <c r="CQ22">
        <v>18193.3</v>
      </c>
      <c r="CR22">
        <v>16271.8</v>
      </c>
      <c r="CS22">
        <v>41.936999999999998</v>
      </c>
      <c r="CT22">
        <v>43.311999999999998</v>
      </c>
      <c r="CU22">
        <v>42.561999999999998</v>
      </c>
      <c r="CV22">
        <v>42.061999999999998</v>
      </c>
      <c r="CW22">
        <v>43.811999999999998</v>
      </c>
      <c r="CX22">
        <v>1955.05</v>
      </c>
      <c r="CY22">
        <v>39.909999999999997</v>
      </c>
      <c r="CZ22">
        <v>0</v>
      </c>
      <c r="DA22">
        <v>158.59999990463299</v>
      </c>
      <c r="DB22">
        <v>732.09419230769197</v>
      </c>
      <c r="DC22">
        <v>-2.2791453021869401</v>
      </c>
      <c r="DD22">
        <v>-212.58803624055699</v>
      </c>
      <c r="DE22">
        <v>18219.3384615385</v>
      </c>
      <c r="DF22">
        <v>15</v>
      </c>
      <c r="DG22">
        <v>1566665145.4000001</v>
      </c>
      <c r="DH22" t="s">
        <v>312</v>
      </c>
      <c r="DI22">
        <v>34</v>
      </c>
      <c r="DJ22">
        <v>-0.224</v>
      </c>
      <c r="DK22">
        <v>4.7E-2</v>
      </c>
      <c r="DL22">
        <v>400</v>
      </c>
      <c r="DM22">
        <v>12</v>
      </c>
      <c r="DN22">
        <v>0.04</v>
      </c>
      <c r="DO22">
        <v>0.01</v>
      </c>
      <c r="DP22">
        <v>32.442598656761099</v>
      </c>
      <c r="DQ22">
        <v>47.0359989441328</v>
      </c>
      <c r="DR22">
        <v>13.258150053902099</v>
      </c>
      <c r="DS22">
        <v>0</v>
      </c>
      <c r="DT22">
        <v>0.29901642686695201</v>
      </c>
      <c r="DU22">
        <v>0.44882404964783601</v>
      </c>
      <c r="DV22">
        <v>0.126077209601067</v>
      </c>
      <c r="DW22">
        <v>1</v>
      </c>
      <c r="DX22">
        <v>1</v>
      </c>
      <c r="DY22">
        <v>2</v>
      </c>
      <c r="DZ22" t="s">
        <v>282</v>
      </c>
      <c r="EA22">
        <v>1.86676</v>
      </c>
      <c r="EB22">
        <v>1.86328</v>
      </c>
      <c r="EC22">
        <v>1.8689800000000001</v>
      </c>
      <c r="ED22">
        <v>1.8669100000000001</v>
      </c>
      <c r="EE22">
        <v>1.87151</v>
      </c>
      <c r="EF22">
        <v>1.8640300000000001</v>
      </c>
      <c r="EG22">
        <v>1.8656900000000001</v>
      </c>
      <c r="EH22">
        <v>1.86561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-0.224</v>
      </c>
      <c r="EW22">
        <v>4.7E-2</v>
      </c>
      <c r="EX22">
        <v>2</v>
      </c>
      <c r="EY22">
        <v>506.50599999999997</v>
      </c>
      <c r="EZ22">
        <v>544.29600000000005</v>
      </c>
      <c r="FA22">
        <v>22.623000000000001</v>
      </c>
      <c r="FB22">
        <v>27.9968</v>
      </c>
      <c r="FC22">
        <v>30.000599999999999</v>
      </c>
      <c r="FD22">
        <v>27.84</v>
      </c>
      <c r="FE22">
        <v>27.813600000000001</v>
      </c>
      <c r="FF22">
        <v>22.012699999999999</v>
      </c>
      <c r="FG22">
        <v>49.136099999999999</v>
      </c>
      <c r="FH22">
        <v>0</v>
      </c>
      <c r="FI22">
        <v>22.635300000000001</v>
      </c>
      <c r="FJ22">
        <v>400</v>
      </c>
      <c r="FK22">
        <v>12.4382</v>
      </c>
      <c r="FL22">
        <v>101.63200000000001</v>
      </c>
      <c r="FM22">
        <v>102.169</v>
      </c>
    </row>
    <row r="23" spans="1:169" x14ac:dyDescent="0.25">
      <c r="A23">
        <v>8</v>
      </c>
      <c r="B23">
        <v>1566665303</v>
      </c>
      <c r="C23">
        <v>879.20000004768394</v>
      </c>
      <c r="D23" t="s">
        <v>313</v>
      </c>
      <c r="E23" t="s">
        <v>314</v>
      </c>
      <c r="G23">
        <v>1566665303</v>
      </c>
      <c r="H23">
        <f t="shared" si="0"/>
        <v>5.0597615621796668E-3</v>
      </c>
      <c r="I23">
        <f t="shared" si="1"/>
        <v>40.202681607408294</v>
      </c>
      <c r="J23">
        <f t="shared" si="2"/>
        <v>449.05099999999999</v>
      </c>
      <c r="K23">
        <f t="shared" si="3"/>
        <v>219.70610958472119</v>
      </c>
      <c r="L23">
        <f t="shared" si="4"/>
        <v>21.978754035864714</v>
      </c>
      <c r="M23">
        <f t="shared" si="5"/>
        <v>44.921743401738503</v>
      </c>
      <c r="N23">
        <f t="shared" si="6"/>
        <v>0.31132399220499657</v>
      </c>
      <c r="O23">
        <f t="shared" si="7"/>
        <v>2.2606888740196132</v>
      </c>
      <c r="P23">
        <f t="shared" si="8"/>
        <v>0.28931697669795342</v>
      </c>
      <c r="Q23">
        <f t="shared" si="9"/>
        <v>0.18267055041123728</v>
      </c>
      <c r="R23">
        <f t="shared" si="10"/>
        <v>321.42123277024342</v>
      </c>
      <c r="S23">
        <f t="shared" si="11"/>
        <v>27.054187632382241</v>
      </c>
      <c r="T23">
        <f t="shared" si="12"/>
        <v>27.013999999999999</v>
      </c>
      <c r="U23">
        <f t="shared" si="13"/>
        <v>3.5821037298899427</v>
      </c>
      <c r="V23">
        <f t="shared" si="14"/>
        <v>54.690224194165651</v>
      </c>
      <c r="W23">
        <f t="shared" si="15"/>
        <v>1.8803566677841002</v>
      </c>
      <c r="X23">
        <f t="shared" si="16"/>
        <v>3.4381952085409382</v>
      </c>
      <c r="Y23">
        <f t="shared" si="17"/>
        <v>1.7017470621058426</v>
      </c>
      <c r="Z23">
        <f t="shared" si="18"/>
        <v>-223.13548489212332</v>
      </c>
      <c r="AA23">
        <f t="shared" si="19"/>
        <v>-84.876019272427726</v>
      </c>
      <c r="AB23">
        <f t="shared" si="20"/>
        <v>-8.0754650698131023</v>
      </c>
      <c r="AC23">
        <f t="shared" si="21"/>
        <v>5.3342635358792734</v>
      </c>
      <c r="AD23">
        <v>-4.1472127927613699E-2</v>
      </c>
      <c r="AE23">
        <v>4.6556096756696003E-2</v>
      </c>
      <c r="AF23">
        <v>3.4743488988735298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53002.483515581145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315</v>
      </c>
      <c r="AS23">
        <v>734.35388461538503</v>
      </c>
      <c r="AT23">
        <v>1026.46</v>
      </c>
      <c r="AU23">
        <f t="shared" si="27"/>
        <v>0.28457622838163688</v>
      </c>
      <c r="AV23">
        <v>0.5</v>
      </c>
      <c r="AW23">
        <f t="shared" si="28"/>
        <v>1681.0965000838157</v>
      </c>
      <c r="AX23">
        <f t="shared" si="29"/>
        <v>40.202681607408294</v>
      </c>
      <c r="AY23">
        <f t="shared" si="30"/>
        <v>239.2000507697112</v>
      </c>
      <c r="AZ23">
        <f t="shared" si="31"/>
        <v>0.46737330241801922</v>
      </c>
      <c r="BA23">
        <f t="shared" si="32"/>
        <v>2.450940895145164E-2</v>
      </c>
      <c r="BB23">
        <f t="shared" si="33"/>
        <v>-1</v>
      </c>
      <c r="BC23" t="s">
        <v>316</v>
      </c>
      <c r="BD23">
        <v>546.72</v>
      </c>
      <c r="BE23">
        <f t="shared" si="34"/>
        <v>479.74</v>
      </c>
      <c r="BF23">
        <f t="shared" si="35"/>
        <v>0.60888421933675529</v>
      </c>
      <c r="BG23">
        <f t="shared" si="36"/>
        <v>1.8774875621890548</v>
      </c>
      <c r="BH23">
        <f t="shared" si="37"/>
        <v>0.28457622838163688</v>
      </c>
      <c r="BI23" t="e">
        <f t="shared" si="38"/>
        <v>#DIV/0!</v>
      </c>
      <c r="BJ23">
        <v>1772</v>
      </c>
      <c r="BK23">
        <v>300</v>
      </c>
      <c r="BL23">
        <v>300</v>
      </c>
      <c r="BM23">
        <v>300</v>
      </c>
      <c r="BN23">
        <v>10314.4</v>
      </c>
      <c r="BO23">
        <v>936.45100000000002</v>
      </c>
      <c r="BP23">
        <v>-6.8717400000000003E-3</v>
      </c>
      <c r="BQ23">
        <v>-3.1486200000000002</v>
      </c>
      <c r="BR23">
        <f t="shared" si="39"/>
        <v>1999.88</v>
      </c>
      <c r="BS23">
        <f t="shared" si="40"/>
        <v>1681.0965000838157</v>
      </c>
      <c r="BT23">
        <f t="shared" si="41"/>
        <v>0.84059868596306564</v>
      </c>
      <c r="BU23">
        <f t="shared" si="42"/>
        <v>0.19119737192613159</v>
      </c>
      <c r="BV23" t="s">
        <v>280</v>
      </c>
      <c r="BW23">
        <v>1566665303</v>
      </c>
      <c r="BX23">
        <v>449.05099999999999</v>
      </c>
      <c r="BY23">
        <v>500.01400000000001</v>
      </c>
      <c r="BZ23">
        <v>18.796600000000002</v>
      </c>
      <c r="CA23">
        <v>12.8398</v>
      </c>
      <c r="CB23">
        <v>500.06599999999997</v>
      </c>
      <c r="CC23">
        <v>99.937100000000001</v>
      </c>
      <c r="CD23">
        <v>9.9963499999999997E-2</v>
      </c>
      <c r="CE23">
        <v>26.317599999999999</v>
      </c>
      <c r="CF23">
        <v>27.013999999999999</v>
      </c>
      <c r="CG23">
        <v>999.9</v>
      </c>
      <c r="CH23">
        <v>10007.5</v>
      </c>
      <c r="CI23">
        <v>0</v>
      </c>
      <c r="CJ23">
        <v>514.71900000000005</v>
      </c>
      <c r="CK23">
        <v>1999.88</v>
      </c>
      <c r="CL23">
        <v>0.97999499999999995</v>
      </c>
      <c r="CM23">
        <v>2.0004899999999999E-2</v>
      </c>
      <c r="CN23">
        <v>0</v>
      </c>
      <c r="CO23">
        <v>733.88400000000001</v>
      </c>
      <c r="CP23">
        <v>4.99986</v>
      </c>
      <c r="CQ23">
        <v>19140.099999999999</v>
      </c>
      <c r="CR23">
        <v>16271.1</v>
      </c>
      <c r="CS23">
        <v>42.125</v>
      </c>
      <c r="CT23">
        <v>43.375</v>
      </c>
      <c r="CU23">
        <v>42.686999999999998</v>
      </c>
      <c r="CV23">
        <v>42.186999999999998</v>
      </c>
      <c r="CW23">
        <v>43.875</v>
      </c>
      <c r="CX23">
        <v>1954.97</v>
      </c>
      <c r="CY23">
        <v>39.909999999999997</v>
      </c>
      <c r="CZ23">
        <v>0</v>
      </c>
      <c r="DA23">
        <v>120</v>
      </c>
      <c r="DB23">
        <v>734.35388461538503</v>
      </c>
      <c r="DC23">
        <v>-1.34649573150457</v>
      </c>
      <c r="DD23">
        <v>296.87863367884</v>
      </c>
      <c r="DE23">
        <v>19098.0961538462</v>
      </c>
      <c r="DF23">
        <v>15</v>
      </c>
      <c r="DG23">
        <v>1566665265</v>
      </c>
      <c r="DH23" t="s">
        <v>317</v>
      </c>
      <c r="DI23">
        <v>35</v>
      </c>
      <c r="DJ23">
        <v>-0.224</v>
      </c>
      <c r="DK23">
        <v>5.1999999999999998E-2</v>
      </c>
      <c r="DL23">
        <v>500</v>
      </c>
      <c r="DM23">
        <v>13</v>
      </c>
      <c r="DN23">
        <v>0.03</v>
      </c>
      <c r="DO23">
        <v>0.02</v>
      </c>
      <c r="DP23">
        <v>34.088751245657697</v>
      </c>
      <c r="DQ23">
        <v>45.280019501936998</v>
      </c>
      <c r="DR23">
        <v>13.1314467542469</v>
      </c>
      <c r="DS23">
        <v>0</v>
      </c>
      <c r="DT23">
        <v>0.26688894058864399</v>
      </c>
      <c r="DU23">
        <v>0.36733168734842297</v>
      </c>
      <c r="DV23">
        <v>0.105814846596856</v>
      </c>
      <c r="DW23">
        <v>1</v>
      </c>
      <c r="DX23">
        <v>1</v>
      </c>
      <c r="DY23">
        <v>2</v>
      </c>
      <c r="DZ23" t="s">
        <v>282</v>
      </c>
      <c r="EA23">
        <v>1.86676</v>
      </c>
      <c r="EB23">
        <v>1.8632599999999999</v>
      </c>
      <c r="EC23">
        <v>1.8689499999999999</v>
      </c>
      <c r="ED23">
        <v>1.8669100000000001</v>
      </c>
      <c r="EE23">
        <v>1.8714999999999999</v>
      </c>
      <c r="EF23">
        <v>1.86402</v>
      </c>
      <c r="EG23">
        <v>1.8656699999999999</v>
      </c>
      <c r="EH23">
        <v>1.8655900000000001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-0.224</v>
      </c>
      <c r="EW23">
        <v>5.1999999999999998E-2</v>
      </c>
      <c r="EX23">
        <v>2</v>
      </c>
      <c r="EY23">
        <v>506.68299999999999</v>
      </c>
      <c r="EZ23">
        <v>543.81600000000003</v>
      </c>
      <c r="FA23">
        <v>22.819099999999999</v>
      </c>
      <c r="FB23">
        <v>28.140899999999998</v>
      </c>
      <c r="FC23">
        <v>30.000599999999999</v>
      </c>
      <c r="FD23">
        <v>28.0076</v>
      </c>
      <c r="FE23">
        <v>27.9802</v>
      </c>
      <c r="FF23">
        <v>26.2789</v>
      </c>
      <c r="FG23">
        <v>47.860399999999998</v>
      </c>
      <c r="FH23">
        <v>0</v>
      </c>
      <c r="FI23">
        <v>22.735900000000001</v>
      </c>
      <c r="FJ23">
        <v>500</v>
      </c>
      <c r="FK23">
        <v>12.8775</v>
      </c>
      <c r="FL23">
        <v>101.604</v>
      </c>
      <c r="FM23">
        <v>102.139</v>
      </c>
    </row>
    <row r="24" spans="1:169" x14ac:dyDescent="0.25">
      <c r="A24">
        <v>9</v>
      </c>
      <c r="B24">
        <v>1566665423.5</v>
      </c>
      <c r="C24">
        <v>999.70000004768394</v>
      </c>
      <c r="D24" t="s">
        <v>318</v>
      </c>
      <c r="E24" t="s">
        <v>319</v>
      </c>
      <c r="G24">
        <v>1566665423.5</v>
      </c>
      <c r="H24">
        <f t="shared" si="0"/>
        <v>4.5377607656579963E-3</v>
      </c>
      <c r="I24">
        <f t="shared" si="1"/>
        <v>41.002046325945678</v>
      </c>
      <c r="J24">
        <f t="shared" si="2"/>
        <v>547.83500000000004</v>
      </c>
      <c r="K24">
        <f t="shared" si="3"/>
        <v>286.90402595094264</v>
      </c>
      <c r="L24">
        <f t="shared" si="4"/>
        <v>28.700074388022696</v>
      </c>
      <c r="M24">
        <f t="shared" si="5"/>
        <v>54.801968010901504</v>
      </c>
      <c r="N24">
        <f t="shared" si="6"/>
        <v>0.27835615531710639</v>
      </c>
      <c r="O24">
        <f t="shared" si="7"/>
        <v>2.2628473775364246</v>
      </c>
      <c r="P24">
        <f t="shared" si="8"/>
        <v>0.26063665707688838</v>
      </c>
      <c r="Q24">
        <f t="shared" si="9"/>
        <v>0.16439585021685743</v>
      </c>
      <c r="R24">
        <f t="shared" si="10"/>
        <v>321.43503498738266</v>
      </c>
      <c r="S24">
        <f t="shared" si="11"/>
        <v>26.872598894611375</v>
      </c>
      <c r="T24">
        <f t="shared" si="12"/>
        <v>26.927399999999999</v>
      </c>
      <c r="U24">
        <f t="shared" si="13"/>
        <v>3.563926608455922</v>
      </c>
      <c r="V24">
        <f t="shared" si="14"/>
        <v>55.526530418322785</v>
      </c>
      <c r="W24">
        <f t="shared" si="15"/>
        <v>1.8696100499788202</v>
      </c>
      <c r="X24">
        <f t="shared" si="16"/>
        <v>3.3670572173223374</v>
      </c>
      <c r="Y24">
        <f t="shared" si="17"/>
        <v>1.6943165584771018</v>
      </c>
      <c r="Z24">
        <f t="shared" si="18"/>
        <v>-200.11524976551763</v>
      </c>
      <c r="AA24">
        <f t="shared" si="19"/>
        <v>-117.54182390239606</v>
      </c>
      <c r="AB24">
        <f t="shared" si="20"/>
        <v>-11.148168386286235</v>
      </c>
      <c r="AC24">
        <f t="shared" si="21"/>
        <v>-7.3702070668172439</v>
      </c>
      <c r="AD24">
        <v>-4.1530514739266201E-2</v>
      </c>
      <c r="AE24">
        <v>4.6621641067741401E-2</v>
      </c>
      <c r="AF24">
        <v>3.4782160617435598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53136.748220841961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320</v>
      </c>
      <c r="AS24">
        <v>734.86911538461504</v>
      </c>
      <c r="AT24">
        <v>1035.29</v>
      </c>
      <c r="AU24">
        <f t="shared" si="27"/>
        <v>0.29018041767561253</v>
      </c>
      <c r="AV24">
        <v>0.5</v>
      </c>
      <c r="AW24">
        <f t="shared" si="28"/>
        <v>1681.1718000837911</v>
      </c>
      <c r="AX24">
        <f t="shared" si="29"/>
        <v>41.002046325945678</v>
      </c>
      <c r="AY24">
        <f t="shared" si="30"/>
        <v>243.92156756638795</v>
      </c>
      <c r="AZ24">
        <f t="shared" si="31"/>
        <v>0.47000357387785058</v>
      </c>
      <c r="BA24">
        <f t="shared" si="32"/>
        <v>2.498379185509313E-2</v>
      </c>
      <c r="BB24">
        <f t="shared" si="33"/>
        <v>-1</v>
      </c>
      <c r="BC24" t="s">
        <v>321</v>
      </c>
      <c r="BD24">
        <v>548.70000000000005</v>
      </c>
      <c r="BE24">
        <f t="shared" si="34"/>
        <v>486.58999999999992</v>
      </c>
      <c r="BF24">
        <f t="shared" si="35"/>
        <v>0.61740044928047222</v>
      </c>
      <c r="BG24">
        <f t="shared" si="36"/>
        <v>1.8868051758702384</v>
      </c>
      <c r="BH24">
        <f t="shared" si="37"/>
        <v>0.29018041767561259</v>
      </c>
      <c r="BI24" t="e">
        <f t="shared" si="38"/>
        <v>#DIV/0!</v>
      </c>
      <c r="BJ24">
        <v>1774</v>
      </c>
      <c r="BK24">
        <v>300</v>
      </c>
      <c r="BL24">
        <v>300</v>
      </c>
      <c r="BM24">
        <v>300</v>
      </c>
      <c r="BN24">
        <v>10313.299999999999</v>
      </c>
      <c r="BO24">
        <v>943.30899999999997</v>
      </c>
      <c r="BP24">
        <v>-6.8713200000000002E-3</v>
      </c>
      <c r="BQ24">
        <v>-3.0444300000000002</v>
      </c>
      <c r="BR24">
        <f t="shared" si="39"/>
        <v>1999.97</v>
      </c>
      <c r="BS24">
        <f t="shared" si="40"/>
        <v>1681.1718000837911</v>
      </c>
      <c r="BT24">
        <f t="shared" si="41"/>
        <v>0.84059850901953082</v>
      </c>
      <c r="BU24">
        <f t="shared" si="42"/>
        <v>0.19119701803906183</v>
      </c>
      <c r="BV24" t="s">
        <v>280</v>
      </c>
      <c r="BW24">
        <v>1566665423.5</v>
      </c>
      <c r="BX24">
        <v>547.83500000000004</v>
      </c>
      <c r="BY24">
        <v>600.02800000000002</v>
      </c>
      <c r="BZ24">
        <v>18.689800000000002</v>
      </c>
      <c r="CA24">
        <v>13.345499999999999</v>
      </c>
      <c r="CB24">
        <v>499.92899999999997</v>
      </c>
      <c r="CC24">
        <v>99.933999999999997</v>
      </c>
      <c r="CD24">
        <v>9.9710900000000005E-2</v>
      </c>
      <c r="CE24">
        <v>25.963899999999999</v>
      </c>
      <c r="CF24">
        <v>26.927399999999999</v>
      </c>
      <c r="CG24">
        <v>999.9</v>
      </c>
      <c r="CH24">
        <v>10021.9</v>
      </c>
      <c r="CI24">
        <v>0</v>
      </c>
      <c r="CJ24">
        <v>620.41300000000001</v>
      </c>
      <c r="CK24">
        <v>1999.97</v>
      </c>
      <c r="CL24">
        <v>0.97999800000000004</v>
      </c>
      <c r="CM24">
        <v>2.00018E-2</v>
      </c>
      <c r="CN24">
        <v>0</v>
      </c>
      <c r="CO24">
        <v>735.09400000000005</v>
      </c>
      <c r="CP24">
        <v>4.99986</v>
      </c>
      <c r="CQ24">
        <v>19181.400000000001</v>
      </c>
      <c r="CR24">
        <v>16271.9</v>
      </c>
      <c r="CS24">
        <v>42.186999999999998</v>
      </c>
      <c r="CT24">
        <v>43.561999999999998</v>
      </c>
      <c r="CU24">
        <v>42.811999999999998</v>
      </c>
      <c r="CV24">
        <v>42.061999999999998</v>
      </c>
      <c r="CW24">
        <v>44</v>
      </c>
      <c r="CX24">
        <v>1955.07</v>
      </c>
      <c r="CY24">
        <v>39.9</v>
      </c>
      <c r="CZ24">
        <v>0</v>
      </c>
      <c r="DA24">
        <v>119.89999985694899</v>
      </c>
      <c r="DB24">
        <v>734.86911538461504</v>
      </c>
      <c r="DC24">
        <v>3.5802735078394798</v>
      </c>
      <c r="DD24">
        <v>926.36922972905097</v>
      </c>
      <c r="DE24">
        <v>19016.442307692301</v>
      </c>
      <c r="DF24">
        <v>15</v>
      </c>
      <c r="DG24">
        <v>1566665394</v>
      </c>
      <c r="DH24" t="s">
        <v>322</v>
      </c>
      <c r="DI24">
        <v>36</v>
      </c>
      <c r="DJ24">
        <v>-0.107</v>
      </c>
      <c r="DK24">
        <v>5.8999999999999997E-2</v>
      </c>
      <c r="DL24">
        <v>600</v>
      </c>
      <c r="DM24">
        <v>13</v>
      </c>
      <c r="DN24">
        <v>0.03</v>
      </c>
      <c r="DO24">
        <v>0.02</v>
      </c>
      <c r="DP24">
        <v>26.678078201096302</v>
      </c>
      <c r="DQ24">
        <v>83.693498397818104</v>
      </c>
      <c r="DR24">
        <v>18.798437166389501</v>
      </c>
      <c r="DS24">
        <v>0</v>
      </c>
      <c r="DT24">
        <v>0.176396625463038</v>
      </c>
      <c r="DU24">
        <v>0.570641042777004</v>
      </c>
      <c r="DV24">
        <v>0.12592079129606901</v>
      </c>
      <c r="DW24">
        <v>1</v>
      </c>
      <c r="DX24">
        <v>1</v>
      </c>
      <c r="DY24">
        <v>2</v>
      </c>
      <c r="DZ24" t="s">
        <v>282</v>
      </c>
      <c r="EA24">
        <v>1.86676</v>
      </c>
      <c r="EB24">
        <v>1.8632899999999999</v>
      </c>
      <c r="EC24">
        <v>1.86896</v>
      </c>
      <c r="ED24">
        <v>1.8669100000000001</v>
      </c>
      <c r="EE24">
        <v>1.87151</v>
      </c>
      <c r="EF24">
        <v>1.86402</v>
      </c>
      <c r="EG24">
        <v>1.8656900000000001</v>
      </c>
      <c r="EH24">
        <v>1.8655600000000001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-0.107</v>
      </c>
      <c r="EW24">
        <v>5.8999999999999997E-2</v>
      </c>
      <c r="EX24">
        <v>2</v>
      </c>
      <c r="EY24">
        <v>506.34100000000001</v>
      </c>
      <c r="EZ24">
        <v>544.04</v>
      </c>
      <c r="FA24">
        <v>21.952100000000002</v>
      </c>
      <c r="FB24">
        <v>28.225300000000001</v>
      </c>
      <c r="FC24">
        <v>29.998100000000001</v>
      </c>
      <c r="FD24">
        <v>28.124400000000001</v>
      </c>
      <c r="FE24">
        <v>28.1021</v>
      </c>
      <c r="FF24">
        <v>30.4176</v>
      </c>
      <c r="FG24">
        <v>46.723700000000001</v>
      </c>
      <c r="FH24">
        <v>0</v>
      </c>
      <c r="FI24">
        <v>22.244700000000002</v>
      </c>
      <c r="FJ24">
        <v>600</v>
      </c>
      <c r="FK24">
        <v>13.181699999999999</v>
      </c>
      <c r="FL24">
        <v>101.59</v>
      </c>
      <c r="FM24">
        <v>102.126</v>
      </c>
    </row>
    <row r="25" spans="1:169" x14ac:dyDescent="0.25">
      <c r="A25">
        <v>10</v>
      </c>
      <c r="B25">
        <v>1566665491.5</v>
      </c>
      <c r="C25">
        <v>1067.7000000476801</v>
      </c>
      <c r="D25" t="s">
        <v>323</v>
      </c>
      <c r="E25" t="s">
        <v>324</v>
      </c>
      <c r="G25">
        <v>1566665491.5</v>
      </c>
      <c r="H25">
        <f t="shared" si="0"/>
        <v>4.1667886836522627E-3</v>
      </c>
      <c r="I25">
        <f t="shared" si="1"/>
        <v>41.06685324416538</v>
      </c>
      <c r="J25">
        <f t="shared" si="2"/>
        <v>647.48500000000001</v>
      </c>
      <c r="K25">
        <f t="shared" si="3"/>
        <v>351.79358073311016</v>
      </c>
      <c r="L25">
        <f t="shared" si="4"/>
        <v>35.191370979788459</v>
      </c>
      <c r="M25">
        <f t="shared" si="5"/>
        <v>64.770610058786005</v>
      </c>
      <c r="N25">
        <f t="shared" si="6"/>
        <v>0.2454994275329134</v>
      </c>
      <c r="O25">
        <f t="shared" si="7"/>
        <v>2.2594945791824093</v>
      </c>
      <c r="P25">
        <f t="shared" si="8"/>
        <v>0.23158480236842777</v>
      </c>
      <c r="Q25">
        <f t="shared" si="9"/>
        <v>0.14592491284377418</v>
      </c>
      <c r="R25">
        <f t="shared" si="10"/>
        <v>321.40527284193985</v>
      </c>
      <c r="S25">
        <f t="shared" si="11"/>
        <v>27.11270673774758</v>
      </c>
      <c r="T25">
        <f t="shared" si="12"/>
        <v>27.110199999999999</v>
      </c>
      <c r="U25">
        <f t="shared" si="13"/>
        <v>3.6023906999197877</v>
      </c>
      <c r="V25">
        <f t="shared" si="14"/>
        <v>54.613677136959147</v>
      </c>
      <c r="W25">
        <f t="shared" si="15"/>
        <v>1.8515920584169598</v>
      </c>
      <c r="X25">
        <f t="shared" si="16"/>
        <v>3.3903449748925936</v>
      </c>
      <c r="Y25">
        <f t="shared" si="17"/>
        <v>1.7507986415028278</v>
      </c>
      <c r="Z25">
        <f t="shared" si="18"/>
        <v>-183.75538094906477</v>
      </c>
      <c r="AA25">
        <f t="shared" si="19"/>
        <v>-125.44392513111769</v>
      </c>
      <c r="AB25">
        <f t="shared" si="20"/>
        <v>-11.933169496238841</v>
      </c>
      <c r="AC25">
        <f t="shared" si="21"/>
        <v>0.27279726551851979</v>
      </c>
      <c r="AD25">
        <v>-4.1439844595488003E-2</v>
      </c>
      <c r="AE25">
        <v>4.6519855888209602E-2</v>
      </c>
      <c r="AF25">
        <v>3.4722098492907199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53004.855779072866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325</v>
      </c>
      <c r="AS25">
        <v>732.89496153846096</v>
      </c>
      <c r="AT25">
        <v>1033.6300000000001</v>
      </c>
      <c r="AU25">
        <f t="shared" si="27"/>
        <v>0.29095037727382056</v>
      </c>
      <c r="AV25">
        <v>0.5</v>
      </c>
      <c r="AW25">
        <f t="shared" si="28"/>
        <v>1681.01250008382</v>
      </c>
      <c r="AX25">
        <f t="shared" si="29"/>
        <v>41.06685324416538</v>
      </c>
      <c r="AY25">
        <f t="shared" si="30"/>
        <v>244.54561055069786</v>
      </c>
      <c r="AZ25">
        <f t="shared" si="31"/>
        <v>0.47079709373760442</v>
      </c>
      <c r="BA25">
        <f t="shared" si="32"/>
        <v>2.5024711738947693E-2</v>
      </c>
      <c r="BB25">
        <f t="shared" si="33"/>
        <v>-1</v>
      </c>
      <c r="BC25" t="s">
        <v>326</v>
      </c>
      <c r="BD25">
        <v>547</v>
      </c>
      <c r="BE25">
        <f t="shared" si="34"/>
        <v>486.63000000000011</v>
      </c>
      <c r="BF25">
        <f t="shared" si="35"/>
        <v>0.6179952704550461</v>
      </c>
      <c r="BG25">
        <f t="shared" si="36"/>
        <v>1.8896343692870203</v>
      </c>
      <c r="BH25">
        <f t="shared" si="37"/>
        <v>0.2909503772738205</v>
      </c>
      <c r="BI25" t="e">
        <f t="shared" si="38"/>
        <v>#DIV/0!</v>
      </c>
      <c r="BJ25">
        <v>1776</v>
      </c>
      <c r="BK25">
        <v>300</v>
      </c>
      <c r="BL25">
        <v>300</v>
      </c>
      <c r="BM25">
        <v>300</v>
      </c>
      <c r="BN25">
        <v>10314</v>
      </c>
      <c r="BO25">
        <v>939.98500000000001</v>
      </c>
      <c r="BP25">
        <v>-6.8715699999999996E-3</v>
      </c>
      <c r="BQ25">
        <v>-2.2927900000000001</v>
      </c>
      <c r="BR25">
        <f t="shared" si="39"/>
        <v>1999.78</v>
      </c>
      <c r="BS25">
        <f t="shared" si="40"/>
        <v>1681.01250008382</v>
      </c>
      <c r="BT25">
        <f t="shared" si="41"/>
        <v>0.84059871590065904</v>
      </c>
      <c r="BU25">
        <f t="shared" si="42"/>
        <v>0.19119743180131835</v>
      </c>
      <c r="BV25" t="s">
        <v>280</v>
      </c>
      <c r="BW25">
        <v>1566665491.5</v>
      </c>
      <c r="BX25">
        <v>647.48500000000001</v>
      </c>
      <c r="BY25">
        <v>700.00599999999997</v>
      </c>
      <c r="BZ25">
        <v>18.509599999999999</v>
      </c>
      <c r="CA25">
        <v>13.601699999999999</v>
      </c>
      <c r="CB25">
        <v>499.96899999999999</v>
      </c>
      <c r="CC25">
        <v>99.934200000000004</v>
      </c>
      <c r="CD25">
        <v>9.9947599999999998E-2</v>
      </c>
      <c r="CE25">
        <v>26.080400000000001</v>
      </c>
      <c r="CF25">
        <v>27.110199999999999</v>
      </c>
      <c r="CG25">
        <v>999.9</v>
      </c>
      <c r="CH25">
        <v>10000</v>
      </c>
      <c r="CI25">
        <v>0</v>
      </c>
      <c r="CJ25">
        <v>1385.07</v>
      </c>
      <c r="CK25">
        <v>1999.78</v>
      </c>
      <c r="CL25">
        <v>0.97999499999999995</v>
      </c>
      <c r="CM25">
        <v>2.0004899999999999E-2</v>
      </c>
      <c r="CN25">
        <v>0</v>
      </c>
      <c r="CO25">
        <v>732.49900000000002</v>
      </c>
      <c r="CP25">
        <v>4.99986</v>
      </c>
      <c r="CQ25">
        <v>18796.3</v>
      </c>
      <c r="CR25">
        <v>16270.3</v>
      </c>
      <c r="CS25">
        <v>42.186999999999998</v>
      </c>
      <c r="CT25">
        <v>43.5</v>
      </c>
      <c r="CU25">
        <v>42.811999999999998</v>
      </c>
      <c r="CV25">
        <v>42.186999999999998</v>
      </c>
      <c r="CW25">
        <v>43.936999999999998</v>
      </c>
      <c r="CX25">
        <v>1954.87</v>
      </c>
      <c r="CY25">
        <v>39.909999999999997</v>
      </c>
      <c r="CZ25">
        <v>0</v>
      </c>
      <c r="DA25">
        <v>67.800000190734906</v>
      </c>
      <c r="DB25">
        <v>732.89496153846096</v>
      </c>
      <c r="DC25">
        <v>-5.20994871613226</v>
      </c>
      <c r="DD25">
        <v>320.656408469513</v>
      </c>
      <c r="DE25">
        <v>18789.976923076902</v>
      </c>
      <c r="DF25">
        <v>15</v>
      </c>
      <c r="DG25">
        <v>1566665524</v>
      </c>
      <c r="DH25" t="s">
        <v>327</v>
      </c>
      <c r="DI25">
        <v>37</v>
      </c>
      <c r="DJ25">
        <v>-9.6000000000000002E-2</v>
      </c>
      <c r="DK25">
        <v>6.9000000000000006E-2</v>
      </c>
      <c r="DL25">
        <v>700</v>
      </c>
      <c r="DM25">
        <v>14</v>
      </c>
      <c r="DN25">
        <v>0.04</v>
      </c>
      <c r="DO25">
        <v>0.02</v>
      </c>
      <c r="DP25">
        <v>40.707848387530703</v>
      </c>
      <c r="DQ25">
        <v>-0.182264975314026</v>
      </c>
      <c r="DR25">
        <v>0.43561308624814998</v>
      </c>
      <c r="DS25">
        <v>1</v>
      </c>
      <c r="DT25">
        <v>0.25479609458547497</v>
      </c>
      <c r="DU25">
        <v>-3.41813189654563E-2</v>
      </c>
      <c r="DV25">
        <v>6.7276631730583203E-3</v>
      </c>
      <c r="DW25">
        <v>1</v>
      </c>
      <c r="DX25">
        <v>2</v>
      </c>
      <c r="DY25">
        <v>2</v>
      </c>
      <c r="DZ25" t="s">
        <v>307</v>
      </c>
      <c r="EA25">
        <v>1.86676</v>
      </c>
      <c r="EB25">
        <v>1.8632500000000001</v>
      </c>
      <c r="EC25">
        <v>1.86894</v>
      </c>
      <c r="ED25">
        <v>1.8669100000000001</v>
      </c>
      <c r="EE25">
        <v>1.8715200000000001</v>
      </c>
      <c r="EF25">
        <v>1.8640099999999999</v>
      </c>
      <c r="EG25">
        <v>1.8656699999999999</v>
      </c>
      <c r="EH25">
        <v>1.8655999999999999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-9.6000000000000002E-2</v>
      </c>
      <c r="EW25">
        <v>6.9000000000000006E-2</v>
      </c>
      <c r="EX25">
        <v>2</v>
      </c>
      <c r="EY25">
        <v>507.07299999999998</v>
      </c>
      <c r="EZ25">
        <v>544.48299999999995</v>
      </c>
      <c r="FA25">
        <v>22.1571</v>
      </c>
      <c r="FB25">
        <v>28.2576</v>
      </c>
      <c r="FC25">
        <v>30.000299999999999</v>
      </c>
      <c r="FD25">
        <v>28.171099999999999</v>
      </c>
      <c r="FE25">
        <v>28.1555</v>
      </c>
      <c r="FF25">
        <v>34.4512</v>
      </c>
      <c r="FG25">
        <v>44.383099999999999</v>
      </c>
      <c r="FH25">
        <v>0</v>
      </c>
      <c r="FI25">
        <v>22.145600000000002</v>
      </c>
      <c r="FJ25">
        <v>700</v>
      </c>
      <c r="FK25">
        <v>13.691800000000001</v>
      </c>
      <c r="FL25">
        <v>101.581</v>
      </c>
      <c r="FM25">
        <v>102.122</v>
      </c>
    </row>
    <row r="26" spans="1:169" x14ac:dyDescent="0.25">
      <c r="A26">
        <v>11</v>
      </c>
      <c r="B26">
        <v>1566665645.5</v>
      </c>
      <c r="C26">
        <v>1221.7000000476801</v>
      </c>
      <c r="D26" t="s">
        <v>328</v>
      </c>
      <c r="E26" t="s">
        <v>329</v>
      </c>
      <c r="G26">
        <v>1566665645.5</v>
      </c>
      <c r="H26">
        <f t="shared" si="0"/>
        <v>3.1893140094134027E-3</v>
      </c>
      <c r="I26">
        <f t="shared" si="1"/>
        <v>41.018926525122978</v>
      </c>
      <c r="J26">
        <f t="shared" si="2"/>
        <v>747.83600000000001</v>
      </c>
      <c r="K26">
        <f t="shared" si="3"/>
        <v>364.31091721218615</v>
      </c>
      <c r="L26">
        <f t="shared" si="4"/>
        <v>36.439956972371334</v>
      </c>
      <c r="M26">
        <f t="shared" si="5"/>
        <v>74.801798065574815</v>
      </c>
      <c r="N26">
        <f t="shared" si="6"/>
        <v>0.18546914053859753</v>
      </c>
      <c r="O26">
        <f t="shared" si="7"/>
        <v>2.2604939440696423</v>
      </c>
      <c r="P26">
        <f t="shared" si="8"/>
        <v>0.17741080747069485</v>
      </c>
      <c r="Q26">
        <f t="shared" si="9"/>
        <v>0.11157658603672961</v>
      </c>
      <c r="R26">
        <f t="shared" si="10"/>
        <v>321.46432457669897</v>
      </c>
      <c r="S26">
        <f t="shared" si="11"/>
        <v>26.900709269986812</v>
      </c>
      <c r="T26">
        <f t="shared" si="12"/>
        <v>26.8612</v>
      </c>
      <c r="U26">
        <f t="shared" si="13"/>
        <v>3.5500857492024318</v>
      </c>
      <c r="V26">
        <f t="shared" si="14"/>
        <v>54.805793121934009</v>
      </c>
      <c r="W26">
        <f t="shared" si="15"/>
        <v>1.8000379200627998</v>
      </c>
      <c r="X26">
        <f t="shared" si="16"/>
        <v>3.2843935239802247</v>
      </c>
      <c r="Y26">
        <f t="shared" si="17"/>
        <v>1.750047829139632</v>
      </c>
      <c r="Z26">
        <f t="shared" si="18"/>
        <v>-140.64874781513106</v>
      </c>
      <c r="AA26">
        <f t="shared" si="19"/>
        <v>-160.45107900839801</v>
      </c>
      <c r="AB26">
        <f t="shared" si="20"/>
        <v>-15.196724840392552</v>
      </c>
      <c r="AC26">
        <f t="shared" si="21"/>
        <v>5.1677729127773375</v>
      </c>
      <c r="AD26">
        <v>-4.1466857652363798E-2</v>
      </c>
      <c r="AE26">
        <v>4.6550180411026501E-2</v>
      </c>
      <c r="AF26">
        <v>3.47399973708858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53132.966031351498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330</v>
      </c>
      <c r="AS26">
        <v>732.71634615384596</v>
      </c>
      <c r="AT26">
        <v>1030.8800000000001</v>
      </c>
      <c r="AU26">
        <f t="shared" si="27"/>
        <v>0.28923216460320711</v>
      </c>
      <c r="AV26">
        <v>0.5</v>
      </c>
      <c r="AW26">
        <f t="shared" si="28"/>
        <v>1681.3233000838047</v>
      </c>
      <c r="AX26">
        <f t="shared" si="29"/>
        <v>41.018926525122978</v>
      </c>
      <c r="AY26">
        <f t="shared" si="30"/>
        <v>243.14638874052321</v>
      </c>
      <c r="AZ26">
        <f t="shared" si="31"/>
        <v>0.46447695173056042</v>
      </c>
      <c r="BA26">
        <f t="shared" si="32"/>
        <v>2.4991580455126367E-2</v>
      </c>
      <c r="BB26">
        <f t="shared" si="33"/>
        <v>-1</v>
      </c>
      <c r="BC26" t="s">
        <v>331</v>
      </c>
      <c r="BD26">
        <v>552.05999999999995</v>
      </c>
      <c r="BE26">
        <f t="shared" si="34"/>
        <v>478.82000000000016</v>
      </c>
      <c r="BF26">
        <f t="shared" si="35"/>
        <v>0.62270509553935516</v>
      </c>
      <c r="BG26">
        <f t="shared" si="36"/>
        <v>1.8673332608774413</v>
      </c>
      <c r="BH26">
        <f t="shared" si="37"/>
        <v>0.28923216460320711</v>
      </c>
      <c r="BI26" t="e">
        <f t="shared" si="38"/>
        <v>#DIV/0!</v>
      </c>
      <c r="BJ26">
        <v>1778</v>
      </c>
      <c r="BK26">
        <v>300</v>
      </c>
      <c r="BL26">
        <v>300</v>
      </c>
      <c r="BM26">
        <v>300</v>
      </c>
      <c r="BN26">
        <v>10313.799999999999</v>
      </c>
      <c r="BO26">
        <v>940.61699999999996</v>
      </c>
      <c r="BP26">
        <v>-6.8716200000000002E-3</v>
      </c>
      <c r="BQ26">
        <v>-2.2188099999999999</v>
      </c>
      <c r="BR26">
        <f t="shared" si="39"/>
        <v>2000.15</v>
      </c>
      <c r="BS26">
        <f t="shared" si="40"/>
        <v>1681.3233000838047</v>
      </c>
      <c r="BT26">
        <f t="shared" si="41"/>
        <v>0.8405986051465163</v>
      </c>
      <c r="BU26">
        <f t="shared" si="42"/>
        <v>0.19119721029303272</v>
      </c>
      <c r="BV26" t="s">
        <v>280</v>
      </c>
      <c r="BW26">
        <v>1566665645.5</v>
      </c>
      <c r="BX26">
        <v>747.83600000000001</v>
      </c>
      <c r="BY26">
        <v>799.91800000000001</v>
      </c>
      <c r="BZ26">
        <v>17.995999999999999</v>
      </c>
      <c r="CA26">
        <v>14.2379</v>
      </c>
      <c r="CB26">
        <v>500.02699999999999</v>
      </c>
      <c r="CC26">
        <v>99.924400000000006</v>
      </c>
      <c r="CD26">
        <v>9.9934300000000004E-2</v>
      </c>
      <c r="CE26">
        <v>25.544599999999999</v>
      </c>
      <c r="CF26">
        <v>26.8612</v>
      </c>
      <c r="CG26">
        <v>999.9</v>
      </c>
      <c r="CH26">
        <v>10007.5</v>
      </c>
      <c r="CI26">
        <v>0</v>
      </c>
      <c r="CJ26">
        <v>722.14</v>
      </c>
      <c r="CK26">
        <v>2000.15</v>
      </c>
      <c r="CL26">
        <v>0.97999800000000004</v>
      </c>
      <c r="CM26">
        <v>2.00018E-2</v>
      </c>
      <c r="CN26">
        <v>0</v>
      </c>
      <c r="CO26">
        <v>732.45899999999995</v>
      </c>
      <c r="CP26">
        <v>4.99986</v>
      </c>
      <c r="CQ26">
        <v>19053.7</v>
      </c>
      <c r="CR26">
        <v>16273.4</v>
      </c>
      <c r="CS26">
        <v>42.061999999999998</v>
      </c>
      <c r="CT26">
        <v>43.375</v>
      </c>
      <c r="CU26">
        <v>42.75</v>
      </c>
      <c r="CV26">
        <v>41.875</v>
      </c>
      <c r="CW26">
        <v>43.811999999999998</v>
      </c>
      <c r="CX26">
        <v>1955.24</v>
      </c>
      <c r="CY26">
        <v>39.909999999999997</v>
      </c>
      <c r="CZ26">
        <v>0</v>
      </c>
      <c r="DA26">
        <v>153.80000019073501</v>
      </c>
      <c r="DB26">
        <v>732.71634615384596</v>
      </c>
      <c r="DC26">
        <v>-0.81740169915160898</v>
      </c>
      <c r="DD26">
        <v>17858.403421206702</v>
      </c>
      <c r="DE26">
        <v>17497.9653846154</v>
      </c>
      <c r="DF26">
        <v>15</v>
      </c>
      <c r="DG26">
        <v>1566665674.5</v>
      </c>
      <c r="DH26" t="s">
        <v>332</v>
      </c>
      <c r="DI26">
        <v>38</v>
      </c>
      <c r="DJ26">
        <v>-0.114</v>
      </c>
      <c r="DK26">
        <v>7.8E-2</v>
      </c>
      <c r="DL26">
        <v>800</v>
      </c>
      <c r="DM26">
        <v>14</v>
      </c>
      <c r="DN26">
        <v>0.05</v>
      </c>
      <c r="DO26">
        <v>0.02</v>
      </c>
      <c r="DP26">
        <v>41.3147583734482</v>
      </c>
      <c r="DQ26">
        <v>-0.56108784320618099</v>
      </c>
      <c r="DR26">
        <v>0.119898991035071</v>
      </c>
      <c r="DS26">
        <v>0</v>
      </c>
      <c r="DT26">
        <v>0.19794655334838701</v>
      </c>
      <c r="DU26">
        <v>-3.7789587358531898E-2</v>
      </c>
      <c r="DV26">
        <v>7.3739897821878102E-3</v>
      </c>
      <c r="DW26">
        <v>1</v>
      </c>
      <c r="DX26">
        <v>1</v>
      </c>
      <c r="DY26">
        <v>2</v>
      </c>
      <c r="DZ26" t="s">
        <v>282</v>
      </c>
      <c r="EA26">
        <v>1.86676</v>
      </c>
      <c r="EB26">
        <v>1.8632500000000001</v>
      </c>
      <c r="EC26">
        <v>1.86893</v>
      </c>
      <c r="ED26">
        <v>1.8669100000000001</v>
      </c>
      <c r="EE26">
        <v>1.8714999999999999</v>
      </c>
      <c r="EF26">
        <v>1.8640099999999999</v>
      </c>
      <c r="EG26">
        <v>1.8656900000000001</v>
      </c>
      <c r="EH26">
        <v>1.8655600000000001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-0.114</v>
      </c>
      <c r="EW26">
        <v>7.8E-2</v>
      </c>
      <c r="EX26">
        <v>2</v>
      </c>
      <c r="EY26">
        <v>507.11799999999999</v>
      </c>
      <c r="EZ26">
        <v>544.31799999999998</v>
      </c>
      <c r="FA26">
        <v>21.865100000000002</v>
      </c>
      <c r="FB26">
        <v>28.289899999999999</v>
      </c>
      <c r="FC26">
        <v>29.9999</v>
      </c>
      <c r="FD26">
        <v>28.241199999999999</v>
      </c>
      <c r="FE26">
        <v>28.229900000000001</v>
      </c>
      <c r="FF26">
        <v>38.395699999999998</v>
      </c>
      <c r="FG26">
        <v>42.3523</v>
      </c>
      <c r="FH26">
        <v>0</v>
      </c>
      <c r="FI26">
        <v>21.891500000000001</v>
      </c>
      <c r="FJ26">
        <v>800</v>
      </c>
      <c r="FK26">
        <v>14.313000000000001</v>
      </c>
      <c r="FL26">
        <v>101.57899999999999</v>
      </c>
      <c r="FM26">
        <v>102.121</v>
      </c>
    </row>
    <row r="27" spans="1:169" x14ac:dyDescent="0.25">
      <c r="A27">
        <v>12</v>
      </c>
      <c r="B27">
        <v>1566665796.0999999</v>
      </c>
      <c r="C27">
        <v>1372.2999999523199</v>
      </c>
      <c r="D27" t="s">
        <v>333</v>
      </c>
      <c r="E27" t="s">
        <v>334</v>
      </c>
      <c r="G27">
        <v>1566665796.0999999</v>
      </c>
      <c r="H27">
        <f t="shared" si="0"/>
        <v>2.1171186681835847E-3</v>
      </c>
      <c r="I27">
        <f t="shared" si="1"/>
        <v>39.979131541083618</v>
      </c>
      <c r="J27">
        <f t="shared" si="2"/>
        <v>949.56299999999999</v>
      </c>
      <c r="K27">
        <f t="shared" si="3"/>
        <v>375.81422246228567</v>
      </c>
      <c r="L27">
        <f t="shared" si="4"/>
        <v>37.587230004059656</v>
      </c>
      <c r="M27">
        <f t="shared" si="5"/>
        <v>94.970974356689382</v>
      </c>
      <c r="N27">
        <f t="shared" si="6"/>
        <v>0.11827254349992779</v>
      </c>
      <c r="O27">
        <f t="shared" si="7"/>
        <v>2.2569066148232064</v>
      </c>
      <c r="P27">
        <f t="shared" si="8"/>
        <v>0.11493400219605981</v>
      </c>
      <c r="Q27">
        <f t="shared" si="9"/>
        <v>7.2125856457085954E-2</v>
      </c>
      <c r="R27">
        <f t="shared" si="10"/>
        <v>321.42386303753972</v>
      </c>
      <c r="S27">
        <f t="shared" si="11"/>
        <v>27.254022205215914</v>
      </c>
      <c r="T27">
        <f t="shared" si="12"/>
        <v>27.028400000000001</v>
      </c>
      <c r="U27">
        <f t="shared" si="13"/>
        <v>3.5851340874589002</v>
      </c>
      <c r="V27">
        <f t="shared" si="14"/>
        <v>54.582967900495149</v>
      </c>
      <c r="W27">
        <f t="shared" si="15"/>
        <v>1.7923469429136598</v>
      </c>
      <c r="X27">
        <f t="shared" si="16"/>
        <v>3.2837110400099743</v>
      </c>
      <c r="Y27">
        <f t="shared" si="17"/>
        <v>1.7927871445452404</v>
      </c>
      <c r="Z27">
        <f t="shared" si="18"/>
        <v>-93.364933266896088</v>
      </c>
      <c r="AA27">
        <f t="shared" si="19"/>
        <v>-180.96625988991019</v>
      </c>
      <c r="AB27">
        <f t="shared" si="20"/>
        <v>-17.181128044156644</v>
      </c>
      <c r="AC27">
        <f t="shared" si="21"/>
        <v>29.911541836576788</v>
      </c>
      <c r="AD27">
        <v>-4.1369942106820899E-2</v>
      </c>
      <c r="AE27">
        <v>4.6441384220886402E-2</v>
      </c>
      <c r="AF27">
        <v>3.4675762253434401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53014.272334347188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335</v>
      </c>
      <c r="AS27">
        <v>729.36473076923096</v>
      </c>
      <c r="AT27">
        <v>1015.15</v>
      </c>
      <c r="AU27">
        <f t="shared" si="27"/>
        <v>0.28152023763066447</v>
      </c>
      <c r="AV27">
        <v>0.5</v>
      </c>
      <c r="AW27">
        <f t="shared" si="28"/>
        <v>1681.1130000837938</v>
      </c>
      <c r="AX27">
        <f t="shared" si="29"/>
        <v>39.979131541083618</v>
      </c>
      <c r="AY27">
        <f t="shared" si="30"/>
        <v>236.63366563379446</v>
      </c>
      <c r="AZ27">
        <f t="shared" si="31"/>
        <v>0.45119440476776829</v>
      </c>
      <c r="BA27">
        <f t="shared" si="32"/>
        <v>2.4376190975289015E-2</v>
      </c>
      <c r="BB27">
        <f t="shared" si="33"/>
        <v>-1</v>
      </c>
      <c r="BC27" t="s">
        <v>336</v>
      </c>
      <c r="BD27">
        <v>557.12</v>
      </c>
      <c r="BE27">
        <f t="shared" si="34"/>
        <v>458.03</v>
      </c>
      <c r="BF27">
        <f t="shared" si="35"/>
        <v>0.62394443427454327</v>
      </c>
      <c r="BG27">
        <f t="shared" si="36"/>
        <v>1.8221388569787478</v>
      </c>
      <c r="BH27">
        <f t="shared" si="37"/>
        <v>0.28152023763066447</v>
      </c>
      <c r="BI27" t="e">
        <f t="shared" si="38"/>
        <v>#DIV/0!</v>
      </c>
      <c r="BJ27">
        <v>1780</v>
      </c>
      <c r="BK27">
        <v>300</v>
      </c>
      <c r="BL27">
        <v>300</v>
      </c>
      <c r="BM27">
        <v>300</v>
      </c>
      <c r="BN27">
        <v>10312.200000000001</v>
      </c>
      <c r="BO27">
        <v>931.22699999999998</v>
      </c>
      <c r="BP27">
        <v>-6.8707999999999998E-3</v>
      </c>
      <c r="BQ27">
        <v>-2.2799700000000001</v>
      </c>
      <c r="BR27">
        <f t="shared" si="39"/>
        <v>1999.9</v>
      </c>
      <c r="BS27">
        <f t="shared" si="40"/>
        <v>1681.1130000837938</v>
      </c>
      <c r="BT27">
        <f t="shared" si="41"/>
        <v>0.84059852996839535</v>
      </c>
      <c r="BU27">
        <f t="shared" si="42"/>
        <v>0.19119705993679104</v>
      </c>
      <c r="BV27" t="s">
        <v>280</v>
      </c>
      <c r="BW27">
        <v>1566665796.0999999</v>
      </c>
      <c r="BX27">
        <v>949.56299999999999</v>
      </c>
      <c r="BY27">
        <v>999.94200000000001</v>
      </c>
      <c r="BZ27">
        <v>17.9207</v>
      </c>
      <c r="CA27">
        <v>15.4261</v>
      </c>
      <c r="CB27">
        <v>500.08300000000003</v>
      </c>
      <c r="CC27">
        <v>99.915499999999994</v>
      </c>
      <c r="CD27">
        <v>9.9953799999999995E-2</v>
      </c>
      <c r="CE27">
        <v>25.5411</v>
      </c>
      <c r="CF27">
        <v>27.028400000000001</v>
      </c>
      <c r="CG27">
        <v>999.9</v>
      </c>
      <c r="CH27">
        <v>9985</v>
      </c>
      <c r="CI27">
        <v>0</v>
      </c>
      <c r="CJ27">
        <v>639.57600000000002</v>
      </c>
      <c r="CK27">
        <v>1999.9</v>
      </c>
      <c r="CL27">
        <v>0.98000100000000001</v>
      </c>
      <c r="CM27">
        <v>1.9998700000000001E-2</v>
      </c>
      <c r="CN27">
        <v>0</v>
      </c>
      <c r="CO27">
        <v>728.84299999999996</v>
      </c>
      <c r="CP27">
        <v>4.99986</v>
      </c>
      <c r="CQ27">
        <v>17564.5</v>
      </c>
      <c r="CR27">
        <v>16271.3</v>
      </c>
      <c r="CS27">
        <v>41.936999999999998</v>
      </c>
      <c r="CT27">
        <v>43.125</v>
      </c>
      <c r="CU27">
        <v>42.561999999999998</v>
      </c>
      <c r="CV27">
        <v>41.875</v>
      </c>
      <c r="CW27">
        <v>43.625</v>
      </c>
      <c r="CX27">
        <v>1955</v>
      </c>
      <c r="CY27">
        <v>39.9</v>
      </c>
      <c r="CZ27">
        <v>0</v>
      </c>
      <c r="DA27">
        <v>150.30000019073501</v>
      </c>
      <c r="DB27">
        <v>729.36473076923096</v>
      </c>
      <c r="DC27">
        <v>-3.4528205096334501</v>
      </c>
      <c r="DD27">
        <v>-1395.4871795778099</v>
      </c>
      <c r="DE27">
        <v>17633.107692307702</v>
      </c>
      <c r="DF27">
        <v>15</v>
      </c>
      <c r="DG27">
        <v>1566665826</v>
      </c>
      <c r="DH27" t="s">
        <v>337</v>
      </c>
      <c r="DI27">
        <v>39</v>
      </c>
      <c r="DJ27">
        <v>0.215</v>
      </c>
      <c r="DK27">
        <v>0.10199999999999999</v>
      </c>
      <c r="DL27">
        <v>1000</v>
      </c>
      <c r="DM27">
        <v>16</v>
      </c>
      <c r="DN27">
        <v>0.05</v>
      </c>
      <c r="DO27">
        <v>0.03</v>
      </c>
      <c r="DP27">
        <v>40.861385141764401</v>
      </c>
      <c r="DQ27">
        <v>-2.06241196847252</v>
      </c>
      <c r="DR27">
        <v>0.40450756060134202</v>
      </c>
      <c r="DS27">
        <v>0</v>
      </c>
      <c r="DT27">
        <v>0.13072628750840701</v>
      </c>
      <c r="DU27">
        <v>-4.4681987074923699E-2</v>
      </c>
      <c r="DV27">
        <v>8.6576174894564192E-3</v>
      </c>
      <c r="DW27">
        <v>1</v>
      </c>
      <c r="DX27">
        <v>1</v>
      </c>
      <c r="DY27">
        <v>2</v>
      </c>
      <c r="DZ27" t="s">
        <v>282</v>
      </c>
      <c r="EA27">
        <v>1.86676</v>
      </c>
      <c r="EB27">
        <v>1.86327</v>
      </c>
      <c r="EC27">
        <v>1.86893</v>
      </c>
      <c r="ED27">
        <v>1.8669100000000001</v>
      </c>
      <c r="EE27">
        <v>1.8715200000000001</v>
      </c>
      <c r="EF27">
        <v>1.8640099999999999</v>
      </c>
      <c r="EG27">
        <v>1.8656699999999999</v>
      </c>
      <c r="EH27">
        <v>1.8655600000000001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0.215</v>
      </c>
      <c r="EW27">
        <v>0.10199999999999999</v>
      </c>
      <c r="EX27">
        <v>2</v>
      </c>
      <c r="EY27">
        <v>506.87400000000002</v>
      </c>
      <c r="EZ27">
        <v>546.00900000000001</v>
      </c>
      <c r="FA27">
        <v>21.8475</v>
      </c>
      <c r="FB27">
        <v>28.173200000000001</v>
      </c>
      <c r="FC27">
        <v>29.999700000000001</v>
      </c>
      <c r="FD27">
        <v>28.191800000000001</v>
      </c>
      <c r="FE27">
        <v>28.1876</v>
      </c>
      <c r="FF27">
        <v>46.023400000000002</v>
      </c>
      <c r="FG27">
        <v>37.3277</v>
      </c>
      <c r="FH27">
        <v>0</v>
      </c>
      <c r="FI27">
        <v>21.828299999999999</v>
      </c>
      <c r="FJ27">
        <v>1000</v>
      </c>
      <c r="FK27">
        <v>15.534700000000001</v>
      </c>
      <c r="FL27">
        <v>101.593</v>
      </c>
      <c r="FM27">
        <v>102.14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2019-08-24T12:05:20Z</dcterms:created>
  <dcterms:modified xsi:type="dcterms:W3CDTF">2019-08-27T23:49:36Z</dcterms:modified>
</cp:coreProperties>
</file>