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D52D18EB-AD8B-49C4-B975-CAC375871CB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C26" i="1" s="1"/>
  <c r="AW26" i="1" s="1"/>
  <c r="AY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V20" i="1" s="1"/>
  <c r="O20" i="1"/>
  <c r="CE19" i="1"/>
  <c r="CD19" i="1"/>
  <c r="CC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V19" i="1" s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J18" i="1" s="1"/>
  <c r="X18" i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27" i="1" l="1"/>
  <c r="CC21" i="1"/>
  <c r="R21" i="1" s="1"/>
  <c r="CC20" i="1"/>
  <c r="AW20" i="1" s="1"/>
  <c r="AY20" i="1" s="1"/>
  <c r="CC22" i="1"/>
  <c r="CC23" i="1"/>
  <c r="V18" i="1"/>
  <c r="V26" i="1"/>
  <c r="H19" i="1"/>
  <c r="Z19" i="1" s="1"/>
  <c r="I19" i="1"/>
  <c r="AX19" i="1" s="1"/>
  <c r="I22" i="1"/>
  <c r="AX22" i="1" s="1"/>
  <c r="M22" i="1"/>
  <c r="J22" i="1"/>
  <c r="AJ22" i="1"/>
  <c r="H25" i="1"/>
  <c r="I25" i="1"/>
  <c r="AX25" i="1" s="1"/>
  <c r="CC17" i="1"/>
  <c r="AW17" i="1" s="1"/>
  <c r="AY17" i="1" s="1"/>
  <c r="CC25" i="1"/>
  <c r="AW25" i="1" s="1"/>
  <c r="V23" i="1"/>
  <c r="V21" i="1"/>
  <c r="V17" i="1"/>
  <c r="CC27" i="1"/>
  <c r="CC24" i="1"/>
  <c r="R18" i="1"/>
  <c r="AW18" i="1"/>
  <c r="AY18" i="1" s="1"/>
  <c r="J27" i="1"/>
  <c r="I27" i="1"/>
  <c r="AX27" i="1" s="1"/>
  <c r="H27" i="1"/>
  <c r="AJ27" i="1"/>
  <c r="M27" i="1"/>
  <c r="AW19" i="1"/>
  <c r="AY19" i="1" s="1"/>
  <c r="R19" i="1"/>
  <c r="M23" i="1"/>
  <c r="I23" i="1"/>
  <c r="AX23" i="1" s="1"/>
  <c r="J23" i="1"/>
  <c r="AJ23" i="1"/>
  <c r="H23" i="1"/>
  <c r="J21" i="1"/>
  <c r="I21" i="1"/>
  <c r="AX21" i="1" s="1"/>
  <c r="M21" i="1"/>
  <c r="H21" i="1"/>
  <c r="S21" i="1" s="1"/>
  <c r="T21" i="1" s="1"/>
  <c r="AJ21" i="1"/>
  <c r="R27" i="1"/>
  <c r="AW27" i="1"/>
  <c r="AY27" i="1" s="1"/>
  <c r="M17" i="1"/>
  <c r="I17" i="1"/>
  <c r="AX17" i="1" s="1"/>
  <c r="AJ17" i="1"/>
  <c r="J17" i="1"/>
  <c r="H17" i="1"/>
  <c r="AW22" i="1"/>
  <c r="AY22" i="1" s="1"/>
  <c r="R22" i="1"/>
  <c r="AW23" i="1"/>
  <c r="AY23" i="1" s="1"/>
  <c r="R23" i="1"/>
  <c r="R24" i="1"/>
  <c r="AW24" i="1"/>
  <c r="AY24" i="1" s="1"/>
  <c r="Z25" i="1"/>
  <c r="M18" i="1"/>
  <c r="J19" i="1"/>
  <c r="AJ20" i="1"/>
  <c r="AW21" i="1"/>
  <c r="AY21" i="1" s="1"/>
  <c r="M24" i="1"/>
  <c r="J25" i="1"/>
  <c r="AJ26" i="1"/>
  <c r="H20" i="1"/>
  <c r="AJ18" i="1"/>
  <c r="I20" i="1"/>
  <c r="AX20" i="1" s="1"/>
  <c r="H22" i="1"/>
  <c r="AJ24" i="1"/>
  <c r="I26" i="1"/>
  <c r="AX26" i="1" s="1"/>
  <c r="BA26" i="1" s="1"/>
  <c r="H26" i="1"/>
  <c r="H18" i="1"/>
  <c r="M19" i="1"/>
  <c r="J20" i="1"/>
  <c r="H24" i="1"/>
  <c r="M25" i="1"/>
  <c r="J26" i="1"/>
  <c r="R26" i="1"/>
  <c r="I24" i="1"/>
  <c r="AX24" i="1" s="1"/>
  <c r="I18" i="1"/>
  <c r="AX18" i="1" s="1"/>
  <c r="AJ19" i="1"/>
  <c r="AJ25" i="1"/>
  <c r="BA18" i="1" l="1"/>
  <c r="R20" i="1"/>
  <c r="BA20" i="1"/>
  <c r="BA19" i="1"/>
  <c r="BA25" i="1"/>
  <c r="AY25" i="1"/>
  <c r="R17" i="1"/>
  <c r="R25" i="1"/>
  <c r="S25" i="1" s="1"/>
  <c r="T25" i="1" s="1"/>
  <c r="BA17" i="1"/>
  <c r="BA24" i="1"/>
  <c r="U21" i="1"/>
  <c r="Y21" i="1" s="1"/>
  <c r="AB21" i="1"/>
  <c r="AA21" i="1"/>
  <c r="S26" i="1"/>
  <c r="T26" i="1" s="1"/>
  <c r="Z18" i="1"/>
  <c r="Z26" i="1"/>
  <c r="S23" i="1"/>
  <c r="T23" i="1" s="1"/>
  <c r="Z21" i="1"/>
  <c r="P21" i="1"/>
  <c r="N21" i="1" s="1"/>
  <c r="Q21" i="1" s="1"/>
  <c r="K21" i="1" s="1"/>
  <c r="L21" i="1" s="1"/>
  <c r="Z23" i="1"/>
  <c r="Z20" i="1"/>
  <c r="S24" i="1"/>
  <c r="T24" i="1" s="1"/>
  <c r="S18" i="1"/>
  <c r="T18" i="1" s="1"/>
  <c r="P18" i="1" s="1"/>
  <c r="N18" i="1" s="1"/>
  <c r="Q18" i="1" s="1"/>
  <c r="K18" i="1" s="1"/>
  <c r="L18" i="1" s="1"/>
  <c r="Z24" i="1"/>
  <c r="BA22" i="1"/>
  <c r="BA21" i="1"/>
  <c r="S19" i="1"/>
  <c r="T19" i="1" s="1"/>
  <c r="Z22" i="1"/>
  <c r="S17" i="1"/>
  <c r="T17" i="1" s="1"/>
  <c r="P17" i="1" s="1"/>
  <c r="N17" i="1" s="1"/>
  <c r="Q17" i="1" s="1"/>
  <c r="K17" i="1" s="1"/>
  <c r="L17" i="1" s="1"/>
  <c r="BA23" i="1"/>
  <c r="Z27" i="1"/>
  <c r="S27" i="1"/>
  <c r="T27" i="1" s="1"/>
  <c r="P27" i="1" s="1"/>
  <c r="N27" i="1" s="1"/>
  <c r="Q27" i="1" s="1"/>
  <c r="K27" i="1" s="1"/>
  <c r="L27" i="1" s="1"/>
  <c r="S20" i="1"/>
  <c r="T20" i="1" s="1"/>
  <c r="S22" i="1"/>
  <c r="T22" i="1" s="1"/>
  <c r="P22" i="1" s="1"/>
  <c r="N22" i="1" s="1"/>
  <c r="Q22" i="1" s="1"/>
  <c r="K22" i="1" s="1"/>
  <c r="L22" i="1" s="1"/>
  <c r="Z17" i="1"/>
  <c r="BA27" i="1"/>
  <c r="U26" i="1" l="1"/>
  <c r="Y26" i="1" s="1"/>
  <c r="AB26" i="1"/>
  <c r="AC26" i="1" s="1"/>
  <c r="AA26" i="1"/>
  <c r="U20" i="1"/>
  <c r="Y20" i="1" s="1"/>
  <c r="AA20" i="1"/>
  <c r="AB20" i="1"/>
  <c r="AC20" i="1" s="1"/>
  <c r="AA24" i="1"/>
  <c r="AB24" i="1"/>
  <c r="AC24" i="1" s="1"/>
  <c r="U24" i="1"/>
  <c r="Y24" i="1" s="1"/>
  <c r="P20" i="1"/>
  <c r="N20" i="1" s="1"/>
  <c r="Q20" i="1" s="1"/>
  <c r="K20" i="1" s="1"/>
  <c r="L20" i="1" s="1"/>
  <c r="U25" i="1"/>
  <c r="Y25" i="1" s="1"/>
  <c r="AA25" i="1"/>
  <c r="AB25" i="1"/>
  <c r="AC25" i="1" s="1"/>
  <c r="P25" i="1"/>
  <c r="N25" i="1" s="1"/>
  <c r="Q25" i="1" s="1"/>
  <c r="K25" i="1" s="1"/>
  <c r="L25" i="1" s="1"/>
  <c r="P24" i="1"/>
  <c r="N24" i="1" s="1"/>
  <c r="Q24" i="1" s="1"/>
  <c r="K24" i="1" s="1"/>
  <c r="L24" i="1" s="1"/>
  <c r="U23" i="1"/>
  <c r="Y23" i="1" s="1"/>
  <c r="AB23" i="1"/>
  <c r="AA23" i="1"/>
  <c r="AB22" i="1"/>
  <c r="U22" i="1"/>
  <c r="Y22" i="1" s="1"/>
  <c r="AA22" i="1"/>
  <c r="AC21" i="1"/>
  <c r="AA18" i="1"/>
  <c r="AB18" i="1"/>
  <c r="U18" i="1"/>
  <c r="Y18" i="1" s="1"/>
  <c r="U27" i="1"/>
  <c r="Y27" i="1" s="1"/>
  <c r="AB27" i="1"/>
  <c r="AA27" i="1"/>
  <c r="U17" i="1"/>
  <c r="Y17" i="1" s="1"/>
  <c r="AB17" i="1"/>
  <c r="AC17" i="1" s="1"/>
  <c r="AA17" i="1"/>
  <c r="AA19" i="1"/>
  <c r="U19" i="1"/>
  <c r="Y19" i="1" s="1"/>
  <c r="AB19" i="1"/>
  <c r="AC19" i="1" s="1"/>
  <c r="P19" i="1"/>
  <c r="N19" i="1" s="1"/>
  <c r="Q19" i="1" s="1"/>
  <c r="K19" i="1" s="1"/>
  <c r="L19" i="1" s="1"/>
  <c r="P23" i="1"/>
  <c r="N23" i="1" s="1"/>
  <c r="Q23" i="1" s="1"/>
  <c r="K23" i="1" s="1"/>
  <c r="L23" i="1" s="1"/>
  <c r="P26" i="1"/>
  <c r="N26" i="1" s="1"/>
  <c r="Q26" i="1" s="1"/>
  <c r="K26" i="1" s="1"/>
  <c r="L26" i="1" s="1"/>
  <c r="AC18" i="1" l="1"/>
  <c r="AC27" i="1"/>
  <c r="AC22" i="1"/>
  <c r="AC23" i="1"/>
</calcChain>
</file>

<file path=xl/sharedStrings.xml><?xml version="1.0" encoding="utf-8"?>
<sst xmlns="http://schemas.openxmlformats.org/spreadsheetml/2006/main" count="2016" uniqueCount="414">
  <si>
    <t>File opened</t>
  </si>
  <si>
    <t>2019-08-24 10:00:01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</si>
  <si>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</si>
  <si>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</si>
  <si>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</si>
  <si>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</si>
  <si>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</si>
  <si>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</si>
  <si>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</si>
  <si>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</si>
  <si>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</si>
  <si>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</si>
  <si>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</si>
  <si>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</si>
  <si>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</si>
  <si>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</si>
  <si>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</si>
  <si>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</si>
  <si>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</si>
  <si>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</si>
  <si>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</si>
  <si>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</si>
  <si>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</si>
  <si>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10:00:01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</si>
  <si>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</si>
  <si>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</si>
  <si>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</si>
  <si>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</si>
  <si>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</si>
  <si>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</si>
  <si>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</si>
  <si>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</si>
  <si>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</si>
  <si>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</si>
  <si>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</si>
  <si>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</si>
  <si>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</si>
  <si>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</si>
  <si>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</si>
  <si>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</si>
  <si>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</si>
  <si>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</si>
  <si>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</si>
  <si>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</si>
  <si>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</si>
  <si>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</si>
  <si>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</si>
  <si>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</si>
  <si>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</si>
  <si>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</si>
  <si>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</si>
  <si>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</si>
  <si>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</si>
  <si>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</si>
  <si>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</si>
  <si>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</si>
  <si>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</si>
  <si>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</si>
  <si>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</si>
  <si>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</si>
  <si>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</si>
  <si>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</si>
  <si>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</si>
  <si>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</si>
  <si>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</si>
  <si>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</si>
  <si>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</si>
  <si>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</si>
  <si>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</si>
  <si>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</si>
  <si>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</si>
  <si>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</si>
  <si>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</si>
  <si>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</si>
  <si>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</si>
  <si>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</si>
  <si>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</si>
  <si>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</si>
  <si>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</si>
  <si>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</si>
  <si>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</si>
  <si>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</si>
  <si>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</si>
  <si>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</si>
  <si>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</si>
  <si>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</si>
  <si>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</si>
  <si>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</si>
  <si>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</si>
  <si>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</si>
  <si>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</si>
  <si>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</si>
  <si>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</si>
  <si>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</si>
  <si>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</si>
  <si>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</si>
  <si>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</si>
  <si>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</si>
  <si>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</si>
  <si>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</si>
  <si>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</si>
  <si>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</si>
  <si>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</si>
  <si>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</si>
  <si>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</si>
  <si>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</si>
  <si>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</si>
  <si>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</si>
  <si>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</si>
  <si>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</si>
  <si>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</si>
  <si>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</si>
  <si>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</si>
  <si>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</si>
  <si>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</si>
  <si>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</si>
  <si>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</si>
  <si>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</si>
  <si>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</si>
  <si>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</si>
  <si>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</si>
  <si>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</si>
  <si>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</si>
  <si>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</si>
  <si>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</si>
  <si>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</si>
  <si>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</si>
  <si>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</si>
  <si>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</si>
  <si>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</si>
  <si>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</si>
  <si>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</si>
  <si>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</si>
  <si>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</si>
  <si>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</si>
  <si>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</si>
  <si>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</si>
  <si>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</si>
  <si>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</si>
  <si>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</si>
  <si>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</si>
  <si>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</si>
  <si>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</si>
  <si>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</si>
  <si>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</si>
  <si>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</si>
  <si>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</si>
  <si>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</si>
  <si>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</si>
  <si>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</si>
  <si>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</si>
  <si>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</si>
  <si>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</si>
  <si>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</si>
  <si>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</si>
  <si>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</si>
  <si>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</si>
  <si>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</si>
  <si>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</si>
  <si>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</si>
  <si>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</si>
  <si>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</si>
  <si>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</si>
  <si>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</si>
  <si>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</si>
  <si>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</si>
  <si>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</si>
  <si>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</si>
  <si>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</si>
  <si>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</si>
  <si>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</si>
  <si>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</si>
  <si>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</si>
  <si>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</si>
  <si>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</si>
  <si>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</si>
  <si>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</si>
  <si>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</si>
  <si>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</si>
  <si>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</si>
  <si>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</si>
  <si>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</si>
  <si>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</si>
  <si>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</si>
  <si>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</si>
  <si>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</si>
  <si>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</si>
  <si>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</si>
  <si>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</si>
  <si>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</si>
  <si>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</si>
  <si>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</si>
  <si>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</si>
  <si>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</si>
  <si>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</si>
  <si>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</si>
  <si>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</si>
  <si>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</si>
  <si>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</si>
  <si>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</si>
  <si>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</si>
  <si>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</si>
  <si>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</si>
  <si>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</si>
  <si>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</si>
  <si>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</si>
  <si>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</si>
  <si>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</si>
  <si>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</si>
  <si>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</si>
  <si>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</si>
  <si>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</si>
  <si>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</si>
  <si>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</si>
  <si>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</si>
  <si>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</si>
  <si>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</si>
  <si>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</si>
  <si>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</si>
  <si>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</si>
  <si>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</si>
  <si>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</si>
  <si>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</si>
  <si>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</si>
  <si>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</si>
  <si>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</si>
  <si>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</si>
  <si>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</si>
  <si>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</si>
  <si>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</si>
  <si>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</si>
  <si>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</si>
  <si>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</si>
  <si>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</si>
  <si>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</si>
  <si>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</si>
  <si>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</si>
  <si>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</si>
  <si>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</si>
  <si>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</si>
  <si>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</si>
  <si>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</si>
  <si>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</si>
  <si>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</si>
  <si>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</si>
  <si>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</si>
  <si>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</si>
  <si>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</si>
  <si>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</si>
  <si>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</si>
  <si>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</si>
  <si>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</si>
  <si>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</si>
  <si>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</si>
  <si>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</si>
  <si>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</si>
  <si>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</si>
  <si>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</si>
  <si>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</si>
  <si>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</si>
  <si>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</si>
  <si>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</si>
  <si>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</si>
  <si>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</si>
  <si>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</si>
  <si>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</si>
  <si>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</si>
  <si>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</si>
  <si>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</si>
  <si>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</si>
  <si>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</si>
  <si>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</si>
  <si>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</si>
  <si>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</si>
  <si>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</si>
  <si>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</si>
  <si>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</si>
  <si>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</si>
  <si>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</si>
  <si>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</si>
  <si>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</si>
  <si>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</si>
  <si>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</si>
  <si>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</si>
  <si>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</si>
  <si>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</si>
  <si>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</si>
  <si>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</si>
  <si>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</si>
  <si>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</si>
  <si>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</si>
  <si>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</si>
  <si>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</si>
  <si>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</si>
  <si>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</si>
  <si>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</si>
  <si>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</si>
  <si>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</si>
  <si>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</si>
  <si>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</si>
  <si>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</si>
  <si>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</si>
  <si>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</si>
  <si>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</si>
  <si>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</si>
  <si>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</si>
  <si>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</si>
  <si>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</si>
  <si>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</si>
  <si>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</si>
  <si>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</si>
  <si>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</si>
  <si>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</si>
  <si>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</si>
  <si>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</si>
  <si>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</si>
  <si>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</si>
  <si>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</si>
  <si>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</si>
  <si>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</si>
  <si>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</si>
  <si>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</si>
  <si>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</si>
  <si>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</si>
  <si>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</si>
  <si>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</si>
  <si>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</si>
  <si>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</si>
  <si>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</si>
  <si>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</si>
  <si>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</si>
  <si>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</si>
  <si>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</si>
  <si>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</si>
  <si>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</si>
  <si>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</si>
  <si>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</si>
  <si>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</si>
  <si>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</si>
  <si>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</si>
  <si>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</si>
  <si>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10:07:57</t>
  </si>
  <si>
    <t>10:07:57</t>
  </si>
  <si>
    <t>MPF-1576-20181017-15_21_16</t>
  </si>
  <si>
    <t>DARK-1577-20181017-15_21_18</t>
  </si>
  <si>
    <t>-</t>
  </si>
  <si>
    <t>0: Broadleaf</t>
  </si>
  <si>
    <t>10:07:18</t>
  </si>
  <si>
    <t>2/2</t>
  </si>
  <si>
    <t>5</t>
  </si>
  <si>
    <t>11111111</t>
  </si>
  <si>
    <t>oooooooo</t>
  </si>
  <si>
    <t>off</t>
  </si>
  <si>
    <t>20190825 10:09:40</t>
  </si>
  <si>
    <t>10:09:40</t>
  </si>
  <si>
    <t>MPF-1578-20181017-15_23_00</t>
  </si>
  <si>
    <t>DARK-1579-20181017-15_23_02</t>
  </si>
  <si>
    <t>10:09:09</t>
  </si>
  <si>
    <t>20190825 10:11:41</t>
  </si>
  <si>
    <t>10:11:41</t>
  </si>
  <si>
    <t>MPF-1580-20181017-15_25_00</t>
  </si>
  <si>
    <t>DARK-1581-20181017-15_25_02</t>
  </si>
  <si>
    <t>10:10:46</t>
  </si>
  <si>
    <t>1/2</t>
  </si>
  <si>
    <t>20190825 10:13:41</t>
  </si>
  <si>
    <t>10:13:41</t>
  </si>
  <si>
    <t>MPF-1582-20181017-15_27_01</t>
  </si>
  <si>
    <t>DARK-1583-20181017-15_27_03</t>
  </si>
  <si>
    <t>10:13:06</t>
  </si>
  <si>
    <t>20190825 10:15:15</t>
  </si>
  <si>
    <t>10:15:15</t>
  </si>
  <si>
    <t>MPF-1584-20181017-15_28_35</t>
  </si>
  <si>
    <t>DARK-1585-20181017-15_28_36</t>
  </si>
  <si>
    <t>10:14:42</t>
  </si>
  <si>
    <t>20190825 10:17:16</t>
  </si>
  <si>
    <t>10:17:16</t>
  </si>
  <si>
    <t>MPF-1586-20181017-15_30_35</t>
  </si>
  <si>
    <t>DARK-1587-20181017-15_30_37</t>
  </si>
  <si>
    <t>10:17:51</t>
  </si>
  <si>
    <t>20190825 10:19:52</t>
  </si>
  <si>
    <t>10:19:52</t>
  </si>
  <si>
    <t>MPF-1588-20181017-15_33_11</t>
  </si>
  <si>
    <t>DARK-1589-20181017-15_33_13</t>
  </si>
  <si>
    <t>10:18:59</t>
  </si>
  <si>
    <t>20190825 10:21:31</t>
  </si>
  <si>
    <t>10:21:31</t>
  </si>
  <si>
    <t>MPF-1590-20181017-15_34_51</t>
  </si>
  <si>
    <t>DARK-1591-20181017-15_34_53</t>
  </si>
  <si>
    <t>10:22:01</t>
  </si>
  <si>
    <t>20190825 10:24:02</t>
  </si>
  <si>
    <t>10:24:02</t>
  </si>
  <si>
    <t>MPF-1592-20181017-15_37_22</t>
  </si>
  <si>
    <t>DARK-1593-20181017-15_37_24</t>
  </si>
  <si>
    <t>10:23:04</t>
  </si>
  <si>
    <t>20190825 10:26:03</t>
  </si>
  <si>
    <t>10:26:03</t>
  </si>
  <si>
    <t>MPF-1594-20181017-15_39_23</t>
  </si>
  <si>
    <t>DARK-1595-20181017-15_39_25</t>
  </si>
  <si>
    <t>10:25:07</t>
  </si>
  <si>
    <t>20190825 10:28:01</t>
  </si>
  <si>
    <t>10:28:01</t>
  </si>
  <si>
    <t>MPF-1596-20181017-15_41_20</t>
  </si>
  <si>
    <t>DARK-1597-20181017-15_41_22</t>
  </si>
  <si>
    <t>10:27:05</t>
  </si>
  <si>
    <t>20190825 10:30:01</t>
  </si>
  <si>
    <t>10:30:01</t>
  </si>
  <si>
    <t>MPF-1598-20181017-15_43_21</t>
  </si>
  <si>
    <t>DARK-1599-20181017-15_43_23</t>
  </si>
  <si>
    <t>10:29:04</t>
  </si>
  <si>
    <t>20190825 10:32:02</t>
  </si>
  <si>
    <t>10:32:02</t>
  </si>
  <si>
    <t>MPF-1600-20181017-15_45_21</t>
  </si>
  <si>
    <t>DARK-1601-20181017-15_45_23</t>
  </si>
  <si>
    <t>10:31:37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</si>
</sst>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39.217735916455247</c:v>
                </c:pt>
                <c:pt idx="1">
                  <c:v>31.553506304343944</c:v>
                </c:pt>
                <c:pt idx="2">
                  <c:v>24.711158741227361</c:v>
                </c:pt>
                <c:pt idx="3">
                  <c:v>15.269575382518711</c:v>
                </c:pt>
                <c:pt idx="4">
                  <c:v>0.78776249672556997</c:v>
                </c:pt>
                <c:pt idx="5">
                  <c:v>40.53978703067893</c:v>
                </c:pt>
                <c:pt idx="6">
                  <c:v>42.084295327885506</c:v>
                </c:pt>
                <c:pt idx="7">
                  <c:v>42.063892739431118</c:v>
                </c:pt>
                <c:pt idx="8">
                  <c:v>41.967876114313576</c:v>
                </c:pt>
                <c:pt idx="9">
                  <c:v>41.504078562785502</c:v>
                </c:pt>
                <c:pt idx="10">
                  <c:v>39.830052694469266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74.521238177811099</c:v>
                </c:pt>
                <c:pt idx="1">
                  <c:v>44.941607714421089</c:v>
                </c:pt>
                <c:pt idx="2">
                  <c:v>35.219272511108713</c:v>
                </c:pt>
                <c:pt idx="3">
                  <c:v>18.031988565803115</c:v>
                </c:pt>
                <c:pt idx="4">
                  <c:v>-1.7496698900679912</c:v>
                </c:pt>
                <c:pt idx="5">
                  <c:v>151.46164052127548</c:v>
                </c:pt>
                <c:pt idx="6">
                  <c:v>202.13251618740088</c:v>
                </c:pt>
                <c:pt idx="7">
                  <c:v>194.14841911457853</c:v>
                </c:pt>
                <c:pt idx="8">
                  <c:v>214.53699092379179</c:v>
                </c:pt>
                <c:pt idx="9">
                  <c:v>269.6364045406508</c:v>
                </c:pt>
                <c:pt idx="10">
                  <c:v>316.83389501690453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FA-A608-6E2AB8FD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21920"/>
        <c:axId val="323622248"/>
      </c:scatterChart>
      <c:valAx>
        <c:axId val="3236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2248"/>
        <c:crosses val="autoZero"/>
        <c:crossBetween val="midCat"/>
      </c:valAx>
      <c:valAx>
        <c:axId val="3236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9</xdr:row>
      <xdr:rowOff>80962</xdr:rowOff>
    </xdr:from>
    <xdr:to>
      <xdr:col>20</xdr:col>
      <xdr:colOff>523875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D35AE-D54D-4A49-B9B6-243B9743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Q31" sqref="Q31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1566745677.0999999</v>
      </c>
      <c r="C17">
        <v>0</v>
      </c>
      <c r="D17" t="s">
        <v>341</v>
      </c>
      <c r="E17" t="s">
        <v>342</v>
      </c>
      <c r="G17">
        <v>1566745677.0999999</v>
      </c>
      <c r="H17">
        <f t="shared" ref="H17:H27" si="0">CN17*AI17*(CL17-CM17)/(100*CF17*(1000-AI17*CL17))</f>
        <v>4.0605261752681117E-3</v>
      </c>
      <c r="I17">
        <f t="shared" ref="I17:I27" si="1">CN17*AI17*(CK17-CJ17*(1000-AI17*CM17)/(1000-AI17*CL17))/(100*CF17)</f>
        <v>39.217735916455247</v>
      </c>
      <c r="J17">
        <f t="shared" ref="J17:J27" si="2">CJ17 - IF(AI17&gt;1, I17*CF17*100/(AK17*CV17), 0)</f>
        <v>351.19200000000001</v>
      </c>
      <c r="K17">
        <f t="shared" ref="K17:K27" si="3">((Q17-H17/2)*J17-I17)/(Q17+H17/2)</f>
        <v>74.521238177811099</v>
      </c>
      <c r="L17">
        <f t="shared" ref="L17:L27" si="4">K17*(CO17+CP17)/1000</f>
        <v>7.4511900592146185</v>
      </c>
      <c r="M17">
        <f t="shared" ref="M17:M27" si="5">(CJ17 - IF(AI17&gt;1, I17*CF17*100/(AK17*CV17), 0))*(CO17+CP17)/1000</f>
        <v>35.114799529120809</v>
      </c>
      <c r="N17">
        <f t="shared" ref="N17:N27" si="6">2/((1/P17-1/O17)+SIGN(P17)*SQRT((1/P17-1/O17)*(1/P17-1/O17) + 4*CG17/((CG17+1)*(CG17+1))*(2*1/P17*1/O17-1/O17*1/O17)))</f>
        <v>0.2436747976015663</v>
      </c>
      <c r="O17">
        <f t="shared" ref="O17:O27" si="7">AF17+AE17*CF17+AD17*CF17*CF17</f>
        <v>2.2530219727709002</v>
      </c>
      <c r="P17">
        <f t="shared" ref="P17:P27" si="8">H17*(1000-(1000*0.61365*EXP(17.502*T17/(240.97+T17))/(CO17+CP17)+CL17)/2)/(1000*0.61365*EXP(17.502*T17/(240.97+T17))/(CO17+CP17)-CL17)</f>
        <v>0.2299230241148027</v>
      </c>
      <c r="Q17">
        <f t="shared" ref="Q17:Q27" si="9">1/((CG17+1)/(N17/1.6)+1/(O17/1.37)) + CG17/((CG17+1)/(N17/1.6) + CG17/(O17/1.37))</f>
        <v>0.14487271992840645</v>
      </c>
      <c r="R17">
        <f t="shared" ref="R17:R27" si="10">(CC17*CE17)</f>
        <v>321.452591547304</v>
      </c>
      <c r="S17">
        <f t="shared" ref="S17:S27" si="11">(CQ17+(R17+2*0.95*0.0000000567*(((CQ17+$B$7)+273)^4-(CQ17+273)^4)-44100*H17)/(1.84*29.3*O17+8*0.95*0.0000000567*(CQ17+273)^3))</f>
        <v>27.122334087148108</v>
      </c>
      <c r="T17">
        <f t="shared" ref="T17:T27" si="12">($C$7*CR17+$D$7*CS17+$E$7*S17)</f>
        <v>27.035399999999999</v>
      </c>
      <c r="U17">
        <f t="shared" ref="U17:U27" si="13">0.61365*EXP(17.502*T17/(240.97+T17))</f>
        <v>3.5866079860768219</v>
      </c>
      <c r="V17">
        <f t="shared" ref="V17:V27" si="14">(W17/X17*100)</f>
        <v>55.219776759346928</v>
      </c>
      <c r="W17">
        <f t="shared" ref="W17:W27" si="15">CL17*(CO17+CP17)/1000</f>
        <v>1.8689657873708001</v>
      </c>
      <c r="X17">
        <f t="shared" ref="X17:X27" si="16">0.61365*EXP(17.502*CQ17/(240.97+CQ17))</f>
        <v>3.3845949713196628</v>
      </c>
      <c r="Y17">
        <f t="shared" ref="Y17:Y27" si="17">(U17-CL17*(CO17+CP17)/1000)</f>
        <v>1.7176421987060217</v>
      </c>
      <c r="Z17">
        <f t="shared" ref="Z17:Z27" si="18">(-H17*44100)</f>
        <v>-179.06920432932372</v>
      </c>
      <c r="AA17">
        <f t="shared" ref="AA17:AA27" si="19">2*29.3*O17*0.92*(CQ17-T17)</f>
        <v>-119.48504239030943</v>
      </c>
      <c r="AB17">
        <f t="shared" ref="AB17:AB27" si="20">2*0.95*0.0000000567*(((CQ17+$B$7)+273)^4-(T17+273)^4)</f>
        <v>-11.393060691287083</v>
      </c>
      <c r="AC17">
        <f t="shared" ref="AC17:AC27" si="21">R17+AB17+Z17+AA17</f>
        <v>11.505284136383764</v>
      </c>
      <c r="AD17">
        <v>-4.12651526478717E-2</v>
      </c>
      <c r="AE17">
        <v>4.6323748873155199E-2</v>
      </c>
      <c r="AF17">
        <v>3.4606249748553499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52794.493138537102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827.66952941176498</v>
      </c>
      <c r="AT17">
        <v>1143.19</v>
      </c>
      <c r="AU17">
        <f t="shared" ref="AU17:AU27" si="27">1-AS17/AT17</f>
        <v>0.27600002675691271</v>
      </c>
      <c r="AV17">
        <v>0.5</v>
      </c>
      <c r="AW17">
        <f t="shared" ref="AW17:AW27" si="28">CC17</f>
        <v>1681.2642004249178</v>
      </c>
      <c r="AX17">
        <f t="shared" ref="AX17:AX27" si="29">I17</f>
        <v>39.217735916455247</v>
      </c>
      <c r="AY17">
        <f t="shared" ref="AY17:AY27" si="30">AU17*AV17*AW17</f>
        <v>232.01448215135838</v>
      </c>
      <c r="AZ17">
        <f t="shared" ref="AZ17:AZ27" si="31">BE17/AT17</f>
        <v>0.46514577629265474</v>
      </c>
      <c r="BA17">
        <f t="shared" ref="BA17:BA27" si="32">(AX17-AQ17)/AW17</f>
        <v>2.3975658427782934E-2</v>
      </c>
      <c r="BB17">
        <f t="shared" ref="BB17:BB27" si="33">(AN17-AT17)/AT17</f>
        <v>1.5609128841224993</v>
      </c>
      <c r="BC17" t="s">
        <v>344</v>
      </c>
      <c r="BD17">
        <v>611.44000000000005</v>
      </c>
      <c r="BE17">
        <f t="shared" ref="BE17:BE27" si="34">AT17-BD17</f>
        <v>531.75</v>
      </c>
      <c r="BF17">
        <f t="shared" ref="BF17:BF27" si="35">(AT17-AS17)/(AT17-BD17)</f>
        <v>0.59336242705827003</v>
      </c>
      <c r="BG17">
        <f t="shared" ref="BG17:BG27" si="36">(AN17-AT17)/(AN17-BD17)</f>
        <v>0.77041840624824598</v>
      </c>
      <c r="BH17">
        <f t="shared" ref="BH17:BH27" si="37">(AT17-AS17)/(AT17-AM17)</f>
        <v>0.54165291626357903</v>
      </c>
      <c r="BI17">
        <f t="shared" ref="BI17:BI27" si="38">(AN17-AT17)/(AN17-AM17)</f>
        <v>0.75389508592400989</v>
      </c>
      <c r="BJ17">
        <v>1576</v>
      </c>
      <c r="BK17">
        <v>300</v>
      </c>
      <c r="BL17">
        <v>300</v>
      </c>
      <c r="BM17">
        <v>300</v>
      </c>
      <c r="BN17">
        <v>10204.799999999999</v>
      </c>
      <c r="BO17">
        <v>1053.6099999999999</v>
      </c>
      <c r="BP17">
        <v>-6.8004600000000004E-3</v>
      </c>
      <c r="BQ17">
        <v>-2.0598100000000001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2000.08</v>
      </c>
      <c r="CC17">
        <f t="shared" ref="CC17:CC27" si="40">CB17*CD17</f>
        <v>1681.2642004249178</v>
      </c>
      <c r="CD17">
        <f t="shared" ref="CD17:CD27" si="41">($B$11*$D$9+$C$11*$D$9+$F$11*((DX17+DP17)/MAX(DX17+DP17+DY17, 0.1)*$I$9+DY17/MAX(DX17+DP17+DY17, 0.1)*$J$9))/($B$11+$C$11+$F$11)</f>
        <v>0.840598476273408</v>
      </c>
      <c r="CE17">
        <f t="shared" ref="CE17:CE27" si="42">($B$11*$K$9+$C$11*$K$9+$F$11*((DX17+DP17)/MAX(DX17+DP17+DY17, 0.1)*$P$9+DY17/MAX(DX17+DP17+DY17, 0.1)*$Q$9))/($B$11+$C$11+$F$11)</f>
        <v>0.19119695254681626</v>
      </c>
      <c r="CF17">
        <v>6</v>
      </c>
      <c r="CG17">
        <v>0.5</v>
      </c>
      <c r="CH17" t="s">
        <v>346</v>
      </c>
      <c r="CI17">
        <v>1566745677.0999999</v>
      </c>
      <c r="CJ17">
        <v>351.19200000000001</v>
      </c>
      <c r="CK17">
        <v>399.96499999999997</v>
      </c>
      <c r="CL17">
        <v>18.692</v>
      </c>
      <c r="CM17">
        <v>13.910399999999999</v>
      </c>
      <c r="CN17">
        <v>499.995</v>
      </c>
      <c r="CO17">
        <v>99.887500000000003</v>
      </c>
      <c r="CP17">
        <v>9.99699E-2</v>
      </c>
      <c r="CQ17">
        <v>26.0517</v>
      </c>
      <c r="CR17">
        <v>27.035399999999999</v>
      </c>
      <c r="CS17">
        <v>999.9</v>
      </c>
      <c r="CT17">
        <v>0</v>
      </c>
      <c r="CU17">
        <v>0</v>
      </c>
      <c r="CV17">
        <v>9962.5</v>
      </c>
      <c r="CW17">
        <v>0</v>
      </c>
      <c r="CX17">
        <v>1226.05</v>
      </c>
      <c r="CY17">
        <v>-48.772100000000002</v>
      </c>
      <c r="CZ17">
        <v>357.88200000000001</v>
      </c>
      <c r="DA17">
        <v>405.60700000000003</v>
      </c>
      <c r="DB17">
        <v>4.7815399999999997</v>
      </c>
      <c r="DC17">
        <v>354.56</v>
      </c>
      <c r="DD17">
        <v>399.96499999999997</v>
      </c>
      <c r="DE17">
        <v>18.91</v>
      </c>
      <c r="DF17">
        <v>13.910399999999999</v>
      </c>
      <c r="DG17">
        <v>1.8670899999999999</v>
      </c>
      <c r="DH17">
        <v>1.38948</v>
      </c>
      <c r="DI17">
        <v>16.360099999999999</v>
      </c>
      <c r="DJ17">
        <v>11.8033</v>
      </c>
      <c r="DK17">
        <v>2000.08</v>
      </c>
      <c r="DL17">
        <v>0.98000100000000001</v>
      </c>
      <c r="DM17">
        <v>1.9998599999999998E-2</v>
      </c>
      <c r="DN17">
        <v>0</v>
      </c>
      <c r="DO17">
        <v>827.48599999999999</v>
      </c>
      <c r="DP17">
        <v>4.9992900000000002</v>
      </c>
      <c r="DQ17">
        <v>19321.8</v>
      </c>
      <c r="DR17">
        <v>17315.099999999999</v>
      </c>
      <c r="DS17">
        <v>44.061999999999998</v>
      </c>
      <c r="DT17">
        <v>44.436999999999998</v>
      </c>
      <c r="DU17">
        <v>44.561999999999998</v>
      </c>
      <c r="DV17">
        <v>44.375</v>
      </c>
      <c r="DW17">
        <v>45.75</v>
      </c>
      <c r="DX17">
        <v>1955.18</v>
      </c>
      <c r="DY17">
        <v>39.9</v>
      </c>
      <c r="DZ17">
        <v>0</v>
      </c>
      <c r="EA17">
        <v>1539807676.5</v>
      </c>
      <c r="EB17">
        <v>827.66952941176498</v>
      </c>
      <c r="EC17">
        <v>-0.40073526499679601</v>
      </c>
      <c r="ED17">
        <v>-166.838232263267</v>
      </c>
      <c r="EE17">
        <v>19324.635294117601</v>
      </c>
      <c r="EF17">
        <v>10</v>
      </c>
      <c r="EG17">
        <v>1566745638.5999999</v>
      </c>
      <c r="EH17" t="s">
        <v>347</v>
      </c>
      <c r="EI17">
        <v>1</v>
      </c>
      <c r="EJ17">
        <v>-3.3679999999999999</v>
      </c>
      <c r="EK17">
        <v>-0.218</v>
      </c>
      <c r="EL17">
        <v>400</v>
      </c>
      <c r="EM17">
        <v>14</v>
      </c>
      <c r="EN17">
        <v>0.05</v>
      </c>
      <c r="EO17">
        <v>0.02</v>
      </c>
      <c r="EP17">
        <v>39.234790141384103</v>
      </c>
      <c r="EQ17">
        <v>-9.0650105045990401E-2</v>
      </c>
      <c r="ER17">
        <v>3.85465818996985E-2</v>
      </c>
      <c r="ES17">
        <v>1</v>
      </c>
      <c r="ET17">
        <v>0.24682696848467101</v>
      </c>
      <c r="EU17">
        <v>-1.9715081089982999E-2</v>
      </c>
      <c r="EV17">
        <v>1.92412945711683E-3</v>
      </c>
      <c r="EW17">
        <v>1</v>
      </c>
      <c r="EX17">
        <v>2</v>
      </c>
      <c r="EY17">
        <v>2</v>
      </c>
      <c r="EZ17" t="s">
        <v>348</v>
      </c>
      <c r="FA17">
        <v>2.93729</v>
      </c>
      <c r="FB17">
        <v>2.6375199999999999</v>
      </c>
      <c r="FC17">
        <v>8.2587099999999997E-2</v>
      </c>
      <c r="FD17">
        <v>9.2090500000000006E-2</v>
      </c>
      <c r="FE17">
        <v>9.2171699999999995E-2</v>
      </c>
      <c r="FF17">
        <v>7.4554099999999998E-2</v>
      </c>
      <c r="FG17">
        <v>32772.699999999997</v>
      </c>
      <c r="FH17">
        <v>28418.7</v>
      </c>
      <c r="FI17">
        <v>31063.1</v>
      </c>
      <c r="FJ17">
        <v>27434.400000000001</v>
      </c>
      <c r="FK17">
        <v>39519.199999999997</v>
      </c>
      <c r="FL17">
        <v>38361.300000000003</v>
      </c>
      <c r="FM17">
        <v>43564</v>
      </c>
      <c r="FN17">
        <v>42325</v>
      </c>
      <c r="FO17">
        <v>2.0132300000000001</v>
      </c>
      <c r="FP17">
        <v>1.9642999999999999</v>
      </c>
      <c r="FQ17">
        <v>0.165269</v>
      </c>
      <c r="FR17">
        <v>0</v>
      </c>
      <c r="FS17">
        <v>24.326699999999999</v>
      </c>
      <c r="FT17">
        <v>999.9</v>
      </c>
      <c r="FU17">
        <v>53.54</v>
      </c>
      <c r="FV17">
        <v>27.06</v>
      </c>
      <c r="FW17">
        <v>19.250900000000001</v>
      </c>
      <c r="FX17">
        <v>58.916400000000003</v>
      </c>
      <c r="FY17">
        <v>40.6691</v>
      </c>
      <c r="FZ17">
        <v>1</v>
      </c>
      <c r="GA17">
        <v>1.57927E-2</v>
      </c>
      <c r="GB17">
        <v>1.4482600000000001</v>
      </c>
      <c r="GC17">
        <v>20.355599999999999</v>
      </c>
      <c r="GD17">
        <v>5.2408000000000001</v>
      </c>
      <c r="GE17">
        <v>12.0639</v>
      </c>
      <c r="GF17">
        <v>4.9715499999999997</v>
      </c>
      <c r="GG17">
        <v>3.2900499999999999</v>
      </c>
      <c r="GH17">
        <v>9999</v>
      </c>
      <c r="GI17">
        <v>9999</v>
      </c>
      <c r="GJ17">
        <v>9999</v>
      </c>
      <c r="GK17">
        <v>449.1</v>
      </c>
      <c r="GL17">
        <v>1.88693</v>
      </c>
      <c r="GM17">
        <v>1.88293</v>
      </c>
      <c r="GN17">
        <v>1.88144</v>
      </c>
      <c r="GO17">
        <v>1.8821699999999999</v>
      </c>
      <c r="GP17">
        <v>1.8775900000000001</v>
      </c>
      <c r="GQ17">
        <v>1.8793800000000001</v>
      </c>
      <c r="GR17">
        <v>1.87879</v>
      </c>
      <c r="GS17">
        <v>1.8858600000000001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-3.3679999999999999</v>
      </c>
      <c r="HH17">
        <v>-0.218</v>
      </c>
      <c r="HI17">
        <v>2</v>
      </c>
      <c r="HJ17">
        <v>518.78200000000004</v>
      </c>
      <c r="HK17">
        <v>550.72500000000002</v>
      </c>
      <c r="HL17">
        <v>23.081700000000001</v>
      </c>
      <c r="HM17">
        <v>27.4099</v>
      </c>
      <c r="HN17">
        <v>30.000299999999999</v>
      </c>
      <c r="HO17">
        <v>27.4328</v>
      </c>
      <c r="HP17">
        <v>27.487400000000001</v>
      </c>
      <c r="HQ17">
        <v>19.2684</v>
      </c>
      <c r="HR17">
        <v>34.017800000000001</v>
      </c>
      <c r="HS17">
        <v>0</v>
      </c>
      <c r="HT17">
        <v>23.064900000000002</v>
      </c>
      <c r="HU17">
        <v>400</v>
      </c>
      <c r="HV17">
        <v>13.925599999999999</v>
      </c>
      <c r="HW17">
        <v>100.77</v>
      </c>
      <c r="HX17">
        <v>101.97199999999999</v>
      </c>
    </row>
    <row r="18" spans="1:232" x14ac:dyDescent="0.25">
      <c r="A18">
        <v>2</v>
      </c>
      <c r="B18">
        <v>1566745780.5999999</v>
      </c>
      <c r="C18">
        <v>103.5</v>
      </c>
      <c r="D18" t="s">
        <v>353</v>
      </c>
      <c r="E18" t="s">
        <v>354</v>
      </c>
      <c r="G18">
        <v>1566745780.5999999</v>
      </c>
      <c r="H18">
        <f t="shared" si="0"/>
        <v>4.1518047030518514E-3</v>
      </c>
      <c r="I18">
        <f t="shared" si="1"/>
        <v>31.553506304343944</v>
      </c>
      <c r="J18">
        <f t="shared" si="2"/>
        <v>260.87799999999999</v>
      </c>
      <c r="K18">
        <f t="shared" si="3"/>
        <v>44.941607714421089</v>
      </c>
      <c r="L18">
        <f t="shared" si="4"/>
        <v>4.4936354759545001</v>
      </c>
      <c r="M18">
        <f t="shared" si="5"/>
        <v>26.0847507535848</v>
      </c>
      <c r="N18">
        <f t="shared" si="6"/>
        <v>0.25105609749032015</v>
      </c>
      <c r="O18">
        <f t="shared" si="7"/>
        <v>2.259742079974691</v>
      </c>
      <c r="P18">
        <f t="shared" si="8"/>
        <v>0.23652595595127099</v>
      </c>
      <c r="Q18">
        <f t="shared" si="9"/>
        <v>0.14906407209291289</v>
      </c>
      <c r="R18">
        <f t="shared" si="10"/>
        <v>321.44461158314215</v>
      </c>
      <c r="S18">
        <f t="shared" si="11"/>
        <v>27.017044318449738</v>
      </c>
      <c r="T18">
        <f t="shared" si="12"/>
        <v>27.016500000000001</v>
      </c>
      <c r="U18">
        <f t="shared" si="13"/>
        <v>3.5826296731845777</v>
      </c>
      <c r="V18">
        <f t="shared" si="14"/>
        <v>55.647406087415888</v>
      </c>
      <c r="W18">
        <f t="shared" si="15"/>
        <v>1.8754107688630799</v>
      </c>
      <c r="X18">
        <f t="shared" si="16"/>
        <v>3.3701674538378628</v>
      </c>
      <c r="Y18">
        <f t="shared" si="17"/>
        <v>1.7072189043214978</v>
      </c>
      <c r="Z18">
        <f t="shared" si="18"/>
        <v>-183.09458740458663</v>
      </c>
      <c r="AA18">
        <f t="shared" si="19"/>
        <v>-126.33482197117246</v>
      </c>
      <c r="AB18">
        <f t="shared" si="20"/>
        <v>-12.004898402331955</v>
      </c>
      <c r="AC18">
        <f t="shared" si="21"/>
        <v>1.0303805051108839E-2</v>
      </c>
      <c r="AD18">
        <v>-4.1446533578606101E-2</v>
      </c>
      <c r="AE18">
        <v>4.6527364857746799E-2</v>
      </c>
      <c r="AF18">
        <v>3.47265309965803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53029.9566672164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814.48176470588203</v>
      </c>
      <c r="AT18">
        <v>1062.6600000000001</v>
      </c>
      <c r="AU18">
        <f t="shared" si="27"/>
        <v>0.23354434653992628</v>
      </c>
      <c r="AV18">
        <v>0.5</v>
      </c>
      <c r="AW18">
        <f t="shared" si="28"/>
        <v>1681.2222004249284</v>
      </c>
      <c r="AX18">
        <f t="shared" si="29"/>
        <v>31.553506304343944</v>
      </c>
      <c r="AY18">
        <f t="shared" si="30"/>
        <v>196.31997009332844</v>
      </c>
      <c r="AZ18">
        <f t="shared" si="31"/>
        <v>0.41110044605047719</v>
      </c>
      <c r="BA18">
        <f t="shared" si="32"/>
        <v>1.941753242128557E-2</v>
      </c>
      <c r="BB18">
        <f t="shared" si="33"/>
        <v>1.7549827790638586</v>
      </c>
      <c r="BC18" t="s">
        <v>356</v>
      </c>
      <c r="BD18">
        <v>625.79999999999995</v>
      </c>
      <c r="BE18">
        <f t="shared" si="34"/>
        <v>436.86000000000013</v>
      </c>
      <c r="BF18">
        <f t="shared" si="35"/>
        <v>0.56809558049287634</v>
      </c>
      <c r="BG18">
        <f t="shared" si="36"/>
        <v>0.81021022586573166</v>
      </c>
      <c r="BH18">
        <f t="shared" si="37"/>
        <v>0.49439459650117884</v>
      </c>
      <c r="BI18">
        <f t="shared" si="38"/>
        <v>0.78791800164422177</v>
      </c>
      <c r="BJ18">
        <v>1578</v>
      </c>
      <c r="BK18">
        <v>300</v>
      </c>
      <c r="BL18">
        <v>300</v>
      </c>
      <c r="BM18">
        <v>300</v>
      </c>
      <c r="BN18">
        <v>10204</v>
      </c>
      <c r="BO18">
        <v>993.06799999999998</v>
      </c>
      <c r="BP18">
        <v>-6.7996599999999999E-3</v>
      </c>
      <c r="BQ18">
        <v>-0.66632100000000005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2000.03</v>
      </c>
      <c r="CC18">
        <f t="shared" si="40"/>
        <v>1681.2222004249284</v>
      </c>
      <c r="CD18">
        <f t="shared" si="41"/>
        <v>0.84059849123509567</v>
      </c>
      <c r="CE18">
        <f t="shared" si="42"/>
        <v>0.19119698247019171</v>
      </c>
      <c r="CF18">
        <v>6</v>
      </c>
      <c r="CG18">
        <v>0.5</v>
      </c>
      <c r="CH18" t="s">
        <v>346</v>
      </c>
      <c r="CI18">
        <v>1566745780.5999999</v>
      </c>
      <c r="CJ18">
        <v>260.87799999999999</v>
      </c>
      <c r="CK18">
        <v>300.04500000000002</v>
      </c>
      <c r="CL18">
        <v>18.7563</v>
      </c>
      <c r="CM18">
        <v>13.8672</v>
      </c>
      <c r="CN18">
        <v>499.96100000000001</v>
      </c>
      <c r="CO18">
        <v>99.888400000000004</v>
      </c>
      <c r="CP18">
        <v>9.9911600000000003E-2</v>
      </c>
      <c r="CQ18">
        <v>25.979500000000002</v>
      </c>
      <c r="CR18">
        <v>27.016500000000001</v>
      </c>
      <c r="CS18">
        <v>999.9</v>
      </c>
      <c r="CT18">
        <v>0</v>
      </c>
      <c r="CU18">
        <v>0</v>
      </c>
      <c r="CV18">
        <v>10006.200000000001</v>
      </c>
      <c r="CW18">
        <v>0</v>
      </c>
      <c r="CX18">
        <v>1188.69</v>
      </c>
      <c r="CY18">
        <v>-39.167200000000001</v>
      </c>
      <c r="CZ18">
        <v>265.86399999999998</v>
      </c>
      <c r="DA18">
        <v>304.26400000000001</v>
      </c>
      <c r="DB18">
        <v>4.8891499999999999</v>
      </c>
      <c r="DC18">
        <v>264.13</v>
      </c>
      <c r="DD18">
        <v>300.04500000000002</v>
      </c>
      <c r="DE18">
        <v>18.970300000000002</v>
      </c>
      <c r="DF18">
        <v>13.8672</v>
      </c>
      <c r="DG18">
        <v>1.87354</v>
      </c>
      <c r="DH18">
        <v>1.38517</v>
      </c>
      <c r="DI18">
        <v>16.414200000000001</v>
      </c>
      <c r="DJ18">
        <v>11.7563</v>
      </c>
      <c r="DK18">
        <v>2000.03</v>
      </c>
      <c r="DL18">
        <v>0.98000100000000001</v>
      </c>
      <c r="DM18">
        <v>1.9998599999999998E-2</v>
      </c>
      <c r="DN18">
        <v>0</v>
      </c>
      <c r="DO18">
        <v>814.06299999999999</v>
      </c>
      <c r="DP18">
        <v>4.9992900000000002</v>
      </c>
      <c r="DQ18">
        <v>19248.2</v>
      </c>
      <c r="DR18">
        <v>17314.599999999999</v>
      </c>
      <c r="DS18">
        <v>44.311999999999998</v>
      </c>
      <c r="DT18">
        <v>44.436999999999998</v>
      </c>
      <c r="DU18">
        <v>44.75</v>
      </c>
      <c r="DV18">
        <v>44.375</v>
      </c>
      <c r="DW18">
        <v>46.311999999999998</v>
      </c>
      <c r="DX18">
        <v>1955.13</v>
      </c>
      <c r="DY18">
        <v>39.9</v>
      </c>
      <c r="DZ18">
        <v>0</v>
      </c>
      <c r="EA18">
        <v>103.10000014305101</v>
      </c>
      <c r="EB18">
        <v>814.48176470588203</v>
      </c>
      <c r="EC18">
        <v>-6.7894607738461197</v>
      </c>
      <c r="ED18">
        <v>-188.08823649129801</v>
      </c>
      <c r="EE18">
        <v>19250.317647058801</v>
      </c>
      <c r="EF18">
        <v>10</v>
      </c>
      <c r="EG18">
        <v>1566745749.0999999</v>
      </c>
      <c r="EH18" t="s">
        <v>357</v>
      </c>
      <c r="EI18">
        <v>2</v>
      </c>
      <c r="EJ18">
        <v>-3.2519999999999998</v>
      </c>
      <c r="EK18">
        <v>-0.214</v>
      </c>
      <c r="EL18">
        <v>300</v>
      </c>
      <c r="EM18">
        <v>14</v>
      </c>
      <c r="EN18">
        <v>0.06</v>
      </c>
      <c r="EO18">
        <v>0.03</v>
      </c>
      <c r="EP18">
        <v>31.341072797632101</v>
      </c>
      <c r="EQ18">
        <v>9.7720974976111E-2</v>
      </c>
      <c r="ER18">
        <v>9.9671380083223599E-2</v>
      </c>
      <c r="ES18">
        <v>1</v>
      </c>
      <c r="ET18">
        <v>0.24870356225437601</v>
      </c>
      <c r="EU18">
        <v>4.5096168107982698E-2</v>
      </c>
      <c r="EV18">
        <v>6.8083545048593496E-3</v>
      </c>
      <c r="EW18">
        <v>1</v>
      </c>
      <c r="EX18">
        <v>2</v>
      </c>
      <c r="EY18">
        <v>2</v>
      </c>
      <c r="EZ18" t="s">
        <v>348</v>
      </c>
      <c r="FA18">
        <v>2.9371100000000001</v>
      </c>
      <c r="FB18">
        <v>2.6374599999999999</v>
      </c>
      <c r="FC18">
        <v>6.4995600000000001E-2</v>
      </c>
      <c r="FD18">
        <v>7.3372599999999996E-2</v>
      </c>
      <c r="FE18">
        <v>9.2372800000000005E-2</v>
      </c>
      <c r="FF18">
        <v>7.4372999999999995E-2</v>
      </c>
      <c r="FG18">
        <v>33399.1</v>
      </c>
      <c r="FH18">
        <v>29003.1</v>
      </c>
      <c r="FI18">
        <v>31061.5</v>
      </c>
      <c r="FJ18">
        <v>27433.200000000001</v>
      </c>
      <c r="FK18">
        <v>39506.9</v>
      </c>
      <c r="FL18">
        <v>38365.300000000003</v>
      </c>
      <c r="FM18">
        <v>43562.5</v>
      </c>
      <c r="FN18">
        <v>42323.4</v>
      </c>
      <c r="FO18">
        <v>2.0122</v>
      </c>
      <c r="FP18">
        <v>1.9621500000000001</v>
      </c>
      <c r="FQ18">
        <v>0.16244900000000001</v>
      </c>
      <c r="FR18">
        <v>0</v>
      </c>
      <c r="FS18">
        <v>24.354099999999999</v>
      </c>
      <c r="FT18">
        <v>999.9</v>
      </c>
      <c r="FU18">
        <v>53.417999999999999</v>
      </c>
      <c r="FV18">
        <v>27.15</v>
      </c>
      <c r="FW18">
        <v>19.310199999999998</v>
      </c>
      <c r="FX18">
        <v>59.446399999999997</v>
      </c>
      <c r="FY18">
        <v>40.693100000000001</v>
      </c>
      <c r="FZ18">
        <v>1</v>
      </c>
      <c r="GA18">
        <v>2.0198199999999999E-2</v>
      </c>
      <c r="GB18">
        <v>1.5725499999999999</v>
      </c>
      <c r="GC18">
        <v>20.354099999999999</v>
      </c>
      <c r="GD18">
        <v>5.2389999999999999</v>
      </c>
      <c r="GE18">
        <v>12.0639</v>
      </c>
      <c r="GF18">
        <v>4.9713500000000002</v>
      </c>
      <c r="GG18">
        <v>3.2899799999999999</v>
      </c>
      <c r="GH18">
        <v>9999</v>
      </c>
      <c r="GI18">
        <v>9999</v>
      </c>
      <c r="GJ18">
        <v>9999</v>
      </c>
      <c r="GK18">
        <v>449.1</v>
      </c>
      <c r="GL18">
        <v>1.88693</v>
      </c>
      <c r="GM18">
        <v>1.88293</v>
      </c>
      <c r="GN18">
        <v>1.88141</v>
      </c>
      <c r="GO18">
        <v>1.88218</v>
      </c>
      <c r="GP18">
        <v>1.8775900000000001</v>
      </c>
      <c r="GQ18">
        <v>1.8794</v>
      </c>
      <c r="GR18">
        <v>1.8788100000000001</v>
      </c>
      <c r="GS18">
        <v>1.8858699999999999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-3.2519999999999998</v>
      </c>
      <c r="HH18">
        <v>-0.214</v>
      </c>
      <c r="HI18">
        <v>2</v>
      </c>
      <c r="HJ18">
        <v>518.63199999999995</v>
      </c>
      <c r="HK18">
        <v>549.67600000000004</v>
      </c>
      <c r="HL18">
        <v>22.961400000000001</v>
      </c>
      <c r="HM18">
        <v>27.471900000000002</v>
      </c>
      <c r="HN18">
        <v>30.000299999999999</v>
      </c>
      <c r="HO18">
        <v>27.490600000000001</v>
      </c>
      <c r="HP18">
        <v>27.541599999999999</v>
      </c>
      <c r="HQ18">
        <v>15.376300000000001</v>
      </c>
      <c r="HR18">
        <v>34.841099999999997</v>
      </c>
      <c r="HS18">
        <v>0</v>
      </c>
      <c r="HT18">
        <v>22.9648</v>
      </c>
      <c r="HU18">
        <v>300</v>
      </c>
      <c r="HV18">
        <v>13.7759</v>
      </c>
      <c r="HW18">
        <v>100.76600000000001</v>
      </c>
      <c r="HX18">
        <v>101.968</v>
      </c>
    </row>
    <row r="19" spans="1:232" x14ac:dyDescent="0.25">
      <c r="A19">
        <v>3</v>
      </c>
      <c r="B19">
        <v>1566745901.0999999</v>
      </c>
      <c r="C19">
        <v>224</v>
      </c>
      <c r="D19" t="s">
        <v>358</v>
      </c>
      <c r="E19" t="s">
        <v>359</v>
      </c>
      <c r="G19">
        <v>1566745901.0999999</v>
      </c>
      <c r="H19">
        <f t="shared" si="0"/>
        <v>5.0290178447950761E-3</v>
      </c>
      <c r="I19">
        <f t="shared" si="1"/>
        <v>24.711158741227361</v>
      </c>
      <c r="J19">
        <f t="shared" si="2"/>
        <v>169.29900000000001</v>
      </c>
      <c r="K19">
        <f t="shared" si="3"/>
        <v>35.219272511108713</v>
      </c>
      <c r="L19">
        <f t="shared" si="4"/>
        <v>3.5216661741656741</v>
      </c>
      <c r="M19">
        <f t="shared" si="5"/>
        <v>16.928645003442902</v>
      </c>
      <c r="N19">
        <f t="shared" si="6"/>
        <v>0.32126476316348096</v>
      </c>
      <c r="O19">
        <f t="shared" si="7"/>
        <v>2.2606799690365551</v>
      </c>
      <c r="P19">
        <f t="shared" si="8"/>
        <v>0.29788638307287574</v>
      </c>
      <c r="Q19">
        <f t="shared" si="9"/>
        <v>0.18813747786248924</v>
      </c>
      <c r="R19">
        <f t="shared" si="10"/>
        <v>321.43503562615041</v>
      </c>
      <c r="S19">
        <f t="shared" si="11"/>
        <v>26.912453149268202</v>
      </c>
      <c r="T19">
        <f t="shared" si="12"/>
        <v>26.825500000000002</v>
      </c>
      <c r="U19">
        <f t="shared" si="13"/>
        <v>3.5426412151975759</v>
      </c>
      <c r="V19">
        <f t="shared" si="14"/>
        <v>55.774317967396257</v>
      </c>
      <c r="W19">
        <f t="shared" si="15"/>
        <v>1.9004791089400201</v>
      </c>
      <c r="X19">
        <f t="shared" si="16"/>
        <v>3.4074448208420489</v>
      </c>
      <c r="Y19">
        <f t="shared" si="17"/>
        <v>1.6421621062575558</v>
      </c>
      <c r="Z19">
        <f t="shared" si="18"/>
        <v>-221.77968695546286</v>
      </c>
      <c r="AA19">
        <f t="shared" si="19"/>
        <v>-80.439333803861203</v>
      </c>
      <c r="AB19">
        <f t="shared" si="20"/>
        <v>-7.6403282613425727</v>
      </c>
      <c r="AC19">
        <f t="shared" si="21"/>
        <v>11.575686605483767</v>
      </c>
      <c r="AD19">
        <v>-4.14718871566023E-2</v>
      </c>
      <c r="AE19">
        <v>4.6555826470143002E-2</v>
      </c>
      <c r="AF19">
        <v>3.4743329478533802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53028.164681090777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815.50523529411805</v>
      </c>
      <c r="AT19">
        <v>1012.8</v>
      </c>
      <c r="AU19">
        <f t="shared" si="27"/>
        <v>0.19480130796394346</v>
      </c>
      <c r="AV19">
        <v>0.5</v>
      </c>
      <c r="AW19">
        <f t="shared" si="28"/>
        <v>1681.1718004249412</v>
      </c>
      <c r="AX19">
        <f t="shared" si="29"/>
        <v>24.711158741227361</v>
      </c>
      <c r="AY19">
        <f t="shared" si="30"/>
        <v>163.74723281743815</v>
      </c>
      <c r="AZ19">
        <f t="shared" si="31"/>
        <v>0.37022116903633484</v>
      </c>
      <c r="BA19">
        <f t="shared" si="32"/>
        <v>1.5348127427843769E-2</v>
      </c>
      <c r="BB19">
        <f t="shared" si="33"/>
        <v>1.8906101895734599</v>
      </c>
      <c r="BC19" t="s">
        <v>361</v>
      </c>
      <c r="BD19">
        <v>637.84</v>
      </c>
      <c r="BE19">
        <f t="shared" si="34"/>
        <v>374.95999999999992</v>
      </c>
      <c r="BF19">
        <f t="shared" si="35"/>
        <v>0.52617549793546492</v>
      </c>
      <c r="BG19">
        <f t="shared" si="36"/>
        <v>0.83624556178131437</v>
      </c>
      <c r="BH19">
        <f t="shared" si="37"/>
        <v>0.43637301573877962</v>
      </c>
      <c r="BI19">
        <f t="shared" si="38"/>
        <v>0.80898322675051471</v>
      </c>
      <c r="BJ19">
        <v>1580</v>
      </c>
      <c r="BK19">
        <v>300</v>
      </c>
      <c r="BL19">
        <v>300</v>
      </c>
      <c r="BM19">
        <v>300</v>
      </c>
      <c r="BN19">
        <v>10203.700000000001</v>
      </c>
      <c r="BO19">
        <v>957.928</v>
      </c>
      <c r="BP19">
        <v>-6.7989900000000004E-3</v>
      </c>
      <c r="BQ19">
        <v>0.77862500000000001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1999.97</v>
      </c>
      <c r="CC19">
        <f t="shared" si="40"/>
        <v>1681.1718004249412</v>
      </c>
      <c r="CD19">
        <f t="shared" si="41"/>
        <v>0.84059850919010848</v>
      </c>
      <c r="CE19">
        <f t="shared" si="42"/>
        <v>0.19119701838021724</v>
      </c>
      <c r="CF19">
        <v>6</v>
      </c>
      <c r="CG19">
        <v>0.5</v>
      </c>
      <c r="CH19" t="s">
        <v>346</v>
      </c>
      <c r="CI19">
        <v>1566745901.0999999</v>
      </c>
      <c r="CJ19">
        <v>169.29900000000001</v>
      </c>
      <c r="CK19">
        <v>199.97499999999999</v>
      </c>
      <c r="CL19">
        <v>19.0062</v>
      </c>
      <c r="CM19">
        <v>13.085900000000001</v>
      </c>
      <c r="CN19">
        <v>499.98500000000001</v>
      </c>
      <c r="CO19">
        <v>99.892600000000002</v>
      </c>
      <c r="CP19">
        <v>9.9987099999999995E-2</v>
      </c>
      <c r="CQ19">
        <v>26.165500000000002</v>
      </c>
      <c r="CR19">
        <v>26.825500000000002</v>
      </c>
      <c r="CS19">
        <v>999.9</v>
      </c>
      <c r="CT19">
        <v>0</v>
      </c>
      <c r="CU19">
        <v>0</v>
      </c>
      <c r="CV19">
        <v>10011.9</v>
      </c>
      <c r="CW19">
        <v>0</v>
      </c>
      <c r="CX19">
        <v>1311.08</v>
      </c>
      <c r="CY19">
        <v>-30.6755</v>
      </c>
      <c r="CZ19">
        <v>172.57900000000001</v>
      </c>
      <c r="DA19">
        <v>202.626</v>
      </c>
      <c r="DB19">
        <v>5.9203099999999997</v>
      </c>
      <c r="DC19">
        <v>172.54499999999999</v>
      </c>
      <c r="DD19">
        <v>199.97499999999999</v>
      </c>
      <c r="DE19">
        <v>19.2272</v>
      </c>
      <c r="DF19">
        <v>13.085900000000001</v>
      </c>
      <c r="DG19">
        <v>1.8985799999999999</v>
      </c>
      <c r="DH19">
        <v>1.3071900000000001</v>
      </c>
      <c r="DI19">
        <v>16.623000000000001</v>
      </c>
      <c r="DJ19">
        <v>10.8817</v>
      </c>
      <c r="DK19">
        <v>1999.97</v>
      </c>
      <c r="DL19">
        <v>0.98000100000000001</v>
      </c>
      <c r="DM19">
        <v>1.9998599999999998E-2</v>
      </c>
      <c r="DN19">
        <v>0</v>
      </c>
      <c r="DO19">
        <v>814.69799999999998</v>
      </c>
      <c r="DP19">
        <v>4.9992900000000002</v>
      </c>
      <c r="DQ19">
        <v>19175.099999999999</v>
      </c>
      <c r="DR19">
        <v>17314.2</v>
      </c>
      <c r="DS19">
        <v>44.375</v>
      </c>
      <c r="DT19">
        <v>44.25</v>
      </c>
      <c r="DU19">
        <v>44.75</v>
      </c>
      <c r="DV19">
        <v>44.375</v>
      </c>
      <c r="DW19">
        <v>46.25</v>
      </c>
      <c r="DX19">
        <v>1955.07</v>
      </c>
      <c r="DY19">
        <v>39.9</v>
      </c>
      <c r="DZ19">
        <v>0</v>
      </c>
      <c r="EA19">
        <v>120.200000047684</v>
      </c>
      <c r="EB19">
        <v>815.50523529411805</v>
      </c>
      <c r="EC19">
        <v>-6.8688724740069604</v>
      </c>
      <c r="ED19">
        <v>-571.76470202083499</v>
      </c>
      <c r="EE19">
        <v>19222.5058823529</v>
      </c>
      <c r="EF19">
        <v>10</v>
      </c>
      <c r="EG19">
        <v>1566745846.0999999</v>
      </c>
      <c r="EH19" t="s">
        <v>362</v>
      </c>
      <c r="EI19">
        <v>3</v>
      </c>
      <c r="EJ19">
        <v>-3.246</v>
      </c>
      <c r="EK19">
        <v>-0.221</v>
      </c>
      <c r="EL19">
        <v>200</v>
      </c>
      <c r="EM19">
        <v>14</v>
      </c>
      <c r="EN19">
        <v>0.08</v>
      </c>
      <c r="EO19">
        <v>0.02</v>
      </c>
      <c r="EP19">
        <v>24.244890187705099</v>
      </c>
      <c r="EQ19">
        <v>3.0250885261009102</v>
      </c>
      <c r="ER19">
        <v>0.291395912229162</v>
      </c>
      <c r="ES19">
        <v>0</v>
      </c>
      <c r="ET19">
        <v>0.30869217248146902</v>
      </c>
      <c r="EU19">
        <v>6.4396719351498197E-2</v>
      </c>
      <c r="EV19">
        <v>6.2198497797792702E-3</v>
      </c>
      <c r="EW19">
        <v>1</v>
      </c>
      <c r="EX19">
        <v>1</v>
      </c>
      <c r="EY19">
        <v>2</v>
      </c>
      <c r="EZ19" t="s">
        <v>363</v>
      </c>
      <c r="FA19">
        <v>2.9371</v>
      </c>
      <c r="FB19">
        <v>2.63754</v>
      </c>
      <c r="FC19">
        <v>4.4869199999999998E-2</v>
      </c>
      <c r="FD19">
        <v>5.20674E-2</v>
      </c>
      <c r="FE19">
        <v>9.3268599999999993E-2</v>
      </c>
      <c r="FF19">
        <v>7.1225399999999994E-2</v>
      </c>
      <c r="FG19">
        <v>34115</v>
      </c>
      <c r="FH19">
        <v>29668.2</v>
      </c>
      <c r="FI19">
        <v>31058.799999999999</v>
      </c>
      <c r="FJ19">
        <v>27431.8</v>
      </c>
      <c r="FK19">
        <v>39462</v>
      </c>
      <c r="FL19">
        <v>38492.400000000001</v>
      </c>
      <c r="FM19">
        <v>43559.199999999997</v>
      </c>
      <c r="FN19">
        <v>42322.1</v>
      </c>
      <c r="FO19">
        <v>2.01335</v>
      </c>
      <c r="FP19">
        <v>1.9594</v>
      </c>
      <c r="FQ19">
        <v>0.15044199999999999</v>
      </c>
      <c r="FR19">
        <v>0</v>
      </c>
      <c r="FS19">
        <v>24.359500000000001</v>
      </c>
      <c r="FT19">
        <v>999.9</v>
      </c>
      <c r="FU19">
        <v>53.320999999999998</v>
      </c>
      <c r="FV19">
        <v>27.201000000000001</v>
      </c>
      <c r="FW19">
        <v>19.331900000000001</v>
      </c>
      <c r="FX19">
        <v>59.496400000000001</v>
      </c>
      <c r="FY19">
        <v>40.733199999999997</v>
      </c>
      <c r="FZ19">
        <v>1</v>
      </c>
      <c r="GA19">
        <v>2.2347599999999999E-2</v>
      </c>
      <c r="GB19">
        <v>0.25157400000000002</v>
      </c>
      <c r="GC19">
        <v>20.362500000000001</v>
      </c>
      <c r="GD19">
        <v>5.2406499999999996</v>
      </c>
      <c r="GE19">
        <v>12.0639</v>
      </c>
      <c r="GF19">
        <v>4.9714999999999998</v>
      </c>
      <c r="GG19">
        <v>3.2900800000000001</v>
      </c>
      <c r="GH19">
        <v>9999</v>
      </c>
      <c r="GI19">
        <v>9999</v>
      </c>
      <c r="GJ19">
        <v>9999</v>
      </c>
      <c r="GK19">
        <v>449.1</v>
      </c>
      <c r="GL19">
        <v>1.88697</v>
      </c>
      <c r="GM19">
        <v>1.88293</v>
      </c>
      <c r="GN19">
        <v>1.88144</v>
      </c>
      <c r="GO19">
        <v>1.8821699999999999</v>
      </c>
      <c r="GP19">
        <v>1.8775900000000001</v>
      </c>
      <c r="GQ19">
        <v>1.8794200000000001</v>
      </c>
      <c r="GR19">
        <v>1.8788100000000001</v>
      </c>
      <c r="GS19">
        <v>1.8858699999999999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-3.246</v>
      </c>
      <c r="HH19">
        <v>-0.221</v>
      </c>
      <c r="HI19">
        <v>2</v>
      </c>
      <c r="HJ19">
        <v>519.82299999999998</v>
      </c>
      <c r="HK19">
        <v>548.20399999999995</v>
      </c>
      <c r="HL19">
        <v>23.938099999999999</v>
      </c>
      <c r="HM19">
        <v>27.528199999999998</v>
      </c>
      <c r="HN19">
        <v>30.0002</v>
      </c>
      <c r="HO19">
        <v>27.545500000000001</v>
      </c>
      <c r="HP19">
        <v>27.5976</v>
      </c>
      <c r="HQ19">
        <v>11.348000000000001</v>
      </c>
      <c r="HR19">
        <v>39.210599999999999</v>
      </c>
      <c r="HS19">
        <v>0</v>
      </c>
      <c r="HT19">
        <v>24.0395</v>
      </c>
      <c r="HU19">
        <v>200</v>
      </c>
      <c r="HV19">
        <v>12.914099999999999</v>
      </c>
      <c r="HW19">
        <v>100.75700000000001</v>
      </c>
      <c r="HX19">
        <v>101.964</v>
      </c>
    </row>
    <row r="20" spans="1:232" x14ac:dyDescent="0.25">
      <c r="A20">
        <v>4</v>
      </c>
      <c r="B20">
        <v>1566746021.5999999</v>
      </c>
      <c r="C20">
        <v>344.5</v>
      </c>
      <c r="D20" t="s">
        <v>364</v>
      </c>
      <c r="E20" t="s">
        <v>365</v>
      </c>
      <c r="G20">
        <v>1566746021.5999999</v>
      </c>
      <c r="H20">
        <f t="shared" si="0"/>
        <v>6.3608539017499096E-3</v>
      </c>
      <c r="I20">
        <f t="shared" si="1"/>
        <v>15.269575382518711</v>
      </c>
      <c r="J20">
        <f t="shared" si="2"/>
        <v>81.102400000000003</v>
      </c>
      <c r="K20">
        <f t="shared" si="3"/>
        <v>18.031988565803115</v>
      </c>
      <c r="L20">
        <f t="shared" si="4"/>
        <v>1.80312259389107</v>
      </c>
      <c r="M20">
        <f t="shared" si="5"/>
        <v>8.1098969936196799</v>
      </c>
      <c r="N20">
        <f t="shared" si="6"/>
        <v>0.43091167570590316</v>
      </c>
      <c r="O20">
        <f t="shared" si="7"/>
        <v>2.2644491709961994</v>
      </c>
      <c r="P20">
        <f t="shared" si="8"/>
        <v>0.39000250528445785</v>
      </c>
      <c r="Q20">
        <f t="shared" si="9"/>
        <v>0.24710263829390144</v>
      </c>
      <c r="R20">
        <f t="shared" si="10"/>
        <v>321.45578353296929</v>
      </c>
      <c r="S20">
        <f t="shared" si="11"/>
        <v>27.21531180700195</v>
      </c>
      <c r="T20">
        <f t="shared" si="12"/>
        <v>26.973299999999998</v>
      </c>
      <c r="U20">
        <f t="shared" si="13"/>
        <v>3.5735508481973648</v>
      </c>
      <c r="V20">
        <f t="shared" si="14"/>
        <v>55.84107917229607</v>
      </c>
      <c r="W20">
        <f t="shared" si="15"/>
        <v>1.9879959181325602</v>
      </c>
      <c r="X20">
        <f t="shared" si="16"/>
        <v>3.5600958068855633</v>
      </c>
      <c r="Y20">
        <f t="shared" si="17"/>
        <v>1.5855549300648046</v>
      </c>
      <c r="Z20">
        <f t="shared" si="18"/>
        <v>-280.51365706717104</v>
      </c>
      <c r="AA20">
        <f t="shared" si="19"/>
        <v>-7.8375991539731142</v>
      </c>
      <c r="AB20">
        <f t="shared" si="20"/>
        <v>-0.74651761207359379</v>
      </c>
      <c r="AC20">
        <f t="shared" si="21"/>
        <v>32.358009699751534</v>
      </c>
      <c r="AD20">
        <v>-4.1573875812388299E-2</v>
      </c>
      <c r="AE20">
        <v>4.66703176709597E-2</v>
      </c>
      <c r="AF20">
        <v>3.4810867942164201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53021.442432388059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830.75647058823495</v>
      </c>
      <c r="AT20">
        <v>958.04499999999996</v>
      </c>
      <c r="AU20">
        <f t="shared" si="27"/>
        <v>0.13286278766839243</v>
      </c>
      <c r="AV20">
        <v>0.5</v>
      </c>
      <c r="AW20">
        <f t="shared" si="28"/>
        <v>1681.2810004249136</v>
      </c>
      <c r="AX20">
        <f t="shared" si="29"/>
        <v>15.269575382518711</v>
      </c>
      <c r="AY20">
        <f t="shared" si="30"/>
        <v>111.68984028517886</v>
      </c>
      <c r="AZ20">
        <f t="shared" si="31"/>
        <v>0.31253751128600427</v>
      </c>
      <c r="BA20">
        <f t="shared" si="32"/>
        <v>9.7314224440625142E-3</v>
      </c>
      <c r="BB20">
        <f t="shared" si="33"/>
        <v>2.0558167935744147</v>
      </c>
      <c r="BC20" t="s">
        <v>367</v>
      </c>
      <c r="BD20">
        <v>658.62</v>
      </c>
      <c r="BE20">
        <f t="shared" si="34"/>
        <v>299.42499999999995</v>
      </c>
      <c r="BF20">
        <f t="shared" si="35"/>
        <v>0.42510989199888127</v>
      </c>
      <c r="BG20">
        <f t="shared" si="36"/>
        <v>0.86803599839576195</v>
      </c>
      <c r="BH20">
        <f t="shared" si="37"/>
        <v>0.32032818797162282</v>
      </c>
      <c r="BI20">
        <f t="shared" si="38"/>
        <v>0.83211652800793678</v>
      </c>
      <c r="BJ20">
        <v>1582</v>
      </c>
      <c r="BK20">
        <v>300</v>
      </c>
      <c r="BL20">
        <v>300</v>
      </c>
      <c r="BM20">
        <v>300</v>
      </c>
      <c r="BN20">
        <v>10203.9</v>
      </c>
      <c r="BO20">
        <v>924.82</v>
      </c>
      <c r="BP20">
        <v>-6.7992399999999998E-3</v>
      </c>
      <c r="BQ20">
        <v>0.48529099999999997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2000.1</v>
      </c>
      <c r="CC20">
        <f t="shared" si="40"/>
        <v>1681.2810004249136</v>
      </c>
      <c r="CD20">
        <f t="shared" si="41"/>
        <v>0.84059847028894241</v>
      </c>
      <c r="CE20">
        <f t="shared" si="42"/>
        <v>0.19119694057788503</v>
      </c>
      <c r="CF20">
        <v>6</v>
      </c>
      <c r="CG20">
        <v>0.5</v>
      </c>
      <c r="CH20" t="s">
        <v>346</v>
      </c>
      <c r="CI20">
        <v>1566746021.5999999</v>
      </c>
      <c r="CJ20">
        <v>81.102400000000003</v>
      </c>
      <c r="CK20">
        <v>100.044</v>
      </c>
      <c r="CL20">
        <v>19.880800000000001</v>
      </c>
      <c r="CM20">
        <v>12.399900000000001</v>
      </c>
      <c r="CN20">
        <v>500.02499999999998</v>
      </c>
      <c r="CO20">
        <v>99.895799999999994</v>
      </c>
      <c r="CP20">
        <v>9.9970699999999996E-2</v>
      </c>
      <c r="CQ20">
        <v>26.909099999999999</v>
      </c>
      <c r="CR20">
        <v>26.973299999999998</v>
      </c>
      <c r="CS20">
        <v>999.9</v>
      </c>
      <c r="CT20">
        <v>0</v>
      </c>
      <c r="CU20">
        <v>0</v>
      </c>
      <c r="CV20">
        <v>10036.200000000001</v>
      </c>
      <c r="CW20">
        <v>0</v>
      </c>
      <c r="CX20">
        <v>888.52800000000002</v>
      </c>
      <c r="CY20">
        <v>-18.941800000000001</v>
      </c>
      <c r="CZ20">
        <v>82.747500000000002</v>
      </c>
      <c r="DA20">
        <v>101.3</v>
      </c>
      <c r="DB20">
        <v>7.48088</v>
      </c>
      <c r="DC20">
        <v>84.444400000000002</v>
      </c>
      <c r="DD20">
        <v>100.044</v>
      </c>
      <c r="DE20">
        <v>20.113800000000001</v>
      </c>
      <c r="DF20">
        <v>12.399900000000001</v>
      </c>
      <c r="DG20">
        <v>1.9860100000000001</v>
      </c>
      <c r="DH20">
        <v>1.2386999999999999</v>
      </c>
      <c r="DI20">
        <v>17.333200000000001</v>
      </c>
      <c r="DJ20">
        <v>10.074999999999999</v>
      </c>
      <c r="DK20">
        <v>2000.1</v>
      </c>
      <c r="DL20">
        <v>0.98000100000000001</v>
      </c>
      <c r="DM20">
        <v>1.9998599999999998E-2</v>
      </c>
      <c r="DN20">
        <v>0</v>
      </c>
      <c r="DO20">
        <v>830.40099999999995</v>
      </c>
      <c r="DP20">
        <v>4.9992900000000002</v>
      </c>
      <c r="DQ20">
        <v>19693.900000000001</v>
      </c>
      <c r="DR20">
        <v>17315.3</v>
      </c>
      <c r="DS20">
        <v>44.436999999999998</v>
      </c>
      <c r="DT20">
        <v>44.311999999999998</v>
      </c>
      <c r="DU20">
        <v>44.875</v>
      </c>
      <c r="DV20">
        <v>44.436999999999998</v>
      </c>
      <c r="DW20">
        <v>46.375</v>
      </c>
      <c r="DX20">
        <v>1955.2</v>
      </c>
      <c r="DY20">
        <v>39.9</v>
      </c>
      <c r="DZ20">
        <v>0</v>
      </c>
      <c r="EA20">
        <v>119.799999952316</v>
      </c>
      <c r="EB20">
        <v>830.75647058823495</v>
      </c>
      <c r="EC20">
        <v>-6.2507352748540503</v>
      </c>
      <c r="ED20">
        <v>695.90686603402298</v>
      </c>
      <c r="EE20">
        <v>19659.7647058824</v>
      </c>
      <c r="EF20">
        <v>10</v>
      </c>
      <c r="EG20">
        <v>1566745986.5999999</v>
      </c>
      <c r="EH20" t="s">
        <v>368</v>
      </c>
      <c r="EI20">
        <v>4</v>
      </c>
      <c r="EJ20">
        <v>-3.3420000000000001</v>
      </c>
      <c r="EK20">
        <v>-0.23300000000000001</v>
      </c>
      <c r="EL20">
        <v>100</v>
      </c>
      <c r="EM20">
        <v>13</v>
      </c>
      <c r="EN20">
        <v>0.04</v>
      </c>
      <c r="EO20">
        <v>0.01</v>
      </c>
      <c r="EP20">
        <v>15.0132107452963</v>
      </c>
      <c r="EQ20">
        <v>1.0618931146941299</v>
      </c>
      <c r="ER20">
        <v>0.10643974062957701</v>
      </c>
      <c r="ES20">
        <v>0</v>
      </c>
      <c r="ET20">
        <v>0.42254235254459499</v>
      </c>
      <c r="EU20">
        <v>6.5639096873275196E-2</v>
      </c>
      <c r="EV20">
        <v>6.9113252649327201E-3</v>
      </c>
      <c r="EW20">
        <v>1</v>
      </c>
      <c r="EX20">
        <v>1</v>
      </c>
      <c r="EY20">
        <v>2</v>
      </c>
      <c r="EZ20" t="s">
        <v>363</v>
      </c>
      <c r="FA20">
        <v>2.9371399999999999</v>
      </c>
      <c r="FB20">
        <v>2.6375199999999999</v>
      </c>
      <c r="FC20">
        <v>2.29812E-2</v>
      </c>
      <c r="FD20">
        <v>2.7637800000000001E-2</v>
      </c>
      <c r="FE20">
        <v>9.6344200000000005E-2</v>
      </c>
      <c r="FF20">
        <v>6.8404000000000006E-2</v>
      </c>
      <c r="FG20">
        <v>34895.300000000003</v>
      </c>
      <c r="FH20">
        <v>30431.7</v>
      </c>
      <c r="FI20">
        <v>31057.5</v>
      </c>
      <c r="FJ20">
        <v>27430.9</v>
      </c>
      <c r="FK20">
        <v>39323.300000000003</v>
      </c>
      <c r="FL20">
        <v>38605.9</v>
      </c>
      <c r="FM20">
        <v>43558.1</v>
      </c>
      <c r="FN20">
        <v>42321</v>
      </c>
      <c r="FO20">
        <v>2.0137499999999999</v>
      </c>
      <c r="FP20">
        <v>1.95675</v>
      </c>
      <c r="FQ20">
        <v>0.14821400000000001</v>
      </c>
      <c r="FR20">
        <v>0</v>
      </c>
      <c r="FS20">
        <v>24.5444</v>
      </c>
      <c r="FT20">
        <v>999.9</v>
      </c>
      <c r="FU20">
        <v>53.271999999999998</v>
      </c>
      <c r="FV20">
        <v>27.291</v>
      </c>
      <c r="FW20">
        <v>19.4147</v>
      </c>
      <c r="FX20">
        <v>59.3765</v>
      </c>
      <c r="FY20">
        <v>40.616999999999997</v>
      </c>
      <c r="FZ20">
        <v>1</v>
      </c>
      <c r="GA20">
        <v>2.4977099999999999E-2</v>
      </c>
      <c r="GB20">
        <v>-1.07353E-2</v>
      </c>
      <c r="GC20">
        <v>20.3629</v>
      </c>
      <c r="GD20">
        <v>5.2386999999999997</v>
      </c>
      <c r="GE20">
        <v>12.0639</v>
      </c>
      <c r="GF20">
        <v>4.9717500000000001</v>
      </c>
      <c r="GG20">
        <v>3.2900499999999999</v>
      </c>
      <c r="GH20">
        <v>9999</v>
      </c>
      <c r="GI20">
        <v>9999</v>
      </c>
      <c r="GJ20">
        <v>9999</v>
      </c>
      <c r="GK20">
        <v>449.2</v>
      </c>
      <c r="GL20">
        <v>1.88696</v>
      </c>
      <c r="GM20">
        <v>1.88293</v>
      </c>
      <c r="GN20">
        <v>1.88144</v>
      </c>
      <c r="GO20">
        <v>1.88218</v>
      </c>
      <c r="GP20">
        <v>1.8775900000000001</v>
      </c>
      <c r="GQ20">
        <v>1.87941</v>
      </c>
      <c r="GR20">
        <v>1.8788100000000001</v>
      </c>
      <c r="GS20">
        <v>1.8858699999999999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-3.3420000000000001</v>
      </c>
      <c r="HH20">
        <v>-0.23300000000000001</v>
      </c>
      <c r="HI20">
        <v>2</v>
      </c>
      <c r="HJ20">
        <v>520.52300000000002</v>
      </c>
      <c r="HK20">
        <v>546.73199999999997</v>
      </c>
      <c r="HL20">
        <v>25.036200000000001</v>
      </c>
      <c r="HM20">
        <v>27.566700000000001</v>
      </c>
      <c r="HN20">
        <v>29.9999</v>
      </c>
      <c r="HO20">
        <v>27.597899999999999</v>
      </c>
      <c r="HP20">
        <v>27.645800000000001</v>
      </c>
      <c r="HQ20">
        <v>7.1967299999999996</v>
      </c>
      <c r="HR20">
        <v>42.0792</v>
      </c>
      <c r="HS20">
        <v>0</v>
      </c>
      <c r="HT20">
        <v>25.084099999999999</v>
      </c>
      <c r="HU20">
        <v>100</v>
      </c>
      <c r="HV20">
        <v>12.257300000000001</v>
      </c>
      <c r="HW20">
        <v>100.754</v>
      </c>
      <c r="HX20">
        <v>101.961</v>
      </c>
    </row>
    <row r="21" spans="1:232" x14ac:dyDescent="0.25">
      <c r="A21">
        <v>5</v>
      </c>
      <c r="B21">
        <v>1566746115.5999999</v>
      </c>
      <c r="C21">
        <v>438.5</v>
      </c>
      <c r="D21" t="s">
        <v>369</v>
      </c>
      <c r="E21" t="s">
        <v>370</v>
      </c>
      <c r="G21">
        <v>1566746115.5999999</v>
      </c>
      <c r="H21">
        <f t="shared" si="0"/>
        <v>7.2736228714296892E-3</v>
      </c>
      <c r="I21">
        <f t="shared" si="1"/>
        <v>0.78776249672556997</v>
      </c>
      <c r="J21">
        <f t="shared" si="2"/>
        <v>0.98161900000000002</v>
      </c>
      <c r="K21">
        <f t="shared" si="3"/>
        <v>-1.7496698900679912</v>
      </c>
      <c r="L21">
        <f t="shared" si="4"/>
        <v>-0.17496993090175228</v>
      </c>
      <c r="M21">
        <f t="shared" si="5"/>
        <v>9.816355049418661E-2</v>
      </c>
      <c r="N21">
        <f t="shared" si="6"/>
        <v>0.5087334819661723</v>
      </c>
      <c r="O21">
        <f t="shared" si="7"/>
        <v>2.2579407681172592</v>
      </c>
      <c r="P21">
        <f t="shared" si="8"/>
        <v>0.45259693153962582</v>
      </c>
      <c r="Q21">
        <f t="shared" si="9"/>
        <v>0.28739883331997851</v>
      </c>
      <c r="R21">
        <f t="shared" si="10"/>
        <v>321.4669554827999</v>
      </c>
      <c r="S21">
        <f t="shared" si="11"/>
        <v>27.292648839439781</v>
      </c>
      <c r="T21">
        <f t="shared" si="12"/>
        <v>27.0686</v>
      </c>
      <c r="U21">
        <f t="shared" si="13"/>
        <v>3.5936056823789317</v>
      </c>
      <c r="V21">
        <f t="shared" si="14"/>
        <v>55.815438870831443</v>
      </c>
      <c r="W21">
        <f t="shared" si="15"/>
        <v>2.0316941603312402</v>
      </c>
      <c r="X21">
        <f t="shared" si="16"/>
        <v>3.640021831653073</v>
      </c>
      <c r="Y21">
        <f t="shared" si="17"/>
        <v>1.5619115220476916</v>
      </c>
      <c r="Z21">
        <f t="shared" si="18"/>
        <v>-320.76676863004928</v>
      </c>
      <c r="AA21">
        <f t="shared" si="19"/>
        <v>26.63454646873361</v>
      </c>
      <c r="AB21">
        <f t="shared" si="20"/>
        <v>2.5502373711921704</v>
      </c>
      <c r="AC21">
        <f t="shared" si="21"/>
        <v>29.884970692676397</v>
      </c>
      <c r="AD21">
        <v>-4.1397866437217302E-2</v>
      </c>
      <c r="AE21">
        <v>4.64727317280621E-2</v>
      </c>
      <c r="AF21">
        <v>3.46942756948871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52739.80664589013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875.618294117647</v>
      </c>
      <c r="AT21">
        <v>923.23900000000003</v>
      </c>
      <c r="AU21">
        <f t="shared" si="27"/>
        <v>5.1580041443605618E-2</v>
      </c>
      <c r="AV21">
        <v>0.5</v>
      </c>
      <c r="AW21">
        <f t="shared" si="28"/>
        <v>1681.3398004248991</v>
      </c>
      <c r="AX21">
        <f t="shared" si="29"/>
        <v>0.78776249672556997</v>
      </c>
      <c r="AY21">
        <f t="shared" si="30"/>
        <v>43.361788293349946</v>
      </c>
      <c r="AZ21">
        <f t="shared" si="31"/>
        <v>0.22161000564317587</v>
      </c>
      <c r="BA21">
        <f t="shared" si="32"/>
        <v>1.1178244731034008E-3</v>
      </c>
      <c r="BB21">
        <f t="shared" si="33"/>
        <v>2.1710207216116304</v>
      </c>
      <c r="BC21" t="s">
        <v>372</v>
      </c>
      <c r="BD21">
        <v>718.64</v>
      </c>
      <c r="BE21">
        <f t="shared" si="34"/>
        <v>204.59900000000005</v>
      </c>
      <c r="BF21">
        <f t="shared" si="35"/>
        <v>0.23275141072220795</v>
      </c>
      <c r="BG21">
        <f t="shared" si="36"/>
        <v>0.90737809929514657</v>
      </c>
      <c r="BH21">
        <f t="shared" si="37"/>
        <v>0.13134459509119162</v>
      </c>
      <c r="BI21">
        <f t="shared" si="38"/>
        <v>0.84682162678550665</v>
      </c>
      <c r="BJ21">
        <v>1584</v>
      </c>
      <c r="BK21">
        <v>300</v>
      </c>
      <c r="BL21">
        <v>300</v>
      </c>
      <c r="BM21">
        <v>300</v>
      </c>
      <c r="BN21">
        <v>10203.9</v>
      </c>
      <c r="BO21">
        <v>904.67600000000004</v>
      </c>
      <c r="BP21">
        <v>-6.7989799999999996E-3</v>
      </c>
      <c r="BQ21">
        <v>-1.2771600000000001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2000.17</v>
      </c>
      <c r="CC21">
        <f t="shared" si="40"/>
        <v>1681.3398004248991</v>
      </c>
      <c r="CD21">
        <f t="shared" si="41"/>
        <v>0.84059844934425521</v>
      </c>
      <c r="CE21">
        <f t="shared" si="42"/>
        <v>0.1911968986885105</v>
      </c>
      <c r="CF21">
        <v>6</v>
      </c>
      <c r="CG21">
        <v>0.5</v>
      </c>
      <c r="CH21" t="s">
        <v>346</v>
      </c>
      <c r="CI21">
        <v>1566746115.5999999</v>
      </c>
      <c r="CJ21">
        <v>0.98161900000000002</v>
      </c>
      <c r="CK21">
        <v>1.9355</v>
      </c>
      <c r="CL21">
        <v>20.316600000000001</v>
      </c>
      <c r="CM21">
        <v>11.765599999999999</v>
      </c>
      <c r="CN21">
        <v>500.00099999999998</v>
      </c>
      <c r="CO21">
        <v>99.901700000000005</v>
      </c>
      <c r="CP21">
        <v>9.9981399999999998E-2</v>
      </c>
      <c r="CQ21">
        <v>27.287400000000002</v>
      </c>
      <c r="CR21">
        <v>27.0686</v>
      </c>
      <c r="CS21">
        <v>999.9</v>
      </c>
      <c r="CT21">
        <v>0</v>
      </c>
      <c r="CU21">
        <v>0</v>
      </c>
      <c r="CV21">
        <v>9993.1200000000008</v>
      </c>
      <c r="CW21">
        <v>0</v>
      </c>
      <c r="CX21">
        <v>1212.6099999999999</v>
      </c>
      <c r="CY21">
        <v>-0.95388499999999998</v>
      </c>
      <c r="CZ21">
        <v>1.0019800000000001</v>
      </c>
      <c r="DA21">
        <v>1.95855</v>
      </c>
      <c r="DB21">
        <v>8.5509900000000005</v>
      </c>
      <c r="DC21">
        <v>3.75162</v>
      </c>
      <c r="DD21">
        <v>1.9355</v>
      </c>
      <c r="DE21">
        <v>20.557600000000001</v>
      </c>
      <c r="DF21">
        <v>11.765599999999999</v>
      </c>
      <c r="DG21">
        <v>2.0296599999999998</v>
      </c>
      <c r="DH21">
        <v>1.1754</v>
      </c>
      <c r="DI21">
        <v>17.677600000000002</v>
      </c>
      <c r="DJ21">
        <v>9.29359</v>
      </c>
      <c r="DK21">
        <v>2000.17</v>
      </c>
      <c r="DL21">
        <v>0.98000100000000001</v>
      </c>
      <c r="DM21">
        <v>1.9998599999999998E-2</v>
      </c>
      <c r="DN21">
        <v>0</v>
      </c>
      <c r="DO21">
        <v>874.52700000000004</v>
      </c>
      <c r="DP21">
        <v>4.9992900000000002</v>
      </c>
      <c r="DQ21">
        <v>20673</v>
      </c>
      <c r="DR21">
        <v>17315.8</v>
      </c>
      <c r="DS21">
        <v>44.561999999999998</v>
      </c>
      <c r="DT21">
        <v>44.811999999999998</v>
      </c>
      <c r="DU21">
        <v>44.936999999999998</v>
      </c>
      <c r="DV21">
        <v>44.375</v>
      </c>
      <c r="DW21">
        <v>46.25</v>
      </c>
      <c r="DX21">
        <v>1955.27</v>
      </c>
      <c r="DY21">
        <v>39.9</v>
      </c>
      <c r="DZ21">
        <v>0</v>
      </c>
      <c r="EA21">
        <v>93.5</v>
      </c>
      <c r="EB21">
        <v>875.618294117647</v>
      </c>
      <c r="EC21">
        <v>-7.6674019868341396</v>
      </c>
      <c r="ED21">
        <v>12.622538044230501</v>
      </c>
      <c r="EE21">
        <v>20708.9588235294</v>
      </c>
      <c r="EF21">
        <v>10</v>
      </c>
      <c r="EG21">
        <v>1566746082.5999999</v>
      </c>
      <c r="EH21" t="s">
        <v>373</v>
      </c>
      <c r="EI21">
        <v>5</v>
      </c>
      <c r="EJ21">
        <v>-2.77</v>
      </c>
      <c r="EK21">
        <v>-0.24099999999999999</v>
      </c>
      <c r="EL21">
        <v>2</v>
      </c>
      <c r="EM21">
        <v>12</v>
      </c>
      <c r="EN21">
        <v>0.25</v>
      </c>
      <c r="EO21">
        <v>0.01</v>
      </c>
      <c r="EP21">
        <v>0.75875906506122603</v>
      </c>
      <c r="EQ21">
        <v>4.4012032137734199E-2</v>
      </c>
      <c r="ER21">
        <v>1.68633159487541E-2</v>
      </c>
      <c r="ES21">
        <v>1</v>
      </c>
      <c r="ET21">
        <v>0.50634359696892195</v>
      </c>
      <c r="EU21">
        <v>3.2035398192832597E-2</v>
      </c>
      <c r="EV21">
        <v>5.7646940354710097E-3</v>
      </c>
      <c r="EW21">
        <v>1</v>
      </c>
      <c r="EX21">
        <v>2</v>
      </c>
      <c r="EY21">
        <v>2</v>
      </c>
      <c r="EZ21" t="s">
        <v>348</v>
      </c>
      <c r="FA21">
        <v>2.9370099999999999</v>
      </c>
      <c r="FB21">
        <v>2.6375299999999999</v>
      </c>
      <c r="FC21">
        <v>1.04542E-3</v>
      </c>
      <c r="FD21">
        <v>5.5700200000000002E-4</v>
      </c>
      <c r="FE21">
        <v>9.7863699999999998E-2</v>
      </c>
      <c r="FF21">
        <v>6.5746299999999994E-2</v>
      </c>
      <c r="FG21">
        <v>35676.300000000003</v>
      </c>
      <c r="FH21">
        <v>31277.7</v>
      </c>
      <c r="FI21">
        <v>31055.5</v>
      </c>
      <c r="FJ21">
        <v>27429.599999999999</v>
      </c>
      <c r="FK21">
        <v>39251.599999999999</v>
      </c>
      <c r="FL21">
        <v>38711.4</v>
      </c>
      <c r="FM21">
        <v>43555.6</v>
      </c>
      <c r="FN21">
        <v>42318.9</v>
      </c>
      <c r="FO21">
        <v>2.0135000000000001</v>
      </c>
      <c r="FP21">
        <v>1.954</v>
      </c>
      <c r="FQ21">
        <v>0.13453899999999999</v>
      </c>
      <c r="FR21">
        <v>0</v>
      </c>
      <c r="FS21">
        <v>24.864699999999999</v>
      </c>
      <c r="FT21">
        <v>999.9</v>
      </c>
      <c r="FU21">
        <v>53.222999999999999</v>
      </c>
      <c r="FV21">
        <v>27.361999999999998</v>
      </c>
      <c r="FW21">
        <v>19.478200000000001</v>
      </c>
      <c r="FX21">
        <v>59.636499999999998</v>
      </c>
      <c r="FY21">
        <v>40.613</v>
      </c>
      <c r="FZ21">
        <v>1</v>
      </c>
      <c r="GA21">
        <v>2.9550300000000002E-2</v>
      </c>
      <c r="GB21">
        <v>0.86853800000000003</v>
      </c>
      <c r="GC21">
        <v>20.359400000000001</v>
      </c>
      <c r="GD21">
        <v>5.2398999999999996</v>
      </c>
      <c r="GE21">
        <v>12.0639</v>
      </c>
      <c r="GF21">
        <v>4.9714</v>
      </c>
      <c r="GG21">
        <v>3.2900499999999999</v>
      </c>
      <c r="GH21">
        <v>9999</v>
      </c>
      <c r="GI21">
        <v>9999</v>
      </c>
      <c r="GJ21">
        <v>9999</v>
      </c>
      <c r="GK21">
        <v>449.2</v>
      </c>
      <c r="GL21">
        <v>1.8870400000000001</v>
      </c>
      <c r="GM21">
        <v>1.88297</v>
      </c>
      <c r="GN21">
        <v>1.88154</v>
      </c>
      <c r="GO21">
        <v>1.88229</v>
      </c>
      <c r="GP21">
        <v>1.8775900000000001</v>
      </c>
      <c r="GQ21">
        <v>1.8794299999999999</v>
      </c>
      <c r="GR21">
        <v>1.8788199999999999</v>
      </c>
      <c r="GS21">
        <v>1.8859699999999999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-2.77</v>
      </c>
      <c r="HH21">
        <v>-0.24099999999999999</v>
      </c>
      <c r="HI21">
        <v>2</v>
      </c>
      <c r="HJ21">
        <v>520.74400000000003</v>
      </c>
      <c r="HK21">
        <v>545.14800000000002</v>
      </c>
      <c r="HL21">
        <v>25.136500000000002</v>
      </c>
      <c r="HM21">
        <v>27.619199999999999</v>
      </c>
      <c r="HN21">
        <v>30.000399999999999</v>
      </c>
      <c r="HO21">
        <v>27.642199999999999</v>
      </c>
      <c r="HP21">
        <v>27.690100000000001</v>
      </c>
      <c r="HQ21">
        <v>0</v>
      </c>
      <c r="HR21">
        <v>44.915599999999998</v>
      </c>
      <c r="HS21">
        <v>0</v>
      </c>
      <c r="HT21">
        <v>25.116099999999999</v>
      </c>
      <c r="HU21">
        <v>0</v>
      </c>
      <c r="HV21">
        <v>11.6274</v>
      </c>
      <c r="HW21">
        <v>100.748</v>
      </c>
      <c r="HX21">
        <v>101.956</v>
      </c>
    </row>
    <row r="22" spans="1:232" x14ac:dyDescent="0.25">
      <c r="A22">
        <v>7</v>
      </c>
      <c r="B22">
        <v>1566746392.0999999</v>
      </c>
      <c r="C22">
        <v>715</v>
      </c>
      <c r="D22" t="s">
        <v>379</v>
      </c>
      <c r="E22" t="s">
        <v>380</v>
      </c>
      <c r="G22">
        <v>1566746392.0999999</v>
      </c>
      <c r="H22">
        <f t="shared" si="0"/>
        <v>5.7213359167963161E-3</v>
      </c>
      <c r="I22">
        <f t="shared" si="1"/>
        <v>40.53978703067893</v>
      </c>
      <c r="J22">
        <f t="shared" si="2"/>
        <v>348.88099999999997</v>
      </c>
      <c r="K22">
        <f t="shared" si="3"/>
        <v>151.46164052127548</v>
      </c>
      <c r="L22">
        <f t="shared" si="4"/>
        <v>15.146712494727876</v>
      </c>
      <c r="M22">
        <f t="shared" si="5"/>
        <v>34.889363298100996</v>
      </c>
      <c r="N22">
        <f t="shared" si="6"/>
        <v>0.36627196471262974</v>
      </c>
      <c r="O22">
        <f t="shared" si="7"/>
        <v>2.2563388693107744</v>
      </c>
      <c r="P22">
        <f t="shared" si="8"/>
        <v>0.33615990681888258</v>
      </c>
      <c r="Q22">
        <f t="shared" si="9"/>
        <v>0.21259871018455823</v>
      </c>
      <c r="R22">
        <f t="shared" si="10"/>
        <v>321.39936206546969</v>
      </c>
      <c r="S22">
        <f t="shared" si="11"/>
        <v>27.160338180370857</v>
      </c>
      <c r="T22">
        <f t="shared" si="12"/>
        <v>26.956499999999998</v>
      </c>
      <c r="U22">
        <f t="shared" si="13"/>
        <v>3.5700256216387252</v>
      </c>
      <c r="V22">
        <f t="shared" si="14"/>
        <v>54.633825238245784</v>
      </c>
      <c r="W22">
        <f t="shared" si="15"/>
        <v>1.9146693276660001</v>
      </c>
      <c r="X22">
        <f t="shared" si="16"/>
        <v>3.5045492775154572</v>
      </c>
      <c r="Y22">
        <f t="shared" si="17"/>
        <v>1.6553562939727251</v>
      </c>
      <c r="Z22">
        <f t="shared" si="18"/>
        <v>-252.31091393071753</v>
      </c>
      <c r="AA22">
        <f t="shared" si="19"/>
        <v>-38.281285331182097</v>
      </c>
      <c r="AB22">
        <f t="shared" si="20"/>
        <v>-3.6541359861546812</v>
      </c>
      <c r="AC22">
        <f t="shared" si="21"/>
        <v>27.153026817415359</v>
      </c>
      <c r="AD22">
        <v>-4.13546167367616E-2</v>
      </c>
      <c r="AE22">
        <v>4.6424180150418701E-2</v>
      </c>
      <c r="AF22">
        <v>3.46655999093168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52800.498833989026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807.57858823529398</v>
      </c>
      <c r="AT22">
        <v>1129.77</v>
      </c>
      <c r="AU22">
        <f t="shared" si="27"/>
        <v>0.28518318929048037</v>
      </c>
      <c r="AV22">
        <v>0.5</v>
      </c>
      <c r="AW22">
        <f t="shared" si="28"/>
        <v>1680.9867004248817</v>
      </c>
      <c r="AX22">
        <f t="shared" si="29"/>
        <v>40.53978703067893</v>
      </c>
      <c r="AY22">
        <f t="shared" si="30"/>
        <v>239.69457419102454</v>
      </c>
      <c r="AZ22">
        <f t="shared" si="31"/>
        <v>0.46528939518663087</v>
      </c>
      <c r="BA22">
        <f t="shared" si="32"/>
        <v>2.4766089642439433E-2</v>
      </c>
      <c r="BB22">
        <f t="shared" si="33"/>
        <v>1.5913327491436311</v>
      </c>
      <c r="BC22" t="s">
        <v>382</v>
      </c>
      <c r="BD22">
        <v>604.1</v>
      </c>
      <c r="BE22">
        <f t="shared" si="34"/>
        <v>525.66999999999996</v>
      </c>
      <c r="BF22">
        <f t="shared" si="35"/>
        <v>0.61291572995359456</v>
      </c>
      <c r="BG22">
        <f t="shared" si="36"/>
        <v>0.77376038837792827</v>
      </c>
      <c r="BH22">
        <f t="shared" si="37"/>
        <v>0.56614785107394627</v>
      </c>
      <c r="BI22">
        <f t="shared" si="38"/>
        <v>0.75956486773160026</v>
      </c>
      <c r="BJ22">
        <v>1588</v>
      </c>
      <c r="BK22">
        <v>300</v>
      </c>
      <c r="BL22">
        <v>300</v>
      </c>
      <c r="BM22">
        <v>300</v>
      </c>
      <c r="BN22">
        <v>10202.299999999999</v>
      </c>
      <c r="BO22">
        <v>1033.01</v>
      </c>
      <c r="BP22">
        <v>-6.7990699999999999E-3</v>
      </c>
      <c r="BQ22">
        <v>-4.1342800000000004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1999.75</v>
      </c>
      <c r="CC22">
        <f t="shared" si="40"/>
        <v>1680.9867004248817</v>
      </c>
      <c r="CD22">
        <f t="shared" si="41"/>
        <v>0.84059842501556781</v>
      </c>
      <c r="CE22">
        <f t="shared" si="42"/>
        <v>0.19119685003113565</v>
      </c>
      <c r="CF22">
        <v>6</v>
      </c>
      <c r="CG22">
        <v>0.5</v>
      </c>
      <c r="CH22" t="s">
        <v>346</v>
      </c>
      <c r="CI22">
        <v>1566746392.0999999</v>
      </c>
      <c r="CJ22">
        <v>348.88099999999997</v>
      </c>
      <c r="CK22">
        <v>399.91300000000001</v>
      </c>
      <c r="CL22">
        <v>19.146000000000001</v>
      </c>
      <c r="CM22">
        <v>12.4133</v>
      </c>
      <c r="CN22">
        <v>500.108</v>
      </c>
      <c r="CO22">
        <v>99.903499999999994</v>
      </c>
      <c r="CP22">
        <v>0.100121</v>
      </c>
      <c r="CQ22">
        <v>26.6418</v>
      </c>
      <c r="CR22">
        <v>26.956499999999998</v>
      </c>
      <c r="CS22">
        <v>999.9</v>
      </c>
      <c r="CT22">
        <v>0</v>
      </c>
      <c r="CU22">
        <v>0</v>
      </c>
      <c r="CV22">
        <v>9982.5</v>
      </c>
      <c r="CW22">
        <v>0</v>
      </c>
      <c r="CX22">
        <v>895.13199999999995</v>
      </c>
      <c r="CY22">
        <v>-51.030999999999999</v>
      </c>
      <c r="CZ22">
        <v>355.69200000000001</v>
      </c>
      <c r="DA22">
        <v>404.93900000000002</v>
      </c>
      <c r="DB22">
        <v>6.7327599999999999</v>
      </c>
      <c r="DC22">
        <v>352.089</v>
      </c>
      <c r="DD22">
        <v>399.91300000000001</v>
      </c>
      <c r="DE22">
        <v>19.384</v>
      </c>
      <c r="DF22">
        <v>12.4133</v>
      </c>
      <c r="DG22">
        <v>1.91275</v>
      </c>
      <c r="DH22">
        <v>1.24013</v>
      </c>
      <c r="DI22">
        <v>16.739999999999998</v>
      </c>
      <c r="DJ22">
        <v>10.0922</v>
      </c>
      <c r="DK22">
        <v>1999.75</v>
      </c>
      <c r="DL22">
        <v>0.98000100000000001</v>
      </c>
      <c r="DM22">
        <v>1.9998599999999998E-2</v>
      </c>
      <c r="DN22">
        <v>0</v>
      </c>
      <c r="DO22">
        <v>808.10900000000004</v>
      </c>
      <c r="DP22">
        <v>4.9992900000000002</v>
      </c>
      <c r="DQ22">
        <v>19266.3</v>
      </c>
      <c r="DR22">
        <v>17312.2</v>
      </c>
      <c r="DS22">
        <v>44.936999999999998</v>
      </c>
      <c r="DT22">
        <v>44.936999999999998</v>
      </c>
      <c r="DU22">
        <v>45.375</v>
      </c>
      <c r="DV22">
        <v>44.936999999999998</v>
      </c>
      <c r="DW22">
        <v>46.936999999999998</v>
      </c>
      <c r="DX22">
        <v>1954.86</v>
      </c>
      <c r="DY22">
        <v>39.89</v>
      </c>
      <c r="DZ22">
        <v>0</v>
      </c>
      <c r="EA22">
        <v>155.5</v>
      </c>
      <c r="EB22">
        <v>807.57858823529398</v>
      </c>
      <c r="EC22">
        <v>0.63259801078375399</v>
      </c>
      <c r="ED22">
        <v>-96.127449867346996</v>
      </c>
      <c r="EE22">
        <v>19332.1529411765</v>
      </c>
      <c r="EF22">
        <v>10</v>
      </c>
      <c r="EG22">
        <v>1566746339.5999999</v>
      </c>
      <c r="EH22" t="s">
        <v>383</v>
      </c>
      <c r="EI22">
        <v>7</v>
      </c>
      <c r="EJ22">
        <v>-3.2080000000000002</v>
      </c>
      <c r="EK22">
        <v>-0.23799999999999999</v>
      </c>
      <c r="EL22">
        <v>400</v>
      </c>
      <c r="EM22">
        <v>12</v>
      </c>
      <c r="EN22">
        <v>0.05</v>
      </c>
      <c r="EO22">
        <v>0.01</v>
      </c>
      <c r="EP22">
        <v>40.429825367616999</v>
      </c>
      <c r="EQ22">
        <v>0.44647052052547898</v>
      </c>
      <c r="ER22">
        <v>6.2159024784990503E-2</v>
      </c>
      <c r="ES22">
        <v>0</v>
      </c>
      <c r="ET22">
        <v>0.38120790846538599</v>
      </c>
      <c r="EU22">
        <v>-9.3047870268302996E-2</v>
      </c>
      <c r="EV22">
        <v>8.9677393213431905E-3</v>
      </c>
      <c r="EW22">
        <v>1</v>
      </c>
      <c r="EX22">
        <v>1</v>
      </c>
      <c r="EY22">
        <v>2</v>
      </c>
      <c r="EZ22" t="s">
        <v>363</v>
      </c>
      <c r="FA22">
        <v>2.9369499999999999</v>
      </c>
      <c r="FB22">
        <v>2.63767</v>
      </c>
      <c r="FC22">
        <v>8.2064300000000007E-2</v>
      </c>
      <c r="FD22">
        <v>9.1991600000000007E-2</v>
      </c>
      <c r="FE22">
        <v>9.3764799999999995E-2</v>
      </c>
      <c r="FF22">
        <v>6.8425100000000003E-2</v>
      </c>
      <c r="FG22">
        <v>32770.699999999997</v>
      </c>
      <c r="FH22">
        <v>28406.2</v>
      </c>
      <c r="FI22">
        <v>31044.799999999999</v>
      </c>
      <c r="FJ22">
        <v>27421.1</v>
      </c>
      <c r="FK22">
        <v>39430.1</v>
      </c>
      <c r="FL22">
        <v>38599.9</v>
      </c>
      <c r="FM22">
        <v>43543.1</v>
      </c>
      <c r="FN22">
        <v>42308.6</v>
      </c>
      <c r="FO22">
        <v>2.0104700000000002</v>
      </c>
      <c r="FP22">
        <v>1.9515199999999999</v>
      </c>
      <c r="FQ22">
        <v>0.1105</v>
      </c>
      <c r="FR22">
        <v>0</v>
      </c>
      <c r="FS22">
        <v>25.146599999999999</v>
      </c>
      <c r="FT22">
        <v>999.9</v>
      </c>
      <c r="FU22">
        <v>53.106999999999999</v>
      </c>
      <c r="FV22">
        <v>27.542999999999999</v>
      </c>
      <c r="FW22">
        <v>19.642700000000001</v>
      </c>
      <c r="FX22">
        <v>59.896500000000003</v>
      </c>
      <c r="FY22">
        <v>40.721200000000003</v>
      </c>
      <c r="FZ22">
        <v>1</v>
      </c>
      <c r="GA22">
        <v>4.5904500000000001E-2</v>
      </c>
      <c r="GB22">
        <v>0.99975499999999995</v>
      </c>
      <c r="GC22">
        <v>20.359000000000002</v>
      </c>
      <c r="GD22">
        <v>5.2411000000000003</v>
      </c>
      <c r="GE22">
        <v>12.0639</v>
      </c>
      <c r="GF22">
        <v>4.9717500000000001</v>
      </c>
      <c r="GG22">
        <v>3.2900499999999999</v>
      </c>
      <c r="GH22">
        <v>9999</v>
      </c>
      <c r="GI22">
        <v>9999</v>
      </c>
      <c r="GJ22">
        <v>9999</v>
      </c>
      <c r="GK22">
        <v>449.3</v>
      </c>
      <c r="GL22">
        <v>1.8869400000000001</v>
      </c>
      <c r="GM22">
        <v>1.8829400000000001</v>
      </c>
      <c r="GN22">
        <v>1.88144</v>
      </c>
      <c r="GO22">
        <v>1.88218</v>
      </c>
      <c r="GP22">
        <v>1.8775900000000001</v>
      </c>
      <c r="GQ22">
        <v>1.8794299999999999</v>
      </c>
      <c r="GR22">
        <v>1.8788100000000001</v>
      </c>
      <c r="GS22">
        <v>1.8858600000000001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-3.2080000000000002</v>
      </c>
      <c r="HH22">
        <v>-0.23799999999999999</v>
      </c>
      <c r="HI22">
        <v>2</v>
      </c>
      <c r="HJ22">
        <v>520.40700000000004</v>
      </c>
      <c r="HK22">
        <v>545.14700000000005</v>
      </c>
      <c r="HL22">
        <v>24.002300000000002</v>
      </c>
      <c r="HM22">
        <v>27.853999999999999</v>
      </c>
      <c r="HN22">
        <v>30.0002</v>
      </c>
      <c r="HO22">
        <v>27.826699999999999</v>
      </c>
      <c r="HP22">
        <v>27.876300000000001</v>
      </c>
      <c r="HQ22">
        <v>19.296800000000001</v>
      </c>
      <c r="HR22">
        <v>41.703299999999999</v>
      </c>
      <c r="HS22">
        <v>0</v>
      </c>
      <c r="HT22">
        <v>24.032499999999999</v>
      </c>
      <c r="HU22">
        <v>400</v>
      </c>
      <c r="HV22">
        <v>12.5563</v>
      </c>
      <c r="HW22">
        <v>100.717</v>
      </c>
      <c r="HX22">
        <v>101.928</v>
      </c>
    </row>
    <row r="23" spans="1:232" x14ac:dyDescent="0.25">
      <c r="A23">
        <v>9</v>
      </c>
      <c r="B23">
        <v>1566746642.5999999</v>
      </c>
      <c r="C23">
        <v>965.5</v>
      </c>
      <c r="D23" t="s">
        <v>389</v>
      </c>
      <c r="E23" t="s">
        <v>390</v>
      </c>
      <c r="G23">
        <v>1566746642.5999999</v>
      </c>
      <c r="H23">
        <f t="shared" si="0"/>
        <v>3.6113009497180924E-3</v>
      </c>
      <c r="I23">
        <f t="shared" si="1"/>
        <v>42.084295327885506</v>
      </c>
      <c r="J23">
        <f t="shared" si="2"/>
        <v>547.125</v>
      </c>
      <c r="K23">
        <f t="shared" si="3"/>
        <v>202.13251618740088</v>
      </c>
      <c r="L23">
        <f t="shared" si="4"/>
        <v>20.214394860038393</v>
      </c>
      <c r="M23">
        <f t="shared" si="5"/>
        <v>54.715594484287493</v>
      </c>
      <c r="N23">
        <f t="shared" si="6"/>
        <v>0.21035046222892892</v>
      </c>
      <c r="O23">
        <f t="shared" si="7"/>
        <v>2.2576186374520231</v>
      </c>
      <c r="P23">
        <f t="shared" si="8"/>
        <v>0.20003709327812136</v>
      </c>
      <c r="Q23">
        <f t="shared" si="9"/>
        <v>0.1259076488790295</v>
      </c>
      <c r="R23">
        <f t="shared" si="10"/>
        <v>321.42912421117296</v>
      </c>
      <c r="S23">
        <f t="shared" si="11"/>
        <v>26.75929270612097</v>
      </c>
      <c r="T23">
        <f t="shared" si="12"/>
        <v>26.941099999999999</v>
      </c>
      <c r="U23">
        <f t="shared" si="13"/>
        <v>3.5667968311364664</v>
      </c>
      <c r="V23">
        <f t="shared" si="14"/>
        <v>55.116257371129961</v>
      </c>
      <c r="W23">
        <f t="shared" si="15"/>
        <v>1.8099123610437897</v>
      </c>
      <c r="X23">
        <f t="shared" si="16"/>
        <v>3.2838085301340261</v>
      </c>
      <c r="Y23">
        <f t="shared" si="17"/>
        <v>1.7568844700926767</v>
      </c>
      <c r="Z23">
        <f t="shared" si="18"/>
        <v>-159.25837188256787</v>
      </c>
      <c r="AA23">
        <f t="shared" si="19"/>
        <v>-170.33697400724768</v>
      </c>
      <c r="AB23">
        <f t="shared" si="20"/>
        <v>-16.159828404197608</v>
      </c>
      <c r="AC23">
        <f t="shared" si="21"/>
        <v>-24.326050082840169</v>
      </c>
      <c r="AD23">
        <v>-4.1389166974624698E-2</v>
      </c>
      <c r="AE23">
        <v>4.6462965819187102E-2</v>
      </c>
      <c r="AF23">
        <v>3.46885085362339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53037.608531072918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391</v>
      </c>
      <c r="AS23">
        <v>811.40464705882403</v>
      </c>
      <c r="AT23">
        <v>1150.3</v>
      </c>
      <c r="AU23">
        <f t="shared" si="27"/>
        <v>0.29461475523009295</v>
      </c>
      <c r="AV23">
        <v>0.5</v>
      </c>
      <c r="AW23">
        <f t="shared" si="28"/>
        <v>1681.1460004247347</v>
      </c>
      <c r="AX23">
        <f t="shared" si="29"/>
        <v>42.084295327885506</v>
      </c>
      <c r="AY23">
        <f t="shared" si="30"/>
        <v>247.64520871059148</v>
      </c>
      <c r="AZ23">
        <f t="shared" si="31"/>
        <v>0.46956446144484049</v>
      </c>
      <c r="BA23">
        <f t="shared" si="32"/>
        <v>2.5682466363284001E-2</v>
      </c>
      <c r="BB23">
        <f t="shared" si="33"/>
        <v>1.5450838911588283</v>
      </c>
      <c r="BC23" t="s">
        <v>392</v>
      </c>
      <c r="BD23">
        <v>610.16</v>
      </c>
      <c r="BE23">
        <f t="shared" si="34"/>
        <v>540.14</v>
      </c>
      <c r="BF23">
        <f t="shared" si="35"/>
        <v>0.62742132214088187</v>
      </c>
      <c r="BG23">
        <f t="shared" si="36"/>
        <v>0.76692485274763211</v>
      </c>
      <c r="BH23">
        <f t="shared" si="37"/>
        <v>0.57476507964695256</v>
      </c>
      <c r="BI23">
        <f t="shared" si="38"/>
        <v>0.75089120003340137</v>
      </c>
      <c r="BJ23">
        <v>1592</v>
      </c>
      <c r="BK23">
        <v>300</v>
      </c>
      <c r="BL23">
        <v>300</v>
      </c>
      <c r="BM23">
        <v>300</v>
      </c>
      <c r="BN23">
        <v>10200.4</v>
      </c>
      <c r="BO23">
        <v>1047.8699999999999</v>
      </c>
      <c r="BP23">
        <v>-6.7976099999999999E-3</v>
      </c>
      <c r="BQ23">
        <v>-3.7293699999999999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1999.94</v>
      </c>
      <c r="CC23">
        <f t="shared" si="40"/>
        <v>1681.1460004247347</v>
      </c>
      <c r="CD23">
        <f t="shared" si="41"/>
        <v>0.84059821815891211</v>
      </c>
      <c r="CE23">
        <f t="shared" si="42"/>
        <v>0.1911964363178244</v>
      </c>
      <c r="CF23">
        <v>6</v>
      </c>
      <c r="CG23">
        <v>0.5</v>
      </c>
      <c r="CH23" t="s">
        <v>346</v>
      </c>
      <c r="CI23">
        <v>1566746642.5999999</v>
      </c>
      <c r="CJ23">
        <v>547.125</v>
      </c>
      <c r="CK23">
        <v>599.99800000000005</v>
      </c>
      <c r="CL23">
        <v>18.098099999999999</v>
      </c>
      <c r="CM23">
        <v>13.8429</v>
      </c>
      <c r="CN23">
        <v>499.99200000000002</v>
      </c>
      <c r="CO23">
        <v>99.905699999999996</v>
      </c>
      <c r="CP23">
        <v>9.99559E-2</v>
      </c>
      <c r="CQ23">
        <v>25.541599999999999</v>
      </c>
      <c r="CR23">
        <v>26.941099999999999</v>
      </c>
      <c r="CS23">
        <v>999.9</v>
      </c>
      <c r="CT23">
        <v>0</v>
      </c>
      <c r="CU23">
        <v>0</v>
      </c>
      <c r="CV23">
        <v>9990.6200000000008</v>
      </c>
      <c r="CW23">
        <v>0</v>
      </c>
      <c r="CX23">
        <v>798.548</v>
      </c>
      <c r="CY23">
        <v>-52.872999999999998</v>
      </c>
      <c r="CZ23">
        <v>557.21</v>
      </c>
      <c r="DA23">
        <v>608.41999999999996</v>
      </c>
      <c r="DB23">
        <v>4.2552599999999998</v>
      </c>
      <c r="DC23">
        <v>551.47199999999998</v>
      </c>
      <c r="DD23">
        <v>599.99800000000005</v>
      </c>
      <c r="DE23">
        <v>18.321100000000001</v>
      </c>
      <c r="DF23">
        <v>13.8429</v>
      </c>
      <c r="DG23">
        <v>1.8081100000000001</v>
      </c>
      <c r="DH23">
        <v>1.3829800000000001</v>
      </c>
      <c r="DI23">
        <v>15.856999999999999</v>
      </c>
      <c r="DJ23">
        <v>11.7323</v>
      </c>
      <c r="DK23">
        <v>1999.94</v>
      </c>
      <c r="DL23">
        <v>0.98000699999999996</v>
      </c>
      <c r="DM23">
        <v>1.9993E-2</v>
      </c>
      <c r="DN23">
        <v>0</v>
      </c>
      <c r="DO23">
        <v>811.46900000000005</v>
      </c>
      <c r="DP23">
        <v>4.9992900000000002</v>
      </c>
      <c r="DQ23">
        <v>19734.900000000001</v>
      </c>
      <c r="DR23">
        <v>17313.900000000001</v>
      </c>
      <c r="DS23">
        <v>45.186999999999998</v>
      </c>
      <c r="DT23">
        <v>45.311999999999998</v>
      </c>
      <c r="DU23">
        <v>45.686999999999998</v>
      </c>
      <c r="DV23">
        <v>45.5</v>
      </c>
      <c r="DW23">
        <v>47.061999999999998</v>
      </c>
      <c r="DX23">
        <v>1955.06</v>
      </c>
      <c r="DY23">
        <v>39.880000000000003</v>
      </c>
      <c r="DZ23">
        <v>0</v>
      </c>
      <c r="EA23">
        <v>150.60000014305101</v>
      </c>
      <c r="EB23">
        <v>811.40464705882403</v>
      </c>
      <c r="EC23">
        <v>-0.68014707898773996</v>
      </c>
      <c r="ED23">
        <v>-115.465686232975</v>
      </c>
      <c r="EE23">
        <v>19757.752941176499</v>
      </c>
      <c r="EF23">
        <v>10</v>
      </c>
      <c r="EG23">
        <v>1566746584.5999999</v>
      </c>
      <c r="EH23" t="s">
        <v>393</v>
      </c>
      <c r="EI23">
        <v>9</v>
      </c>
      <c r="EJ23">
        <v>-4.3470000000000004</v>
      </c>
      <c r="EK23">
        <v>-0.223</v>
      </c>
      <c r="EL23">
        <v>600</v>
      </c>
      <c r="EM23">
        <v>14</v>
      </c>
      <c r="EN23">
        <v>0.08</v>
      </c>
      <c r="EO23">
        <v>0.02</v>
      </c>
      <c r="EP23">
        <v>42.083176926539601</v>
      </c>
      <c r="EQ23">
        <v>-0.14048592898894</v>
      </c>
      <c r="ER23">
        <v>5.5370714457969199E-2</v>
      </c>
      <c r="ES23">
        <v>0</v>
      </c>
      <c r="ET23">
        <v>0.21448311056931599</v>
      </c>
      <c r="EU23">
        <v>-2.7497395082080701E-2</v>
      </c>
      <c r="EV23">
        <v>2.65055486503984E-3</v>
      </c>
      <c r="EW23">
        <v>1</v>
      </c>
      <c r="EX23">
        <v>1</v>
      </c>
      <c r="EY23">
        <v>2</v>
      </c>
      <c r="EZ23" t="s">
        <v>363</v>
      </c>
      <c r="FA23">
        <v>2.9364400000000002</v>
      </c>
      <c r="FB23">
        <v>2.6375099999999998</v>
      </c>
      <c r="FC23">
        <v>0.11494500000000001</v>
      </c>
      <c r="FD23">
        <v>0.12386800000000001</v>
      </c>
      <c r="FE23">
        <v>8.9975799999999995E-2</v>
      </c>
      <c r="FF23">
        <v>7.4199500000000002E-2</v>
      </c>
      <c r="FG23">
        <v>31588.5</v>
      </c>
      <c r="FH23">
        <v>27402.6</v>
      </c>
      <c r="FI23">
        <v>31036.9</v>
      </c>
      <c r="FJ23">
        <v>27415.3</v>
      </c>
      <c r="FK23">
        <v>39591.5</v>
      </c>
      <c r="FL23">
        <v>38356.5</v>
      </c>
      <c r="FM23">
        <v>43533.599999999999</v>
      </c>
      <c r="FN23">
        <v>42301.1</v>
      </c>
      <c r="FO23">
        <v>2.0063499999999999</v>
      </c>
      <c r="FP23">
        <v>1.9510700000000001</v>
      </c>
      <c r="FQ23">
        <v>0.12581100000000001</v>
      </c>
      <c r="FR23">
        <v>0</v>
      </c>
      <c r="FS23">
        <v>24.879899999999999</v>
      </c>
      <c r="FT23">
        <v>999.9</v>
      </c>
      <c r="FU23">
        <v>53.009</v>
      </c>
      <c r="FV23">
        <v>27.704000000000001</v>
      </c>
      <c r="FW23">
        <v>19.790600000000001</v>
      </c>
      <c r="FX23">
        <v>59.706400000000002</v>
      </c>
      <c r="FY23">
        <v>40.737200000000001</v>
      </c>
      <c r="FZ23">
        <v>1</v>
      </c>
      <c r="GA23">
        <v>5.8724600000000002E-2</v>
      </c>
      <c r="GB23">
        <v>1.9912700000000001</v>
      </c>
      <c r="GC23">
        <v>20.350100000000001</v>
      </c>
      <c r="GD23">
        <v>5.2378099999999996</v>
      </c>
      <c r="GE23">
        <v>12.0639</v>
      </c>
      <c r="GF23">
        <v>4.9710999999999999</v>
      </c>
      <c r="GG23">
        <v>3.2900299999999998</v>
      </c>
      <c r="GH23">
        <v>9999</v>
      </c>
      <c r="GI23">
        <v>9999</v>
      </c>
      <c r="GJ23">
        <v>9999</v>
      </c>
      <c r="GK23">
        <v>449.3</v>
      </c>
      <c r="GL23">
        <v>1.88693</v>
      </c>
      <c r="GM23">
        <v>1.88293</v>
      </c>
      <c r="GN23">
        <v>1.8814200000000001</v>
      </c>
      <c r="GO23">
        <v>1.8821699999999999</v>
      </c>
      <c r="GP23">
        <v>1.8775900000000001</v>
      </c>
      <c r="GQ23">
        <v>1.87941</v>
      </c>
      <c r="GR23">
        <v>1.8788100000000001</v>
      </c>
      <c r="GS23">
        <v>1.8858699999999999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-4.3470000000000004</v>
      </c>
      <c r="HH23">
        <v>-0.223</v>
      </c>
      <c r="HI23">
        <v>2</v>
      </c>
      <c r="HJ23">
        <v>519.10500000000002</v>
      </c>
      <c r="HK23">
        <v>546.32399999999996</v>
      </c>
      <c r="HL23">
        <v>21.881499999999999</v>
      </c>
      <c r="HM23">
        <v>28.0092</v>
      </c>
      <c r="HN23">
        <v>30.0001</v>
      </c>
      <c r="HO23">
        <v>27.979800000000001</v>
      </c>
      <c r="HP23">
        <v>28.031500000000001</v>
      </c>
      <c r="HQ23">
        <v>26.742799999999999</v>
      </c>
      <c r="HR23">
        <v>35.986400000000003</v>
      </c>
      <c r="HS23">
        <v>0</v>
      </c>
      <c r="HT23">
        <v>21.916399999999999</v>
      </c>
      <c r="HU23">
        <v>600</v>
      </c>
      <c r="HV23">
        <v>13.8087</v>
      </c>
      <c r="HW23">
        <v>100.693</v>
      </c>
      <c r="HX23">
        <v>101.90900000000001</v>
      </c>
    </row>
    <row r="24" spans="1:232" x14ac:dyDescent="0.25">
      <c r="A24">
        <v>10</v>
      </c>
      <c r="B24">
        <v>1566746763.5</v>
      </c>
      <c r="C24">
        <v>1086.4000000953699</v>
      </c>
      <c r="D24" t="s">
        <v>394</v>
      </c>
      <c r="E24" t="s">
        <v>395</v>
      </c>
      <c r="G24">
        <v>1566746763.5</v>
      </c>
      <c r="H24">
        <f t="shared" si="0"/>
        <v>2.8376528123881619E-3</v>
      </c>
      <c r="I24">
        <f t="shared" si="1"/>
        <v>42.063892739431118</v>
      </c>
      <c r="J24">
        <f t="shared" si="2"/>
        <v>647.26800000000003</v>
      </c>
      <c r="K24">
        <f t="shared" si="3"/>
        <v>194.14841911457853</v>
      </c>
      <c r="L24">
        <f t="shared" si="4"/>
        <v>19.416971758445221</v>
      </c>
      <c r="M24">
        <f t="shared" si="5"/>
        <v>64.733900659413607</v>
      </c>
      <c r="N24">
        <f t="shared" si="6"/>
        <v>0.15780434892010647</v>
      </c>
      <c r="O24">
        <f t="shared" si="7"/>
        <v>2.261054411510858</v>
      </c>
      <c r="P24">
        <f t="shared" si="8"/>
        <v>0.15193116311230942</v>
      </c>
      <c r="Q24">
        <f t="shared" si="9"/>
        <v>9.5466447265307106E-2</v>
      </c>
      <c r="R24">
        <f t="shared" si="10"/>
        <v>321.4578520822817</v>
      </c>
      <c r="S24">
        <f t="shared" si="11"/>
        <v>26.74937853381963</v>
      </c>
      <c r="T24">
        <f t="shared" si="12"/>
        <v>27.105899999999998</v>
      </c>
      <c r="U24">
        <f t="shared" si="13"/>
        <v>3.6014817653552917</v>
      </c>
      <c r="V24">
        <f t="shared" si="14"/>
        <v>55.183533185833511</v>
      </c>
      <c r="W24">
        <f t="shared" si="15"/>
        <v>1.7838456699723002</v>
      </c>
      <c r="X24">
        <f t="shared" si="16"/>
        <v>3.2325687881656728</v>
      </c>
      <c r="Y24">
        <f t="shared" si="17"/>
        <v>1.8176360953829915</v>
      </c>
      <c r="Z24">
        <f t="shared" si="18"/>
        <v>-125.14048902631794</v>
      </c>
      <c r="AA24">
        <f t="shared" si="19"/>
        <v>-222.93918898109624</v>
      </c>
      <c r="AB24">
        <f t="shared" si="20"/>
        <v>-21.107568320355679</v>
      </c>
      <c r="AC24">
        <f t="shared" si="21"/>
        <v>-47.729394245488123</v>
      </c>
      <c r="AD24">
        <v>-4.1482012001612299E-2</v>
      </c>
      <c r="AE24">
        <v>4.6567192495651798E-2</v>
      </c>
      <c r="AF24">
        <v>3.47500368859499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53198.977129608116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396</v>
      </c>
      <c r="AS24">
        <v>810.20288235294095</v>
      </c>
      <c r="AT24">
        <v>1144.8399999999999</v>
      </c>
      <c r="AU24">
        <f t="shared" si="27"/>
        <v>0.29230033685673018</v>
      </c>
      <c r="AV24">
        <v>0.5</v>
      </c>
      <c r="AW24">
        <f t="shared" si="28"/>
        <v>1681.2972004246965</v>
      </c>
      <c r="AX24">
        <f t="shared" si="29"/>
        <v>42.063892739431118</v>
      </c>
      <c r="AY24">
        <f t="shared" si="30"/>
        <v>245.72186902020809</v>
      </c>
      <c r="AZ24">
        <f t="shared" si="31"/>
        <v>0.46853708815205608</v>
      </c>
      <c r="BA24">
        <f t="shared" si="32"/>
        <v>2.5668021696772094E-2</v>
      </c>
      <c r="BB24">
        <f t="shared" si="33"/>
        <v>1.5572219698822545</v>
      </c>
      <c r="BC24" t="s">
        <v>397</v>
      </c>
      <c r="BD24">
        <v>608.44000000000005</v>
      </c>
      <c r="BE24">
        <f t="shared" si="34"/>
        <v>536.39999999999986</v>
      </c>
      <c r="BF24">
        <f t="shared" si="35"/>
        <v>0.62385741544940165</v>
      </c>
      <c r="BG24">
        <f t="shared" si="36"/>
        <v>0.76871035758482564</v>
      </c>
      <c r="BH24">
        <f t="shared" si="37"/>
        <v>0.57284777948179366</v>
      </c>
      <c r="BI24">
        <f t="shared" si="38"/>
        <v>0.75319798160340468</v>
      </c>
      <c r="BJ24">
        <v>1594</v>
      </c>
      <c r="BK24">
        <v>300</v>
      </c>
      <c r="BL24">
        <v>300</v>
      </c>
      <c r="BM24">
        <v>300</v>
      </c>
      <c r="BN24">
        <v>10199.9</v>
      </c>
      <c r="BO24">
        <v>1046.7</v>
      </c>
      <c r="BP24">
        <v>-6.79731E-3</v>
      </c>
      <c r="BQ24">
        <v>-3.3708499999999999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2000.12</v>
      </c>
      <c r="CC24">
        <f t="shared" si="40"/>
        <v>1681.2972004246965</v>
      </c>
      <c r="CD24">
        <f t="shared" si="41"/>
        <v>0.84059816432248891</v>
      </c>
      <c r="CE24">
        <f t="shared" si="42"/>
        <v>0.19119632864497799</v>
      </c>
      <c r="CF24">
        <v>6</v>
      </c>
      <c r="CG24">
        <v>0.5</v>
      </c>
      <c r="CH24" t="s">
        <v>346</v>
      </c>
      <c r="CI24">
        <v>1566746763.5</v>
      </c>
      <c r="CJ24">
        <v>647.26800000000003</v>
      </c>
      <c r="CK24">
        <v>699.94799999999998</v>
      </c>
      <c r="CL24">
        <v>17.836500000000001</v>
      </c>
      <c r="CM24">
        <v>14.492100000000001</v>
      </c>
      <c r="CN24">
        <v>500.00700000000001</v>
      </c>
      <c r="CO24">
        <v>99.911000000000001</v>
      </c>
      <c r="CP24">
        <v>9.9970199999999995E-2</v>
      </c>
      <c r="CQ24">
        <v>25.277000000000001</v>
      </c>
      <c r="CR24">
        <v>27.105899999999998</v>
      </c>
      <c r="CS24">
        <v>999.9</v>
      </c>
      <c r="CT24">
        <v>0</v>
      </c>
      <c r="CU24">
        <v>0</v>
      </c>
      <c r="CV24">
        <v>10012.5</v>
      </c>
      <c r="CW24">
        <v>0</v>
      </c>
      <c r="CX24">
        <v>791.60799999999995</v>
      </c>
      <c r="CY24">
        <v>-52.68</v>
      </c>
      <c r="CZ24">
        <v>659.02200000000005</v>
      </c>
      <c r="DA24">
        <v>710.24099999999999</v>
      </c>
      <c r="DB24">
        <v>3.34443</v>
      </c>
      <c r="DC24">
        <v>652.005</v>
      </c>
      <c r="DD24">
        <v>699.94799999999998</v>
      </c>
      <c r="DE24">
        <v>18.057500000000001</v>
      </c>
      <c r="DF24">
        <v>14.492100000000001</v>
      </c>
      <c r="DG24">
        <v>1.78206</v>
      </c>
      <c r="DH24">
        <v>1.4479200000000001</v>
      </c>
      <c r="DI24">
        <v>15.6303</v>
      </c>
      <c r="DJ24">
        <v>12.429</v>
      </c>
      <c r="DK24">
        <v>2000.12</v>
      </c>
      <c r="DL24">
        <v>0.98001000000000005</v>
      </c>
      <c r="DM24">
        <v>1.9990299999999999E-2</v>
      </c>
      <c r="DN24">
        <v>0</v>
      </c>
      <c r="DO24">
        <v>810.07</v>
      </c>
      <c r="DP24">
        <v>4.9992900000000002</v>
      </c>
      <c r="DQ24">
        <v>19898.7</v>
      </c>
      <c r="DR24">
        <v>17315.5</v>
      </c>
      <c r="DS24">
        <v>45.375</v>
      </c>
      <c r="DT24">
        <v>45.5</v>
      </c>
      <c r="DU24">
        <v>45.875</v>
      </c>
      <c r="DV24">
        <v>45.75</v>
      </c>
      <c r="DW24">
        <v>46.75</v>
      </c>
      <c r="DX24">
        <v>1955.24</v>
      </c>
      <c r="DY24">
        <v>39.880000000000003</v>
      </c>
      <c r="DZ24">
        <v>0</v>
      </c>
      <c r="EA24">
        <v>120.299999952316</v>
      </c>
      <c r="EB24">
        <v>810.20288235294095</v>
      </c>
      <c r="EC24">
        <v>-1.11544113524582</v>
      </c>
      <c r="ED24">
        <v>426.54411974710303</v>
      </c>
      <c r="EE24">
        <v>19845.441176470598</v>
      </c>
      <c r="EF24">
        <v>10</v>
      </c>
      <c r="EG24">
        <v>1566746707.0999999</v>
      </c>
      <c r="EH24" t="s">
        <v>398</v>
      </c>
      <c r="EI24">
        <v>10</v>
      </c>
      <c r="EJ24">
        <v>-4.7370000000000001</v>
      </c>
      <c r="EK24">
        <v>-0.221</v>
      </c>
      <c r="EL24">
        <v>700</v>
      </c>
      <c r="EM24">
        <v>14</v>
      </c>
      <c r="EN24">
        <v>0.1</v>
      </c>
      <c r="EO24">
        <v>0.02</v>
      </c>
      <c r="EP24">
        <v>42.235416880402902</v>
      </c>
      <c r="EQ24">
        <v>-0.48349054980198802</v>
      </c>
      <c r="ER24">
        <v>6.3928528000476395E-2</v>
      </c>
      <c r="ES24">
        <v>0</v>
      </c>
      <c r="ET24">
        <v>0.16179112093225001</v>
      </c>
      <c r="EU24">
        <v>-2.4623940202072099E-2</v>
      </c>
      <c r="EV24">
        <v>2.3806749378832699E-3</v>
      </c>
      <c r="EW24">
        <v>1</v>
      </c>
      <c r="EX24">
        <v>1</v>
      </c>
      <c r="EY24">
        <v>2</v>
      </c>
      <c r="EZ24" t="s">
        <v>363</v>
      </c>
      <c r="FA24">
        <v>2.9363600000000001</v>
      </c>
      <c r="FB24">
        <v>2.6375199999999999</v>
      </c>
      <c r="FC24">
        <v>0.12928200000000001</v>
      </c>
      <c r="FD24">
        <v>0.13777600000000001</v>
      </c>
      <c r="FE24">
        <v>8.9016899999999996E-2</v>
      </c>
      <c r="FF24">
        <v>7.6746099999999998E-2</v>
      </c>
      <c r="FG24">
        <v>31072.1</v>
      </c>
      <c r="FH24">
        <v>26963.3</v>
      </c>
      <c r="FI24">
        <v>31032.5</v>
      </c>
      <c r="FJ24">
        <v>27411.3</v>
      </c>
      <c r="FK24">
        <v>39630.400000000001</v>
      </c>
      <c r="FL24">
        <v>38247.5</v>
      </c>
      <c r="FM24">
        <v>43528.2</v>
      </c>
      <c r="FN24">
        <v>42296</v>
      </c>
      <c r="FO24">
        <v>2.0043000000000002</v>
      </c>
      <c r="FP24">
        <v>1.9502999999999999</v>
      </c>
      <c r="FQ24">
        <v>0.141956</v>
      </c>
      <c r="FR24">
        <v>0</v>
      </c>
      <c r="FS24">
        <v>24.7803</v>
      </c>
      <c r="FT24">
        <v>999.9</v>
      </c>
      <c r="FU24">
        <v>52.984999999999999</v>
      </c>
      <c r="FV24">
        <v>27.795000000000002</v>
      </c>
      <c r="FW24">
        <v>19.8841</v>
      </c>
      <c r="FX24">
        <v>59.666400000000003</v>
      </c>
      <c r="FY24">
        <v>40.404600000000002</v>
      </c>
      <c r="FZ24">
        <v>1</v>
      </c>
      <c r="GA24">
        <v>7.0536100000000004E-2</v>
      </c>
      <c r="GB24">
        <v>4.0967099999999999</v>
      </c>
      <c r="GC24">
        <v>20.3093</v>
      </c>
      <c r="GD24">
        <v>5.2397499999999999</v>
      </c>
      <c r="GE24">
        <v>12.0639</v>
      </c>
      <c r="GF24">
        <v>4.9715999999999996</v>
      </c>
      <c r="GG24">
        <v>3.2900299999999998</v>
      </c>
      <c r="GH24">
        <v>9999</v>
      </c>
      <c r="GI24">
        <v>9999</v>
      </c>
      <c r="GJ24">
        <v>9999</v>
      </c>
      <c r="GK24">
        <v>449.4</v>
      </c>
      <c r="GL24">
        <v>1.8869</v>
      </c>
      <c r="GM24">
        <v>1.88293</v>
      </c>
      <c r="GN24">
        <v>1.88141</v>
      </c>
      <c r="GO24">
        <v>1.8821699999999999</v>
      </c>
      <c r="GP24">
        <v>1.87757</v>
      </c>
      <c r="GQ24">
        <v>1.87937</v>
      </c>
      <c r="GR24">
        <v>1.8788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-4.7370000000000001</v>
      </c>
      <c r="HH24">
        <v>-0.221</v>
      </c>
      <c r="HI24">
        <v>2</v>
      </c>
      <c r="HJ24">
        <v>518.55999999999995</v>
      </c>
      <c r="HK24">
        <v>546.61800000000005</v>
      </c>
      <c r="HL24">
        <v>20.340199999999999</v>
      </c>
      <c r="HM24">
        <v>28.092400000000001</v>
      </c>
      <c r="HN24">
        <v>30.000399999999999</v>
      </c>
      <c r="HO24">
        <v>28.0684</v>
      </c>
      <c r="HP24">
        <v>28.1206</v>
      </c>
      <c r="HQ24">
        <v>30.3325</v>
      </c>
      <c r="HR24">
        <v>33.628</v>
      </c>
      <c r="HS24">
        <v>0</v>
      </c>
      <c r="HT24">
        <v>20.256</v>
      </c>
      <c r="HU24">
        <v>700</v>
      </c>
      <c r="HV24">
        <v>14.4634</v>
      </c>
      <c r="HW24">
        <v>100.68</v>
      </c>
      <c r="HX24">
        <v>101.896</v>
      </c>
    </row>
    <row r="25" spans="1:232" x14ac:dyDescent="0.25">
      <c r="A25">
        <v>11</v>
      </c>
      <c r="B25">
        <v>1566746881</v>
      </c>
      <c r="C25">
        <v>1203.9000000953699</v>
      </c>
      <c r="D25" t="s">
        <v>399</v>
      </c>
      <c r="E25" t="s">
        <v>400</v>
      </c>
      <c r="G25">
        <v>1566746881</v>
      </c>
      <c r="H25">
        <f t="shared" si="0"/>
        <v>2.4368791115667635E-3</v>
      </c>
      <c r="I25">
        <f t="shared" si="1"/>
        <v>41.967876114313576</v>
      </c>
      <c r="J25">
        <f t="shared" si="2"/>
        <v>747.601</v>
      </c>
      <c r="K25">
        <f t="shared" si="3"/>
        <v>214.53699092379179</v>
      </c>
      <c r="L25">
        <f t="shared" si="4"/>
        <v>21.456228419141073</v>
      </c>
      <c r="M25">
        <f t="shared" si="5"/>
        <v>74.768913991509692</v>
      </c>
      <c r="N25">
        <f t="shared" si="6"/>
        <v>0.13310856205096286</v>
      </c>
      <c r="O25">
        <f t="shared" si="7"/>
        <v>2.2582889970941538</v>
      </c>
      <c r="P25">
        <f t="shared" si="8"/>
        <v>0.12889846940606439</v>
      </c>
      <c r="Q25">
        <f t="shared" si="9"/>
        <v>8.0928710935368436E-2</v>
      </c>
      <c r="R25">
        <f t="shared" si="10"/>
        <v>321.46583204648266</v>
      </c>
      <c r="S25">
        <f t="shared" si="11"/>
        <v>26.436611465727356</v>
      </c>
      <c r="T25">
        <f t="shared" si="12"/>
        <v>26.995899999999999</v>
      </c>
      <c r="U25">
        <f t="shared" si="13"/>
        <v>3.5782979104317594</v>
      </c>
      <c r="V25">
        <f t="shared" si="14"/>
        <v>55.212594912472866</v>
      </c>
      <c r="W25">
        <f t="shared" si="15"/>
        <v>1.7377848554692601</v>
      </c>
      <c r="X25">
        <f t="shared" si="16"/>
        <v>3.1474428221026858</v>
      </c>
      <c r="Y25">
        <f t="shared" si="17"/>
        <v>1.8405130549624993</v>
      </c>
      <c r="Z25">
        <f t="shared" si="18"/>
        <v>-107.46636882009427</v>
      </c>
      <c r="AA25">
        <f t="shared" si="19"/>
        <v>-263.79329052045028</v>
      </c>
      <c r="AB25">
        <f t="shared" si="20"/>
        <v>-24.936390349328551</v>
      </c>
      <c r="AC25">
        <f t="shared" si="21"/>
        <v>-74.730217643390461</v>
      </c>
      <c r="AD25">
        <v>-4.1407271985926801E-2</v>
      </c>
      <c r="AE25">
        <v>4.6483290280459798E-2</v>
      </c>
      <c r="AF25">
        <v>3.4700510469047599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53186.914702226895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401</v>
      </c>
      <c r="AS25">
        <v>809.92117647058797</v>
      </c>
      <c r="AT25">
        <v>1145.6500000000001</v>
      </c>
      <c r="AU25">
        <f t="shared" si="27"/>
        <v>0.29304658798883787</v>
      </c>
      <c r="AV25">
        <v>0.5</v>
      </c>
      <c r="AW25">
        <f t="shared" si="28"/>
        <v>1681.3392004246862</v>
      </c>
      <c r="AX25">
        <f t="shared" si="29"/>
        <v>41.967876114313576</v>
      </c>
      <c r="AY25">
        <f t="shared" si="30"/>
        <v>246.35535796816757</v>
      </c>
      <c r="AZ25">
        <f t="shared" si="31"/>
        <v>0.46697507964910756</v>
      </c>
      <c r="BA25">
        <f t="shared" si="32"/>
        <v>2.5610273276938655E-2</v>
      </c>
      <c r="BB25">
        <f t="shared" si="33"/>
        <v>1.5554139571422336</v>
      </c>
      <c r="BC25" t="s">
        <v>402</v>
      </c>
      <c r="BD25">
        <v>610.66</v>
      </c>
      <c r="BE25">
        <f t="shared" si="34"/>
        <v>534.99000000000012</v>
      </c>
      <c r="BF25">
        <f t="shared" si="35"/>
        <v>0.62754224103144363</v>
      </c>
      <c r="BG25">
        <f t="shared" si="36"/>
        <v>0.7690973046461943</v>
      </c>
      <c r="BH25">
        <f t="shared" si="37"/>
        <v>0.57392081700950104</v>
      </c>
      <c r="BI25">
        <f t="shared" si="38"/>
        <v>0.75285576675510735</v>
      </c>
      <c r="BJ25">
        <v>1596</v>
      </c>
      <c r="BK25">
        <v>300</v>
      </c>
      <c r="BL25">
        <v>300</v>
      </c>
      <c r="BM25">
        <v>300</v>
      </c>
      <c r="BN25">
        <v>10198.799999999999</v>
      </c>
      <c r="BO25">
        <v>1043.3800000000001</v>
      </c>
      <c r="BP25">
        <v>-6.7964399999999999E-3</v>
      </c>
      <c r="BQ25">
        <v>-3.7158199999999999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2000.17</v>
      </c>
      <c r="CC25">
        <f t="shared" si="40"/>
        <v>1681.3392004246862</v>
      </c>
      <c r="CD25">
        <f t="shared" si="41"/>
        <v>0.84059814936964661</v>
      </c>
      <c r="CE25">
        <f t="shared" si="42"/>
        <v>0.1911962987392932</v>
      </c>
      <c r="CF25">
        <v>6</v>
      </c>
      <c r="CG25">
        <v>0.5</v>
      </c>
      <c r="CH25" t="s">
        <v>346</v>
      </c>
      <c r="CI25">
        <v>1566746881</v>
      </c>
      <c r="CJ25">
        <v>747.601</v>
      </c>
      <c r="CK25">
        <v>800.14599999999996</v>
      </c>
      <c r="CL25">
        <v>17.375800000000002</v>
      </c>
      <c r="CM25">
        <v>14.5025</v>
      </c>
      <c r="CN25">
        <v>500.02499999999998</v>
      </c>
      <c r="CO25">
        <v>99.911799999999999</v>
      </c>
      <c r="CP25">
        <v>9.9989700000000001E-2</v>
      </c>
      <c r="CQ25">
        <v>24.8292</v>
      </c>
      <c r="CR25">
        <v>26.995899999999999</v>
      </c>
      <c r="CS25">
        <v>999.9</v>
      </c>
      <c r="CT25">
        <v>0</v>
      </c>
      <c r="CU25">
        <v>0</v>
      </c>
      <c r="CV25">
        <v>9994.3799999999992</v>
      </c>
      <c r="CW25">
        <v>0</v>
      </c>
      <c r="CX25">
        <v>796.726</v>
      </c>
      <c r="CY25">
        <v>-52.545299999999997</v>
      </c>
      <c r="CZ25">
        <v>760.82100000000003</v>
      </c>
      <c r="DA25">
        <v>811.92100000000005</v>
      </c>
      <c r="DB25">
        <v>2.87331</v>
      </c>
      <c r="DC25">
        <v>752.81</v>
      </c>
      <c r="DD25">
        <v>800.14599999999996</v>
      </c>
      <c r="DE25">
        <v>17.591799999999999</v>
      </c>
      <c r="DF25">
        <v>14.5025</v>
      </c>
      <c r="DG25">
        <v>1.73604</v>
      </c>
      <c r="DH25">
        <v>1.4489700000000001</v>
      </c>
      <c r="DI25">
        <v>15.2225</v>
      </c>
      <c r="DJ25">
        <v>12.44</v>
      </c>
      <c r="DK25">
        <v>2000.17</v>
      </c>
      <c r="DL25">
        <v>0.98001300000000002</v>
      </c>
      <c r="DM25">
        <v>1.9987499999999998E-2</v>
      </c>
      <c r="DN25">
        <v>0</v>
      </c>
      <c r="DO25">
        <v>809.81700000000001</v>
      </c>
      <c r="DP25">
        <v>4.9992900000000002</v>
      </c>
      <c r="DQ25">
        <v>19939.900000000001</v>
      </c>
      <c r="DR25">
        <v>17315.900000000001</v>
      </c>
      <c r="DS25">
        <v>45.625</v>
      </c>
      <c r="DT25">
        <v>46</v>
      </c>
      <c r="DU25">
        <v>46.125</v>
      </c>
      <c r="DV25">
        <v>45.875</v>
      </c>
      <c r="DW25">
        <v>47.375</v>
      </c>
      <c r="DX25">
        <v>1955.29</v>
      </c>
      <c r="DY25">
        <v>39.880000000000003</v>
      </c>
      <c r="DZ25">
        <v>0</v>
      </c>
      <c r="EA25">
        <v>117</v>
      </c>
      <c r="EB25">
        <v>809.92117647058797</v>
      </c>
      <c r="EC25">
        <v>-2.49926472907564</v>
      </c>
      <c r="ED25">
        <v>70.661762787408506</v>
      </c>
      <c r="EE25">
        <v>19921.982352941199</v>
      </c>
      <c r="EF25">
        <v>10</v>
      </c>
      <c r="EG25">
        <v>1566746825</v>
      </c>
      <c r="EH25" t="s">
        <v>403</v>
      </c>
      <c r="EI25">
        <v>11</v>
      </c>
      <c r="EJ25">
        <v>-5.2089999999999996</v>
      </c>
      <c r="EK25">
        <v>-0.216</v>
      </c>
      <c r="EL25">
        <v>800</v>
      </c>
      <c r="EM25">
        <v>14</v>
      </c>
      <c r="EN25">
        <v>0.05</v>
      </c>
      <c r="EO25">
        <v>0.02</v>
      </c>
      <c r="EP25">
        <v>41.9196500443581</v>
      </c>
      <c r="EQ25">
        <v>-4.2378519555184298E-2</v>
      </c>
      <c r="ER25">
        <v>5.1744230956461697E-2</v>
      </c>
      <c r="ES25">
        <v>1</v>
      </c>
      <c r="ET25">
        <v>0.13271633538470301</v>
      </c>
      <c r="EU25">
        <v>-1.1353375633820001E-2</v>
      </c>
      <c r="EV25">
        <v>1.1811740660969E-3</v>
      </c>
      <c r="EW25">
        <v>1</v>
      </c>
      <c r="EX25">
        <v>2</v>
      </c>
      <c r="EY25">
        <v>2</v>
      </c>
      <c r="EZ25" t="s">
        <v>348</v>
      </c>
      <c r="FA25">
        <v>2.93621</v>
      </c>
      <c r="FB25">
        <v>2.63754</v>
      </c>
      <c r="FC25">
        <v>0.14252600000000001</v>
      </c>
      <c r="FD25">
        <v>0.150674</v>
      </c>
      <c r="FE25">
        <v>8.7310700000000005E-2</v>
      </c>
      <c r="FF25">
        <v>7.6764700000000005E-2</v>
      </c>
      <c r="FG25">
        <v>30591.599999999999</v>
      </c>
      <c r="FH25">
        <v>26554.1</v>
      </c>
      <c r="FI25">
        <v>31024.9</v>
      </c>
      <c r="FJ25">
        <v>27405.8</v>
      </c>
      <c r="FK25">
        <v>39698</v>
      </c>
      <c r="FL25">
        <v>38241</v>
      </c>
      <c r="FM25">
        <v>43518.7</v>
      </c>
      <c r="FN25">
        <v>42288.4</v>
      </c>
      <c r="FO25">
        <v>2.0029300000000001</v>
      </c>
      <c r="FP25">
        <v>1.9479</v>
      </c>
      <c r="FQ25">
        <v>0.13339500000000001</v>
      </c>
      <c r="FR25">
        <v>0</v>
      </c>
      <c r="FS25">
        <v>24.810400000000001</v>
      </c>
      <c r="FT25">
        <v>999.9</v>
      </c>
      <c r="FU25">
        <v>53.058</v>
      </c>
      <c r="FV25">
        <v>27.885000000000002</v>
      </c>
      <c r="FW25">
        <v>20.017499999999998</v>
      </c>
      <c r="FX25">
        <v>59.746400000000001</v>
      </c>
      <c r="FY25">
        <v>40.500799999999998</v>
      </c>
      <c r="FZ25">
        <v>1</v>
      </c>
      <c r="GA25">
        <v>7.8112299999999996E-2</v>
      </c>
      <c r="GB25">
        <v>2.6455199999999999</v>
      </c>
      <c r="GC25">
        <v>20.3399</v>
      </c>
      <c r="GD25">
        <v>5.2382600000000004</v>
      </c>
      <c r="GE25">
        <v>12.0639</v>
      </c>
      <c r="GF25">
        <v>4.9715999999999996</v>
      </c>
      <c r="GG25">
        <v>3.29</v>
      </c>
      <c r="GH25">
        <v>9999</v>
      </c>
      <c r="GI25">
        <v>9999</v>
      </c>
      <c r="GJ25">
        <v>9999</v>
      </c>
      <c r="GK25">
        <v>449.4</v>
      </c>
      <c r="GL25">
        <v>1.8869100000000001</v>
      </c>
      <c r="GM25">
        <v>1.88293</v>
      </c>
      <c r="GN25">
        <v>1.88144</v>
      </c>
      <c r="GO25">
        <v>1.8821699999999999</v>
      </c>
      <c r="GP25">
        <v>1.8775900000000001</v>
      </c>
      <c r="GQ25">
        <v>1.8794299999999999</v>
      </c>
      <c r="GR25">
        <v>1.8788100000000001</v>
      </c>
      <c r="GS25">
        <v>1.88584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-5.2089999999999996</v>
      </c>
      <c r="HH25">
        <v>-0.216</v>
      </c>
      <c r="HI25">
        <v>2</v>
      </c>
      <c r="HJ25">
        <v>518.69500000000005</v>
      </c>
      <c r="HK25">
        <v>546.01099999999997</v>
      </c>
      <c r="HL25">
        <v>20.1951</v>
      </c>
      <c r="HM25">
        <v>28.227900000000002</v>
      </c>
      <c r="HN25">
        <v>30.0002</v>
      </c>
      <c r="HO25">
        <v>28.1873</v>
      </c>
      <c r="HP25">
        <v>28.240200000000002</v>
      </c>
      <c r="HQ25">
        <v>33.818899999999999</v>
      </c>
      <c r="HR25">
        <v>34.233800000000002</v>
      </c>
      <c r="HS25">
        <v>0</v>
      </c>
      <c r="HT25">
        <v>20.4314</v>
      </c>
      <c r="HU25">
        <v>800</v>
      </c>
      <c r="HV25">
        <v>14.5046</v>
      </c>
      <c r="HW25">
        <v>100.657</v>
      </c>
      <c r="HX25">
        <v>101.877</v>
      </c>
    </row>
    <row r="26" spans="1:232" x14ac:dyDescent="0.25">
      <c r="A26">
        <v>12</v>
      </c>
      <c r="B26">
        <v>1566747001.5</v>
      </c>
      <c r="C26">
        <v>1324.4000000953699</v>
      </c>
      <c r="D26" t="s">
        <v>404</v>
      </c>
      <c r="E26" t="s">
        <v>405</v>
      </c>
      <c r="G26">
        <v>1566747001.5</v>
      </c>
      <c r="H26">
        <f t="shared" si="0"/>
        <v>1.9330899723471915E-3</v>
      </c>
      <c r="I26">
        <f t="shared" si="1"/>
        <v>41.504078562785502</v>
      </c>
      <c r="J26">
        <f t="shared" si="2"/>
        <v>948.02700000000004</v>
      </c>
      <c r="K26">
        <f t="shared" si="3"/>
        <v>269.6364045406508</v>
      </c>
      <c r="L26">
        <f t="shared" si="4"/>
        <v>26.967654288546715</v>
      </c>
      <c r="M26">
        <f t="shared" si="5"/>
        <v>94.816812424724702</v>
      </c>
      <c r="N26">
        <f t="shared" si="6"/>
        <v>0.10283653910831046</v>
      </c>
      <c r="O26">
        <f t="shared" si="7"/>
        <v>2.2629368163124446</v>
      </c>
      <c r="P26">
        <f t="shared" si="8"/>
        <v>0.10030909143449486</v>
      </c>
      <c r="Q26">
        <f t="shared" si="9"/>
        <v>6.2915089488219306E-2</v>
      </c>
      <c r="R26">
        <f t="shared" si="10"/>
        <v>321.46583204648266</v>
      </c>
      <c r="S26">
        <f t="shared" si="11"/>
        <v>26.386283274392607</v>
      </c>
      <c r="T26">
        <f t="shared" si="12"/>
        <v>27.034600000000001</v>
      </c>
      <c r="U26">
        <f t="shared" si="13"/>
        <v>3.5864395137545992</v>
      </c>
      <c r="V26">
        <f t="shared" si="14"/>
        <v>55.031307997158073</v>
      </c>
      <c r="W26">
        <f t="shared" si="15"/>
        <v>1.7100545225377999</v>
      </c>
      <c r="X26">
        <f t="shared" si="16"/>
        <v>3.1074211840033144</v>
      </c>
      <c r="Y26">
        <f t="shared" si="17"/>
        <v>1.8763849912167994</v>
      </c>
      <c r="Z26">
        <f t="shared" si="18"/>
        <v>-85.249267780511147</v>
      </c>
      <c r="AA26">
        <f t="shared" si="19"/>
        <v>-295.18986835145228</v>
      </c>
      <c r="AB26">
        <f t="shared" si="20"/>
        <v>-27.822570900759505</v>
      </c>
      <c r="AC26">
        <f t="shared" si="21"/>
        <v>-86.795874986240278</v>
      </c>
      <c r="AD26">
        <v>-4.1532935132516498E-2</v>
      </c>
      <c r="AE26">
        <v>4.6624358171203098E-2</v>
      </c>
      <c r="AF26">
        <v>3.4783763320558201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53380.142629783011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406</v>
      </c>
      <c r="AS26">
        <v>811.56558823529394</v>
      </c>
      <c r="AT26">
        <v>1146.29</v>
      </c>
      <c r="AU26">
        <f t="shared" si="27"/>
        <v>0.2920067450337227</v>
      </c>
      <c r="AV26">
        <v>0.5</v>
      </c>
      <c r="AW26">
        <f t="shared" si="28"/>
        <v>1681.3392004246862</v>
      </c>
      <c r="AX26">
        <f t="shared" si="29"/>
        <v>41.504078562785502</v>
      </c>
      <c r="AY26">
        <f t="shared" si="30"/>
        <v>245.48119360680727</v>
      </c>
      <c r="AZ26">
        <f t="shared" si="31"/>
        <v>0.4658768723446946</v>
      </c>
      <c r="BA26">
        <f t="shared" si="32"/>
        <v>2.5334423197780967E-2</v>
      </c>
      <c r="BB26">
        <f t="shared" si="33"/>
        <v>1.5539872109152135</v>
      </c>
      <c r="BC26" t="s">
        <v>407</v>
      </c>
      <c r="BD26">
        <v>612.26</v>
      </c>
      <c r="BE26">
        <f t="shared" si="34"/>
        <v>534.03</v>
      </c>
      <c r="BF26">
        <f t="shared" si="35"/>
        <v>0.62678952823756351</v>
      </c>
      <c r="BG26">
        <f t="shared" si="36"/>
        <v>0.76935236573304244</v>
      </c>
      <c r="BH26">
        <f t="shared" si="37"/>
        <v>0.57157845358919357</v>
      </c>
      <c r="BI26">
        <f t="shared" si="38"/>
        <v>0.75258537477620591</v>
      </c>
      <c r="BJ26">
        <v>1598</v>
      </c>
      <c r="BK26">
        <v>300</v>
      </c>
      <c r="BL26">
        <v>300</v>
      </c>
      <c r="BM26">
        <v>300</v>
      </c>
      <c r="BN26">
        <v>10198.5</v>
      </c>
      <c r="BO26">
        <v>1045.5999999999999</v>
      </c>
      <c r="BP26">
        <v>-6.7962999999999999E-3</v>
      </c>
      <c r="BQ26">
        <v>-3.9547099999999999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2000.17</v>
      </c>
      <c r="CC26">
        <f t="shared" si="40"/>
        <v>1681.3392004246862</v>
      </c>
      <c r="CD26">
        <f t="shared" si="41"/>
        <v>0.84059814936964661</v>
      </c>
      <c r="CE26">
        <f t="shared" si="42"/>
        <v>0.1911962987392932</v>
      </c>
      <c r="CF26">
        <v>6</v>
      </c>
      <c r="CG26">
        <v>0.5</v>
      </c>
      <c r="CH26" t="s">
        <v>346</v>
      </c>
      <c r="CI26">
        <v>1566747001.5</v>
      </c>
      <c r="CJ26">
        <v>948.02700000000004</v>
      </c>
      <c r="CK26">
        <v>1000.03</v>
      </c>
      <c r="CL26">
        <v>17.097999999999999</v>
      </c>
      <c r="CM26">
        <v>14.818</v>
      </c>
      <c r="CN26">
        <v>500.01</v>
      </c>
      <c r="CO26">
        <v>99.914900000000003</v>
      </c>
      <c r="CP26">
        <v>9.9986099999999994E-2</v>
      </c>
      <c r="CQ26">
        <v>24.614999999999998</v>
      </c>
      <c r="CR26">
        <v>27.034600000000001</v>
      </c>
      <c r="CS26">
        <v>999.9</v>
      </c>
      <c r="CT26">
        <v>0</v>
      </c>
      <c r="CU26">
        <v>0</v>
      </c>
      <c r="CV26">
        <v>10024.4</v>
      </c>
      <c r="CW26">
        <v>0</v>
      </c>
      <c r="CX26">
        <v>948.928</v>
      </c>
      <c r="CY26">
        <v>-51.999600000000001</v>
      </c>
      <c r="CZ26">
        <v>964.51800000000003</v>
      </c>
      <c r="DA26">
        <v>1015.07</v>
      </c>
      <c r="DB26">
        <v>2.2800400000000001</v>
      </c>
      <c r="DC26">
        <v>953.96900000000005</v>
      </c>
      <c r="DD26">
        <v>1000.03</v>
      </c>
      <c r="DE26">
        <v>17.314</v>
      </c>
      <c r="DF26">
        <v>14.818</v>
      </c>
      <c r="DG26">
        <v>1.70835</v>
      </c>
      <c r="DH26">
        <v>1.48054</v>
      </c>
      <c r="DI26">
        <v>14.9725</v>
      </c>
      <c r="DJ26">
        <v>12.768599999999999</v>
      </c>
      <c r="DK26">
        <v>2000.17</v>
      </c>
      <c r="DL26">
        <v>0.98001300000000002</v>
      </c>
      <c r="DM26">
        <v>1.9987499999999998E-2</v>
      </c>
      <c r="DN26">
        <v>0</v>
      </c>
      <c r="DO26">
        <v>811.14599999999996</v>
      </c>
      <c r="DP26">
        <v>4.9992900000000002</v>
      </c>
      <c r="DQ26">
        <v>19961.3</v>
      </c>
      <c r="DR26">
        <v>17316</v>
      </c>
      <c r="DS26">
        <v>45.625</v>
      </c>
      <c r="DT26">
        <v>46.375</v>
      </c>
      <c r="DU26">
        <v>46.186999999999998</v>
      </c>
      <c r="DV26">
        <v>45.75</v>
      </c>
      <c r="DW26">
        <v>47.125</v>
      </c>
      <c r="DX26">
        <v>1955.29</v>
      </c>
      <c r="DY26">
        <v>39.880000000000003</v>
      </c>
      <c r="DZ26">
        <v>0</v>
      </c>
      <c r="EA26">
        <v>120</v>
      </c>
      <c r="EB26">
        <v>811.56558823529394</v>
      </c>
      <c r="EC26">
        <v>-8.1433824021384495</v>
      </c>
      <c r="ED26">
        <v>23.2352958283672</v>
      </c>
      <c r="EE26">
        <v>19946.9529411765</v>
      </c>
      <c r="EF26">
        <v>10</v>
      </c>
      <c r="EG26">
        <v>1566746944</v>
      </c>
      <c r="EH26" t="s">
        <v>408</v>
      </c>
      <c r="EI26">
        <v>12</v>
      </c>
      <c r="EJ26">
        <v>-5.9420000000000002</v>
      </c>
      <c r="EK26">
        <v>-0.216</v>
      </c>
      <c r="EL26">
        <v>1000</v>
      </c>
      <c r="EM26">
        <v>15</v>
      </c>
      <c r="EN26">
        <v>0.11</v>
      </c>
      <c r="EO26">
        <v>0.03</v>
      </c>
      <c r="EP26">
        <v>41.847648607115502</v>
      </c>
      <c r="EQ26">
        <v>-1.8837702494633799</v>
      </c>
      <c r="ER26">
        <v>0.18762133434625</v>
      </c>
      <c r="ES26">
        <v>0</v>
      </c>
      <c r="ET26">
        <v>0.106521285067183</v>
      </c>
      <c r="EU26">
        <v>-2.1017062084267599E-2</v>
      </c>
      <c r="EV26">
        <v>2.02300195339827E-3</v>
      </c>
      <c r="EW26">
        <v>1</v>
      </c>
      <c r="EX26">
        <v>1</v>
      </c>
      <c r="EY26">
        <v>2</v>
      </c>
      <c r="EZ26" t="s">
        <v>363</v>
      </c>
      <c r="FA26">
        <v>2.9359600000000001</v>
      </c>
      <c r="FB26">
        <v>2.63754</v>
      </c>
      <c r="FC26">
        <v>0.16641700000000001</v>
      </c>
      <c r="FD26">
        <v>0.174039</v>
      </c>
      <c r="FE26">
        <v>8.6273100000000005E-2</v>
      </c>
      <c r="FF26">
        <v>7.7967800000000004E-2</v>
      </c>
      <c r="FG26">
        <v>29729.599999999999</v>
      </c>
      <c r="FH26">
        <v>25816.799999999999</v>
      </c>
      <c r="FI26">
        <v>31015.4</v>
      </c>
      <c r="FJ26">
        <v>27399.3</v>
      </c>
      <c r="FK26">
        <v>39735</v>
      </c>
      <c r="FL26">
        <v>38185.599999999999</v>
      </c>
      <c r="FM26">
        <v>43506.400000000001</v>
      </c>
      <c r="FN26">
        <v>42279.9</v>
      </c>
      <c r="FO26">
        <v>2.00047</v>
      </c>
      <c r="FP26">
        <v>1.9459500000000001</v>
      </c>
      <c r="FQ26">
        <v>0.139073</v>
      </c>
      <c r="FR26">
        <v>0</v>
      </c>
      <c r="FS26">
        <v>24.7561</v>
      </c>
      <c r="FT26">
        <v>999.9</v>
      </c>
      <c r="FU26">
        <v>53.106999999999999</v>
      </c>
      <c r="FV26">
        <v>27.986000000000001</v>
      </c>
      <c r="FW26">
        <v>20.153600000000001</v>
      </c>
      <c r="FX26">
        <v>59.266399999999997</v>
      </c>
      <c r="FY26">
        <v>40.352600000000002</v>
      </c>
      <c r="FZ26">
        <v>1</v>
      </c>
      <c r="GA26">
        <v>9.0652999999999997E-2</v>
      </c>
      <c r="GB26">
        <v>3.6326100000000001</v>
      </c>
      <c r="GC26">
        <v>20.321899999999999</v>
      </c>
      <c r="GD26">
        <v>5.2398999999999996</v>
      </c>
      <c r="GE26">
        <v>12.0639</v>
      </c>
      <c r="GF26">
        <v>4.9713500000000002</v>
      </c>
      <c r="GG26">
        <v>3.2900299999999998</v>
      </c>
      <c r="GH26">
        <v>9999</v>
      </c>
      <c r="GI26">
        <v>9999</v>
      </c>
      <c r="GJ26">
        <v>9999</v>
      </c>
      <c r="GK26">
        <v>449.4</v>
      </c>
      <c r="GL26">
        <v>1.8869</v>
      </c>
      <c r="GM26">
        <v>1.88293</v>
      </c>
      <c r="GN26">
        <v>1.8814299999999999</v>
      </c>
      <c r="GO26">
        <v>1.8821699999999999</v>
      </c>
      <c r="GP26">
        <v>1.87758</v>
      </c>
      <c r="GQ26">
        <v>1.87941</v>
      </c>
      <c r="GR26">
        <v>1.8788</v>
      </c>
      <c r="GS26">
        <v>1.88585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-5.9420000000000002</v>
      </c>
      <c r="HH26">
        <v>-0.216</v>
      </c>
      <c r="HI26">
        <v>2</v>
      </c>
      <c r="HJ26">
        <v>518.33299999999997</v>
      </c>
      <c r="HK26">
        <v>545.92899999999997</v>
      </c>
      <c r="HL26">
        <v>19.736599999999999</v>
      </c>
      <c r="HM26">
        <v>28.3764</v>
      </c>
      <c r="HN26">
        <v>30.000399999999999</v>
      </c>
      <c r="HO26">
        <v>28.328199999999999</v>
      </c>
      <c r="HP26">
        <v>28.380299999999998</v>
      </c>
      <c r="HQ26">
        <v>40.601900000000001</v>
      </c>
      <c r="HR26">
        <v>33.226799999999997</v>
      </c>
      <c r="HS26">
        <v>0</v>
      </c>
      <c r="HT26">
        <v>19.722100000000001</v>
      </c>
      <c r="HU26">
        <v>1000</v>
      </c>
      <c r="HV26">
        <v>14.8873</v>
      </c>
      <c r="HW26">
        <v>100.628</v>
      </c>
      <c r="HX26">
        <v>101.855</v>
      </c>
    </row>
    <row r="27" spans="1:232" x14ac:dyDescent="0.25">
      <c r="A27">
        <v>13</v>
      </c>
      <c r="B27">
        <v>1566747122</v>
      </c>
      <c r="C27">
        <v>1444.9000000953699</v>
      </c>
      <c r="D27" t="s">
        <v>409</v>
      </c>
      <c r="E27" t="s">
        <v>410</v>
      </c>
      <c r="G27">
        <v>1566747122</v>
      </c>
      <c r="H27">
        <f t="shared" si="0"/>
        <v>1.5185941406653451E-3</v>
      </c>
      <c r="I27">
        <f t="shared" si="1"/>
        <v>39.830052694469266</v>
      </c>
      <c r="J27">
        <f t="shared" si="2"/>
        <v>1150.04</v>
      </c>
      <c r="K27">
        <f t="shared" si="3"/>
        <v>316.83389501690453</v>
      </c>
      <c r="L27">
        <f t="shared" si="4"/>
        <v>31.688320926216225</v>
      </c>
      <c r="M27">
        <f t="shared" si="5"/>
        <v>115.02190002758799</v>
      </c>
      <c r="N27">
        <f t="shared" si="6"/>
        <v>7.9945474529089219E-2</v>
      </c>
      <c r="O27">
        <f t="shared" si="7"/>
        <v>2.2599756904302275</v>
      </c>
      <c r="P27">
        <f t="shared" si="8"/>
        <v>7.8406967378847586E-2</v>
      </c>
      <c r="Q27">
        <f t="shared" si="9"/>
        <v>4.9140117313871301E-2</v>
      </c>
      <c r="R27">
        <f t="shared" si="10"/>
        <v>321.45371498440585</v>
      </c>
      <c r="S27">
        <f t="shared" si="11"/>
        <v>26.327373445087783</v>
      </c>
      <c r="T27">
        <f t="shared" si="12"/>
        <v>26.9999</v>
      </c>
      <c r="U27">
        <f t="shared" si="13"/>
        <v>3.5791386715398739</v>
      </c>
      <c r="V27">
        <f t="shared" si="14"/>
        <v>55.136174217742237</v>
      </c>
      <c r="W27">
        <f t="shared" si="15"/>
        <v>1.69308348235454</v>
      </c>
      <c r="X27">
        <f t="shared" si="16"/>
        <v>3.0707307976579261</v>
      </c>
      <c r="Y27">
        <f t="shared" si="17"/>
        <v>1.8860551891853339</v>
      </c>
      <c r="Z27">
        <f t="shared" si="18"/>
        <v>-66.970001603341714</v>
      </c>
      <c r="AA27">
        <f t="shared" si="19"/>
        <v>-314.76096366202063</v>
      </c>
      <c r="AB27">
        <f t="shared" si="20"/>
        <v>-29.671387944381824</v>
      </c>
      <c r="AC27">
        <f t="shared" si="21"/>
        <v>-89.9486382253383</v>
      </c>
      <c r="AD27">
        <v>-4.1452847775168798E-2</v>
      </c>
      <c r="AE27">
        <v>4.6534453096542402E-2</v>
      </c>
      <c r="AF27">
        <v>3.4730714917570502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53317.026249487819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411</v>
      </c>
      <c r="AS27">
        <v>807.40988235294105</v>
      </c>
      <c r="AT27">
        <v>1122.69</v>
      </c>
      <c r="AU27">
        <f t="shared" si="27"/>
        <v>0.28082562207471251</v>
      </c>
      <c r="AV27">
        <v>0.5</v>
      </c>
      <c r="AW27">
        <f t="shared" si="28"/>
        <v>1681.2648004251309</v>
      </c>
      <c r="AX27">
        <f t="shared" si="29"/>
        <v>39.830052694469266</v>
      </c>
      <c r="AY27">
        <f t="shared" si="30"/>
        <v>236.07111672585239</v>
      </c>
      <c r="AZ27">
        <f t="shared" si="31"/>
        <v>0.44841407690457741</v>
      </c>
      <c r="BA27">
        <f t="shared" si="32"/>
        <v>2.4339849953388552E-2</v>
      </c>
      <c r="BB27">
        <f t="shared" si="33"/>
        <v>1.6076744248189616</v>
      </c>
      <c r="BC27" t="s">
        <v>412</v>
      </c>
      <c r="BD27">
        <v>619.26</v>
      </c>
      <c r="BE27">
        <f t="shared" si="34"/>
        <v>503.43000000000006</v>
      </c>
      <c r="BF27">
        <f t="shared" si="35"/>
        <v>0.62626406381633781</v>
      </c>
      <c r="BG27">
        <f t="shared" si="36"/>
        <v>0.78190915589057108</v>
      </c>
      <c r="BH27">
        <f t="shared" si="37"/>
        <v>0.56098255852898826</v>
      </c>
      <c r="BI27">
        <f t="shared" si="38"/>
        <v>0.76255607899819777</v>
      </c>
      <c r="BJ27">
        <v>1600</v>
      </c>
      <c r="BK27">
        <v>300</v>
      </c>
      <c r="BL27">
        <v>300</v>
      </c>
      <c r="BM27">
        <v>300</v>
      </c>
      <c r="BN27">
        <v>10198.1</v>
      </c>
      <c r="BO27">
        <v>1032.44</v>
      </c>
      <c r="BP27">
        <v>-6.7962400000000003E-3</v>
      </c>
      <c r="BQ27">
        <v>-1.8640099999999999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2000.08</v>
      </c>
      <c r="CC27">
        <f t="shared" si="40"/>
        <v>1681.2648004251309</v>
      </c>
      <c r="CD27">
        <f t="shared" si="41"/>
        <v>0.84059877626151502</v>
      </c>
      <c r="CE27">
        <f t="shared" si="42"/>
        <v>0.1911975525230302</v>
      </c>
      <c r="CF27">
        <v>6</v>
      </c>
      <c r="CG27">
        <v>0.5</v>
      </c>
      <c r="CH27" t="s">
        <v>346</v>
      </c>
      <c r="CI27">
        <v>1566747122</v>
      </c>
      <c r="CJ27">
        <v>1150.04</v>
      </c>
      <c r="CK27">
        <v>1199.93</v>
      </c>
      <c r="CL27">
        <v>16.9282</v>
      </c>
      <c r="CM27">
        <v>15.136799999999999</v>
      </c>
      <c r="CN27">
        <v>500.01799999999997</v>
      </c>
      <c r="CO27">
        <v>99.915599999999998</v>
      </c>
      <c r="CP27">
        <v>9.9964700000000004E-2</v>
      </c>
      <c r="CQ27">
        <v>24.416499999999999</v>
      </c>
      <c r="CR27">
        <v>26.9999</v>
      </c>
      <c r="CS27">
        <v>999.9</v>
      </c>
      <c r="CT27">
        <v>0</v>
      </c>
      <c r="CU27">
        <v>0</v>
      </c>
      <c r="CV27">
        <v>10005</v>
      </c>
      <c r="CW27">
        <v>0</v>
      </c>
      <c r="CX27">
        <v>671.77</v>
      </c>
      <c r="CY27">
        <v>-49.882199999999997</v>
      </c>
      <c r="CZ27">
        <v>1169.8499999999999</v>
      </c>
      <c r="DA27">
        <v>1218.3699999999999</v>
      </c>
      <c r="DB27">
        <v>1.7914000000000001</v>
      </c>
      <c r="DC27">
        <v>1155.99</v>
      </c>
      <c r="DD27">
        <v>1199.93</v>
      </c>
      <c r="DE27">
        <v>17.138200000000001</v>
      </c>
      <c r="DF27">
        <v>15.136799999999999</v>
      </c>
      <c r="DG27">
        <v>1.6913899999999999</v>
      </c>
      <c r="DH27">
        <v>1.5124</v>
      </c>
      <c r="DI27">
        <v>14.817600000000001</v>
      </c>
      <c r="DJ27">
        <v>13.094099999999999</v>
      </c>
      <c r="DK27">
        <v>2000.08</v>
      </c>
      <c r="DL27">
        <v>0.979989</v>
      </c>
      <c r="DM27">
        <v>2.0010699999999999E-2</v>
      </c>
      <c r="DN27">
        <v>0</v>
      </c>
      <c r="DO27">
        <v>807.65300000000002</v>
      </c>
      <c r="DP27">
        <v>4.9992900000000002</v>
      </c>
      <c r="DQ27">
        <v>19333.900000000001</v>
      </c>
      <c r="DR27">
        <v>17315</v>
      </c>
      <c r="DS27">
        <v>45.811999999999998</v>
      </c>
      <c r="DT27">
        <v>46.25</v>
      </c>
      <c r="DU27">
        <v>46.375</v>
      </c>
      <c r="DV27">
        <v>46</v>
      </c>
      <c r="DW27">
        <v>47.561999999999998</v>
      </c>
      <c r="DX27">
        <v>1955.16</v>
      </c>
      <c r="DY27">
        <v>39.92</v>
      </c>
      <c r="DZ27">
        <v>0</v>
      </c>
      <c r="EA27">
        <v>119.90000009536701</v>
      </c>
      <c r="EB27">
        <v>807.40988235294105</v>
      </c>
      <c r="EC27">
        <v>0.35490193849929202</v>
      </c>
      <c r="ED27">
        <v>-2117.1813733515301</v>
      </c>
      <c r="EE27">
        <v>19471.3</v>
      </c>
      <c r="EF27">
        <v>10</v>
      </c>
      <c r="EG27">
        <v>1566747097</v>
      </c>
      <c r="EH27" t="s">
        <v>413</v>
      </c>
      <c r="EI27">
        <v>13</v>
      </c>
      <c r="EJ27">
        <v>-5.9420000000000002</v>
      </c>
      <c r="EK27">
        <v>-0.21</v>
      </c>
      <c r="EL27">
        <v>1000</v>
      </c>
      <c r="EM27">
        <v>15</v>
      </c>
      <c r="EN27">
        <v>0.11</v>
      </c>
      <c r="EO27">
        <v>0.04</v>
      </c>
      <c r="EP27">
        <v>39.873592546443298</v>
      </c>
      <c r="EQ27">
        <v>4.6390363311764604</v>
      </c>
      <c r="ER27">
        <v>1.93370759407577</v>
      </c>
      <c r="ES27">
        <v>0</v>
      </c>
      <c r="ET27">
        <v>7.5623898432875203E-2</v>
      </c>
      <c r="EU27">
        <v>6.2078628345110701E-2</v>
      </c>
      <c r="EV27">
        <v>6.9745644105633697E-3</v>
      </c>
      <c r="EW27">
        <v>1</v>
      </c>
      <c r="EX27">
        <v>1</v>
      </c>
      <c r="EY27">
        <v>2</v>
      </c>
      <c r="EZ27" t="s">
        <v>363</v>
      </c>
      <c r="FA27">
        <v>2.9358599999999999</v>
      </c>
      <c r="FB27">
        <v>2.6375099999999998</v>
      </c>
      <c r="FC27">
        <v>0.18778500000000001</v>
      </c>
      <c r="FD27">
        <v>0.19492899999999999</v>
      </c>
      <c r="FE27">
        <v>8.5608900000000002E-2</v>
      </c>
      <c r="FF27">
        <v>7.9178700000000005E-2</v>
      </c>
      <c r="FG27">
        <v>28962.400000000001</v>
      </c>
      <c r="FH27">
        <v>25160.1</v>
      </c>
      <c r="FI27">
        <v>31010.2</v>
      </c>
      <c r="FJ27">
        <v>27395.7</v>
      </c>
      <c r="FK27">
        <v>39760</v>
      </c>
      <c r="FL27">
        <v>38133.699999999997</v>
      </c>
      <c r="FM27">
        <v>43499.199999999997</v>
      </c>
      <c r="FN27">
        <v>42275.7</v>
      </c>
      <c r="FO27">
        <v>1.9982</v>
      </c>
      <c r="FP27">
        <v>1.94442</v>
      </c>
      <c r="FQ27">
        <v>0.154059</v>
      </c>
      <c r="FR27">
        <v>0</v>
      </c>
      <c r="FS27">
        <v>24.475200000000001</v>
      </c>
      <c r="FT27">
        <v>999.9</v>
      </c>
      <c r="FU27">
        <v>53.198999999999998</v>
      </c>
      <c r="FV27">
        <v>28.067</v>
      </c>
      <c r="FW27">
        <v>20.284700000000001</v>
      </c>
      <c r="FX27">
        <v>59.736400000000003</v>
      </c>
      <c r="FY27">
        <v>40.292499999999997</v>
      </c>
      <c r="FZ27">
        <v>1</v>
      </c>
      <c r="GA27">
        <v>9.64888E-2</v>
      </c>
      <c r="GB27">
        <v>3.31067</v>
      </c>
      <c r="GC27">
        <v>20.3293</v>
      </c>
      <c r="GD27">
        <v>5.2391500000000004</v>
      </c>
      <c r="GE27">
        <v>12.0639</v>
      </c>
      <c r="GF27">
        <v>4.9714</v>
      </c>
      <c r="GG27">
        <v>3.2900800000000001</v>
      </c>
      <c r="GH27">
        <v>9999</v>
      </c>
      <c r="GI27">
        <v>9999</v>
      </c>
      <c r="GJ27">
        <v>9999</v>
      </c>
      <c r="GK27">
        <v>449.5</v>
      </c>
      <c r="GL27">
        <v>1.8869199999999999</v>
      </c>
      <c r="GM27">
        <v>1.88293</v>
      </c>
      <c r="GN27">
        <v>1.8814500000000001</v>
      </c>
      <c r="GO27">
        <v>1.8821699999999999</v>
      </c>
      <c r="GP27">
        <v>1.87758</v>
      </c>
      <c r="GQ27">
        <v>1.8794200000000001</v>
      </c>
      <c r="GR27">
        <v>1.8788</v>
      </c>
      <c r="GS27">
        <v>1.88584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-5.9420000000000002</v>
      </c>
      <c r="HH27">
        <v>-0.21</v>
      </c>
      <c r="HI27">
        <v>2</v>
      </c>
      <c r="HJ27">
        <v>517.78300000000002</v>
      </c>
      <c r="HK27">
        <v>545.78200000000004</v>
      </c>
      <c r="HL27">
        <v>19.773399999999999</v>
      </c>
      <c r="HM27">
        <v>28.464400000000001</v>
      </c>
      <c r="HN27">
        <v>30.0001</v>
      </c>
      <c r="HO27">
        <v>28.433900000000001</v>
      </c>
      <c r="HP27">
        <v>28.4815</v>
      </c>
      <c r="HQ27">
        <v>47.130099999999999</v>
      </c>
      <c r="HR27">
        <v>32.604599999999998</v>
      </c>
      <c r="HS27">
        <v>0</v>
      </c>
      <c r="HT27">
        <v>20.028300000000002</v>
      </c>
      <c r="HU27">
        <v>1200</v>
      </c>
      <c r="HV27">
        <v>15.081099999999999</v>
      </c>
      <c r="HW27">
        <v>100.611</v>
      </c>
      <c r="HX27">
        <v>101.843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2019-08-24T10:33:50Z</dcterms:created>
  <dcterms:modified xsi:type="dcterms:W3CDTF">2019-08-27T23:54:29Z</dcterms:modified>
</cp:coreProperties>
</file>