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94EDF4B9-1451-4CCB-94D1-ACDB5B20114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J27" i="1" s="1"/>
  <c r="X27" i="1"/>
  <c r="W27" i="1"/>
  <c r="V27" i="1"/>
  <c r="O27" i="1"/>
  <c r="CE26" i="1"/>
  <c r="CD26" i="1"/>
  <c r="CC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V26" i="1" s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BB23" i="1"/>
  <c r="AZ23" i="1"/>
  <c r="AU23" i="1"/>
  <c r="AP23" i="1"/>
  <c r="AO23" i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CC21" i="1" s="1"/>
  <c r="AW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J20" i="1" s="1"/>
  <c r="X20" i="1"/>
  <c r="W20" i="1"/>
  <c r="V20" i="1" s="1"/>
  <c r="O20" i="1"/>
  <c r="CE19" i="1"/>
  <c r="CD19" i="1"/>
  <c r="CC19" i="1" s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M19" i="1" s="1"/>
  <c r="X19" i="1"/>
  <c r="W19" i="1"/>
  <c r="V19" i="1" s="1"/>
  <c r="O19" i="1"/>
  <c r="CE18" i="1"/>
  <c r="CD18" i="1"/>
  <c r="CC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H18" i="1" s="1"/>
  <c r="X18" i="1"/>
  <c r="W18" i="1"/>
  <c r="V18" i="1"/>
  <c r="O18" i="1"/>
  <c r="CE17" i="1"/>
  <c r="CD17" i="1"/>
  <c r="CB17" i="1"/>
  <c r="CC17" i="1" s="1"/>
  <c r="BI17" i="1"/>
  <c r="BH17" i="1"/>
  <c r="BG17" i="1"/>
  <c r="BF17" i="1"/>
  <c r="BE17" i="1"/>
  <c r="BB17" i="1"/>
  <c r="AZ17" i="1"/>
  <c r="AU17" i="1"/>
  <c r="AO17" i="1"/>
  <c r="AP17" i="1" s="1"/>
  <c r="AK17" i="1"/>
  <c r="AI17" i="1"/>
  <c r="J17" i="1" s="1"/>
  <c r="X17" i="1"/>
  <c r="W17" i="1"/>
  <c r="V17" i="1" s="1"/>
  <c r="O17" i="1"/>
  <c r="J24" i="1" l="1"/>
  <c r="I24" i="1"/>
  <c r="AX24" i="1" s="1"/>
  <c r="AJ24" i="1"/>
  <c r="H25" i="1"/>
  <c r="I25" i="1"/>
  <c r="AX25" i="1" s="1"/>
  <c r="M23" i="1"/>
  <c r="AJ23" i="1"/>
  <c r="J23" i="1"/>
  <c r="I23" i="1"/>
  <c r="AX23" i="1" s="1"/>
  <c r="M26" i="1"/>
  <c r="I26" i="1"/>
  <c r="AX26" i="1" s="1"/>
  <c r="V21" i="1"/>
  <c r="CC25" i="1"/>
  <c r="AW25" i="1" s="1"/>
  <c r="AY25" i="1" s="1"/>
  <c r="I18" i="1"/>
  <c r="AX18" i="1" s="1"/>
  <c r="V22" i="1"/>
  <c r="CC23" i="1"/>
  <c r="R23" i="1" s="1"/>
  <c r="CC27" i="1"/>
  <c r="AJ17" i="1"/>
  <c r="AY21" i="1"/>
  <c r="CC22" i="1"/>
  <c r="CC24" i="1"/>
  <c r="R24" i="1" s="1"/>
  <c r="AJ21" i="1"/>
  <c r="M21" i="1"/>
  <c r="J21" i="1"/>
  <c r="H21" i="1"/>
  <c r="I21" i="1"/>
  <c r="AX21" i="1" s="1"/>
  <c r="BA21" i="1" s="1"/>
  <c r="AW23" i="1"/>
  <c r="AY23" i="1" s="1"/>
  <c r="I22" i="1"/>
  <c r="AX22" i="1" s="1"/>
  <c r="H22" i="1"/>
  <c r="AJ22" i="1"/>
  <c r="M22" i="1"/>
  <c r="J22" i="1"/>
  <c r="AW26" i="1"/>
  <c r="AY26" i="1" s="1"/>
  <c r="R26" i="1"/>
  <c r="R27" i="1"/>
  <c r="AW27" i="1"/>
  <c r="AY27" i="1" s="1"/>
  <c r="AW19" i="1"/>
  <c r="AY19" i="1" s="1"/>
  <c r="R19" i="1"/>
  <c r="AW18" i="1"/>
  <c r="AY18" i="1" s="1"/>
  <c r="R18" i="1"/>
  <c r="R17" i="1"/>
  <c r="AW17" i="1"/>
  <c r="AY17" i="1" s="1"/>
  <c r="Z18" i="1"/>
  <c r="AW22" i="1"/>
  <c r="AY22" i="1" s="1"/>
  <c r="R22" i="1"/>
  <c r="Z25" i="1"/>
  <c r="M17" i="1"/>
  <c r="J18" i="1"/>
  <c r="AJ19" i="1"/>
  <c r="AW20" i="1"/>
  <c r="AY20" i="1" s="1"/>
  <c r="H23" i="1"/>
  <c r="M24" i="1"/>
  <c r="J25" i="1"/>
  <c r="AJ26" i="1"/>
  <c r="H19" i="1"/>
  <c r="M20" i="1"/>
  <c r="R21" i="1"/>
  <c r="H26" i="1"/>
  <c r="M27" i="1"/>
  <c r="H17" i="1"/>
  <c r="M18" i="1"/>
  <c r="J19" i="1"/>
  <c r="AJ20" i="1"/>
  <c r="H24" i="1"/>
  <c r="M25" i="1"/>
  <c r="J26" i="1"/>
  <c r="AJ27" i="1"/>
  <c r="I19" i="1"/>
  <c r="AX19" i="1" s="1"/>
  <c r="I17" i="1"/>
  <c r="AX17" i="1" s="1"/>
  <c r="H27" i="1"/>
  <c r="H20" i="1"/>
  <c r="AJ18" i="1"/>
  <c r="I20" i="1"/>
  <c r="AX20" i="1" s="1"/>
  <c r="AJ25" i="1"/>
  <c r="I27" i="1"/>
  <c r="AX27" i="1" s="1"/>
  <c r="BA27" i="1" s="1"/>
  <c r="BA20" i="1" l="1"/>
  <c r="R25" i="1"/>
  <c r="BA17" i="1"/>
  <c r="AW24" i="1"/>
  <c r="BA19" i="1"/>
  <c r="Z19" i="1"/>
  <c r="BA26" i="1"/>
  <c r="BA18" i="1"/>
  <c r="S26" i="1"/>
  <c r="T26" i="1" s="1"/>
  <c r="Z27" i="1"/>
  <c r="Z17" i="1"/>
  <c r="S19" i="1"/>
  <c r="T19" i="1" s="1"/>
  <c r="S25" i="1"/>
  <c r="T25" i="1" s="1"/>
  <c r="Z24" i="1"/>
  <c r="S23" i="1"/>
  <c r="T23" i="1" s="1"/>
  <c r="P23" i="1" s="1"/>
  <c r="N23" i="1" s="1"/>
  <c r="Q23" i="1" s="1"/>
  <c r="K23" i="1" s="1"/>
  <c r="L23" i="1" s="1"/>
  <c r="Z23" i="1"/>
  <c r="S24" i="1"/>
  <c r="T24" i="1" s="1"/>
  <c r="S17" i="1"/>
  <c r="T17" i="1" s="1"/>
  <c r="P17" i="1" s="1"/>
  <c r="N17" i="1" s="1"/>
  <c r="Q17" i="1" s="1"/>
  <c r="K17" i="1" s="1"/>
  <c r="L17" i="1" s="1"/>
  <c r="S22" i="1"/>
  <c r="T22" i="1" s="1"/>
  <c r="Z26" i="1"/>
  <c r="S18" i="1"/>
  <c r="T18" i="1" s="1"/>
  <c r="Z22" i="1"/>
  <c r="Z21" i="1"/>
  <c r="BA25" i="1"/>
  <c r="Z20" i="1"/>
  <c r="S20" i="1"/>
  <c r="T20" i="1" s="1"/>
  <c r="S21" i="1"/>
  <c r="T21" i="1" s="1"/>
  <c r="P21" i="1" s="1"/>
  <c r="N21" i="1" s="1"/>
  <c r="Q21" i="1" s="1"/>
  <c r="K21" i="1" s="1"/>
  <c r="L21" i="1" s="1"/>
  <c r="S27" i="1"/>
  <c r="T27" i="1" s="1"/>
  <c r="BA22" i="1"/>
  <c r="BA23" i="1"/>
  <c r="BA24" i="1" l="1"/>
  <c r="AY24" i="1"/>
  <c r="AB25" i="1"/>
  <c r="U25" i="1"/>
  <c r="Y25" i="1" s="1"/>
  <c r="AA25" i="1"/>
  <c r="P25" i="1"/>
  <c r="N25" i="1" s="1"/>
  <c r="Q25" i="1" s="1"/>
  <c r="K25" i="1" s="1"/>
  <c r="L25" i="1" s="1"/>
  <c r="U19" i="1"/>
  <c r="Y19" i="1" s="1"/>
  <c r="AB19" i="1"/>
  <c r="AA19" i="1"/>
  <c r="U20" i="1"/>
  <c r="Y20" i="1" s="1"/>
  <c r="AB20" i="1"/>
  <c r="AA20" i="1"/>
  <c r="U26" i="1"/>
  <c r="Y26" i="1" s="1"/>
  <c r="AB26" i="1"/>
  <c r="AA26" i="1"/>
  <c r="P20" i="1"/>
  <c r="N20" i="1" s="1"/>
  <c r="Q20" i="1" s="1"/>
  <c r="K20" i="1" s="1"/>
  <c r="L20" i="1" s="1"/>
  <c r="U24" i="1"/>
  <c r="Y24" i="1" s="1"/>
  <c r="AB24" i="1"/>
  <c r="AC24" i="1" s="1"/>
  <c r="AA24" i="1"/>
  <c r="P26" i="1"/>
  <c r="N26" i="1" s="1"/>
  <c r="Q26" i="1" s="1"/>
  <c r="K26" i="1" s="1"/>
  <c r="L26" i="1" s="1"/>
  <c r="U22" i="1"/>
  <c r="Y22" i="1" s="1"/>
  <c r="AB22" i="1"/>
  <c r="AA22" i="1"/>
  <c r="U23" i="1"/>
  <c r="Y23" i="1" s="1"/>
  <c r="AB23" i="1"/>
  <c r="AA23" i="1"/>
  <c r="U27" i="1"/>
  <c r="Y27" i="1" s="1"/>
  <c r="AB27" i="1"/>
  <c r="AC27" i="1" s="1"/>
  <c r="AA27" i="1"/>
  <c r="AA21" i="1"/>
  <c r="U21" i="1"/>
  <c r="Y21" i="1" s="1"/>
  <c r="AB21" i="1"/>
  <c r="P24" i="1"/>
  <c r="N24" i="1" s="1"/>
  <c r="Q24" i="1" s="1"/>
  <c r="K24" i="1" s="1"/>
  <c r="L24" i="1" s="1"/>
  <c r="P27" i="1"/>
  <c r="N27" i="1" s="1"/>
  <c r="Q27" i="1" s="1"/>
  <c r="K27" i="1" s="1"/>
  <c r="L27" i="1" s="1"/>
  <c r="P19" i="1"/>
  <c r="N19" i="1" s="1"/>
  <c r="Q19" i="1" s="1"/>
  <c r="K19" i="1" s="1"/>
  <c r="L19" i="1" s="1"/>
  <c r="AB18" i="1"/>
  <c r="U18" i="1"/>
  <c r="Y18" i="1" s="1"/>
  <c r="AA18" i="1"/>
  <c r="P18" i="1"/>
  <c r="N18" i="1" s="1"/>
  <c r="Q18" i="1" s="1"/>
  <c r="K18" i="1" s="1"/>
  <c r="L18" i="1" s="1"/>
  <c r="P22" i="1"/>
  <c r="N22" i="1" s="1"/>
  <c r="Q22" i="1" s="1"/>
  <c r="K22" i="1" s="1"/>
  <c r="L22" i="1" s="1"/>
  <c r="AB17" i="1"/>
  <c r="U17" i="1"/>
  <c r="Y17" i="1" s="1"/>
  <c r="AA17" i="1"/>
  <c r="AC26" i="1" l="1"/>
  <c r="AC22" i="1"/>
  <c r="AC23" i="1"/>
  <c r="AC19" i="1"/>
  <c r="AC18" i="1"/>
  <c r="AC17" i="1"/>
  <c r="AC21" i="1"/>
  <c r="AC20" i="1"/>
  <c r="AC25" i="1"/>
</calcChain>
</file>

<file path=xl/sharedStrings.xml><?xml version="1.0" encoding="utf-8"?>
<sst xmlns="http://schemas.openxmlformats.org/spreadsheetml/2006/main" count="1989" uniqueCount="409">
  <si>
    <t>File opened</t>
  </si>
  <si>
    <t>2019-08-24 14:32:05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</si>
  <si>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</si>
  <si>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</si>
  <si>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</si>
  <si>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</si>
  <si>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</si>
  <si>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</si>
  <si>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</si>
  <si>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</si>
  <si>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</si>
  <si>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</si>
  <si>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</si>
  <si>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{"h2oaspan1": "1.00598", "h2obspanconc2": "0", "oxygen": "21", "h2oaspan2": "0", "co2bspan1": "0.992007", "chamberpressurezero": "2.53755", "h2obspan2": "0", "co2aspanconc1": "1002", "co2bspan2": "0", "co2aspan2b": "0.165517", "co2bzero": "0.872422", "ssb_ref": "34205.2", "flowazero": "0.33817", "tbzero": "0.198231", "co2bspan2a": "0.16939", "h2oaspan2b": "0.0647945", "co2bspanconc1": "1002", "h2obzero": "1.0183", "co2aspan2": "0", "flowmeterzero": "0.981454", "co2aspan1": "0.992053", "h2obspan2b": "0.0655711", "h2oazero": "0.998443", "co2aspan2a": "0.166843", "ssa_ref": "37028.5", "h2oaspanconc1": "12.16", "co2azero": "0.867142", "tazero": "0.0966816", "h2oaspan2a": "0.0644093", "co2bspan2b": "0.168036", "h2obspan1": "1.00213", "co2bspanconc2": "0", "co2aspanconc2": "0", "flowbzero": "0.29166", "h2oaspanconc2": "0", "h2obspanconc1": "12.16", "h2obspan2a": "0.065432"}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</si>
  <si>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</si>
  <si>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</si>
  <si>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</si>
  <si>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</si>
  <si>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</si>
  <si>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</si>
  <si>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</si>
  <si>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</si>
  <si>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</si>
  <si>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14:32:05</t>
  </si>
  <si>
    <t>Stability Definition:	gsw (GasEx): Slp&lt;0.1 Std&lt;1 Per=15	A (GasEx): Slp&lt;0.1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</si>
  <si>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</si>
  <si>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</si>
  <si>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</si>
  <si>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</si>
  <si>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</si>
  <si>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</si>
  <si>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</si>
  <si>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</si>
  <si>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</si>
  <si>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</si>
  <si>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</si>
  <si>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</si>
  <si>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</si>
  <si>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</si>
  <si>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</si>
  <si>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</si>
  <si>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</si>
  <si>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</si>
  <si>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</si>
  <si>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</si>
  <si>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</si>
  <si>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</si>
  <si>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</si>
  <si>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</si>
  <si>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</si>
  <si>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</si>
  <si>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</si>
  <si>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</si>
  <si>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</si>
  <si>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</si>
  <si>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</si>
  <si>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</si>
  <si>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</si>
  <si>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</si>
  <si>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</si>
  <si>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</si>
  <si>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</si>
  <si>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</si>
  <si>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</si>
  <si>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</si>
  <si>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</si>
  <si>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</si>
  <si>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4.40578 82.1385 390.411 631.009 879.38 1075.48 1264.06 1428.57</t>
  </si>
  <si>
    <t>Fs_true</t>
  </si>
  <si>
    <t>-0.298014 99.4506 402.969 601.121 800.954 1001.02 1200.33 1401.42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</si>
  <si>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</si>
  <si>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</si>
  <si>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</si>
  <si>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</si>
  <si>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</si>
  <si>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</si>
  <si>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</si>
  <si>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</si>
  <si>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</si>
  <si>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</si>
  <si>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</si>
  <si>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</si>
  <si>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</si>
  <si>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</si>
  <si>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</si>
  <si>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</si>
  <si>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</si>
  <si>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</si>
  <si>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</si>
  <si>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</si>
  <si>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</si>
  <si>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</si>
  <si>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</si>
  <si>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</si>
  <si>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</si>
  <si>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</si>
  <si>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</si>
  <si>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</si>
  <si>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</si>
  <si>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</si>
  <si>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</si>
  <si>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</si>
  <si>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</si>
  <si>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</si>
  <si>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</si>
  <si>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</si>
  <si>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</si>
  <si>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</si>
  <si>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</si>
  <si>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</si>
  <si>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</si>
  <si>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</si>
  <si>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</si>
  <si>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</si>
  <si>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</si>
  <si>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</si>
  <si>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</si>
  <si>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</si>
  <si>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</si>
  <si>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</si>
  <si>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</si>
  <si>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</si>
  <si>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</si>
  <si>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</si>
  <si>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</si>
  <si>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</si>
  <si>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</si>
  <si>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</si>
  <si>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</si>
  <si>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</si>
  <si>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</si>
  <si>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</si>
  <si>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</si>
  <si>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</si>
  <si>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</si>
  <si>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</si>
  <si>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</si>
  <si>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</si>
  <si>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</si>
  <si>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</si>
  <si>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</si>
  <si>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</si>
  <si>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</si>
  <si>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</si>
  <si>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</si>
  <si>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</si>
  <si>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</si>
  <si>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</si>
  <si>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</si>
  <si>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</si>
  <si>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</si>
  <si>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</si>
  <si>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</si>
  <si>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</si>
  <si>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</si>
  <si>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</si>
  <si>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</si>
  <si>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</si>
  <si>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</si>
  <si>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</si>
  <si>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</si>
  <si>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</si>
  <si>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</si>
  <si>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</si>
  <si>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</si>
  <si>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</si>
  <si>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</si>
  <si>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</si>
  <si>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</si>
  <si>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</si>
  <si>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</si>
  <si>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</si>
  <si>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</si>
  <si>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</si>
  <si>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</si>
  <si>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</si>
  <si>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</si>
  <si>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</si>
  <si>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</si>
  <si>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</si>
  <si>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</si>
  <si>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</si>
  <si>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</si>
  <si>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</si>
  <si>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</si>
  <si>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</si>
  <si>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</si>
  <si>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</si>
  <si>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</si>
  <si>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</si>
  <si>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</si>
  <si>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</si>
  <si>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</si>
  <si>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</si>
  <si>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</si>
  <si>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</si>
  <si>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</si>
  <si>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</si>
  <si>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</si>
  <si>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</si>
  <si>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</si>
  <si>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</si>
  <si>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</si>
  <si>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</si>
  <si>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</si>
  <si>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</si>
  <si>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</si>
  <si>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</si>
  <si>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</si>
  <si>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</si>
  <si>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</si>
  <si>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</si>
  <si>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</si>
  <si>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</si>
  <si>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</si>
  <si>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</si>
  <si>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</si>
  <si>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</si>
  <si>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</si>
  <si>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</si>
  <si>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</si>
  <si>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</si>
  <si>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</si>
  <si>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</si>
  <si>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</si>
  <si>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</si>
  <si>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</si>
  <si>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</si>
  <si>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</si>
  <si>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</si>
  <si>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</si>
  <si>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</si>
  <si>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</si>
  <si>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</si>
  <si>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</si>
  <si>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</si>
  <si>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</si>
  <si>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</si>
  <si>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</si>
  <si>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</si>
  <si>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</si>
  <si>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</si>
  <si>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</si>
  <si>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</si>
  <si>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</si>
  <si>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</si>
  <si>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</si>
  <si>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</si>
  <si>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</si>
  <si>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</si>
  <si>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</si>
  <si>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</si>
  <si>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</si>
  <si>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</si>
  <si>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</si>
  <si>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</si>
  <si>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</si>
  <si>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</si>
  <si>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</si>
  <si>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</si>
  <si>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</si>
  <si>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</si>
  <si>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</si>
  <si>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</si>
  <si>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</si>
  <si>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</si>
  <si>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</si>
  <si>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</si>
  <si>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</si>
  <si>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</si>
  <si>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</si>
  <si>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</si>
  <si>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</si>
  <si>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</si>
  <si>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</si>
  <si>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</si>
  <si>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</si>
  <si>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</si>
  <si>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</si>
  <si>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</si>
  <si>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</si>
  <si>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</si>
  <si>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</si>
  <si>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</si>
  <si>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</si>
  <si>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</si>
  <si>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</si>
  <si>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</si>
  <si>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</si>
  <si>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</si>
  <si>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</si>
  <si>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</si>
  <si>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</si>
  <si>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</si>
  <si>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</si>
  <si>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</si>
  <si>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</si>
  <si>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</si>
  <si>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</si>
  <si>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</si>
  <si>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</si>
  <si>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</si>
  <si>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</si>
  <si>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</si>
  <si>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</si>
  <si>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</si>
  <si>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</si>
  <si>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</si>
  <si>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</si>
  <si>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</si>
  <si>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</si>
  <si>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</si>
  <si>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</si>
  <si>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</si>
  <si>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</si>
  <si>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</si>
  <si>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</si>
  <si>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</si>
  <si>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</si>
  <si>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</si>
  <si>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</si>
  <si>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</si>
  <si>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</si>
  <si>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</si>
  <si>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</si>
  <si>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</si>
  <si>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</si>
  <si>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</si>
  <si>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</si>
  <si>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</si>
  <si>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</si>
  <si>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</si>
  <si>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</si>
  <si>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</si>
  <si>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</si>
  <si>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</si>
  <si>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</si>
  <si>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</si>
  <si>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</si>
  <si>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</si>
  <si>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</si>
  <si>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14:53:09</t>
  </si>
  <si>
    <t>14:53:09</t>
  </si>
  <si>
    <t>MPF-1748-20181017-20_06_29</t>
  </si>
  <si>
    <t>DARK-1749-20181017-20_06_31</t>
  </si>
  <si>
    <t>-</t>
  </si>
  <si>
    <t>0: Broadleaf</t>
  </si>
  <si>
    <t>14:52:17</t>
  </si>
  <si>
    <t>2/2</t>
  </si>
  <si>
    <t>5</t>
  </si>
  <si>
    <t>11111111</t>
  </si>
  <si>
    <t>oooooooo</t>
  </si>
  <si>
    <t>off</t>
  </si>
  <si>
    <t>20190825 14:54:59</t>
  </si>
  <si>
    <t>14:54:59</t>
  </si>
  <si>
    <t>MPF-1750-20181017-20_08_19</t>
  </si>
  <si>
    <t>DARK-1751-20181017-20_08_21</t>
  </si>
  <si>
    <t>14:54:30</t>
  </si>
  <si>
    <t>20190825 14:56:59</t>
  </si>
  <si>
    <t>14:56:59</t>
  </si>
  <si>
    <t>MPF-1752-20181017-20_10_19</t>
  </si>
  <si>
    <t>DARK-1753-20181017-20_10_21</t>
  </si>
  <si>
    <t>14:56:19</t>
  </si>
  <si>
    <t>1/2</t>
  </si>
  <si>
    <t>20190825 14:59:00</t>
  </si>
  <si>
    <t>14:59:00</t>
  </si>
  <si>
    <t>MPF-1754-20181017-20_12_20</t>
  </si>
  <si>
    <t>DARK-1755-20181017-20_12_22</t>
  </si>
  <si>
    <t>14:58:15</t>
  </si>
  <si>
    <t>20190825 15:00:52</t>
  </si>
  <si>
    <t>15:00:52</t>
  </si>
  <si>
    <t>MPF-1756-20181017-20_14_12</t>
  </si>
  <si>
    <t>DARK-1757-20181017-20_14_14</t>
  </si>
  <si>
    <t>15:00:14</t>
  </si>
  <si>
    <t>20190825 15:02:52</t>
  </si>
  <si>
    <t>15:02:52</t>
  </si>
  <si>
    <t>MPF-1758-20181017-20_16_12</t>
  </si>
  <si>
    <t>DARK-1759-20181017-20_16_14</t>
  </si>
  <si>
    <t>15:03:22</t>
  </si>
  <si>
    <t>20190825 15:05:23</t>
  </si>
  <si>
    <t>15:05:23</t>
  </si>
  <si>
    <t>MPF-1760-20181017-20_18_43</t>
  </si>
  <si>
    <t>DARK-1761-20181017-20_18_45</t>
  </si>
  <si>
    <t>15:04:27</t>
  </si>
  <si>
    <t>20190825 15:06:27</t>
  </si>
  <si>
    <t>15:06:27</t>
  </si>
  <si>
    <t>MPF-1762-20181017-20_19_47</t>
  </si>
  <si>
    <t>DARK-1763-20181017-20_19_49</t>
  </si>
  <si>
    <t>15:06:53</t>
  </si>
  <si>
    <t>20190825 15:08:54</t>
  </si>
  <si>
    <t>15:08:54</t>
  </si>
  <si>
    <t>MPF-1764-20181017-20_22_14</t>
  </si>
  <si>
    <t>DARK-1765-20181017-20_22_16</t>
  </si>
  <si>
    <t>15:08:01</t>
  </si>
  <si>
    <t>20190825 15:09:58</t>
  </si>
  <si>
    <t>15:09:58</t>
  </si>
  <si>
    <t>MPF-1766-20181017-20_23_18</t>
  </si>
  <si>
    <t>DARK-1767-20181017-20_23_20</t>
  </si>
  <si>
    <t>15:10:23</t>
  </si>
  <si>
    <t>20190825 15:12:24</t>
  </si>
  <si>
    <t>15:12:24</t>
  </si>
  <si>
    <t>MPF-1768-20181017-20_25_44</t>
  </si>
  <si>
    <t>DARK-1769-20181017-20_25_46</t>
  </si>
  <si>
    <t>15:11:22</t>
  </si>
  <si>
    <t>20190825 15:14:24</t>
  </si>
  <si>
    <t>15:14:24</t>
  </si>
  <si>
    <t>MPF-1770-20181017-20_27_44</t>
  </si>
  <si>
    <t>DARK-1771-20181017-20_27_46</t>
  </si>
  <si>
    <t>15:14:53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</si>
</sst>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30.742865578060684</c:v>
                </c:pt>
                <c:pt idx="1">
                  <c:v>24.133348967976243</c:v>
                </c:pt>
                <c:pt idx="2">
                  <c:v>18.179255696997284</c:v>
                </c:pt>
                <c:pt idx="3">
                  <c:v>11.985912813125042</c:v>
                </c:pt>
                <c:pt idx="4">
                  <c:v>0.2272982603895122</c:v>
                </c:pt>
                <c:pt idx="5">
                  <c:v>34.816598334522681</c:v>
                </c:pt>
                <c:pt idx="6">
                  <c:v>36.130281707248102</c:v>
                </c:pt>
                <c:pt idx="7">
                  <c:v>35.512606740222083</c:v>
                </c:pt>
                <c:pt idx="8">
                  <c:v>36.486046260908864</c:v>
                </c:pt>
                <c:pt idx="9">
                  <c:v>34.682245525429337</c:v>
                </c:pt>
                <c:pt idx="10">
                  <c:v>35.42289995582945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77.178307486993404</c:v>
                </c:pt>
                <c:pt idx="1">
                  <c:v>55.486235268160826</c:v>
                </c:pt>
                <c:pt idx="2">
                  <c:v>39.246240671865046</c:v>
                </c:pt>
                <c:pt idx="3">
                  <c:v>20.163979784425756</c:v>
                </c:pt>
                <c:pt idx="4">
                  <c:v>-2.3368349896620231</c:v>
                </c:pt>
                <c:pt idx="5">
                  <c:v>164.29436528013503</c:v>
                </c:pt>
                <c:pt idx="6">
                  <c:v>221.12935279990052</c:v>
                </c:pt>
                <c:pt idx="7">
                  <c:v>267.4317305672854</c:v>
                </c:pt>
                <c:pt idx="8">
                  <c:v>297.42649561607044</c:v>
                </c:pt>
                <c:pt idx="9">
                  <c:v>340.91274117445272</c:v>
                </c:pt>
                <c:pt idx="10">
                  <c:v>382.27007738318059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4AA6-9A04-3C72AE2E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44088"/>
        <c:axId val="320641136"/>
      </c:scatterChart>
      <c:valAx>
        <c:axId val="32064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41136"/>
        <c:crosses val="autoZero"/>
        <c:crossBetween val="midCat"/>
      </c:valAx>
      <c:valAx>
        <c:axId val="3206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4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42862</xdr:rowOff>
    </xdr:from>
    <xdr:to>
      <xdr:col>22</xdr:col>
      <xdr:colOff>304800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5453F-9677-4D0D-B480-5D0DBA081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339</v>
      </c>
      <c r="GJ16" t="s">
        <v>339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1566762789.5999999</v>
      </c>
      <c r="C17">
        <v>0</v>
      </c>
      <c r="D17" t="s">
        <v>341</v>
      </c>
      <c r="E17" t="s">
        <v>342</v>
      </c>
      <c r="G17">
        <v>1566762789.5999999</v>
      </c>
      <c r="H17">
        <f t="shared" ref="H17:H27" si="0">CN17*AI17*(CL17-CM17)/(100*CF17*(1000-AI17*CL17))</f>
        <v>3.2893788986238944E-3</v>
      </c>
      <c r="I17">
        <f t="shared" ref="I17:I27" si="1">CN17*AI17*(CK17-CJ17*(1000-AI17*CM17)/(1000-AI17*CL17))/(100*CF17)</f>
        <v>30.742865578060684</v>
      </c>
      <c r="J17">
        <f t="shared" ref="J17:J27" si="2">CJ17 - IF(AI17&gt;1, I17*CF17*100/(AK17*CV17), 0)</f>
        <v>361.73599999999999</v>
      </c>
      <c r="K17">
        <f t="shared" ref="K17:K27" si="3">((Q17-H17/2)*J17-I17)/(Q17+H17/2)</f>
        <v>77.178307486993404</v>
      </c>
      <c r="L17">
        <f t="shared" ref="L17:L27" si="4">K17*(CO17+CP17)/1000</f>
        <v>7.7018779925417773</v>
      </c>
      <c r="M17">
        <f t="shared" ref="M17:M27" si="5">(CJ17 - IF(AI17&gt;1, I17*CF17*100/(AK17*CV17), 0))*(CO17+CP17)/1000</f>
        <v>36.098829168799995</v>
      </c>
      <c r="N17">
        <f t="shared" ref="N17:N27" si="6">2/((1/P17-1/O17)+SIGN(P17)*SQRT((1/P17-1/O17)*(1/P17-1/O17) + 4*CG17/((CG17+1)*(CG17+1))*(2*1/P17*1/O17-1/O17*1/O17)))</f>
        <v>0.18374430784251805</v>
      </c>
      <c r="O17">
        <f t="shared" ref="O17:O27" si="7">AF17+AE17*CF17+AD17*CF17*CF17</f>
        <v>2.2587657022757197</v>
      </c>
      <c r="P17">
        <f t="shared" ref="P17:P27" si="8">H17*(1000-(1000*0.61365*EXP(17.502*T17/(240.97+T17))/(CO17+CP17)+CL17)/2)/(1000*0.61365*EXP(17.502*T17/(240.97+T17))/(CO17+CP17)-CL17)</f>
        <v>0.17582594951312205</v>
      </c>
      <c r="Q17">
        <f t="shared" ref="Q17:Q27" si="9">1/((CG17+1)/(N17/1.6)+1/(O17/1.37)) + CG17/((CG17+1)/(N17/1.6) + CG17/(O17/1.37))</f>
        <v>0.11057421442682809</v>
      </c>
      <c r="R17">
        <f t="shared" ref="R17:R27" si="10">(CC17*CE17)</f>
        <v>321.44413902745504</v>
      </c>
      <c r="S17">
        <f t="shared" ref="S17:S27" si="11">(CQ17+(R17+2*0.95*0.0000000567*(((CQ17+$B$7)+273)^4-(CQ17+273)^4)-44100*H17)/(1.84*29.3*O17+8*0.95*0.0000000567*(CQ17+273)^3))</f>
        <v>26.382542795980271</v>
      </c>
      <c r="T17">
        <f t="shared" ref="T17:T27" si="12">($C$7*CR17+$D$7*CS17+$E$7*S17)</f>
        <v>27.0261</v>
      </c>
      <c r="U17">
        <f t="shared" ref="U17:U27" si="13">0.61365*EXP(17.502*T17/(240.97+T17))</f>
        <v>3.5846499218981949</v>
      </c>
      <c r="V17">
        <f t="shared" ref="V17:V27" si="14">(W17/X17*100)</f>
        <v>55.403307822483974</v>
      </c>
      <c r="W17">
        <f t="shared" ref="W17:W27" si="15">CL17*(CO17+CP17)/1000</f>
        <v>1.7677684541899998</v>
      </c>
      <c r="X17">
        <f t="shared" ref="X17:X27" si="16">0.61365*EXP(17.502*CQ17/(240.97+CQ17))</f>
        <v>3.1907272754436473</v>
      </c>
      <c r="Y17">
        <f t="shared" ref="Y17:Y27" si="17">(U17-CL17*(CO17+CP17)/1000)</f>
        <v>1.816881467708195</v>
      </c>
      <c r="Z17">
        <f t="shared" ref="Z17:Z27" si="18">(-H17*44100)</f>
        <v>-145.06160942931373</v>
      </c>
      <c r="AA17">
        <f t="shared" ref="AA17:AA27" si="19">2*29.3*O17*0.92*(CQ17-T17)</f>
        <v>-239.64018917520832</v>
      </c>
      <c r="AB17">
        <f t="shared" ref="AB17:AB27" si="20">2*0.95*0.0000000567*(((CQ17+$B$7)+273)^4-(T17+273)^4)</f>
        <v>-22.677835362784776</v>
      </c>
      <c r="AC17">
        <f t="shared" ref="AC17:AC27" si="21">R17+AB17+Z17+AA17</f>
        <v>-85.935494939851793</v>
      </c>
      <c r="AD17">
        <v>-4.1420149782939501E-2</v>
      </c>
      <c r="AE17">
        <v>4.6497746735763602E-2</v>
      </c>
      <c r="AF17">
        <v>3.4709046140469599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53157.124866379243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908.23400000000004</v>
      </c>
      <c r="AT17">
        <v>1133.44</v>
      </c>
      <c r="AU17">
        <f t="shared" ref="AU17:AU27" si="27">1-AS17/AT17</f>
        <v>0.19869247600225859</v>
      </c>
      <c r="AV17">
        <v>0.5</v>
      </c>
      <c r="AW17">
        <f t="shared" ref="AW17:AW27" si="28">CC17</f>
        <v>1681.2144004251436</v>
      </c>
      <c r="AX17">
        <f t="shared" ref="AX17:AX27" si="29">I17</f>
        <v>30.742865578060684</v>
      </c>
      <c r="AY17">
        <f t="shared" ref="AY17:AY27" si="30">AU17*AV17*AW17</f>
        <v>167.0223259555622</v>
      </c>
      <c r="AZ17">
        <f t="shared" ref="AZ17:AZ27" si="31">BE17/AT17</f>
        <v>0.42797148503670246</v>
      </c>
      <c r="BA17">
        <f t="shared" ref="BA17:BA27" si="32">(AX17-AQ17)/AW17</f>
        <v>1.893544681142546E-2</v>
      </c>
      <c r="BB17">
        <f t="shared" ref="BB17:BB27" si="33">(AN17-AT17)/AT17</f>
        <v>1.5829421936758894</v>
      </c>
      <c r="BC17" t="s">
        <v>344</v>
      </c>
      <c r="BD17">
        <v>648.36</v>
      </c>
      <c r="BE17">
        <f t="shared" ref="BE17:BE27" si="34">AT17-BD17</f>
        <v>485.08000000000004</v>
      </c>
      <c r="BF17">
        <f t="shared" ref="BF17:BF27" si="35">(AT17-AS17)/(AT17-BD17)</f>
        <v>0.46426568813391605</v>
      </c>
      <c r="BG17">
        <f t="shared" ref="BG17:BG27" si="36">(AN17-AT17)/(AN17-BD17)</f>
        <v>0.78717560601074921</v>
      </c>
      <c r="BH17">
        <f t="shared" ref="BH17:BH27" si="37">(AT17-AS17)/(AT17-AM17)</f>
        <v>0.3931915304421591</v>
      </c>
      <c r="BI17">
        <f t="shared" ref="BI17:BI27" si="38">(AN17-AT17)/(AN17-AM17)</f>
        <v>0.75801433872758706</v>
      </c>
      <c r="BJ17">
        <v>1748</v>
      </c>
      <c r="BK17">
        <v>300</v>
      </c>
      <c r="BL17">
        <v>300</v>
      </c>
      <c r="BM17">
        <v>300</v>
      </c>
      <c r="BN17">
        <v>10209.6</v>
      </c>
      <c r="BO17">
        <v>1070.4100000000001</v>
      </c>
      <c r="BP17">
        <v>-6.8036399999999997E-3</v>
      </c>
      <c r="BQ17">
        <v>-0.65087899999999999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2000.02</v>
      </c>
      <c r="CC17">
        <f t="shared" ref="CC17:CC27" si="40">CB17*CD17</f>
        <v>1681.2144004251436</v>
      </c>
      <c r="CD17">
        <f t="shared" ref="CD17:CD27" si="41">($B$11*$D$9+$C$11*$D$9+$F$11*((DX17+DP17)/MAX(DX17+DP17+DY17, 0.1)*$I$9+DY17/MAX(DX17+DP17+DY17, 0.1)*$J$9))/($B$11+$C$11+$F$11)</f>
        <v>0.84059879422462958</v>
      </c>
      <c r="CE17">
        <f t="shared" ref="CE17:CE27" si="42">($B$11*$K$9+$C$11*$K$9+$F$11*((DX17+DP17)/MAX(DX17+DP17+DY17, 0.1)*$P$9+DY17/MAX(DX17+DP17+DY17, 0.1)*$Q$9))/($B$11+$C$11+$F$11)</f>
        <v>0.19119758844925941</v>
      </c>
      <c r="CF17">
        <v>6</v>
      </c>
      <c r="CG17">
        <v>0.5</v>
      </c>
      <c r="CH17" t="s">
        <v>346</v>
      </c>
      <c r="CI17">
        <v>1566762789.5999999</v>
      </c>
      <c r="CJ17">
        <v>361.73599999999999</v>
      </c>
      <c r="CK17">
        <v>400.05399999999997</v>
      </c>
      <c r="CL17">
        <v>17.714300000000001</v>
      </c>
      <c r="CM17">
        <v>13.8371</v>
      </c>
      <c r="CN17">
        <v>500.017</v>
      </c>
      <c r="CO17">
        <v>99.693299999999994</v>
      </c>
      <c r="CP17">
        <v>0.1</v>
      </c>
      <c r="CQ17">
        <v>25.058199999999999</v>
      </c>
      <c r="CR17">
        <v>27.0261</v>
      </c>
      <c r="CS17">
        <v>999.9</v>
      </c>
      <c r="CT17">
        <v>0</v>
      </c>
      <c r="CU17">
        <v>0</v>
      </c>
      <c r="CV17">
        <v>10019.4</v>
      </c>
      <c r="CW17">
        <v>0</v>
      </c>
      <c r="CX17">
        <v>1308.5</v>
      </c>
      <c r="CY17">
        <v>-38.317900000000002</v>
      </c>
      <c r="CZ17">
        <v>368.26</v>
      </c>
      <c r="DA17">
        <v>405.66699999999997</v>
      </c>
      <c r="DB17">
        <v>3.87723</v>
      </c>
      <c r="DC17">
        <v>365.322</v>
      </c>
      <c r="DD17">
        <v>400.05399999999997</v>
      </c>
      <c r="DE17">
        <v>17.942299999999999</v>
      </c>
      <c r="DF17">
        <v>13.8371</v>
      </c>
      <c r="DG17">
        <v>1.766</v>
      </c>
      <c r="DH17">
        <v>1.37947</v>
      </c>
      <c r="DI17">
        <v>15.489100000000001</v>
      </c>
      <c r="DJ17">
        <v>11.6938</v>
      </c>
      <c r="DK17">
        <v>2000.02</v>
      </c>
      <c r="DL17">
        <v>0.97999000000000003</v>
      </c>
      <c r="DM17">
        <v>2.0009599999999999E-2</v>
      </c>
      <c r="DN17">
        <v>0</v>
      </c>
      <c r="DO17">
        <v>907.91499999999996</v>
      </c>
      <c r="DP17">
        <v>4.9992900000000002</v>
      </c>
      <c r="DQ17">
        <v>21607.1</v>
      </c>
      <c r="DR17">
        <v>17314.5</v>
      </c>
      <c r="DS17">
        <v>46.25</v>
      </c>
      <c r="DT17">
        <v>46.875</v>
      </c>
      <c r="DU17">
        <v>46.686999999999998</v>
      </c>
      <c r="DV17">
        <v>47.186999999999998</v>
      </c>
      <c r="DW17">
        <v>48.061999999999998</v>
      </c>
      <c r="DX17">
        <v>1955.1</v>
      </c>
      <c r="DY17">
        <v>39.92</v>
      </c>
      <c r="DZ17">
        <v>0</v>
      </c>
      <c r="EA17">
        <v>1643.2999999523199</v>
      </c>
      <c r="EB17">
        <v>908.23400000000004</v>
      </c>
      <c r="EC17">
        <v>-3.0691176877193498</v>
      </c>
      <c r="ED17">
        <v>-59.926469917652497</v>
      </c>
      <c r="EE17">
        <v>21607.641176470599</v>
      </c>
      <c r="EF17">
        <v>10</v>
      </c>
      <c r="EG17">
        <v>1566762737.0999999</v>
      </c>
      <c r="EH17" t="s">
        <v>347</v>
      </c>
      <c r="EI17">
        <v>87</v>
      </c>
      <c r="EJ17">
        <v>-3.5859999999999999</v>
      </c>
      <c r="EK17">
        <v>-0.22800000000000001</v>
      </c>
      <c r="EL17">
        <v>400</v>
      </c>
      <c r="EM17">
        <v>14</v>
      </c>
      <c r="EN17">
        <v>0.05</v>
      </c>
      <c r="EO17">
        <v>0.03</v>
      </c>
      <c r="EP17">
        <v>30.666739535377999</v>
      </c>
      <c r="EQ17">
        <v>-5.3884676740730497E-2</v>
      </c>
      <c r="ER17">
        <v>4.929038899293E-2</v>
      </c>
      <c r="ES17">
        <v>1</v>
      </c>
      <c r="ET17">
        <v>0.183843271435471</v>
      </c>
      <c r="EU17">
        <v>-1.14593224861828E-2</v>
      </c>
      <c r="EV17">
        <v>1.1941322351891499E-3</v>
      </c>
      <c r="EW17">
        <v>1</v>
      </c>
      <c r="EX17">
        <v>2</v>
      </c>
      <c r="EY17">
        <v>2</v>
      </c>
      <c r="EZ17" t="s">
        <v>348</v>
      </c>
      <c r="FA17">
        <v>2.9339300000000001</v>
      </c>
      <c r="FB17">
        <v>2.6375500000000001</v>
      </c>
      <c r="FC17">
        <v>8.3866300000000005E-2</v>
      </c>
      <c r="FD17">
        <v>9.1382900000000003E-2</v>
      </c>
      <c r="FE17">
        <v>8.8045499999999999E-2</v>
      </c>
      <c r="FF17">
        <v>7.3693999999999996E-2</v>
      </c>
      <c r="FG17">
        <v>32636.9</v>
      </c>
      <c r="FH17">
        <v>28357</v>
      </c>
      <c r="FI17">
        <v>30984.3</v>
      </c>
      <c r="FJ17">
        <v>27363.1</v>
      </c>
      <c r="FK17">
        <v>39625.199999999997</v>
      </c>
      <c r="FL17">
        <v>38320.300000000003</v>
      </c>
      <c r="FM17">
        <v>43483.1</v>
      </c>
      <c r="FN17">
        <v>42246</v>
      </c>
      <c r="FO17">
        <v>1.9824999999999999</v>
      </c>
      <c r="FP17">
        <v>1.8929499999999999</v>
      </c>
      <c r="FQ17">
        <v>8.6281399999999994E-2</v>
      </c>
      <c r="FR17">
        <v>0</v>
      </c>
      <c r="FS17">
        <v>25.613499999999998</v>
      </c>
      <c r="FT17">
        <v>999.9</v>
      </c>
      <c r="FU17">
        <v>39.390999999999998</v>
      </c>
      <c r="FV17">
        <v>32.942</v>
      </c>
      <c r="FW17">
        <v>19.8963</v>
      </c>
      <c r="FX17">
        <v>58.337299999999999</v>
      </c>
      <c r="FY17">
        <v>39.166699999999999</v>
      </c>
      <c r="FZ17">
        <v>1</v>
      </c>
      <c r="GA17">
        <v>0.197932</v>
      </c>
      <c r="GB17">
        <v>4.2976000000000001</v>
      </c>
      <c r="GC17">
        <v>20.3095</v>
      </c>
      <c r="GD17">
        <v>5.2394499999999997</v>
      </c>
      <c r="GE17">
        <v>12.0684</v>
      </c>
      <c r="GF17">
        <v>4.9711999999999996</v>
      </c>
      <c r="GG17">
        <v>3.2903500000000001</v>
      </c>
      <c r="GH17">
        <v>9999</v>
      </c>
      <c r="GI17">
        <v>9999</v>
      </c>
      <c r="GJ17">
        <v>9999</v>
      </c>
      <c r="GK17">
        <v>453.8</v>
      </c>
      <c r="GL17">
        <v>1.8869100000000001</v>
      </c>
      <c r="GM17">
        <v>1.88304</v>
      </c>
      <c r="GN17">
        <v>1.8815500000000001</v>
      </c>
      <c r="GO17">
        <v>1.8821699999999999</v>
      </c>
      <c r="GP17">
        <v>1.8775900000000001</v>
      </c>
      <c r="GQ17">
        <v>1.87944</v>
      </c>
      <c r="GR17">
        <v>1.8788100000000001</v>
      </c>
      <c r="GS17">
        <v>1.8858299999999999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-3.5859999999999999</v>
      </c>
      <c r="HH17">
        <v>-0.22800000000000001</v>
      </c>
      <c r="HI17">
        <v>2</v>
      </c>
      <c r="HJ17">
        <v>518.928</v>
      </c>
      <c r="HK17">
        <v>520.87199999999996</v>
      </c>
      <c r="HL17">
        <v>20.008700000000001</v>
      </c>
      <c r="HM17">
        <v>29.8245</v>
      </c>
      <c r="HN17">
        <v>30.000299999999999</v>
      </c>
      <c r="HO17">
        <v>29.776900000000001</v>
      </c>
      <c r="HP17">
        <v>29.8216</v>
      </c>
      <c r="HQ17">
        <v>19.478000000000002</v>
      </c>
      <c r="HR17">
        <v>34.134300000000003</v>
      </c>
      <c r="HS17">
        <v>0</v>
      </c>
      <c r="HT17">
        <v>19.9682</v>
      </c>
      <c r="HU17">
        <v>400</v>
      </c>
      <c r="HV17">
        <v>13.764200000000001</v>
      </c>
      <c r="HW17">
        <v>100.554</v>
      </c>
      <c r="HX17">
        <v>101.752</v>
      </c>
    </row>
    <row r="18" spans="1:232" x14ac:dyDescent="0.25">
      <c r="A18">
        <v>2</v>
      </c>
      <c r="B18">
        <v>1566762899.0999999</v>
      </c>
      <c r="C18">
        <v>109.5</v>
      </c>
      <c r="D18" t="s">
        <v>353</v>
      </c>
      <c r="E18" t="s">
        <v>354</v>
      </c>
      <c r="G18">
        <v>1566762899.0999999</v>
      </c>
      <c r="H18">
        <f t="shared" si="0"/>
        <v>3.3955993991469776E-3</v>
      </c>
      <c r="I18">
        <f t="shared" si="1"/>
        <v>24.133348967976243</v>
      </c>
      <c r="J18">
        <f t="shared" si="2"/>
        <v>270.02100000000002</v>
      </c>
      <c r="K18">
        <f t="shared" si="3"/>
        <v>55.486235268160826</v>
      </c>
      <c r="L18">
        <f t="shared" si="4"/>
        <v>5.5371566970465764</v>
      </c>
      <c r="M18">
        <f t="shared" si="5"/>
        <v>26.946297244123201</v>
      </c>
      <c r="N18">
        <f t="shared" si="6"/>
        <v>0.1915201312792027</v>
      </c>
      <c r="O18">
        <f t="shared" si="7"/>
        <v>2.2558904035874408</v>
      </c>
      <c r="P18">
        <f t="shared" si="8"/>
        <v>0.18292381871076202</v>
      </c>
      <c r="Q18">
        <f t="shared" si="9"/>
        <v>0.11506757464264655</v>
      </c>
      <c r="R18">
        <f t="shared" si="10"/>
        <v>321.47286689831537</v>
      </c>
      <c r="S18">
        <f t="shared" si="11"/>
        <v>26.328812003002493</v>
      </c>
      <c r="T18">
        <f t="shared" si="12"/>
        <v>26.997900000000001</v>
      </c>
      <c r="U18">
        <f t="shared" si="13"/>
        <v>3.5787182694329847</v>
      </c>
      <c r="V18">
        <f t="shared" si="14"/>
        <v>55.727485976969348</v>
      </c>
      <c r="W18">
        <f t="shared" si="15"/>
        <v>1.77596218173888</v>
      </c>
      <c r="X18">
        <f t="shared" si="16"/>
        <v>3.1868693708394398</v>
      </c>
      <c r="Y18">
        <f t="shared" si="17"/>
        <v>1.8027560876941047</v>
      </c>
      <c r="Z18">
        <f t="shared" si="18"/>
        <v>-149.74593350238172</v>
      </c>
      <c r="AA18">
        <f t="shared" si="19"/>
        <v>-238.3743443388841</v>
      </c>
      <c r="AB18">
        <f t="shared" si="20"/>
        <v>-22.581300426970099</v>
      </c>
      <c r="AC18">
        <f t="shared" si="21"/>
        <v>-89.228711369920518</v>
      </c>
      <c r="AD18">
        <v>-4.1342513615650202E-2</v>
      </c>
      <c r="AE18">
        <v>4.6410593336679601E-2</v>
      </c>
      <c r="AF18">
        <v>3.4657573337307701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53065.20057947129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897.82852941176498</v>
      </c>
      <c r="AT18">
        <v>1072.42</v>
      </c>
      <c r="AU18">
        <f t="shared" si="27"/>
        <v>0.16280139365941992</v>
      </c>
      <c r="AV18">
        <v>0.5</v>
      </c>
      <c r="AW18">
        <f t="shared" si="28"/>
        <v>1681.3656004251054</v>
      </c>
      <c r="AX18">
        <f t="shared" si="29"/>
        <v>24.133348967976243</v>
      </c>
      <c r="AY18">
        <f t="shared" si="30"/>
        <v>136.86433150010726</v>
      </c>
      <c r="AZ18">
        <f t="shared" si="31"/>
        <v>0.38184666455306698</v>
      </c>
      <c r="BA18">
        <f t="shared" si="32"/>
        <v>1.5002703303428285E-2</v>
      </c>
      <c r="BB18">
        <f t="shared" si="33"/>
        <v>1.7299099233509259</v>
      </c>
      <c r="BC18" t="s">
        <v>356</v>
      </c>
      <c r="BD18">
        <v>662.92</v>
      </c>
      <c r="BE18">
        <f t="shared" si="34"/>
        <v>409.50000000000011</v>
      </c>
      <c r="BF18">
        <f t="shared" si="35"/>
        <v>0.42635279752926752</v>
      </c>
      <c r="BG18">
        <f t="shared" si="36"/>
        <v>0.81918055009736435</v>
      </c>
      <c r="BH18">
        <f t="shared" si="37"/>
        <v>0.34116947233509343</v>
      </c>
      <c r="BI18">
        <f t="shared" si="38"/>
        <v>0.78379452396597438</v>
      </c>
      <c r="BJ18">
        <v>1750</v>
      </c>
      <c r="BK18">
        <v>300</v>
      </c>
      <c r="BL18">
        <v>300</v>
      </c>
      <c r="BM18">
        <v>300</v>
      </c>
      <c r="BN18">
        <v>10208.799999999999</v>
      </c>
      <c r="BO18">
        <v>1024.3499999999999</v>
      </c>
      <c r="BP18">
        <v>-6.8022300000000003E-3</v>
      </c>
      <c r="BQ18">
        <v>1.37476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2000.2</v>
      </c>
      <c r="CC18">
        <f t="shared" si="40"/>
        <v>1681.3656004251054</v>
      </c>
      <c r="CD18">
        <f t="shared" si="41"/>
        <v>0.84059874033851889</v>
      </c>
      <c r="CE18">
        <f t="shared" si="42"/>
        <v>0.19119748067703793</v>
      </c>
      <c r="CF18">
        <v>6</v>
      </c>
      <c r="CG18">
        <v>0.5</v>
      </c>
      <c r="CH18" t="s">
        <v>346</v>
      </c>
      <c r="CI18">
        <v>1566762899.0999999</v>
      </c>
      <c r="CJ18">
        <v>270.02100000000002</v>
      </c>
      <c r="CK18">
        <v>300.08199999999999</v>
      </c>
      <c r="CL18">
        <v>17.796399999999998</v>
      </c>
      <c r="CM18">
        <v>13.7941</v>
      </c>
      <c r="CN18">
        <v>499.988</v>
      </c>
      <c r="CO18">
        <v>99.6935</v>
      </c>
      <c r="CP18">
        <v>9.9839200000000003E-2</v>
      </c>
      <c r="CQ18">
        <v>25.0379</v>
      </c>
      <c r="CR18">
        <v>26.997900000000001</v>
      </c>
      <c r="CS18">
        <v>999.9</v>
      </c>
      <c r="CT18">
        <v>0</v>
      </c>
      <c r="CU18">
        <v>0</v>
      </c>
      <c r="CV18">
        <v>10000.6</v>
      </c>
      <c r="CW18">
        <v>0</v>
      </c>
      <c r="CX18">
        <v>1268.0899999999999</v>
      </c>
      <c r="CY18">
        <v>-30.061599999999999</v>
      </c>
      <c r="CZ18">
        <v>274.91300000000001</v>
      </c>
      <c r="DA18">
        <v>304.279</v>
      </c>
      <c r="DB18">
        <v>4.0023299999999997</v>
      </c>
      <c r="DC18">
        <v>273.358</v>
      </c>
      <c r="DD18">
        <v>300.08199999999999</v>
      </c>
      <c r="DE18">
        <v>18.026399999999999</v>
      </c>
      <c r="DF18">
        <v>13.7941</v>
      </c>
      <c r="DG18">
        <v>1.7741899999999999</v>
      </c>
      <c r="DH18">
        <v>1.3751800000000001</v>
      </c>
      <c r="DI18">
        <v>15.561199999999999</v>
      </c>
      <c r="DJ18">
        <v>11.646699999999999</v>
      </c>
      <c r="DK18">
        <v>2000.2</v>
      </c>
      <c r="DL18">
        <v>0.979993</v>
      </c>
      <c r="DM18">
        <v>2.0006800000000002E-2</v>
      </c>
      <c r="DN18">
        <v>0</v>
      </c>
      <c r="DO18">
        <v>897.63699999999994</v>
      </c>
      <c r="DP18">
        <v>4.9992900000000002</v>
      </c>
      <c r="DQ18">
        <v>21521.5</v>
      </c>
      <c r="DR18">
        <v>17316</v>
      </c>
      <c r="DS18">
        <v>46.375</v>
      </c>
      <c r="DT18">
        <v>47.125</v>
      </c>
      <c r="DU18">
        <v>46.75</v>
      </c>
      <c r="DV18">
        <v>47.375</v>
      </c>
      <c r="DW18">
        <v>48.186999999999998</v>
      </c>
      <c r="DX18">
        <v>1955.28</v>
      </c>
      <c r="DY18">
        <v>39.92</v>
      </c>
      <c r="DZ18">
        <v>0</v>
      </c>
      <c r="EA18">
        <v>109.19999980926499</v>
      </c>
      <c r="EB18">
        <v>897.82852941176498</v>
      </c>
      <c r="EC18">
        <v>-4.0455882627916004</v>
      </c>
      <c r="ED18">
        <v>1393.55391225739</v>
      </c>
      <c r="EE18">
        <v>21085.464705882401</v>
      </c>
      <c r="EF18">
        <v>10</v>
      </c>
      <c r="EG18">
        <v>1566762870.0999999</v>
      </c>
      <c r="EH18" t="s">
        <v>357</v>
      </c>
      <c r="EI18">
        <v>88</v>
      </c>
      <c r="EJ18">
        <v>-3.3370000000000002</v>
      </c>
      <c r="EK18">
        <v>-0.23</v>
      </c>
      <c r="EL18">
        <v>300</v>
      </c>
      <c r="EM18">
        <v>14</v>
      </c>
      <c r="EN18">
        <v>0.05</v>
      </c>
      <c r="EO18">
        <v>0.02</v>
      </c>
      <c r="EP18">
        <v>23.993302059409</v>
      </c>
      <c r="EQ18">
        <v>-3.9653990764363198E-2</v>
      </c>
      <c r="ER18">
        <v>6.0735531153198498E-2</v>
      </c>
      <c r="ES18">
        <v>1</v>
      </c>
      <c r="ET18">
        <v>0.183990249156845</v>
      </c>
      <c r="EU18">
        <v>8.50634786601943E-2</v>
      </c>
      <c r="EV18">
        <v>9.8646736096699907E-3</v>
      </c>
      <c r="EW18">
        <v>1</v>
      </c>
      <c r="EX18">
        <v>2</v>
      </c>
      <c r="EY18">
        <v>2</v>
      </c>
      <c r="EZ18" t="s">
        <v>348</v>
      </c>
      <c r="FA18">
        <v>2.9337499999999999</v>
      </c>
      <c r="FB18">
        <v>2.6373899999999999</v>
      </c>
      <c r="FC18">
        <v>6.63213E-2</v>
      </c>
      <c r="FD18">
        <v>7.2777999999999995E-2</v>
      </c>
      <c r="FE18">
        <v>8.8334599999999999E-2</v>
      </c>
      <c r="FF18">
        <v>7.3515200000000003E-2</v>
      </c>
      <c r="FG18">
        <v>33256.699999999997</v>
      </c>
      <c r="FH18">
        <v>28934.2</v>
      </c>
      <c r="FI18">
        <v>30979.7</v>
      </c>
      <c r="FJ18">
        <v>27360.2</v>
      </c>
      <c r="FK18">
        <v>39604.400000000001</v>
      </c>
      <c r="FL18">
        <v>38323</v>
      </c>
      <c r="FM18">
        <v>43476.5</v>
      </c>
      <c r="FN18">
        <v>42243.1</v>
      </c>
      <c r="FO18">
        <v>1.98115</v>
      </c>
      <c r="FP18">
        <v>1.8912</v>
      </c>
      <c r="FQ18">
        <v>7.8830899999999995E-2</v>
      </c>
      <c r="FR18">
        <v>0</v>
      </c>
      <c r="FS18">
        <v>25.7074</v>
      </c>
      <c r="FT18">
        <v>999.9</v>
      </c>
      <c r="FU18">
        <v>39.317999999999998</v>
      </c>
      <c r="FV18">
        <v>32.942</v>
      </c>
      <c r="FW18">
        <v>19.860399999999998</v>
      </c>
      <c r="FX18">
        <v>59.337299999999999</v>
      </c>
      <c r="FY18">
        <v>39.070500000000003</v>
      </c>
      <c r="FZ18">
        <v>1</v>
      </c>
      <c r="GA18">
        <v>0.20327200000000001</v>
      </c>
      <c r="GB18">
        <v>4.00589</v>
      </c>
      <c r="GC18">
        <v>20.316500000000001</v>
      </c>
      <c r="GD18">
        <v>5.2381099999999998</v>
      </c>
      <c r="GE18">
        <v>12.064299999999999</v>
      </c>
      <c r="GF18">
        <v>4.9709000000000003</v>
      </c>
      <c r="GG18">
        <v>3.2900800000000001</v>
      </c>
      <c r="GH18">
        <v>9999</v>
      </c>
      <c r="GI18">
        <v>9999</v>
      </c>
      <c r="GJ18">
        <v>9999</v>
      </c>
      <c r="GK18">
        <v>453.9</v>
      </c>
      <c r="GL18">
        <v>1.8869100000000001</v>
      </c>
      <c r="GM18">
        <v>1.88297</v>
      </c>
      <c r="GN18">
        <v>1.8815299999999999</v>
      </c>
      <c r="GO18">
        <v>1.88219</v>
      </c>
      <c r="GP18">
        <v>1.87758</v>
      </c>
      <c r="GQ18">
        <v>1.87944</v>
      </c>
      <c r="GR18">
        <v>1.8788100000000001</v>
      </c>
      <c r="GS18">
        <v>1.88584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-3.3370000000000002</v>
      </c>
      <c r="HH18">
        <v>-0.23</v>
      </c>
      <c r="HI18">
        <v>2</v>
      </c>
      <c r="HJ18">
        <v>518.52</v>
      </c>
      <c r="HK18">
        <v>520.05499999999995</v>
      </c>
      <c r="HL18">
        <v>20.218699999999998</v>
      </c>
      <c r="HM18">
        <v>29.8995</v>
      </c>
      <c r="HN18">
        <v>30.0002</v>
      </c>
      <c r="HO18">
        <v>29.8322</v>
      </c>
      <c r="HP18">
        <v>29.870200000000001</v>
      </c>
      <c r="HQ18">
        <v>15.561500000000001</v>
      </c>
      <c r="HR18">
        <v>34.9497</v>
      </c>
      <c r="HS18">
        <v>0</v>
      </c>
      <c r="HT18">
        <v>20.222000000000001</v>
      </c>
      <c r="HU18">
        <v>300</v>
      </c>
      <c r="HV18">
        <v>13.6518</v>
      </c>
      <c r="HW18">
        <v>100.539</v>
      </c>
      <c r="HX18">
        <v>101.744</v>
      </c>
    </row>
    <row r="19" spans="1:232" x14ac:dyDescent="0.25">
      <c r="A19">
        <v>3</v>
      </c>
      <c r="B19">
        <v>1566763019.5999999</v>
      </c>
      <c r="C19">
        <v>230</v>
      </c>
      <c r="D19" t="s">
        <v>358</v>
      </c>
      <c r="E19" t="s">
        <v>359</v>
      </c>
      <c r="G19">
        <v>1566763019.5999999</v>
      </c>
      <c r="H19">
        <f t="shared" si="0"/>
        <v>3.886788846807987E-3</v>
      </c>
      <c r="I19">
        <f t="shared" si="1"/>
        <v>18.179255696997284</v>
      </c>
      <c r="J19">
        <f t="shared" si="2"/>
        <v>177.37200000000001</v>
      </c>
      <c r="K19">
        <f t="shared" si="3"/>
        <v>39.246240671865046</v>
      </c>
      <c r="L19">
        <f t="shared" si="4"/>
        <v>3.9164698757621115</v>
      </c>
      <c r="M19">
        <f t="shared" si="5"/>
        <v>17.700347419560003</v>
      </c>
      <c r="N19">
        <f t="shared" si="6"/>
        <v>0.22568994403429857</v>
      </c>
      <c r="O19">
        <f t="shared" si="7"/>
        <v>2.2525208895619344</v>
      </c>
      <c r="P19">
        <f t="shared" si="8"/>
        <v>0.21383772308050025</v>
      </c>
      <c r="Q19">
        <f t="shared" si="9"/>
        <v>0.13466156109042199</v>
      </c>
      <c r="R19">
        <f t="shared" si="10"/>
        <v>321.42386367632992</v>
      </c>
      <c r="S19">
        <f t="shared" si="11"/>
        <v>26.649279772195502</v>
      </c>
      <c r="T19">
        <f t="shared" si="12"/>
        <v>26.966100000000001</v>
      </c>
      <c r="U19">
        <f t="shared" si="13"/>
        <v>3.5720396649071029</v>
      </c>
      <c r="V19">
        <f t="shared" si="14"/>
        <v>55.098621441926511</v>
      </c>
      <c r="W19">
        <f t="shared" si="15"/>
        <v>1.8070676385090001</v>
      </c>
      <c r="X19">
        <f t="shared" si="16"/>
        <v>3.2796966443409739</v>
      </c>
      <c r="Y19">
        <f t="shared" si="17"/>
        <v>1.7649720263981028</v>
      </c>
      <c r="Z19">
        <f t="shared" si="18"/>
        <v>-171.40738814423221</v>
      </c>
      <c r="AA19">
        <f t="shared" si="19"/>
        <v>-175.5506371999202</v>
      </c>
      <c r="AB19">
        <f t="shared" si="20"/>
        <v>-16.692471014051193</v>
      </c>
      <c r="AC19">
        <f t="shared" si="21"/>
        <v>-42.226632681873696</v>
      </c>
      <c r="AD19">
        <v>-4.1251647715918299E-2</v>
      </c>
      <c r="AE19">
        <v>4.6308588403940497E-2</v>
      </c>
      <c r="AF19">
        <v>3.4597286769113502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52867.668209347139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360</v>
      </c>
      <c r="AS19">
        <v>896.80370588235303</v>
      </c>
      <c r="AT19">
        <v>1031.2</v>
      </c>
      <c r="AU19">
        <f t="shared" si="27"/>
        <v>0.13032999817459956</v>
      </c>
      <c r="AV19">
        <v>0.5</v>
      </c>
      <c r="AW19">
        <f t="shared" si="28"/>
        <v>1681.1130004249567</v>
      </c>
      <c r="AX19">
        <f t="shared" si="29"/>
        <v>18.179255696997284</v>
      </c>
      <c r="AY19">
        <f t="shared" si="30"/>
        <v>109.5497271383401</v>
      </c>
      <c r="AZ19">
        <f t="shared" si="31"/>
        <v>0.35426687354538405</v>
      </c>
      <c r="BA19">
        <f t="shared" si="32"/>
        <v>1.1463200850816148E-2</v>
      </c>
      <c r="BB19">
        <f t="shared" si="33"/>
        <v>1.8390321955003879</v>
      </c>
      <c r="BC19" t="s">
        <v>361</v>
      </c>
      <c r="BD19">
        <v>665.88</v>
      </c>
      <c r="BE19">
        <f t="shared" si="34"/>
        <v>365.32000000000005</v>
      </c>
      <c r="BF19">
        <f t="shared" si="35"/>
        <v>0.36788649435466714</v>
      </c>
      <c r="BG19">
        <f t="shared" si="36"/>
        <v>0.83847762553443606</v>
      </c>
      <c r="BH19">
        <f t="shared" si="37"/>
        <v>0.28563104222950353</v>
      </c>
      <c r="BI19">
        <f t="shared" si="38"/>
        <v>0.80120945735709737</v>
      </c>
      <c r="BJ19">
        <v>1752</v>
      </c>
      <c r="BK19">
        <v>300</v>
      </c>
      <c r="BL19">
        <v>300</v>
      </c>
      <c r="BM19">
        <v>300</v>
      </c>
      <c r="BN19">
        <v>10215.700000000001</v>
      </c>
      <c r="BO19">
        <v>996.44399999999996</v>
      </c>
      <c r="BP19">
        <v>-6.8068900000000003E-3</v>
      </c>
      <c r="BQ19">
        <v>2.37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1999.9</v>
      </c>
      <c r="CC19">
        <f t="shared" si="40"/>
        <v>1681.1130004249567</v>
      </c>
      <c r="CD19">
        <f t="shared" si="41"/>
        <v>0.84059853013898522</v>
      </c>
      <c r="CE19">
        <f t="shared" si="42"/>
        <v>0.19119706027797029</v>
      </c>
      <c r="CF19">
        <v>6</v>
      </c>
      <c r="CG19">
        <v>0.5</v>
      </c>
      <c r="CH19" t="s">
        <v>346</v>
      </c>
      <c r="CI19">
        <v>1566763019.5999999</v>
      </c>
      <c r="CJ19">
        <v>177.37200000000001</v>
      </c>
      <c r="CK19">
        <v>200.011</v>
      </c>
      <c r="CL19">
        <v>18.1083</v>
      </c>
      <c r="CM19">
        <v>13.529299999999999</v>
      </c>
      <c r="CN19">
        <v>500.07499999999999</v>
      </c>
      <c r="CO19">
        <v>99.6922</v>
      </c>
      <c r="CP19">
        <v>0.10002999999999999</v>
      </c>
      <c r="CQ19">
        <v>25.520499999999998</v>
      </c>
      <c r="CR19">
        <v>26.966100000000001</v>
      </c>
      <c r="CS19">
        <v>999.9</v>
      </c>
      <c r="CT19">
        <v>0</v>
      </c>
      <c r="CU19">
        <v>0</v>
      </c>
      <c r="CV19">
        <v>9978.75</v>
      </c>
      <c r="CW19">
        <v>0</v>
      </c>
      <c r="CX19">
        <v>1345.58</v>
      </c>
      <c r="CY19">
        <v>-22.639900000000001</v>
      </c>
      <c r="CZ19">
        <v>180.643</v>
      </c>
      <c r="DA19">
        <v>202.755</v>
      </c>
      <c r="DB19">
        <v>4.5790899999999999</v>
      </c>
      <c r="DC19">
        <v>180.69300000000001</v>
      </c>
      <c r="DD19">
        <v>200.011</v>
      </c>
      <c r="DE19">
        <v>18.340299999999999</v>
      </c>
      <c r="DF19">
        <v>13.529299999999999</v>
      </c>
      <c r="DG19">
        <v>1.8052600000000001</v>
      </c>
      <c r="DH19">
        <v>1.34876</v>
      </c>
      <c r="DI19">
        <v>15.8324</v>
      </c>
      <c r="DJ19">
        <v>11.3535</v>
      </c>
      <c r="DK19">
        <v>1999.9</v>
      </c>
      <c r="DL19">
        <v>0.98</v>
      </c>
      <c r="DM19">
        <v>2.0000199999999999E-2</v>
      </c>
      <c r="DN19">
        <v>0</v>
      </c>
      <c r="DO19">
        <v>896.22299999999996</v>
      </c>
      <c r="DP19">
        <v>4.9992900000000002</v>
      </c>
      <c r="DQ19">
        <v>21467.200000000001</v>
      </c>
      <c r="DR19">
        <v>17313.5</v>
      </c>
      <c r="DS19">
        <v>46.375</v>
      </c>
      <c r="DT19">
        <v>46.936999999999998</v>
      </c>
      <c r="DU19">
        <v>46.811999999999998</v>
      </c>
      <c r="DV19">
        <v>47.311999999999998</v>
      </c>
      <c r="DW19">
        <v>48.186999999999998</v>
      </c>
      <c r="DX19">
        <v>1955</v>
      </c>
      <c r="DY19">
        <v>39.9</v>
      </c>
      <c r="DZ19">
        <v>0</v>
      </c>
      <c r="EA19">
        <v>119.799999952316</v>
      </c>
      <c r="EB19">
        <v>896.80370588235303</v>
      </c>
      <c r="EC19">
        <v>-6.6169117764695997</v>
      </c>
      <c r="ED19">
        <v>-215.612748773302</v>
      </c>
      <c r="EE19">
        <v>21437.317647058801</v>
      </c>
      <c r="EF19">
        <v>10</v>
      </c>
      <c r="EG19">
        <v>1566762979.5999999</v>
      </c>
      <c r="EH19" t="s">
        <v>362</v>
      </c>
      <c r="EI19">
        <v>89</v>
      </c>
      <c r="EJ19">
        <v>-3.3210000000000002</v>
      </c>
      <c r="EK19">
        <v>-0.23200000000000001</v>
      </c>
      <c r="EL19">
        <v>200</v>
      </c>
      <c r="EM19">
        <v>13</v>
      </c>
      <c r="EN19">
        <v>0.11</v>
      </c>
      <c r="EO19">
        <v>0.02</v>
      </c>
      <c r="EP19">
        <v>17.827279983373401</v>
      </c>
      <c r="EQ19">
        <v>2.0509574940175499</v>
      </c>
      <c r="ER19">
        <v>0.19900605823738701</v>
      </c>
      <c r="ES19">
        <v>0</v>
      </c>
      <c r="ET19">
        <v>0.22137560952014301</v>
      </c>
      <c r="EU19">
        <v>3.28093255406431E-2</v>
      </c>
      <c r="EV19">
        <v>3.2033350349973799E-3</v>
      </c>
      <c r="EW19">
        <v>1</v>
      </c>
      <c r="EX19">
        <v>1</v>
      </c>
      <c r="EY19">
        <v>2</v>
      </c>
      <c r="EZ19" t="s">
        <v>363</v>
      </c>
      <c r="FA19">
        <v>2.9340000000000002</v>
      </c>
      <c r="FB19">
        <v>2.6375799999999998</v>
      </c>
      <c r="FC19">
        <v>4.6353999999999999E-2</v>
      </c>
      <c r="FD19">
        <v>5.16309E-2</v>
      </c>
      <c r="FE19">
        <v>8.9451299999999997E-2</v>
      </c>
      <c r="FF19">
        <v>7.2462100000000002E-2</v>
      </c>
      <c r="FG19">
        <v>33968.800000000003</v>
      </c>
      <c r="FH19">
        <v>29595.200000000001</v>
      </c>
      <c r="FI19">
        <v>30980.6</v>
      </c>
      <c r="FJ19">
        <v>27361.4</v>
      </c>
      <c r="FK19">
        <v>39555</v>
      </c>
      <c r="FL19">
        <v>38366.1</v>
      </c>
      <c r="FM19">
        <v>43478.5</v>
      </c>
      <c r="FN19">
        <v>42245</v>
      </c>
      <c r="FO19">
        <v>1.9825299999999999</v>
      </c>
      <c r="FP19">
        <v>1.8907499999999999</v>
      </c>
      <c r="FQ19">
        <v>0.105679</v>
      </c>
      <c r="FR19">
        <v>0</v>
      </c>
      <c r="FS19">
        <v>25.235299999999999</v>
      </c>
      <c r="FT19">
        <v>999.9</v>
      </c>
      <c r="FU19">
        <v>39.22</v>
      </c>
      <c r="FV19">
        <v>32.962000000000003</v>
      </c>
      <c r="FW19">
        <v>19.833500000000001</v>
      </c>
      <c r="FX19">
        <v>59.457299999999996</v>
      </c>
      <c r="FY19">
        <v>39.166699999999999</v>
      </c>
      <c r="FZ19">
        <v>1</v>
      </c>
      <c r="GA19">
        <v>0.19686200000000001</v>
      </c>
      <c r="GB19">
        <v>2.1577999999999999</v>
      </c>
      <c r="GC19">
        <v>20.349900000000002</v>
      </c>
      <c r="GD19">
        <v>5.2388500000000002</v>
      </c>
      <c r="GE19">
        <v>12.0639</v>
      </c>
      <c r="GF19">
        <v>4.97105</v>
      </c>
      <c r="GG19">
        <v>3.2900499999999999</v>
      </c>
      <c r="GH19">
        <v>9999</v>
      </c>
      <c r="GI19">
        <v>9999</v>
      </c>
      <c r="GJ19">
        <v>9999</v>
      </c>
      <c r="GK19">
        <v>453.9</v>
      </c>
      <c r="GL19">
        <v>1.8869400000000001</v>
      </c>
      <c r="GM19">
        <v>1.8830100000000001</v>
      </c>
      <c r="GN19">
        <v>1.8815599999999999</v>
      </c>
      <c r="GO19">
        <v>1.88218</v>
      </c>
      <c r="GP19">
        <v>1.8775900000000001</v>
      </c>
      <c r="GQ19">
        <v>1.8794599999999999</v>
      </c>
      <c r="GR19">
        <v>1.8788199999999999</v>
      </c>
      <c r="GS19">
        <v>1.88584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-3.3210000000000002</v>
      </c>
      <c r="HH19">
        <v>-0.23200000000000001</v>
      </c>
      <c r="HI19">
        <v>2</v>
      </c>
      <c r="HJ19">
        <v>519.423</v>
      </c>
      <c r="HK19">
        <v>519.74800000000005</v>
      </c>
      <c r="HL19">
        <v>22.237500000000001</v>
      </c>
      <c r="HM19">
        <v>29.878799999999998</v>
      </c>
      <c r="HN19">
        <v>29.999700000000001</v>
      </c>
      <c r="HO19">
        <v>29.8353</v>
      </c>
      <c r="HP19">
        <v>29.871700000000001</v>
      </c>
      <c r="HQ19">
        <v>11.5044</v>
      </c>
      <c r="HR19">
        <v>35.689399999999999</v>
      </c>
      <c r="HS19">
        <v>0</v>
      </c>
      <c r="HT19">
        <v>22.257999999999999</v>
      </c>
      <c r="HU19">
        <v>200</v>
      </c>
      <c r="HV19">
        <v>13.4955</v>
      </c>
      <c r="HW19">
        <v>100.54300000000001</v>
      </c>
      <c r="HX19">
        <v>101.748</v>
      </c>
    </row>
    <row r="20" spans="1:232" x14ac:dyDescent="0.25">
      <c r="A20">
        <v>4</v>
      </c>
      <c r="B20">
        <v>1566763140.0999999</v>
      </c>
      <c r="C20">
        <v>350.5</v>
      </c>
      <c r="D20" t="s">
        <v>364</v>
      </c>
      <c r="E20" t="s">
        <v>365</v>
      </c>
      <c r="G20">
        <v>1566763140.0999999</v>
      </c>
      <c r="H20">
        <f t="shared" si="0"/>
        <v>5.1597224438659339E-3</v>
      </c>
      <c r="I20">
        <f t="shared" si="1"/>
        <v>11.985912813125042</v>
      </c>
      <c r="J20">
        <f t="shared" si="2"/>
        <v>85.033699999999996</v>
      </c>
      <c r="K20">
        <f t="shared" si="3"/>
        <v>20.163979784425756</v>
      </c>
      <c r="L20">
        <f t="shared" si="4"/>
        <v>2.0121137981497181</v>
      </c>
      <c r="M20">
        <f t="shared" si="5"/>
        <v>8.4853031448620992</v>
      </c>
      <c r="N20">
        <f t="shared" si="6"/>
        <v>0.32281115848617759</v>
      </c>
      <c r="O20">
        <f t="shared" si="7"/>
        <v>2.2543654512337064</v>
      </c>
      <c r="P20">
        <f t="shared" si="8"/>
        <v>0.29915513097805463</v>
      </c>
      <c r="Q20">
        <f t="shared" si="9"/>
        <v>0.18895269144224563</v>
      </c>
      <c r="R20">
        <f t="shared" si="10"/>
        <v>321.438227611814</v>
      </c>
      <c r="S20">
        <f t="shared" si="11"/>
        <v>26.449032407122452</v>
      </c>
      <c r="T20">
        <f t="shared" si="12"/>
        <v>26.872</v>
      </c>
      <c r="U20">
        <f t="shared" si="13"/>
        <v>3.5523405661625644</v>
      </c>
      <c r="V20">
        <f t="shared" si="14"/>
        <v>56.511844009738709</v>
      </c>
      <c r="W20">
        <f t="shared" si="15"/>
        <v>1.8780712223330998</v>
      </c>
      <c r="X20">
        <f t="shared" si="16"/>
        <v>3.3233231993092476</v>
      </c>
      <c r="Y20">
        <f t="shared" si="17"/>
        <v>1.6742693438294647</v>
      </c>
      <c r="Z20">
        <f t="shared" si="18"/>
        <v>-227.54375977448768</v>
      </c>
      <c r="AA20">
        <f t="shared" si="19"/>
        <v>-137.19136091356157</v>
      </c>
      <c r="AB20">
        <f t="shared" si="20"/>
        <v>-13.042727774670064</v>
      </c>
      <c r="AC20">
        <f t="shared" si="21"/>
        <v>-56.339620850905334</v>
      </c>
      <c r="AD20">
        <v>-4.1301374833821798E-2</v>
      </c>
      <c r="AE20">
        <v>4.6364411450121899E-2</v>
      </c>
      <c r="AF20">
        <v>3.4630284765505599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52889.257556161647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911.93982352941202</v>
      </c>
      <c r="AT20">
        <v>1006.63</v>
      </c>
      <c r="AU20">
        <f t="shared" si="27"/>
        <v>9.4066515473001933E-2</v>
      </c>
      <c r="AV20">
        <v>0.5</v>
      </c>
      <c r="AW20">
        <f t="shared" si="28"/>
        <v>1681.188600424937</v>
      </c>
      <c r="AX20">
        <f t="shared" si="29"/>
        <v>11.985912813125042</v>
      </c>
      <c r="AY20">
        <f t="shared" si="30"/>
        <v>79.071776747453399</v>
      </c>
      <c r="AZ20">
        <f t="shared" si="31"/>
        <v>0.31911427237415935</v>
      </c>
      <c r="BA20">
        <f t="shared" si="32"/>
        <v>7.7787781154426824E-3</v>
      </c>
      <c r="BB20">
        <f t="shared" si="33"/>
        <v>1.9083277867736905</v>
      </c>
      <c r="BC20" t="s">
        <v>367</v>
      </c>
      <c r="BD20">
        <v>685.4</v>
      </c>
      <c r="BE20">
        <f t="shared" si="34"/>
        <v>321.23</v>
      </c>
      <c r="BF20">
        <f t="shared" si="35"/>
        <v>0.29477376481209094</v>
      </c>
      <c r="BG20">
        <f t="shared" si="36"/>
        <v>0.85673509617743204</v>
      </c>
      <c r="BH20">
        <f t="shared" si="37"/>
        <v>0.2123316563824813</v>
      </c>
      <c r="BI20">
        <f t="shared" si="38"/>
        <v>0.81158997442211167</v>
      </c>
      <c r="BJ20">
        <v>1754</v>
      </c>
      <c r="BK20">
        <v>300</v>
      </c>
      <c r="BL20">
        <v>300</v>
      </c>
      <c r="BM20">
        <v>300</v>
      </c>
      <c r="BN20">
        <v>10216.299999999999</v>
      </c>
      <c r="BO20">
        <v>983.89400000000001</v>
      </c>
      <c r="BP20">
        <v>-6.8075399999999999E-3</v>
      </c>
      <c r="BQ20">
        <v>1.81934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1999.99</v>
      </c>
      <c r="CC20">
        <f t="shared" si="40"/>
        <v>1681.188600424937</v>
      </c>
      <c r="CD20">
        <f t="shared" si="41"/>
        <v>0.84059850320498453</v>
      </c>
      <c r="CE20">
        <f t="shared" si="42"/>
        <v>0.19119700640996931</v>
      </c>
      <c r="CF20">
        <v>6</v>
      </c>
      <c r="CG20">
        <v>0.5</v>
      </c>
      <c r="CH20" t="s">
        <v>346</v>
      </c>
      <c r="CI20">
        <v>1566763140.0999999</v>
      </c>
      <c r="CJ20">
        <v>85.033699999999996</v>
      </c>
      <c r="CK20">
        <v>99.941000000000003</v>
      </c>
      <c r="CL20">
        <v>18.820699999999999</v>
      </c>
      <c r="CM20">
        <v>12.746499999999999</v>
      </c>
      <c r="CN20">
        <v>500.077</v>
      </c>
      <c r="CO20">
        <v>99.6875</v>
      </c>
      <c r="CP20">
        <v>0.100033</v>
      </c>
      <c r="CQ20">
        <v>25.743200000000002</v>
      </c>
      <c r="CR20">
        <v>26.872</v>
      </c>
      <c r="CS20">
        <v>999.9</v>
      </c>
      <c r="CT20">
        <v>0</v>
      </c>
      <c r="CU20">
        <v>0</v>
      </c>
      <c r="CV20">
        <v>9991.25</v>
      </c>
      <c r="CW20">
        <v>0</v>
      </c>
      <c r="CX20">
        <v>1224.67</v>
      </c>
      <c r="CY20">
        <v>-14.9072</v>
      </c>
      <c r="CZ20">
        <v>86.6648</v>
      </c>
      <c r="DA20">
        <v>101.23099999999999</v>
      </c>
      <c r="DB20">
        <v>6.0742099999999999</v>
      </c>
      <c r="DC20">
        <v>88.470699999999994</v>
      </c>
      <c r="DD20">
        <v>99.941000000000003</v>
      </c>
      <c r="DE20">
        <v>19.049700000000001</v>
      </c>
      <c r="DF20">
        <v>12.746499999999999</v>
      </c>
      <c r="DG20">
        <v>1.87619</v>
      </c>
      <c r="DH20">
        <v>1.2706599999999999</v>
      </c>
      <c r="DI20">
        <v>16.436399999999999</v>
      </c>
      <c r="DJ20">
        <v>10.456300000000001</v>
      </c>
      <c r="DK20">
        <v>1999.99</v>
      </c>
      <c r="DL20">
        <v>0.98</v>
      </c>
      <c r="DM20">
        <v>2.0000199999999999E-2</v>
      </c>
      <c r="DN20">
        <v>0</v>
      </c>
      <c r="DO20">
        <v>911.70799999999997</v>
      </c>
      <c r="DP20">
        <v>4.9992900000000002</v>
      </c>
      <c r="DQ20">
        <v>21581.4</v>
      </c>
      <c r="DR20">
        <v>17314.3</v>
      </c>
      <c r="DS20">
        <v>46.375</v>
      </c>
      <c r="DT20">
        <v>46.875</v>
      </c>
      <c r="DU20">
        <v>46.75</v>
      </c>
      <c r="DV20">
        <v>47.25</v>
      </c>
      <c r="DW20">
        <v>48.186999999999998</v>
      </c>
      <c r="DX20">
        <v>1955.09</v>
      </c>
      <c r="DY20">
        <v>39.9</v>
      </c>
      <c r="DZ20">
        <v>0</v>
      </c>
      <c r="EA20">
        <v>120.10000014305101</v>
      </c>
      <c r="EB20">
        <v>911.93982352941202</v>
      </c>
      <c r="EC20">
        <v>-5.2490195955124497</v>
      </c>
      <c r="ED20">
        <v>-435.19607790122097</v>
      </c>
      <c r="EE20">
        <v>21613.9529411765</v>
      </c>
      <c r="EF20">
        <v>10</v>
      </c>
      <c r="EG20">
        <v>1566763095.0999999</v>
      </c>
      <c r="EH20" t="s">
        <v>368</v>
      </c>
      <c r="EI20">
        <v>90</v>
      </c>
      <c r="EJ20">
        <v>-3.4369999999999998</v>
      </c>
      <c r="EK20">
        <v>-0.22900000000000001</v>
      </c>
      <c r="EL20">
        <v>100</v>
      </c>
      <c r="EM20">
        <v>13</v>
      </c>
      <c r="EN20">
        <v>0.2</v>
      </c>
      <c r="EO20">
        <v>0.02</v>
      </c>
      <c r="EP20">
        <v>11.712260900957199</v>
      </c>
      <c r="EQ20">
        <v>1.99551445607506</v>
      </c>
      <c r="ER20">
        <v>0.20060788421077699</v>
      </c>
      <c r="ES20">
        <v>0</v>
      </c>
      <c r="ET20">
        <v>0.30754952848441303</v>
      </c>
      <c r="EU20">
        <v>6.0273171918165599E-2</v>
      </c>
      <c r="EV20">
        <v>5.9121406522893204E-3</v>
      </c>
      <c r="EW20">
        <v>1</v>
      </c>
      <c r="EX20">
        <v>1</v>
      </c>
      <c r="EY20">
        <v>2</v>
      </c>
      <c r="EZ20" t="s">
        <v>363</v>
      </c>
      <c r="FA20">
        <v>2.9340899999999999</v>
      </c>
      <c r="FB20">
        <v>2.6375799999999998</v>
      </c>
      <c r="FC20">
        <v>2.38167E-2</v>
      </c>
      <c r="FD20">
        <v>2.7364599999999999E-2</v>
      </c>
      <c r="FE20">
        <v>9.1955099999999998E-2</v>
      </c>
      <c r="FF20">
        <v>6.9308999999999996E-2</v>
      </c>
      <c r="FG20">
        <v>34777.9</v>
      </c>
      <c r="FH20">
        <v>30356.2</v>
      </c>
      <c r="FI20">
        <v>30986.2</v>
      </c>
      <c r="FJ20">
        <v>27364.799999999999</v>
      </c>
      <c r="FK20">
        <v>39449.699999999997</v>
      </c>
      <c r="FL20">
        <v>38498.400000000001</v>
      </c>
      <c r="FM20">
        <v>43486.1</v>
      </c>
      <c r="FN20">
        <v>42249.5</v>
      </c>
      <c r="FO20">
        <v>1.98465</v>
      </c>
      <c r="FP20">
        <v>1.89032</v>
      </c>
      <c r="FQ20">
        <v>7.4054999999999996E-2</v>
      </c>
      <c r="FR20">
        <v>0</v>
      </c>
      <c r="FS20">
        <v>25.659500000000001</v>
      </c>
      <c r="FT20">
        <v>999.9</v>
      </c>
      <c r="FU20">
        <v>39.097999999999999</v>
      </c>
      <c r="FV20">
        <v>32.942</v>
      </c>
      <c r="FW20">
        <v>19.750299999999999</v>
      </c>
      <c r="FX20">
        <v>59.8673</v>
      </c>
      <c r="FY20">
        <v>39.178699999999999</v>
      </c>
      <c r="FZ20">
        <v>1</v>
      </c>
      <c r="GA20">
        <v>0.18975400000000001</v>
      </c>
      <c r="GB20">
        <v>0.76957799999999998</v>
      </c>
      <c r="GC20">
        <v>20.361699999999999</v>
      </c>
      <c r="GD20">
        <v>5.2394499999999997</v>
      </c>
      <c r="GE20">
        <v>12.0639</v>
      </c>
      <c r="GF20">
        <v>4.9711499999999997</v>
      </c>
      <c r="GG20">
        <v>3.2900499999999999</v>
      </c>
      <c r="GH20">
        <v>9999</v>
      </c>
      <c r="GI20">
        <v>9999</v>
      </c>
      <c r="GJ20">
        <v>9999</v>
      </c>
      <c r="GK20">
        <v>453.9</v>
      </c>
      <c r="GL20">
        <v>1.8869199999999999</v>
      </c>
      <c r="GM20">
        <v>1.88306</v>
      </c>
      <c r="GN20">
        <v>1.8815599999999999</v>
      </c>
      <c r="GO20">
        <v>1.88218</v>
      </c>
      <c r="GP20">
        <v>1.8775900000000001</v>
      </c>
      <c r="GQ20">
        <v>1.87951</v>
      </c>
      <c r="GR20">
        <v>1.8788199999999999</v>
      </c>
      <c r="GS20">
        <v>1.8858600000000001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-3.4369999999999998</v>
      </c>
      <c r="HH20">
        <v>-0.22900000000000001</v>
      </c>
      <c r="HI20">
        <v>2</v>
      </c>
      <c r="HJ20">
        <v>520.48400000000004</v>
      </c>
      <c r="HK20">
        <v>519.15899999999999</v>
      </c>
      <c r="HL20">
        <v>21.716000000000001</v>
      </c>
      <c r="HM20">
        <v>29.819199999999999</v>
      </c>
      <c r="HN20">
        <v>29.995999999999999</v>
      </c>
      <c r="HO20">
        <v>29.799299999999999</v>
      </c>
      <c r="HP20">
        <v>29.839600000000001</v>
      </c>
      <c r="HQ20">
        <v>7.3147000000000002</v>
      </c>
      <c r="HR20">
        <v>40.049500000000002</v>
      </c>
      <c r="HS20">
        <v>0</v>
      </c>
      <c r="HT20">
        <v>21.991499999999998</v>
      </c>
      <c r="HU20">
        <v>100</v>
      </c>
      <c r="HV20">
        <v>12.4681</v>
      </c>
      <c r="HW20">
        <v>100.56100000000001</v>
      </c>
      <c r="HX20">
        <v>101.76</v>
      </c>
    </row>
    <row r="21" spans="1:232" x14ac:dyDescent="0.25">
      <c r="A21">
        <v>5</v>
      </c>
      <c r="B21">
        <v>1566763252.0999999</v>
      </c>
      <c r="C21">
        <v>462.5</v>
      </c>
      <c r="D21" t="s">
        <v>369</v>
      </c>
      <c r="E21" t="s">
        <v>370</v>
      </c>
      <c r="G21">
        <v>1566763252.0999999</v>
      </c>
      <c r="H21">
        <f t="shared" si="0"/>
        <v>6.2694524511134019E-3</v>
      </c>
      <c r="I21">
        <f t="shared" si="1"/>
        <v>0.2272982603895122</v>
      </c>
      <c r="J21">
        <f t="shared" si="2"/>
        <v>-1.4183399999999999</v>
      </c>
      <c r="K21">
        <f t="shared" si="3"/>
        <v>-2.3368349896620231</v>
      </c>
      <c r="L21">
        <f t="shared" si="4"/>
        <v>-0.23317761859080527</v>
      </c>
      <c r="M21">
        <f t="shared" si="5"/>
        <v>-0.14152695633845999</v>
      </c>
      <c r="N21">
        <f t="shared" si="6"/>
        <v>0.40750957568853075</v>
      </c>
      <c r="O21">
        <f t="shared" si="7"/>
        <v>2.2550702660730484</v>
      </c>
      <c r="P21">
        <f t="shared" si="8"/>
        <v>0.37058215577847858</v>
      </c>
      <c r="Q21">
        <f t="shared" si="9"/>
        <v>0.23465213996123274</v>
      </c>
      <c r="R21">
        <f t="shared" si="10"/>
        <v>321.44939956163904</v>
      </c>
      <c r="S21">
        <f t="shared" si="11"/>
        <v>26.695849819796099</v>
      </c>
      <c r="T21">
        <f t="shared" si="12"/>
        <v>26.942799999999998</v>
      </c>
      <c r="U21">
        <f t="shared" si="13"/>
        <v>3.5671531308478519</v>
      </c>
      <c r="V21">
        <f t="shared" si="14"/>
        <v>55.869291599047834</v>
      </c>
      <c r="W21">
        <f t="shared" si="15"/>
        <v>1.9254926310873002</v>
      </c>
      <c r="X21">
        <f t="shared" si="16"/>
        <v>3.4464239226547058</v>
      </c>
      <c r="Y21">
        <f t="shared" si="17"/>
        <v>1.6416604997605517</v>
      </c>
      <c r="Z21">
        <f t="shared" si="18"/>
        <v>-276.48285309410102</v>
      </c>
      <c r="AA21">
        <f t="shared" si="19"/>
        <v>-71.085106083494551</v>
      </c>
      <c r="AB21">
        <f t="shared" si="20"/>
        <v>-6.7791455918566212</v>
      </c>
      <c r="AC21">
        <f t="shared" si="21"/>
        <v>-32.897705207813132</v>
      </c>
      <c r="AD21">
        <v>-4.1320385543223002E-2</v>
      </c>
      <c r="AE21">
        <v>4.6385752636854398E-2</v>
      </c>
      <c r="AF21">
        <v>3.4642896298079502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52803.838451259726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948.035647058824</v>
      </c>
      <c r="AT21">
        <v>985.07600000000002</v>
      </c>
      <c r="AU21">
        <f t="shared" si="27"/>
        <v>3.7601517995744516E-2</v>
      </c>
      <c r="AV21">
        <v>0.5</v>
      </c>
      <c r="AW21">
        <f t="shared" si="28"/>
        <v>1681.2474004249223</v>
      </c>
      <c r="AX21">
        <f t="shared" si="29"/>
        <v>0.2272982603895122</v>
      </c>
      <c r="AY21">
        <f t="shared" si="30"/>
        <v>31.608727191188201</v>
      </c>
      <c r="AZ21">
        <f t="shared" si="31"/>
        <v>0.25321498036699708</v>
      </c>
      <c r="BA21">
        <f t="shared" si="32"/>
        <v>7.8452376482385678E-4</v>
      </c>
      <c r="BB21">
        <f t="shared" si="33"/>
        <v>1.9719635845356096</v>
      </c>
      <c r="BC21" t="s">
        <v>372</v>
      </c>
      <c r="BD21">
        <v>735.64</v>
      </c>
      <c r="BE21">
        <f t="shared" si="34"/>
        <v>249.43600000000004</v>
      </c>
      <c r="BF21">
        <f t="shared" si="35"/>
        <v>0.14849641968751912</v>
      </c>
      <c r="BG21">
        <f t="shared" si="36"/>
        <v>0.8862046469614091</v>
      </c>
      <c r="BH21">
        <f t="shared" si="37"/>
        <v>8.7276962001173714E-2</v>
      </c>
      <c r="BI21">
        <f t="shared" si="38"/>
        <v>0.82069626928655293</v>
      </c>
      <c r="BJ21">
        <v>1756</v>
      </c>
      <c r="BK21">
        <v>300</v>
      </c>
      <c r="BL21">
        <v>300</v>
      </c>
      <c r="BM21">
        <v>300</v>
      </c>
      <c r="BN21">
        <v>10216.4</v>
      </c>
      <c r="BO21">
        <v>972.37099999999998</v>
      </c>
      <c r="BP21">
        <v>-6.8074199999999998E-3</v>
      </c>
      <c r="BQ21">
        <v>-0.72875999999999996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2000.06</v>
      </c>
      <c r="CC21">
        <f t="shared" si="40"/>
        <v>1681.2474004249223</v>
      </c>
      <c r="CD21">
        <f t="shared" si="41"/>
        <v>0.84059848225799338</v>
      </c>
      <c r="CE21">
        <f t="shared" si="42"/>
        <v>0.19119696451598689</v>
      </c>
      <c r="CF21">
        <v>6</v>
      </c>
      <c r="CG21">
        <v>0.5</v>
      </c>
      <c r="CH21" t="s">
        <v>346</v>
      </c>
      <c r="CI21">
        <v>1566763252.0999999</v>
      </c>
      <c r="CJ21">
        <v>-1.4183399999999999</v>
      </c>
      <c r="CK21">
        <v>-1.15628</v>
      </c>
      <c r="CL21">
        <v>19.296700000000001</v>
      </c>
      <c r="CM21">
        <v>11.9193</v>
      </c>
      <c r="CN21">
        <v>500.05200000000002</v>
      </c>
      <c r="CO21">
        <v>99.683499999999995</v>
      </c>
      <c r="CP21">
        <v>0.100019</v>
      </c>
      <c r="CQ21">
        <v>26.3581</v>
      </c>
      <c r="CR21">
        <v>26.942799999999998</v>
      </c>
      <c r="CS21">
        <v>999.9</v>
      </c>
      <c r="CT21">
        <v>0</v>
      </c>
      <c r="CU21">
        <v>0</v>
      </c>
      <c r="CV21">
        <v>9996.25</v>
      </c>
      <c r="CW21">
        <v>0</v>
      </c>
      <c r="CX21">
        <v>1339.3</v>
      </c>
      <c r="CY21">
        <v>-0.26205699999999998</v>
      </c>
      <c r="CZ21">
        <v>-1.44624</v>
      </c>
      <c r="DA21">
        <v>-1.1702300000000001</v>
      </c>
      <c r="DB21">
        <v>7.3774100000000002</v>
      </c>
      <c r="DC21">
        <v>1.3216600000000001</v>
      </c>
      <c r="DD21">
        <v>-1.15628</v>
      </c>
      <c r="DE21">
        <v>19.538699999999999</v>
      </c>
      <c r="DF21">
        <v>11.9193</v>
      </c>
      <c r="DG21">
        <v>1.9235599999999999</v>
      </c>
      <c r="DH21">
        <v>1.18815</v>
      </c>
      <c r="DI21">
        <v>16.828800000000001</v>
      </c>
      <c r="DJ21">
        <v>9.4539500000000007</v>
      </c>
      <c r="DK21">
        <v>2000.06</v>
      </c>
      <c r="DL21">
        <v>0.98</v>
      </c>
      <c r="DM21">
        <v>2.0000199999999999E-2</v>
      </c>
      <c r="DN21">
        <v>0</v>
      </c>
      <c r="DO21">
        <v>947.61500000000001</v>
      </c>
      <c r="DP21">
        <v>4.9992900000000002</v>
      </c>
      <c r="DQ21">
        <v>22193.200000000001</v>
      </c>
      <c r="DR21">
        <v>17314.900000000001</v>
      </c>
      <c r="DS21">
        <v>46.5</v>
      </c>
      <c r="DT21">
        <v>47.125</v>
      </c>
      <c r="DU21">
        <v>46.875</v>
      </c>
      <c r="DV21">
        <v>47.436999999999998</v>
      </c>
      <c r="DW21">
        <v>48.436999999999998</v>
      </c>
      <c r="DX21">
        <v>1955.16</v>
      </c>
      <c r="DY21">
        <v>39.9</v>
      </c>
      <c r="DZ21">
        <v>0</v>
      </c>
      <c r="EA21">
        <v>111.60000014305101</v>
      </c>
      <c r="EB21">
        <v>948.035647058824</v>
      </c>
      <c r="EC21">
        <v>-2.3188725408044202</v>
      </c>
      <c r="ED21">
        <v>223.21078326388201</v>
      </c>
      <c r="EE21">
        <v>22146.123529411801</v>
      </c>
      <c r="EF21">
        <v>10</v>
      </c>
      <c r="EG21">
        <v>1566763214.5999999</v>
      </c>
      <c r="EH21" t="s">
        <v>373</v>
      </c>
      <c r="EI21">
        <v>91</v>
      </c>
      <c r="EJ21">
        <v>-2.74</v>
      </c>
      <c r="EK21">
        <v>-0.24199999999999999</v>
      </c>
      <c r="EL21">
        <v>-1</v>
      </c>
      <c r="EM21">
        <v>12</v>
      </c>
      <c r="EN21">
        <v>0.39</v>
      </c>
      <c r="EO21">
        <v>0.01</v>
      </c>
      <c r="EP21">
        <v>0.24477913595272999</v>
      </c>
      <c r="EQ21">
        <v>7.5591860620009804E-2</v>
      </c>
      <c r="ER21">
        <v>2.1002253209887699E-2</v>
      </c>
      <c r="ES21">
        <v>1</v>
      </c>
      <c r="ET21">
        <v>0.401111503068876</v>
      </c>
      <c r="EU21">
        <v>4.1186210586150997E-2</v>
      </c>
      <c r="EV21">
        <v>4.1960365405762003E-3</v>
      </c>
      <c r="EW21">
        <v>1</v>
      </c>
      <c r="EX21">
        <v>2</v>
      </c>
      <c r="EY21">
        <v>2</v>
      </c>
      <c r="EZ21" t="s">
        <v>348</v>
      </c>
      <c r="FA21">
        <v>2.9340199999999999</v>
      </c>
      <c r="FB21">
        <v>2.6375700000000002</v>
      </c>
      <c r="FC21">
        <v>3.6498299999999998E-4</v>
      </c>
      <c r="FD21">
        <v>-3.2993399999999999E-4</v>
      </c>
      <c r="FE21">
        <v>9.3654100000000004E-2</v>
      </c>
      <c r="FF21">
        <v>6.58942E-2</v>
      </c>
      <c r="FG21">
        <v>35613.4</v>
      </c>
      <c r="FH21">
        <v>31220.1</v>
      </c>
      <c r="FI21">
        <v>30986.6</v>
      </c>
      <c r="FJ21">
        <v>27365</v>
      </c>
      <c r="FK21">
        <v>39373.199999999997</v>
      </c>
      <c r="FL21">
        <v>38637.1</v>
      </c>
      <c r="FM21">
        <v>43486.7</v>
      </c>
      <c r="FN21">
        <v>42249.7</v>
      </c>
      <c r="FO21">
        <v>1.98505</v>
      </c>
      <c r="FP21">
        <v>1.88853</v>
      </c>
      <c r="FQ21">
        <v>6.2003700000000002E-2</v>
      </c>
      <c r="FR21">
        <v>0</v>
      </c>
      <c r="FS21">
        <v>25.927900000000001</v>
      </c>
      <c r="FT21">
        <v>999.9</v>
      </c>
      <c r="FU21">
        <v>39.024999999999999</v>
      </c>
      <c r="FV21">
        <v>32.942</v>
      </c>
      <c r="FW21">
        <v>19.714600000000001</v>
      </c>
      <c r="FX21">
        <v>59.287300000000002</v>
      </c>
      <c r="FY21">
        <v>39.290900000000001</v>
      </c>
      <c r="FZ21">
        <v>1</v>
      </c>
      <c r="GA21">
        <v>0.19145799999999999</v>
      </c>
      <c r="GB21">
        <v>2.1777600000000001</v>
      </c>
      <c r="GC21">
        <v>20.349900000000002</v>
      </c>
      <c r="GD21">
        <v>5.2386999999999997</v>
      </c>
      <c r="GE21">
        <v>12.0639</v>
      </c>
      <c r="GF21">
        <v>4.9710999999999999</v>
      </c>
      <c r="GG21">
        <v>3.2900299999999998</v>
      </c>
      <c r="GH21">
        <v>9999</v>
      </c>
      <c r="GI21">
        <v>9999</v>
      </c>
      <c r="GJ21">
        <v>9999</v>
      </c>
      <c r="GK21">
        <v>454</v>
      </c>
      <c r="GL21">
        <v>1.8869899999999999</v>
      </c>
      <c r="GM21">
        <v>1.8830899999999999</v>
      </c>
      <c r="GN21">
        <v>1.8815599999999999</v>
      </c>
      <c r="GO21">
        <v>1.8822700000000001</v>
      </c>
      <c r="GP21">
        <v>1.8775999999999999</v>
      </c>
      <c r="GQ21">
        <v>1.8795500000000001</v>
      </c>
      <c r="GR21">
        <v>1.8789100000000001</v>
      </c>
      <c r="GS21">
        <v>1.88592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-2.74</v>
      </c>
      <c r="HH21">
        <v>-0.24199999999999999</v>
      </c>
      <c r="HI21">
        <v>2</v>
      </c>
      <c r="HJ21">
        <v>520.73900000000003</v>
      </c>
      <c r="HK21">
        <v>517.85500000000002</v>
      </c>
      <c r="HL21">
        <v>22.8598</v>
      </c>
      <c r="HM21">
        <v>29.828399999999998</v>
      </c>
      <c r="HN21">
        <v>29.999600000000001</v>
      </c>
      <c r="HO21">
        <v>29.799299999999999</v>
      </c>
      <c r="HP21">
        <v>29.837</v>
      </c>
      <c r="HQ21">
        <v>0</v>
      </c>
      <c r="HR21">
        <v>42.447000000000003</v>
      </c>
      <c r="HS21">
        <v>0</v>
      </c>
      <c r="HT21">
        <v>22.8841</v>
      </c>
      <c r="HU21">
        <v>0</v>
      </c>
      <c r="HV21">
        <v>11.7965</v>
      </c>
      <c r="HW21">
        <v>100.562</v>
      </c>
      <c r="HX21">
        <v>101.76</v>
      </c>
    </row>
    <row r="22" spans="1:232" x14ac:dyDescent="0.25">
      <c r="A22">
        <v>7</v>
      </c>
      <c r="B22">
        <v>1566763523.0999999</v>
      </c>
      <c r="C22">
        <v>733.5</v>
      </c>
      <c r="D22" t="s">
        <v>379</v>
      </c>
      <c r="E22" t="s">
        <v>380</v>
      </c>
      <c r="G22">
        <v>1566763523.0999999</v>
      </c>
      <c r="H22">
        <f t="shared" si="0"/>
        <v>5.2566221000962176E-3</v>
      </c>
      <c r="I22">
        <f t="shared" si="1"/>
        <v>34.816598334522681</v>
      </c>
      <c r="J22">
        <f t="shared" si="2"/>
        <v>356.01100000000002</v>
      </c>
      <c r="K22">
        <f t="shared" si="3"/>
        <v>164.29436528013503</v>
      </c>
      <c r="L22">
        <f t="shared" si="4"/>
        <v>16.39361049872052</v>
      </c>
      <c r="M22">
        <f t="shared" si="5"/>
        <v>35.523468241340005</v>
      </c>
      <c r="N22">
        <f t="shared" si="6"/>
        <v>0.32244735253249207</v>
      </c>
      <c r="O22">
        <f t="shared" si="7"/>
        <v>2.2514053669001171</v>
      </c>
      <c r="P22">
        <f t="shared" si="8"/>
        <v>0.29881392886118779</v>
      </c>
      <c r="Q22">
        <f t="shared" si="9"/>
        <v>0.18873752258566273</v>
      </c>
      <c r="R22">
        <f t="shared" si="10"/>
        <v>321.45522181469556</v>
      </c>
      <c r="S22">
        <f t="shared" si="11"/>
        <v>26.811714921190887</v>
      </c>
      <c r="T22">
        <f t="shared" si="12"/>
        <v>26.9727</v>
      </c>
      <c r="U22">
        <f t="shared" si="13"/>
        <v>3.5734248949443019</v>
      </c>
      <c r="V22">
        <f t="shared" si="14"/>
        <v>54.852098003121206</v>
      </c>
      <c r="W22">
        <f t="shared" si="15"/>
        <v>1.8659422343880001</v>
      </c>
      <c r="X22">
        <f t="shared" si="16"/>
        <v>3.4017700367300878</v>
      </c>
      <c r="Y22">
        <f t="shared" si="17"/>
        <v>1.7074826605563018</v>
      </c>
      <c r="Z22">
        <f t="shared" si="18"/>
        <v>-231.8170346142432</v>
      </c>
      <c r="AA22">
        <f t="shared" si="19"/>
        <v>-101.39898583362258</v>
      </c>
      <c r="AB22">
        <f t="shared" si="20"/>
        <v>-9.6765754106226733</v>
      </c>
      <c r="AC22">
        <f t="shared" si="21"/>
        <v>-21.437374043792872</v>
      </c>
      <c r="AD22">
        <v>-4.1221592516353503E-2</v>
      </c>
      <c r="AE22">
        <v>4.6274848809448897E-2</v>
      </c>
      <c r="AF22">
        <v>3.4577336046321498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52721.550464843895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381</v>
      </c>
      <c r="AS22">
        <v>880.37229411764702</v>
      </c>
      <c r="AT22">
        <v>1145.1099999999999</v>
      </c>
      <c r="AU22">
        <f t="shared" si="27"/>
        <v>0.23118975983298806</v>
      </c>
      <c r="AV22">
        <v>0.5</v>
      </c>
      <c r="AW22">
        <f t="shared" si="28"/>
        <v>1681.2807004248073</v>
      </c>
      <c r="AX22">
        <f t="shared" si="29"/>
        <v>34.816598334522681</v>
      </c>
      <c r="AY22">
        <f t="shared" si="30"/>
        <v>194.34744067152457</v>
      </c>
      <c r="AZ22">
        <f t="shared" si="31"/>
        <v>0.44613181266428548</v>
      </c>
      <c r="BA22">
        <f t="shared" si="32"/>
        <v>2.1357693932513439E-2</v>
      </c>
      <c r="BB22">
        <f t="shared" si="33"/>
        <v>1.5566190147671406</v>
      </c>
      <c r="BC22" t="s">
        <v>382</v>
      </c>
      <c r="BD22">
        <v>634.24</v>
      </c>
      <c r="BE22">
        <f t="shared" si="34"/>
        <v>510.86999999999989</v>
      </c>
      <c r="BF22">
        <f t="shared" si="35"/>
        <v>0.51820953644244705</v>
      </c>
      <c r="BG22">
        <f t="shared" si="36"/>
        <v>0.77724048016674163</v>
      </c>
      <c r="BH22">
        <f t="shared" si="37"/>
        <v>0.45298126493400337</v>
      </c>
      <c r="BI22">
        <f t="shared" si="38"/>
        <v>0.75308390998730557</v>
      </c>
      <c r="BJ22">
        <v>1760</v>
      </c>
      <c r="BK22">
        <v>300</v>
      </c>
      <c r="BL22">
        <v>300</v>
      </c>
      <c r="BM22">
        <v>300</v>
      </c>
      <c r="BN22">
        <v>10214.700000000001</v>
      </c>
      <c r="BO22">
        <v>1061.1199999999999</v>
      </c>
      <c r="BP22">
        <v>-6.8072999999999996E-3</v>
      </c>
      <c r="BQ22">
        <v>-3.7777099999999999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2000.1</v>
      </c>
      <c r="CC22">
        <f t="shared" si="40"/>
        <v>1681.2807004248073</v>
      </c>
      <c r="CD22">
        <f t="shared" si="41"/>
        <v>0.84059832029638881</v>
      </c>
      <c r="CE22">
        <f t="shared" si="42"/>
        <v>0.19119664059277777</v>
      </c>
      <c r="CF22">
        <v>6</v>
      </c>
      <c r="CG22">
        <v>0.5</v>
      </c>
      <c r="CH22" t="s">
        <v>346</v>
      </c>
      <c r="CI22">
        <v>1566763523.0999999</v>
      </c>
      <c r="CJ22">
        <v>356.01100000000002</v>
      </c>
      <c r="CK22">
        <v>400.036</v>
      </c>
      <c r="CL22">
        <v>18.700199999999999</v>
      </c>
      <c r="CM22">
        <v>12.510300000000001</v>
      </c>
      <c r="CN22">
        <v>500.00700000000001</v>
      </c>
      <c r="CO22">
        <v>99.682000000000002</v>
      </c>
      <c r="CP22">
        <v>9.9940000000000001E-2</v>
      </c>
      <c r="CQ22">
        <v>26.1373</v>
      </c>
      <c r="CR22">
        <v>26.9727</v>
      </c>
      <c r="CS22">
        <v>999.9</v>
      </c>
      <c r="CT22">
        <v>0</v>
      </c>
      <c r="CU22">
        <v>0</v>
      </c>
      <c r="CV22">
        <v>9972.5</v>
      </c>
      <c r="CW22">
        <v>0</v>
      </c>
      <c r="CX22">
        <v>1127.8699999999999</v>
      </c>
      <c r="CY22">
        <v>-44.024500000000003</v>
      </c>
      <c r="CZ22">
        <v>362.79500000000002</v>
      </c>
      <c r="DA22">
        <v>405.10399999999998</v>
      </c>
      <c r="DB22">
        <v>6.1898499999999999</v>
      </c>
      <c r="DC22">
        <v>359.45400000000001</v>
      </c>
      <c r="DD22">
        <v>400.036</v>
      </c>
      <c r="DE22">
        <v>18.940200000000001</v>
      </c>
      <c r="DF22">
        <v>12.510300000000001</v>
      </c>
      <c r="DG22">
        <v>1.8640699999999999</v>
      </c>
      <c r="DH22">
        <v>1.2470600000000001</v>
      </c>
      <c r="DI22">
        <v>16.334700000000002</v>
      </c>
      <c r="DJ22">
        <v>10.1755</v>
      </c>
      <c r="DK22">
        <v>2000.1</v>
      </c>
      <c r="DL22">
        <v>0.98000500000000001</v>
      </c>
      <c r="DM22">
        <v>1.9994700000000001E-2</v>
      </c>
      <c r="DN22">
        <v>0</v>
      </c>
      <c r="DO22">
        <v>879.77099999999996</v>
      </c>
      <c r="DP22">
        <v>4.9992900000000002</v>
      </c>
      <c r="DQ22">
        <v>20883.3</v>
      </c>
      <c r="DR22">
        <v>17315.400000000001</v>
      </c>
      <c r="DS22">
        <v>46.686999999999998</v>
      </c>
      <c r="DT22">
        <v>47.311999999999998</v>
      </c>
      <c r="DU22">
        <v>47.125</v>
      </c>
      <c r="DV22">
        <v>47.436999999999998</v>
      </c>
      <c r="DW22">
        <v>48.625</v>
      </c>
      <c r="DX22">
        <v>1955.21</v>
      </c>
      <c r="DY22">
        <v>39.89</v>
      </c>
      <c r="DZ22">
        <v>0</v>
      </c>
      <c r="EA22">
        <v>150.10000014305101</v>
      </c>
      <c r="EB22">
        <v>880.37229411764702</v>
      </c>
      <c r="EC22">
        <v>-4.5602941088318998</v>
      </c>
      <c r="ED22">
        <v>154.73039016861301</v>
      </c>
      <c r="EE22">
        <v>20892.417647058799</v>
      </c>
      <c r="EF22">
        <v>10</v>
      </c>
      <c r="EG22">
        <v>1566763467.5999999</v>
      </c>
      <c r="EH22" t="s">
        <v>383</v>
      </c>
      <c r="EI22">
        <v>93</v>
      </c>
      <c r="EJ22">
        <v>-3.4430000000000001</v>
      </c>
      <c r="EK22">
        <v>-0.24</v>
      </c>
      <c r="EL22">
        <v>400</v>
      </c>
      <c r="EM22">
        <v>12</v>
      </c>
      <c r="EN22">
        <v>0.05</v>
      </c>
      <c r="EO22">
        <v>0.01</v>
      </c>
      <c r="EP22">
        <v>34.924632340344203</v>
      </c>
      <c r="EQ22">
        <v>-0.61959946456725101</v>
      </c>
      <c r="ER22">
        <v>6.8433000514735096E-2</v>
      </c>
      <c r="ES22">
        <v>0</v>
      </c>
      <c r="ET22">
        <v>0.33079834326143898</v>
      </c>
      <c r="EU22">
        <v>-4.0711775556114702E-2</v>
      </c>
      <c r="EV22">
        <v>3.9772844374367702E-3</v>
      </c>
      <c r="EW22">
        <v>1</v>
      </c>
      <c r="EX22">
        <v>1</v>
      </c>
      <c r="EY22">
        <v>2</v>
      </c>
      <c r="EZ22" t="s">
        <v>363</v>
      </c>
      <c r="FA22">
        <v>2.9338099999999998</v>
      </c>
      <c r="FB22">
        <v>2.6374900000000001</v>
      </c>
      <c r="FC22">
        <v>8.2797700000000002E-2</v>
      </c>
      <c r="FD22">
        <v>9.13519E-2</v>
      </c>
      <c r="FE22">
        <v>9.1565199999999999E-2</v>
      </c>
      <c r="FF22">
        <v>6.8338399999999994E-2</v>
      </c>
      <c r="FG22">
        <v>32677.3</v>
      </c>
      <c r="FH22">
        <v>28359.1</v>
      </c>
      <c r="FI22">
        <v>30986.6</v>
      </c>
      <c r="FJ22">
        <v>27364.3</v>
      </c>
      <c r="FK22">
        <v>39474.6</v>
      </c>
      <c r="FL22">
        <v>38544.400000000001</v>
      </c>
      <c r="FM22">
        <v>43486.9</v>
      </c>
      <c r="FN22">
        <v>42248.5</v>
      </c>
      <c r="FO22">
        <v>1.9838800000000001</v>
      </c>
      <c r="FP22">
        <v>1.89025</v>
      </c>
      <c r="FQ22">
        <v>3.87505E-2</v>
      </c>
      <c r="FR22">
        <v>0</v>
      </c>
      <c r="FS22">
        <v>26.3386</v>
      </c>
      <c r="FT22">
        <v>999.9</v>
      </c>
      <c r="FU22">
        <v>38.823</v>
      </c>
      <c r="FV22">
        <v>32.962000000000003</v>
      </c>
      <c r="FW22">
        <v>19.6327</v>
      </c>
      <c r="FX22">
        <v>59.637300000000003</v>
      </c>
      <c r="FY22">
        <v>38.978400000000001</v>
      </c>
      <c r="FZ22">
        <v>1</v>
      </c>
      <c r="GA22">
        <v>0.196072</v>
      </c>
      <c r="GB22">
        <v>3.2062400000000002</v>
      </c>
      <c r="GC22">
        <v>20.333500000000001</v>
      </c>
      <c r="GD22">
        <v>5.2366099999999998</v>
      </c>
      <c r="GE22">
        <v>12.067600000000001</v>
      </c>
      <c r="GF22">
        <v>4.9713000000000003</v>
      </c>
      <c r="GG22">
        <v>3.2900999999999998</v>
      </c>
      <c r="GH22">
        <v>9999</v>
      </c>
      <c r="GI22">
        <v>9999</v>
      </c>
      <c r="GJ22">
        <v>9999</v>
      </c>
      <c r="GK22">
        <v>454</v>
      </c>
      <c r="GL22">
        <v>1.8869</v>
      </c>
      <c r="GM22">
        <v>1.88297</v>
      </c>
      <c r="GN22">
        <v>1.88154</v>
      </c>
      <c r="GO22">
        <v>1.8821699999999999</v>
      </c>
      <c r="GP22">
        <v>1.8775900000000001</v>
      </c>
      <c r="GQ22">
        <v>1.8794299999999999</v>
      </c>
      <c r="GR22">
        <v>1.8788100000000001</v>
      </c>
      <c r="GS22">
        <v>1.8858299999999999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-3.4430000000000001</v>
      </c>
      <c r="HH22">
        <v>-0.24</v>
      </c>
      <c r="HI22">
        <v>2</v>
      </c>
      <c r="HJ22">
        <v>520.03700000000003</v>
      </c>
      <c r="HK22">
        <v>519.173</v>
      </c>
      <c r="HL22">
        <v>22.035699999999999</v>
      </c>
      <c r="HM22">
        <v>29.884</v>
      </c>
      <c r="HN22">
        <v>30.001300000000001</v>
      </c>
      <c r="HO22">
        <v>29.805299999999999</v>
      </c>
      <c r="HP22">
        <v>29.847200000000001</v>
      </c>
      <c r="HQ22">
        <v>19.493200000000002</v>
      </c>
      <c r="HR22">
        <v>39.648000000000003</v>
      </c>
      <c r="HS22">
        <v>0</v>
      </c>
      <c r="HT22">
        <v>22.0076</v>
      </c>
      <c r="HU22">
        <v>400</v>
      </c>
      <c r="HV22">
        <v>12.470700000000001</v>
      </c>
      <c r="HW22">
        <v>100.562</v>
      </c>
      <c r="HX22">
        <v>101.758</v>
      </c>
    </row>
    <row r="23" spans="1:232" x14ac:dyDescent="0.25">
      <c r="A23">
        <v>8</v>
      </c>
      <c r="B23">
        <v>1566763587.0999999</v>
      </c>
      <c r="C23">
        <v>797.5</v>
      </c>
      <c r="D23" t="s">
        <v>384</v>
      </c>
      <c r="E23" t="s">
        <v>385</v>
      </c>
      <c r="G23">
        <v>1566763587.0999999</v>
      </c>
      <c r="H23">
        <f t="shared" si="0"/>
        <v>4.6135333126736565E-3</v>
      </c>
      <c r="I23">
        <f t="shared" si="1"/>
        <v>36.130281707248102</v>
      </c>
      <c r="J23">
        <f t="shared" si="2"/>
        <v>454.09399999999999</v>
      </c>
      <c r="K23">
        <f t="shared" si="3"/>
        <v>221.12935279990052</v>
      </c>
      <c r="L23">
        <f t="shared" si="4"/>
        <v>22.06463709126891</v>
      </c>
      <c r="M23">
        <f t="shared" si="5"/>
        <v>45.310218604896008</v>
      </c>
      <c r="N23">
        <f t="shared" si="6"/>
        <v>0.27372757835829198</v>
      </c>
      <c r="O23">
        <f t="shared" si="7"/>
        <v>2.2538915919011737</v>
      </c>
      <c r="P23">
        <f t="shared" si="8"/>
        <v>0.25650942661638154</v>
      </c>
      <c r="Q23">
        <f t="shared" si="9"/>
        <v>0.16177503701106963</v>
      </c>
      <c r="R23">
        <f t="shared" si="10"/>
        <v>321.43606990066536</v>
      </c>
      <c r="S23">
        <f t="shared" si="11"/>
        <v>27.137763853984254</v>
      </c>
      <c r="T23">
        <f t="shared" si="12"/>
        <v>27.1525</v>
      </c>
      <c r="U23">
        <f t="shared" si="13"/>
        <v>3.6113427581482269</v>
      </c>
      <c r="V23">
        <f t="shared" si="14"/>
        <v>54.484599333839732</v>
      </c>
      <c r="W23">
        <f t="shared" si="15"/>
        <v>1.8659455552752</v>
      </c>
      <c r="X23">
        <f t="shared" si="16"/>
        <v>3.4247210736415994</v>
      </c>
      <c r="Y23">
        <f t="shared" si="17"/>
        <v>1.7453972028730269</v>
      </c>
      <c r="Z23">
        <f t="shared" si="18"/>
        <v>-203.45681908890825</v>
      </c>
      <c r="AA23">
        <f t="shared" si="19"/>
        <v>-109.53073967722194</v>
      </c>
      <c r="AB23">
        <f t="shared" si="20"/>
        <v>-10.456425342632182</v>
      </c>
      <c r="AC23">
        <f t="shared" si="21"/>
        <v>-2.0079142080970342</v>
      </c>
      <c r="AD23">
        <v>-4.1288596639238E-2</v>
      </c>
      <c r="AE23">
        <v>4.6350066807270301E-2</v>
      </c>
      <c r="AF23">
        <v>3.4621806700701199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52783.693079722783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386</v>
      </c>
      <c r="AS23">
        <v>880.52164705882399</v>
      </c>
      <c r="AT23">
        <v>1155.97</v>
      </c>
      <c r="AU23">
        <f t="shared" si="27"/>
        <v>0.23828330574424594</v>
      </c>
      <c r="AV23">
        <v>0.5</v>
      </c>
      <c r="AW23">
        <f t="shared" si="28"/>
        <v>1681.1799004248328</v>
      </c>
      <c r="AX23">
        <f t="shared" si="29"/>
        <v>36.130281707248102</v>
      </c>
      <c r="AY23">
        <f t="shared" si="30"/>
        <v>200.29855211200569</v>
      </c>
      <c r="AZ23">
        <f t="shared" si="31"/>
        <v>0.45117952888050733</v>
      </c>
      <c r="BA23">
        <f t="shared" si="32"/>
        <v>2.2140380085221286E-2</v>
      </c>
      <c r="BB23">
        <f t="shared" si="33"/>
        <v>1.5326003269981054</v>
      </c>
      <c r="BC23" t="s">
        <v>387</v>
      </c>
      <c r="BD23">
        <v>634.41999999999996</v>
      </c>
      <c r="BE23">
        <f t="shared" si="34"/>
        <v>521.55000000000007</v>
      </c>
      <c r="BF23">
        <f t="shared" si="35"/>
        <v>0.52813412509093283</v>
      </c>
      <c r="BG23">
        <f t="shared" si="36"/>
        <v>0.77256572721841632</v>
      </c>
      <c r="BH23">
        <f t="shared" si="37"/>
        <v>0.46270968379446553</v>
      </c>
      <c r="BI23">
        <f t="shared" si="38"/>
        <v>0.74849569609532118</v>
      </c>
      <c r="BJ23">
        <v>1762</v>
      </c>
      <c r="BK23">
        <v>300</v>
      </c>
      <c r="BL23">
        <v>300</v>
      </c>
      <c r="BM23">
        <v>300</v>
      </c>
      <c r="BN23">
        <v>10214</v>
      </c>
      <c r="BO23">
        <v>1070.4100000000001</v>
      </c>
      <c r="BP23">
        <v>-6.8068699999999996E-3</v>
      </c>
      <c r="BQ23">
        <v>-4.4091800000000001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1999.98</v>
      </c>
      <c r="CC23">
        <f t="shared" si="40"/>
        <v>1681.1799004248328</v>
      </c>
      <c r="CD23">
        <f t="shared" si="41"/>
        <v>0.84059835619597834</v>
      </c>
      <c r="CE23">
        <f t="shared" si="42"/>
        <v>0.19119671239195682</v>
      </c>
      <c r="CF23">
        <v>6</v>
      </c>
      <c r="CG23">
        <v>0.5</v>
      </c>
      <c r="CH23" t="s">
        <v>346</v>
      </c>
      <c r="CI23">
        <v>1566763587.0999999</v>
      </c>
      <c r="CJ23">
        <v>454.09399999999999</v>
      </c>
      <c r="CK23">
        <v>499.96</v>
      </c>
      <c r="CL23">
        <v>18.700299999999999</v>
      </c>
      <c r="CM23">
        <v>13.2681</v>
      </c>
      <c r="CN23">
        <v>500.04700000000003</v>
      </c>
      <c r="CO23">
        <v>99.681600000000003</v>
      </c>
      <c r="CP23">
        <v>9.9984000000000003E-2</v>
      </c>
      <c r="CQ23">
        <v>26.251100000000001</v>
      </c>
      <c r="CR23">
        <v>27.1525</v>
      </c>
      <c r="CS23">
        <v>999.9</v>
      </c>
      <c r="CT23">
        <v>0</v>
      </c>
      <c r="CU23">
        <v>0</v>
      </c>
      <c r="CV23">
        <v>9988.75</v>
      </c>
      <c r="CW23">
        <v>0</v>
      </c>
      <c r="CX23">
        <v>1010.24</v>
      </c>
      <c r="CY23">
        <v>-45.351599999999998</v>
      </c>
      <c r="CZ23">
        <v>463.26799999999997</v>
      </c>
      <c r="DA23">
        <v>506.68299999999999</v>
      </c>
      <c r="DB23">
        <v>5.4252099999999999</v>
      </c>
      <c r="DC23">
        <v>458.05099999999999</v>
      </c>
      <c r="DD23">
        <v>499.96</v>
      </c>
      <c r="DE23">
        <v>18.933299999999999</v>
      </c>
      <c r="DF23">
        <v>13.2681</v>
      </c>
      <c r="DG23">
        <v>1.86338</v>
      </c>
      <c r="DH23">
        <v>1.3225899999999999</v>
      </c>
      <c r="DI23">
        <v>16.328900000000001</v>
      </c>
      <c r="DJ23">
        <v>11.058</v>
      </c>
      <c r="DK23">
        <v>1999.98</v>
      </c>
      <c r="DL23">
        <v>0.98000500000000001</v>
      </c>
      <c r="DM23">
        <v>1.9994700000000001E-2</v>
      </c>
      <c r="DN23">
        <v>0</v>
      </c>
      <c r="DO23">
        <v>879.83799999999997</v>
      </c>
      <c r="DP23">
        <v>4.9992900000000002</v>
      </c>
      <c r="DQ23">
        <v>20765.599999999999</v>
      </c>
      <c r="DR23">
        <v>17314.3</v>
      </c>
      <c r="DS23">
        <v>46.75</v>
      </c>
      <c r="DT23">
        <v>47.311999999999998</v>
      </c>
      <c r="DU23">
        <v>47.186999999999998</v>
      </c>
      <c r="DV23">
        <v>47.625</v>
      </c>
      <c r="DW23">
        <v>48.686999999999998</v>
      </c>
      <c r="DX23">
        <v>1955.09</v>
      </c>
      <c r="DY23">
        <v>39.89</v>
      </c>
      <c r="DZ23">
        <v>0</v>
      </c>
      <c r="EA23">
        <v>63.600000143051098</v>
      </c>
      <c r="EB23">
        <v>880.52164705882399</v>
      </c>
      <c r="EC23">
        <v>-7.0161764427868398</v>
      </c>
      <c r="ED23">
        <v>153.94607763093001</v>
      </c>
      <c r="EE23">
        <v>20791.476470588201</v>
      </c>
      <c r="EF23">
        <v>10</v>
      </c>
      <c r="EG23">
        <v>1566763613.5999999</v>
      </c>
      <c r="EH23" t="s">
        <v>388</v>
      </c>
      <c r="EI23">
        <v>94</v>
      </c>
      <c r="EJ23">
        <v>-3.9569999999999999</v>
      </c>
      <c r="EK23">
        <v>-0.23300000000000001</v>
      </c>
      <c r="EL23">
        <v>500</v>
      </c>
      <c r="EM23">
        <v>13</v>
      </c>
      <c r="EN23">
        <v>0.03</v>
      </c>
      <c r="EO23">
        <v>0.02</v>
      </c>
      <c r="EP23">
        <v>35.805596527150101</v>
      </c>
      <c r="EQ23">
        <v>-5.2356107610134699E-2</v>
      </c>
      <c r="ER23">
        <v>7.1563673914366605E-2</v>
      </c>
      <c r="ES23">
        <v>1</v>
      </c>
      <c r="ET23">
        <v>0.28157780535493099</v>
      </c>
      <c r="EU23">
        <v>-5.9823532937359702E-2</v>
      </c>
      <c r="EV23">
        <v>5.8455942868702896E-3</v>
      </c>
      <c r="EW23">
        <v>1</v>
      </c>
      <c r="EX23">
        <v>2</v>
      </c>
      <c r="EY23">
        <v>2</v>
      </c>
      <c r="EZ23" t="s">
        <v>348</v>
      </c>
      <c r="FA23">
        <v>2.9338600000000001</v>
      </c>
      <c r="FB23">
        <v>2.6375299999999999</v>
      </c>
      <c r="FC23">
        <v>9.9697499999999994E-2</v>
      </c>
      <c r="FD23">
        <v>0.107964</v>
      </c>
      <c r="FE23">
        <v>9.1534099999999993E-2</v>
      </c>
      <c r="FF23">
        <v>7.14085E-2</v>
      </c>
      <c r="FG23">
        <v>32070.9</v>
      </c>
      <c r="FH23">
        <v>27837.7</v>
      </c>
      <c r="FI23">
        <v>30982.5</v>
      </c>
      <c r="FJ23">
        <v>27361.599999999999</v>
      </c>
      <c r="FK23">
        <v>39473.199999999997</v>
      </c>
      <c r="FL23">
        <v>38415.5</v>
      </c>
      <c r="FM23">
        <v>43481.7</v>
      </c>
      <c r="FN23">
        <v>42244.9</v>
      </c>
      <c r="FO23">
        <v>1.9830700000000001</v>
      </c>
      <c r="FP23">
        <v>1.8910199999999999</v>
      </c>
      <c r="FQ23">
        <v>5.55031E-2</v>
      </c>
      <c r="FR23">
        <v>0</v>
      </c>
      <c r="FS23">
        <v>26.244399999999999</v>
      </c>
      <c r="FT23">
        <v>999.9</v>
      </c>
      <c r="FU23">
        <v>38.798999999999999</v>
      </c>
      <c r="FV23">
        <v>32.962000000000003</v>
      </c>
      <c r="FW23">
        <v>19.622199999999999</v>
      </c>
      <c r="FX23">
        <v>59.357300000000002</v>
      </c>
      <c r="FY23">
        <v>39.0946</v>
      </c>
      <c r="FZ23">
        <v>1</v>
      </c>
      <c r="GA23">
        <v>0.20223099999999999</v>
      </c>
      <c r="GB23">
        <v>3.7099899999999999</v>
      </c>
      <c r="GC23">
        <v>20.321300000000001</v>
      </c>
      <c r="GD23">
        <v>5.2401999999999997</v>
      </c>
      <c r="GE23">
        <v>12.0663</v>
      </c>
      <c r="GF23">
        <v>4.97065</v>
      </c>
      <c r="GG23">
        <v>3.2900999999999998</v>
      </c>
      <c r="GH23">
        <v>9999</v>
      </c>
      <c r="GI23">
        <v>9999</v>
      </c>
      <c r="GJ23">
        <v>9999</v>
      </c>
      <c r="GK23">
        <v>454.1</v>
      </c>
      <c r="GL23">
        <v>1.8869</v>
      </c>
      <c r="GM23">
        <v>1.8829800000000001</v>
      </c>
      <c r="GN23">
        <v>1.8815299999999999</v>
      </c>
      <c r="GO23">
        <v>1.8821699999999999</v>
      </c>
      <c r="GP23">
        <v>1.8775599999999999</v>
      </c>
      <c r="GQ23">
        <v>1.8794299999999999</v>
      </c>
      <c r="GR23">
        <v>1.8788100000000001</v>
      </c>
      <c r="GS23">
        <v>1.8858299999999999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-3.9569999999999999</v>
      </c>
      <c r="HH23">
        <v>-0.23300000000000001</v>
      </c>
      <c r="HI23">
        <v>2</v>
      </c>
      <c r="HJ23">
        <v>519.77700000000004</v>
      </c>
      <c r="HK23">
        <v>519.99800000000005</v>
      </c>
      <c r="HL23">
        <v>22.136399999999998</v>
      </c>
      <c r="HM23">
        <v>29.9315</v>
      </c>
      <c r="HN23">
        <v>30.000299999999999</v>
      </c>
      <c r="HO23">
        <v>29.835799999999999</v>
      </c>
      <c r="HP23">
        <v>29.8779</v>
      </c>
      <c r="HQ23">
        <v>23.286999999999999</v>
      </c>
      <c r="HR23">
        <v>35.0822</v>
      </c>
      <c r="HS23">
        <v>0</v>
      </c>
      <c r="HT23">
        <v>22.001200000000001</v>
      </c>
      <c r="HU23">
        <v>500</v>
      </c>
      <c r="HV23">
        <v>13.3645</v>
      </c>
      <c r="HW23">
        <v>100.55</v>
      </c>
      <c r="HX23">
        <v>101.748</v>
      </c>
    </row>
    <row r="24" spans="1:232" x14ac:dyDescent="0.25">
      <c r="A24">
        <v>9</v>
      </c>
      <c r="B24">
        <v>1566763734.5999999</v>
      </c>
      <c r="C24">
        <v>945</v>
      </c>
      <c r="D24" t="s">
        <v>389</v>
      </c>
      <c r="E24" t="s">
        <v>390</v>
      </c>
      <c r="G24">
        <v>1566763734.5999999</v>
      </c>
      <c r="H24">
        <f t="shared" si="0"/>
        <v>3.7393835295159981E-3</v>
      </c>
      <c r="I24">
        <f t="shared" si="1"/>
        <v>35.512606740222083</v>
      </c>
      <c r="J24">
        <f t="shared" si="2"/>
        <v>554.81200000000001</v>
      </c>
      <c r="K24">
        <f t="shared" si="3"/>
        <v>267.4317305672854</v>
      </c>
      <c r="L24">
        <f t="shared" si="4"/>
        <v>26.686081196023572</v>
      </c>
      <c r="M24">
        <f t="shared" si="5"/>
        <v>55.362757624616002</v>
      </c>
      <c r="N24">
        <f t="shared" si="6"/>
        <v>0.21563337485358006</v>
      </c>
      <c r="O24">
        <f t="shared" si="7"/>
        <v>2.2534869801110142</v>
      </c>
      <c r="P24">
        <f t="shared" si="8"/>
        <v>0.20479100925946483</v>
      </c>
      <c r="Q24">
        <f t="shared" si="9"/>
        <v>0.12892307862687927</v>
      </c>
      <c r="R24">
        <f t="shared" si="10"/>
        <v>321.45681780753188</v>
      </c>
      <c r="S24">
        <f t="shared" si="11"/>
        <v>26.703473408402807</v>
      </c>
      <c r="T24">
        <f t="shared" si="12"/>
        <v>26.9758</v>
      </c>
      <c r="U24">
        <f t="shared" si="13"/>
        <v>3.5740756951337955</v>
      </c>
      <c r="V24">
        <f t="shared" si="14"/>
        <v>54.898631679750274</v>
      </c>
      <c r="W24">
        <f t="shared" si="15"/>
        <v>1.8010967566409999</v>
      </c>
      <c r="X24">
        <f t="shared" si="16"/>
        <v>3.2807680292427879</v>
      </c>
      <c r="Y24">
        <f t="shared" si="17"/>
        <v>1.7729789384927956</v>
      </c>
      <c r="Z24">
        <f t="shared" si="18"/>
        <v>-164.90681365165551</v>
      </c>
      <c r="AA24">
        <f t="shared" si="19"/>
        <v>-176.13618760601588</v>
      </c>
      <c r="AB24">
        <f t="shared" si="20"/>
        <v>-16.742244912152568</v>
      </c>
      <c r="AC24">
        <f t="shared" si="21"/>
        <v>-36.328428362292073</v>
      </c>
      <c r="AD24">
        <v>-4.1277687720879801E-2</v>
      </c>
      <c r="AE24">
        <v>4.6337820590739501E-2</v>
      </c>
      <c r="AF24">
        <v>3.4614568145182498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52898.593751883214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391</v>
      </c>
      <c r="AS24">
        <v>879.02352941176503</v>
      </c>
      <c r="AT24">
        <v>1150.94</v>
      </c>
      <c r="AU24">
        <f t="shared" si="27"/>
        <v>0.23625599126647345</v>
      </c>
      <c r="AV24">
        <v>0.5</v>
      </c>
      <c r="AW24">
        <f t="shared" si="28"/>
        <v>1681.2891004248052</v>
      </c>
      <c r="AX24">
        <f t="shared" si="29"/>
        <v>35.512606740222083</v>
      </c>
      <c r="AY24">
        <f t="shared" si="30"/>
        <v>198.6073115131899</v>
      </c>
      <c r="AZ24">
        <f t="shared" si="31"/>
        <v>0.44713017185952353</v>
      </c>
      <c r="BA24">
        <f t="shared" si="32"/>
        <v>2.1771560293090332E-2</v>
      </c>
      <c r="BB24">
        <f t="shared" si="33"/>
        <v>1.5436686534484856</v>
      </c>
      <c r="BC24" t="s">
        <v>392</v>
      </c>
      <c r="BD24">
        <v>636.32000000000005</v>
      </c>
      <c r="BE24">
        <f t="shared" si="34"/>
        <v>514.62</v>
      </c>
      <c r="BF24">
        <f t="shared" si="35"/>
        <v>0.52838302162417905</v>
      </c>
      <c r="BG24">
        <f t="shared" si="36"/>
        <v>0.77540162964967341</v>
      </c>
      <c r="BH24">
        <f t="shared" si="37"/>
        <v>0.46066915209442572</v>
      </c>
      <c r="BI24">
        <f t="shared" si="38"/>
        <v>0.75062080805449993</v>
      </c>
      <c r="BJ24">
        <v>1764</v>
      </c>
      <c r="BK24">
        <v>300</v>
      </c>
      <c r="BL24">
        <v>300</v>
      </c>
      <c r="BM24">
        <v>300</v>
      </c>
      <c r="BN24">
        <v>10213.200000000001</v>
      </c>
      <c r="BO24">
        <v>1068.73</v>
      </c>
      <c r="BP24">
        <v>-6.8065199999999999E-3</v>
      </c>
      <c r="BQ24">
        <v>-3.4134500000000001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2000.11</v>
      </c>
      <c r="CC24">
        <f t="shared" si="40"/>
        <v>1681.2891004248052</v>
      </c>
      <c r="CD24">
        <f t="shared" si="41"/>
        <v>0.84059831730495083</v>
      </c>
      <c r="CE24">
        <f t="shared" si="42"/>
        <v>0.19119663460990174</v>
      </c>
      <c r="CF24">
        <v>6</v>
      </c>
      <c r="CG24">
        <v>0.5</v>
      </c>
      <c r="CH24" t="s">
        <v>346</v>
      </c>
      <c r="CI24">
        <v>1566763734.5999999</v>
      </c>
      <c r="CJ24">
        <v>554.81200000000001</v>
      </c>
      <c r="CK24">
        <v>599.91499999999996</v>
      </c>
      <c r="CL24">
        <v>18.049499999999998</v>
      </c>
      <c r="CM24">
        <v>13.6434</v>
      </c>
      <c r="CN24">
        <v>500.01900000000001</v>
      </c>
      <c r="CO24">
        <v>99.686499999999995</v>
      </c>
      <c r="CP24">
        <v>0.100018</v>
      </c>
      <c r="CQ24">
        <v>25.526</v>
      </c>
      <c r="CR24">
        <v>26.9758</v>
      </c>
      <c r="CS24">
        <v>999.9</v>
      </c>
      <c r="CT24">
        <v>0</v>
      </c>
      <c r="CU24">
        <v>0</v>
      </c>
      <c r="CV24">
        <v>9985.6200000000008</v>
      </c>
      <c r="CW24">
        <v>0</v>
      </c>
      <c r="CX24">
        <v>841.82500000000005</v>
      </c>
      <c r="CY24">
        <v>-45.103000000000002</v>
      </c>
      <c r="CZ24">
        <v>565.01</v>
      </c>
      <c r="DA24">
        <v>608.21400000000006</v>
      </c>
      <c r="DB24">
        <v>4.40604</v>
      </c>
      <c r="DC24">
        <v>559.30100000000004</v>
      </c>
      <c r="DD24">
        <v>599.91499999999996</v>
      </c>
      <c r="DE24">
        <v>18.276499999999999</v>
      </c>
      <c r="DF24">
        <v>13.6434</v>
      </c>
      <c r="DG24">
        <v>1.7992900000000001</v>
      </c>
      <c r="DH24">
        <v>1.3600699999999999</v>
      </c>
      <c r="DI24">
        <v>15.7806</v>
      </c>
      <c r="DJ24">
        <v>11.4796</v>
      </c>
      <c r="DK24">
        <v>2000.11</v>
      </c>
      <c r="DL24">
        <v>0.98000799999999999</v>
      </c>
      <c r="DM24">
        <v>1.99919E-2</v>
      </c>
      <c r="DN24">
        <v>0</v>
      </c>
      <c r="DO24">
        <v>878.73500000000001</v>
      </c>
      <c r="DP24">
        <v>4.9992900000000002</v>
      </c>
      <c r="DQ24">
        <v>20696.5</v>
      </c>
      <c r="DR24">
        <v>17315.5</v>
      </c>
      <c r="DS24">
        <v>46.75</v>
      </c>
      <c r="DT24">
        <v>47.375</v>
      </c>
      <c r="DU24">
        <v>47.186999999999998</v>
      </c>
      <c r="DV24">
        <v>47.686999999999998</v>
      </c>
      <c r="DW24">
        <v>48.686999999999998</v>
      </c>
      <c r="DX24">
        <v>1955.22</v>
      </c>
      <c r="DY24">
        <v>39.89</v>
      </c>
      <c r="DZ24">
        <v>0</v>
      </c>
      <c r="EA24">
        <v>147</v>
      </c>
      <c r="EB24">
        <v>879.02352941176503</v>
      </c>
      <c r="EC24">
        <v>-4.26102940881362</v>
      </c>
      <c r="ED24">
        <v>-255.661762584879</v>
      </c>
      <c r="EE24">
        <v>20713.6588235294</v>
      </c>
      <c r="EF24">
        <v>10</v>
      </c>
      <c r="EG24">
        <v>1566763681.5999999</v>
      </c>
      <c r="EH24" t="s">
        <v>393</v>
      </c>
      <c r="EI24">
        <v>95</v>
      </c>
      <c r="EJ24">
        <v>-4.4889999999999999</v>
      </c>
      <c r="EK24">
        <v>-0.22700000000000001</v>
      </c>
      <c r="EL24">
        <v>600</v>
      </c>
      <c r="EM24">
        <v>14</v>
      </c>
      <c r="EN24">
        <v>0.05</v>
      </c>
      <c r="EO24">
        <v>0.02</v>
      </c>
      <c r="EP24">
        <v>35.729092768410098</v>
      </c>
      <c r="EQ24">
        <v>-0.75109106616480503</v>
      </c>
      <c r="ER24">
        <v>8.8156410263141194E-2</v>
      </c>
      <c r="ES24">
        <v>0</v>
      </c>
      <c r="ET24">
        <v>0.22185855957973399</v>
      </c>
      <c r="EU24">
        <v>-2.0990056360237899E-2</v>
      </c>
      <c r="EV24">
        <v>2.8028411036811699E-3</v>
      </c>
      <c r="EW24">
        <v>1</v>
      </c>
      <c r="EX24">
        <v>1</v>
      </c>
      <c r="EY24">
        <v>2</v>
      </c>
      <c r="EZ24" t="s">
        <v>363</v>
      </c>
      <c r="FA24">
        <v>2.9337200000000001</v>
      </c>
      <c r="FB24">
        <v>2.6375700000000002</v>
      </c>
      <c r="FC24">
        <v>0.11533599999999999</v>
      </c>
      <c r="FD24">
        <v>0.123042</v>
      </c>
      <c r="FE24">
        <v>8.9210899999999996E-2</v>
      </c>
      <c r="FF24">
        <v>7.2905300000000006E-2</v>
      </c>
      <c r="FG24">
        <v>31513.4</v>
      </c>
      <c r="FH24">
        <v>27366.9</v>
      </c>
      <c r="FI24">
        <v>30982.3</v>
      </c>
      <c r="FJ24">
        <v>27361.5</v>
      </c>
      <c r="FK24">
        <v>39576.400000000001</v>
      </c>
      <c r="FL24">
        <v>38355.5</v>
      </c>
      <c r="FM24">
        <v>43481.3</v>
      </c>
      <c r="FN24">
        <v>42245.4</v>
      </c>
      <c r="FO24">
        <v>1.9817</v>
      </c>
      <c r="FP24">
        <v>1.89123</v>
      </c>
      <c r="FQ24">
        <v>6.0349699999999999E-2</v>
      </c>
      <c r="FR24">
        <v>0</v>
      </c>
      <c r="FS24">
        <v>25.988099999999999</v>
      </c>
      <c r="FT24">
        <v>999.9</v>
      </c>
      <c r="FU24">
        <v>38.701000000000001</v>
      </c>
      <c r="FV24">
        <v>32.962000000000003</v>
      </c>
      <c r="FW24">
        <v>19.571899999999999</v>
      </c>
      <c r="FX24">
        <v>59.957299999999996</v>
      </c>
      <c r="FY24">
        <v>38.946300000000001</v>
      </c>
      <c r="FZ24">
        <v>1</v>
      </c>
      <c r="GA24">
        <v>0.20370199999999999</v>
      </c>
      <c r="GB24">
        <v>3.5667200000000001</v>
      </c>
      <c r="GC24">
        <v>20.326699999999999</v>
      </c>
      <c r="GD24">
        <v>5.2361599999999999</v>
      </c>
      <c r="GE24">
        <v>12.0687</v>
      </c>
      <c r="GF24">
        <v>4.9715999999999996</v>
      </c>
      <c r="GG24">
        <v>3.2902800000000001</v>
      </c>
      <c r="GH24">
        <v>9999</v>
      </c>
      <c r="GI24">
        <v>9999</v>
      </c>
      <c r="GJ24">
        <v>9999</v>
      </c>
      <c r="GK24">
        <v>454.1</v>
      </c>
      <c r="GL24">
        <v>1.8869</v>
      </c>
      <c r="GM24">
        <v>1.883</v>
      </c>
      <c r="GN24">
        <v>1.8815200000000001</v>
      </c>
      <c r="GO24">
        <v>1.88218</v>
      </c>
      <c r="GP24">
        <v>1.8775900000000001</v>
      </c>
      <c r="GQ24">
        <v>1.8794299999999999</v>
      </c>
      <c r="GR24">
        <v>1.8788100000000001</v>
      </c>
      <c r="GS24">
        <v>1.8858299999999999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-4.4889999999999999</v>
      </c>
      <c r="HH24">
        <v>-0.22700000000000001</v>
      </c>
      <c r="HI24">
        <v>2</v>
      </c>
      <c r="HJ24">
        <v>519.21</v>
      </c>
      <c r="HK24">
        <v>520.43700000000001</v>
      </c>
      <c r="HL24">
        <v>21.160299999999999</v>
      </c>
      <c r="HM24">
        <v>29.978400000000001</v>
      </c>
      <c r="HN24">
        <v>30.001300000000001</v>
      </c>
      <c r="HO24">
        <v>29.873699999999999</v>
      </c>
      <c r="HP24">
        <v>29.911200000000001</v>
      </c>
      <c r="HQ24">
        <v>26.9724</v>
      </c>
      <c r="HR24">
        <v>33.9617</v>
      </c>
      <c r="HS24">
        <v>0</v>
      </c>
      <c r="HT24">
        <v>21.0974</v>
      </c>
      <c r="HU24">
        <v>600</v>
      </c>
      <c r="HV24">
        <v>13.640499999999999</v>
      </c>
      <c r="HW24">
        <v>100.54900000000001</v>
      </c>
      <c r="HX24">
        <v>101.749</v>
      </c>
    </row>
    <row r="25" spans="1:232" x14ac:dyDescent="0.25">
      <c r="A25">
        <v>10</v>
      </c>
      <c r="B25">
        <v>1566763798.5999999</v>
      </c>
      <c r="C25">
        <v>1009</v>
      </c>
      <c r="D25" t="s">
        <v>394</v>
      </c>
      <c r="E25" t="s">
        <v>395</v>
      </c>
      <c r="G25">
        <v>1566763798.5999999</v>
      </c>
      <c r="H25">
        <f t="shared" si="0"/>
        <v>3.1820929718887974E-3</v>
      </c>
      <c r="I25">
        <f t="shared" si="1"/>
        <v>36.486046260908864</v>
      </c>
      <c r="J25">
        <f t="shared" si="2"/>
        <v>653.79</v>
      </c>
      <c r="K25">
        <f t="shared" si="3"/>
        <v>297.42649561607044</v>
      </c>
      <c r="L25">
        <f t="shared" si="4"/>
        <v>29.678702865049587</v>
      </c>
      <c r="M25">
        <f t="shared" si="5"/>
        <v>65.238435150000001</v>
      </c>
      <c r="N25">
        <f t="shared" si="6"/>
        <v>0.17695951963443679</v>
      </c>
      <c r="O25">
        <f t="shared" si="7"/>
        <v>2.2552848452179357</v>
      </c>
      <c r="P25">
        <f t="shared" si="8"/>
        <v>0.16959170521879141</v>
      </c>
      <c r="Q25">
        <f t="shared" si="9"/>
        <v>0.10663122192976381</v>
      </c>
      <c r="R25">
        <f t="shared" si="10"/>
        <v>321.43870016820665</v>
      </c>
      <c r="S25">
        <f t="shared" si="11"/>
        <v>26.97029622229077</v>
      </c>
      <c r="T25">
        <f t="shared" si="12"/>
        <v>27.187100000000001</v>
      </c>
      <c r="U25">
        <f t="shared" si="13"/>
        <v>3.6186796766624441</v>
      </c>
      <c r="V25">
        <f t="shared" si="14"/>
        <v>54.509884335469863</v>
      </c>
      <c r="W25">
        <f t="shared" si="15"/>
        <v>1.7971976995000001</v>
      </c>
      <c r="X25">
        <f t="shared" si="16"/>
        <v>3.2970124985764357</v>
      </c>
      <c r="Y25">
        <f t="shared" si="17"/>
        <v>1.821481977162444</v>
      </c>
      <c r="Z25">
        <f t="shared" si="18"/>
        <v>-140.33030006029597</v>
      </c>
      <c r="AA25">
        <f t="shared" si="19"/>
        <v>-191.85199566430683</v>
      </c>
      <c r="AB25">
        <f t="shared" si="20"/>
        <v>-18.248470947076093</v>
      </c>
      <c r="AC25">
        <f t="shared" si="21"/>
        <v>-28.992066503472245</v>
      </c>
      <c r="AD25">
        <v>-4.1326174380483298E-2</v>
      </c>
      <c r="AE25">
        <v>4.6392251113809103E-2</v>
      </c>
      <c r="AF25">
        <v>3.46467361623248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52943.414479388441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396</v>
      </c>
      <c r="AS25">
        <v>877.55105882352905</v>
      </c>
      <c r="AT25">
        <v>1150.97</v>
      </c>
      <c r="AU25">
        <f t="shared" si="27"/>
        <v>0.23755522835214726</v>
      </c>
      <c r="AV25">
        <v>0.5</v>
      </c>
      <c r="AW25">
        <f t="shared" si="28"/>
        <v>1681.196400424722</v>
      </c>
      <c r="AX25">
        <f t="shared" si="29"/>
        <v>36.486046260908864</v>
      </c>
      <c r="AY25">
        <f t="shared" si="30"/>
        <v>199.68849740385141</v>
      </c>
      <c r="AZ25">
        <f t="shared" si="31"/>
        <v>0.44876061061539396</v>
      </c>
      <c r="BA25">
        <f t="shared" si="32"/>
        <v>2.2351776705688726E-2</v>
      </c>
      <c r="BB25">
        <f t="shared" si="33"/>
        <v>1.5436023527980747</v>
      </c>
      <c r="BC25" t="s">
        <v>397</v>
      </c>
      <c r="BD25">
        <v>634.46</v>
      </c>
      <c r="BE25">
        <f t="shared" si="34"/>
        <v>516.51</v>
      </c>
      <c r="BF25">
        <f t="shared" si="35"/>
        <v>0.52935846581183521</v>
      </c>
      <c r="BG25">
        <f t="shared" si="36"/>
        <v>0.77475961014325279</v>
      </c>
      <c r="BH25">
        <f t="shared" si="37"/>
        <v>0.46319103139013507</v>
      </c>
      <c r="BI25">
        <f t="shared" si="38"/>
        <v>0.75060813343048893</v>
      </c>
      <c r="BJ25">
        <v>1766</v>
      </c>
      <c r="BK25">
        <v>300</v>
      </c>
      <c r="BL25">
        <v>300</v>
      </c>
      <c r="BM25">
        <v>300</v>
      </c>
      <c r="BN25">
        <v>10212.799999999999</v>
      </c>
      <c r="BO25">
        <v>1071.1099999999999</v>
      </c>
      <c r="BP25">
        <v>-6.80592E-3</v>
      </c>
      <c r="BQ25">
        <v>-3.2778299999999998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2000</v>
      </c>
      <c r="CC25">
        <f t="shared" si="40"/>
        <v>1681.196400424722</v>
      </c>
      <c r="CD25">
        <f t="shared" si="41"/>
        <v>0.84059820021236098</v>
      </c>
      <c r="CE25">
        <f t="shared" si="42"/>
        <v>0.19119640042472213</v>
      </c>
      <c r="CF25">
        <v>6</v>
      </c>
      <c r="CG25">
        <v>0.5</v>
      </c>
      <c r="CH25" t="s">
        <v>346</v>
      </c>
      <c r="CI25">
        <v>1566763798.5999999</v>
      </c>
      <c r="CJ25">
        <v>653.79</v>
      </c>
      <c r="CK25">
        <v>700.07299999999998</v>
      </c>
      <c r="CL25">
        <v>18.0107</v>
      </c>
      <c r="CM25">
        <v>14.2607</v>
      </c>
      <c r="CN25">
        <v>499.96499999999997</v>
      </c>
      <c r="CO25">
        <v>99.685000000000002</v>
      </c>
      <c r="CP25">
        <v>0.1</v>
      </c>
      <c r="CQ25">
        <v>25.609200000000001</v>
      </c>
      <c r="CR25">
        <v>27.187100000000001</v>
      </c>
      <c r="CS25">
        <v>999.9</v>
      </c>
      <c r="CT25">
        <v>0</v>
      </c>
      <c r="CU25">
        <v>0</v>
      </c>
      <c r="CV25">
        <v>9997.5</v>
      </c>
      <c r="CW25">
        <v>0</v>
      </c>
      <c r="CX25">
        <v>1018.97</v>
      </c>
      <c r="CY25">
        <v>-45.914700000000003</v>
      </c>
      <c r="CZ25">
        <v>666.154</v>
      </c>
      <c r="DA25">
        <v>710.20100000000002</v>
      </c>
      <c r="DB25">
        <v>3.7469800000000002</v>
      </c>
      <c r="DC25">
        <v>658.64700000000005</v>
      </c>
      <c r="DD25">
        <v>700.07299999999998</v>
      </c>
      <c r="DE25">
        <v>18.2347</v>
      </c>
      <c r="DF25">
        <v>14.2607</v>
      </c>
      <c r="DG25">
        <v>1.7950999999999999</v>
      </c>
      <c r="DH25">
        <v>1.4215800000000001</v>
      </c>
      <c r="DI25">
        <v>15.7441</v>
      </c>
      <c r="DJ25">
        <v>12.149800000000001</v>
      </c>
      <c r="DK25">
        <v>2000</v>
      </c>
      <c r="DL25">
        <v>0.98000799999999999</v>
      </c>
      <c r="DM25">
        <v>1.99919E-2</v>
      </c>
      <c r="DN25">
        <v>0</v>
      </c>
      <c r="DO25">
        <v>877.29300000000001</v>
      </c>
      <c r="DP25">
        <v>4.9992900000000002</v>
      </c>
      <c r="DQ25">
        <v>20454.2</v>
      </c>
      <c r="DR25">
        <v>17314.5</v>
      </c>
      <c r="DS25">
        <v>46.75</v>
      </c>
      <c r="DT25">
        <v>47.25</v>
      </c>
      <c r="DU25">
        <v>47.25</v>
      </c>
      <c r="DV25">
        <v>47.875</v>
      </c>
      <c r="DW25">
        <v>48.5</v>
      </c>
      <c r="DX25">
        <v>1955.12</v>
      </c>
      <c r="DY25">
        <v>39.880000000000003</v>
      </c>
      <c r="DZ25">
        <v>0</v>
      </c>
      <c r="EA25">
        <v>63.600000143051098</v>
      </c>
      <c r="EB25">
        <v>877.55105882352905</v>
      </c>
      <c r="EC25">
        <v>-6.0757352709559402</v>
      </c>
      <c r="ED25">
        <v>-434.87744527822503</v>
      </c>
      <c r="EE25">
        <v>20484.1176470588</v>
      </c>
      <c r="EF25">
        <v>10</v>
      </c>
      <c r="EG25">
        <v>1566763823.0999999</v>
      </c>
      <c r="EH25" t="s">
        <v>398</v>
      </c>
      <c r="EI25">
        <v>96</v>
      </c>
      <c r="EJ25">
        <v>-4.8570000000000002</v>
      </c>
      <c r="EK25">
        <v>-0.224</v>
      </c>
      <c r="EL25">
        <v>700</v>
      </c>
      <c r="EM25">
        <v>14</v>
      </c>
      <c r="EN25">
        <v>0.13</v>
      </c>
      <c r="EO25">
        <v>0.02</v>
      </c>
      <c r="EP25">
        <v>36.0483543760568</v>
      </c>
      <c r="EQ25">
        <v>9.6373272574757696E-2</v>
      </c>
      <c r="ER25">
        <v>4.5879495735336902E-2</v>
      </c>
      <c r="ES25">
        <v>1</v>
      </c>
      <c r="ET25">
        <v>0.182978665143995</v>
      </c>
      <c r="EU25">
        <v>-4.1417368147316197E-2</v>
      </c>
      <c r="EV25">
        <v>4.0393722202006202E-3</v>
      </c>
      <c r="EW25">
        <v>1</v>
      </c>
      <c r="EX25">
        <v>2</v>
      </c>
      <c r="EY25">
        <v>2</v>
      </c>
      <c r="EZ25" t="s">
        <v>348</v>
      </c>
      <c r="FA25">
        <v>2.9335399999999998</v>
      </c>
      <c r="FB25">
        <v>2.6375500000000001</v>
      </c>
      <c r="FC25">
        <v>0.129358</v>
      </c>
      <c r="FD25">
        <v>0.13691700000000001</v>
      </c>
      <c r="FE25">
        <v>8.90571E-2</v>
      </c>
      <c r="FF25">
        <v>7.5332899999999994E-2</v>
      </c>
      <c r="FG25">
        <v>31009.599999999999</v>
      </c>
      <c r="FH25">
        <v>26931.5</v>
      </c>
      <c r="FI25">
        <v>30978.2</v>
      </c>
      <c r="FJ25">
        <v>27359.200000000001</v>
      </c>
      <c r="FK25">
        <v>39580.199999999997</v>
      </c>
      <c r="FL25">
        <v>38252.800000000003</v>
      </c>
      <c r="FM25">
        <v>43476.4</v>
      </c>
      <c r="FN25">
        <v>42241.5</v>
      </c>
      <c r="FO25">
        <v>1.98095</v>
      </c>
      <c r="FP25">
        <v>1.8929</v>
      </c>
      <c r="FQ25">
        <v>7.9311400000000004E-2</v>
      </c>
      <c r="FR25">
        <v>0</v>
      </c>
      <c r="FS25">
        <v>25.889099999999999</v>
      </c>
      <c r="FT25">
        <v>999.9</v>
      </c>
      <c r="FU25">
        <v>38.652000000000001</v>
      </c>
      <c r="FV25">
        <v>32.942</v>
      </c>
      <c r="FW25">
        <v>19.523599999999998</v>
      </c>
      <c r="FX25">
        <v>59.017299999999999</v>
      </c>
      <c r="FY25">
        <v>38.842100000000002</v>
      </c>
      <c r="FZ25">
        <v>1</v>
      </c>
      <c r="GA25">
        <v>0.21057400000000001</v>
      </c>
      <c r="GB25">
        <v>4.75556</v>
      </c>
      <c r="GC25">
        <v>20.294</v>
      </c>
      <c r="GD25">
        <v>5.2391500000000004</v>
      </c>
      <c r="GE25">
        <v>12.068199999999999</v>
      </c>
      <c r="GF25">
        <v>4.9713000000000003</v>
      </c>
      <c r="GG25">
        <v>3.2901500000000001</v>
      </c>
      <c r="GH25">
        <v>9999</v>
      </c>
      <c r="GI25">
        <v>9999</v>
      </c>
      <c r="GJ25">
        <v>9999</v>
      </c>
      <c r="GK25">
        <v>454.1</v>
      </c>
      <c r="GL25">
        <v>1.8869</v>
      </c>
      <c r="GM25">
        <v>1.88296</v>
      </c>
      <c r="GN25">
        <v>1.8815</v>
      </c>
      <c r="GO25">
        <v>1.8821699999999999</v>
      </c>
      <c r="GP25">
        <v>1.8775299999999999</v>
      </c>
      <c r="GQ25">
        <v>1.8794299999999999</v>
      </c>
      <c r="GR25">
        <v>1.8788100000000001</v>
      </c>
      <c r="GS25">
        <v>1.8858299999999999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-4.8570000000000002</v>
      </c>
      <c r="HH25">
        <v>-0.224</v>
      </c>
      <c r="HI25">
        <v>2</v>
      </c>
      <c r="HJ25">
        <v>518.87800000000004</v>
      </c>
      <c r="HK25">
        <v>521.81600000000003</v>
      </c>
      <c r="HL25">
        <v>20.952400000000001</v>
      </c>
      <c r="HM25">
        <v>29.998899999999999</v>
      </c>
      <c r="HN25">
        <v>30.001000000000001</v>
      </c>
      <c r="HO25">
        <v>29.8917</v>
      </c>
      <c r="HP25">
        <v>29.9316</v>
      </c>
      <c r="HQ25">
        <v>30.578499999999998</v>
      </c>
      <c r="HR25">
        <v>30.569800000000001</v>
      </c>
      <c r="HS25">
        <v>0</v>
      </c>
      <c r="HT25">
        <v>20.911200000000001</v>
      </c>
      <c r="HU25">
        <v>700</v>
      </c>
      <c r="HV25">
        <v>14.3942</v>
      </c>
      <c r="HW25">
        <v>100.53700000000001</v>
      </c>
      <c r="HX25">
        <v>101.74</v>
      </c>
    </row>
    <row r="26" spans="1:232" x14ac:dyDescent="0.25">
      <c r="A26">
        <v>11</v>
      </c>
      <c r="B26">
        <v>1566763944.0999999</v>
      </c>
      <c r="C26">
        <v>1154.5</v>
      </c>
      <c r="D26" t="s">
        <v>399</v>
      </c>
      <c r="E26" t="s">
        <v>400</v>
      </c>
      <c r="G26">
        <v>1566763944.0999999</v>
      </c>
      <c r="H26">
        <f t="shared" si="0"/>
        <v>2.6497644918742715E-3</v>
      </c>
      <c r="I26">
        <f t="shared" si="1"/>
        <v>34.682245525429337</v>
      </c>
      <c r="J26">
        <f t="shared" si="2"/>
        <v>756.05499999999995</v>
      </c>
      <c r="K26">
        <f t="shared" si="3"/>
        <v>340.91274117445272</v>
      </c>
      <c r="L26">
        <f t="shared" si="4"/>
        <v>34.019795147550866</v>
      </c>
      <c r="M26">
        <f t="shared" si="5"/>
        <v>75.446978401782985</v>
      </c>
      <c r="N26">
        <f t="shared" si="6"/>
        <v>0.14347457076092845</v>
      </c>
      <c r="O26">
        <f t="shared" si="7"/>
        <v>2.255462818110094</v>
      </c>
      <c r="P26">
        <f t="shared" si="8"/>
        <v>0.13859025505523831</v>
      </c>
      <c r="Q26">
        <f t="shared" si="9"/>
        <v>8.7043893609641348E-2</v>
      </c>
      <c r="R26">
        <f t="shared" si="10"/>
        <v>321.43072020401183</v>
      </c>
      <c r="S26">
        <f t="shared" si="11"/>
        <v>26.380373563617873</v>
      </c>
      <c r="T26">
        <f t="shared" si="12"/>
        <v>27.024799999999999</v>
      </c>
      <c r="U26">
        <f t="shared" si="13"/>
        <v>3.584376288350974</v>
      </c>
      <c r="V26">
        <f t="shared" si="14"/>
        <v>54.83504620857844</v>
      </c>
      <c r="W26">
        <f t="shared" si="15"/>
        <v>1.7272209371900997</v>
      </c>
      <c r="X26">
        <f t="shared" si="16"/>
        <v>3.1498486034281701</v>
      </c>
      <c r="Y26">
        <f t="shared" si="17"/>
        <v>1.8571553511608743</v>
      </c>
      <c r="Z26">
        <f t="shared" si="18"/>
        <v>-116.85461409165538</v>
      </c>
      <c r="AA26">
        <f t="shared" si="19"/>
        <v>-265.42086519295395</v>
      </c>
      <c r="AB26">
        <f t="shared" si="20"/>
        <v>-25.126946230606613</v>
      </c>
      <c r="AC26">
        <f t="shared" si="21"/>
        <v>-85.971705311204119</v>
      </c>
      <c r="AD26">
        <v>-4.1330976048054698E-2</v>
      </c>
      <c r="AE26">
        <v>4.63976414063072E-2</v>
      </c>
      <c r="AF26">
        <v>3.4649921074022201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53085.822361461396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401</v>
      </c>
      <c r="AS26">
        <v>872.42811764705903</v>
      </c>
      <c r="AT26">
        <v>1139.26</v>
      </c>
      <c r="AU26">
        <f t="shared" si="27"/>
        <v>0.23421508905161326</v>
      </c>
      <c r="AV26">
        <v>0.5</v>
      </c>
      <c r="AW26">
        <f t="shared" si="28"/>
        <v>1681.1544004247328</v>
      </c>
      <c r="AX26">
        <f t="shared" si="29"/>
        <v>34.682245525429337</v>
      </c>
      <c r="AY26">
        <f t="shared" si="30"/>
        <v>196.87586380249513</v>
      </c>
      <c r="AZ26">
        <f t="shared" si="31"/>
        <v>0.4427259800221196</v>
      </c>
      <c r="BA26">
        <f t="shared" si="32"/>
        <v>2.1279381475124152E-2</v>
      </c>
      <c r="BB26">
        <f t="shared" si="33"/>
        <v>1.5697470287730633</v>
      </c>
      <c r="BC26" t="s">
        <v>402</v>
      </c>
      <c r="BD26">
        <v>634.88</v>
      </c>
      <c r="BE26">
        <f t="shared" si="34"/>
        <v>504.38</v>
      </c>
      <c r="BF26">
        <f t="shared" si="35"/>
        <v>0.52902946657865291</v>
      </c>
      <c r="BG26">
        <f t="shared" si="36"/>
        <v>0.7800089849219054</v>
      </c>
      <c r="BH26">
        <f t="shared" si="37"/>
        <v>0.46118079327526684</v>
      </c>
      <c r="BI26">
        <f t="shared" si="38"/>
        <v>0.75555546166945176</v>
      </c>
      <c r="BJ26">
        <v>1768</v>
      </c>
      <c r="BK26">
        <v>300</v>
      </c>
      <c r="BL26">
        <v>300</v>
      </c>
      <c r="BM26">
        <v>300</v>
      </c>
      <c r="BN26">
        <v>10212.299999999999</v>
      </c>
      <c r="BO26">
        <v>1056.29</v>
      </c>
      <c r="BP26">
        <v>-6.8055399999999997E-3</v>
      </c>
      <c r="BQ26">
        <v>-3.4224899999999998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1999.95</v>
      </c>
      <c r="CC26">
        <f t="shared" si="40"/>
        <v>1681.1544004247328</v>
      </c>
      <c r="CD26">
        <f t="shared" si="41"/>
        <v>0.84059821516774558</v>
      </c>
      <c r="CE26">
        <f t="shared" si="42"/>
        <v>0.19119643033549116</v>
      </c>
      <c r="CF26">
        <v>6</v>
      </c>
      <c r="CG26">
        <v>0.5</v>
      </c>
      <c r="CH26" t="s">
        <v>346</v>
      </c>
      <c r="CI26">
        <v>1566763944.0999999</v>
      </c>
      <c r="CJ26">
        <v>756.05499999999995</v>
      </c>
      <c r="CK26">
        <v>800.07799999999997</v>
      </c>
      <c r="CL26">
        <v>17.308499999999999</v>
      </c>
      <c r="CM26">
        <v>14.1838</v>
      </c>
      <c r="CN26">
        <v>499.99700000000001</v>
      </c>
      <c r="CO26">
        <v>99.690399999999997</v>
      </c>
      <c r="CP26">
        <v>9.9930599999999994E-2</v>
      </c>
      <c r="CQ26">
        <v>24.841999999999999</v>
      </c>
      <c r="CR26">
        <v>27.024799999999999</v>
      </c>
      <c r="CS26">
        <v>999.9</v>
      </c>
      <c r="CT26">
        <v>0</v>
      </c>
      <c r="CU26">
        <v>0</v>
      </c>
      <c r="CV26">
        <v>9998.1200000000008</v>
      </c>
      <c r="CW26">
        <v>0</v>
      </c>
      <c r="CX26">
        <v>809.27599999999995</v>
      </c>
      <c r="CY26">
        <v>-44.023600000000002</v>
      </c>
      <c r="CZ26">
        <v>769.37099999999998</v>
      </c>
      <c r="DA26">
        <v>811.59</v>
      </c>
      <c r="DB26">
        <v>3.1247199999999999</v>
      </c>
      <c r="DC26">
        <v>761.47500000000002</v>
      </c>
      <c r="DD26">
        <v>800.07799999999997</v>
      </c>
      <c r="DE26">
        <v>17.5275</v>
      </c>
      <c r="DF26">
        <v>14.1838</v>
      </c>
      <c r="DG26">
        <v>1.7255</v>
      </c>
      <c r="DH26">
        <v>1.4139900000000001</v>
      </c>
      <c r="DI26">
        <v>15.127700000000001</v>
      </c>
      <c r="DJ26">
        <v>12.0685</v>
      </c>
      <c r="DK26">
        <v>1999.95</v>
      </c>
      <c r="DL26">
        <v>0.98000799999999999</v>
      </c>
      <c r="DM26">
        <v>1.99919E-2</v>
      </c>
      <c r="DN26">
        <v>0</v>
      </c>
      <c r="DO26">
        <v>872.10599999999999</v>
      </c>
      <c r="DP26">
        <v>4.9992900000000002</v>
      </c>
      <c r="DQ26">
        <v>20633.599999999999</v>
      </c>
      <c r="DR26">
        <v>17314</v>
      </c>
      <c r="DS26">
        <v>46.75</v>
      </c>
      <c r="DT26">
        <v>47.311999999999998</v>
      </c>
      <c r="DU26">
        <v>47.186999999999998</v>
      </c>
      <c r="DV26">
        <v>47.5</v>
      </c>
      <c r="DW26">
        <v>48.625</v>
      </c>
      <c r="DX26">
        <v>1955.07</v>
      </c>
      <c r="DY26">
        <v>39.880000000000003</v>
      </c>
      <c r="DZ26">
        <v>0</v>
      </c>
      <c r="EA26">
        <v>145.200000047684</v>
      </c>
      <c r="EB26">
        <v>872.42811764705903</v>
      </c>
      <c r="EC26">
        <v>-4.0311275316215998</v>
      </c>
      <c r="ED26">
        <v>293.33334717359901</v>
      </c>
      <c r="EE26">
        <v>20606.917647058799</v>
      </c>
      <c r="EF26">
        <v>10</v>
      </c>
      <c r="EG26">
        <v>1566763882.0999999</v>
      </c>
      <c r="EH26" t="s">
        <v>403</v>
      </c>
      <c r="EI26">
        <v>97</v>
      </c>
      <c r="EJ26">
        <v>-5.42</v>
      </c>
      <c r="EK26">
        <v>-0.219</v>
      </c>
      <c r="EL26">
        <v>800</v>
      </c>
      <c r="EM26">
        <v>15</v>
      </c>
      <c r="EN26">
        <v>0.05</v>
      </c>
      <c r="EO26">
        <v>0.03</v>
      </c>
      <c r="EP26">
        <v>34.848194193559799</v>
      </c>
      <c r="EQ26">
        <v>-1.86857304564166</v>
      </c>
      <c r="ER26">
        <v>0.20702340222379001</v>
      </c>
      <c r="ES26">
        <v>0</v>
      </c>
      <c r="ET26">
        <v>0.14773778313136601</v>
      </c>
      <c r="EU26">
        <v>2.5862069754712899E-3</v>
      </c>
      <c r="EV26">
        <v>2.0226789009298398E-3</v>
      </c>
      <c r="EW26">
        <v>1</v>
      </c>
      <c r="EX26">
        <v>1</v>
      </c>
      <c r="EY26">
        <v>2</v>
      </c>
      <c r="EZ26" t="s">
        <v>363</v>
      </c>
      <c r="FA26">
        <v>2.9335499999999999</v>
      </c>
      <c r="FB26">
        <v>2.63748</v>
      </c>
      <c r="FC26">
        <v>0.14274999999999999</v>
      </c>
      <c r="FD26">
        <v>0.149756</v>
      </c>
      <c r="FE26">
        <v>8.6518300000000006E-2</v>
      </c>
      <c r="FF26">
        <v>7.5028899999999996E-2</v>
      </c>
      <c r="FG26">
        <v>30532</v>
      </c>
      <c r="FH26">
        <v>26529.4</v>
      </c>
      <c r="FI26">
        <v>30978</v>
      </c>
      <c r="FJ26">
        <v>27358.1</v>
      </c>
      <c r="FK26">
        <v>39692.699999999997</v>
      </c>
      <c r="FL26">
        <v>38265.9</v>
      </c>
      <c r="FM26">
        <v>43476.3</v>
      </c>
      <c r="FN26">
        <v>42240.6</v>
      </c>
      <c r="FO26">
        <v>1.98048</v>
      </c>
      <c r="FP26">
        <v>1.8923300000000001</v>
      </c>
      <c r="FQ26">
        <v>8.32006E-2</v>
      </c>
      <c r="FR26">
        <v>0</v>
      </c>
      <c r="FS26">
        <v>25.662700000000001</v>
      </c>
      <c r="FT26">
        <v>999.9</v>
      </c>
      <c r="FU26">
        <v>38.555</v>
      </c>
      <c r="FV26">
        <v>32.932000000000002</v>
      </c>
      <c r="FW26">
        <v>19.464500000000001</v>
      </c>
      <c r="FX26">
        <v>59.657299999999999</v>
      </c>
      <c r="FY26">
        <v>38.850200000000001</v>
      </c>
      <c r="FZ26">
        <v>1</v>
      </c>
      <c r="GA26">
        <v>0.21201999999999999</v>
      </c>
      <c r="GB26">
        <v>4.4927700000000002</v>
      </c>
      <c r="GC26">
        <v>20.305</v>
      </c>
      <c r="GD26">
        <v>5.2382600000000004</v>
      </c>
      <c r="GE26">
        <v>12.069699999999999</v>
      </c>
      <c r="GF26">
        <v>4.9713500000000002</v>
      </c>
      <c r="GG26">
        <v>3.2900999999999998</v>
      </c>
      <c r="GH26">
        <v>9999</v>
      </c>
      <c r="GI26">
        <v>9999</v>
      </c>
      <c r="GJ26">
        <v>9999</v>
      </c>
      <c r="GK26">
        <v>454.2</v>
      </c>
      <c r="GL26">
        <v>1.8869</v>
      </c>
      <c r="GM26">
        <v>1.8829499999999999</v>
      </c>
      <c r="GN26">
        <v>1.88148</v>
      </c>
      <c r="GO26">
        <v>1.8821699999999999</v>
      </c>
      <c r="GP26">
        <v>1.87757</v>
      </c>
      <c r="GQ26">
        <v>1.8794299999999999</v>
      </c>
      <c r="GR26">
        <v>1.8788100000000001</v>
      </c>
      <c r="GS26">
        <v>1.8858299999999999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-5.42</v>
      </c>
      <c r="HH26">
        <v>-0.219</v>
      </c>
      <c r="HI26">
        <v>2</v>
      </c>
      <c r="HJ26">
        <v>518.90899999999999</v>
      </c>
      <c r="HK26">
        <v>521.76199999999994</v>
      </c>
      <c r="HL26">
        <v>19.9117</v>
      </c>
      <c r="HM26">
        <v>30.052600000000002</v>
      </c>
      <c r="HN26">
        <v>30.0017</v>
      </c>
      <c r="HO26">
        <v>29.932700000000001</v>
      </c>
      <c r="HP26">
        <v>29.971800000000002</v>
      </c>
      <c r="HQ26">
        <v>34.087299999999999</v>
      </c>
      <c r="HR26">
        <v>31.265499999999999</v>
      </c>
      <c r="HS26">
        <v>0</v>
      </c>
      <c r="HT26">
        <v>19.845500000000001</v>
      </c>
      <c r="HU26">
        <v>800</v>
      </c>
      <c r="HV26">
        <v>14.2423</v>
      </c>
      <c r="HW26">
        <v>100.536</v>
      </c>
      <c r="HX26">
        <v>101.73699999999999</v>
      </c>
    </row>
    <row r="27" spans="1:232" x14ac:dyDescent="0.25">
      <c r="A27">
        <v>12</v>
      </c>
      <c r="B27">
        <v>1566764064.5999999</v>
      </c>
      <c r="C27">
        <v>1275</v>
      </c>
      <c r="D27" t="s">
        <v>404</v>
      </c>
      <c r="E27" t="s">
        <v>405</v>
      </c>
      <c r="G27">
        <v>1566764064.5999999</v>
      </c>
      <c r="H27">
        <f t="shared" si="0"/>
        <v>1.9638811742086928E-3</v>
      </c>
      <c r="I27">
        <f t="shared" si="1"/>
        <v>35.42289995582945</v>
      </c>
      <c r="J27">
        <f t="shared" si="2"/>
        <v>955.28499999999997</v>
      </c>
      <c r="K27">
        <f t="shared" si="3"/>
        <v>382.27007738318059</v>
      </c>
      <c r="L27">
        <f t="shared" si="4"/>
        <v>38.148066941307022</v>
      </c>
      <c r="M27">
        <f t="shared" si="5"/>
        <v>95.331228584489494</v>
      </c>
      <c r="N27">
        <f t="shared" si="6"/>
        <v>0.1048411381169434</v>
      </c>
      <c r="O27">
        <f t="shared" si="7"/>
        <v>2.255415456362639</v>
      </c>
      <c r="P27">
        <f t="shared" si="8"/>
        <v>0.10220703073811152</v>
      </c>
      <c r="Q27">
        <f t="shared" si="9"/>
        <v>6.4110546032612514E-2</v>
      </c>
      <c r="R27">
        <f t="shared" si="10"/>
        <v>321.46423605364231</v>
      </c>
      <c r="S27">
        <f t="shared" si="11"/>
        <v>26.16169484484686</v>
      </c>
      <c r="T27">
        <f t="shared" si="12"/>
        <v>27.004300000000001</v>
      </c>
      <c r="U27">
        <f t="shared" si="13"/>
        <v>3.5800637079253605</v>
      </c>
      <c r="V27">
        <f t="shared" si="14"/>
        <v>55.870485407086335</v>
      </c>
      <c r="W27">
        <f t="shared" si="15"/>
        <v>1.7134143866011198</v>
      </c>
      <c r="X27">
        <f t="shared" si="16"/>
        <v>3.0667612320114168</v>
      </c>
      <c r="Y27">
        <f t="shared" si="17"/>
        <v>1.8666493213242408</v>
      </c>
      <c r="Z27">
        <f t="shared" si="18"/>
        <v>-86.607159782603347</v>
      </c>
      <c r="AA27">
        <f t="shared" si="19"/>
        <v>-317.28727422288301</v>
      </c>
      <c r="AB27">
        <f t="shared" si="20"/>
        <v>-29.967431276991924</v>
      </c>
      <c r="AC27">
        <f t="shared" si="21"/>
        <v>-112.39762922883597</v>
      </c>
      <c r="AD27">
        <v>-4.1329698205354003E-2</v>
      </c>
      <c r="AE27">
        <v>4.63962069159305E-2</v>
      </c>
      <c r="AF27">
        <v>3.4649073502598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53164.121804050999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406</v>
      </c>
      <c r="AS27">
        <v>871.86623529411804</v>
      </c>
      <c r="AT27">
        <v>1139.24</v>
      </c>
      <c r="AU27">
        <f t="shared" si="27"/>
        <v>0.23469485332843121</v>
      </c>
      <c r="AV27">
        <v>0.5</v>
      </c>
      <c r="AW27">
        <f t="shared" si="28"/>
        <v>1681.3308004246881</v>
      </c>
      <c r="AX27">
        <f t="shared" si="29"/>
        <v>35.42289995582945</v>
      </c>
      <c r="AY27">
        <f t="shared" si="30"/>
        <v>197.29984280112299</v>
      </c>
      <c r="AZ27">
        <f t="shared" si="31"/>
        <v>0.43922263965450653</v>
      </c>
      <c r="BA27">
        <f t="shared" si="32"/>
        <v>2.1717665688630927E-2</v>
      </c>
      <c r="BB27">
        <f t="shared" si="33"/>
        <v>1.5697921421298411</v>
      </c>
      <c r="BC27" t="s">
        <v>407</v>
      </c>
      <c r="BD27">
        <v>638.86</v>
      </c>
      <c r="BE27">
        <f t="shared" si="34"/>
        <v>500.38</v>
      </c>
      <c r="BF27">
        <f t="shared" si="35"/>
        <v>0.53434142992502087</v>
      </c>
      <c r="BG27">
        <f t="shared" si="36"/>
        <v>0.78137411250682687</v>
      </c>
      <c r="BH27">
        <f t="shared" si="37"/>
        <v>0.46213333414670521</v>
      </c>
      <c r="BI27">
        <f t="shared" si="38"/>
        <v>0.75556391141879242</v>
      </c>
      <c r="BJ27">
        <v>1770</v>
      </c>
      <c r="BK27">
        <v>300</v>
      </c>
      <c r="BL27">
        <v>300</v>
      </c>
      <c r="BM27">
        <v>300</v>
      </c>
      <c r="BN27">
        <v>10212</v>
      </c>
      <c r="BO27">
        <v>1059.6099999999999</v>
      </c>
      <c r="BP27">
        <v>-6.8054400000000003E-3</v>
      </c>
      <c r="BQ27">
        <v>-3.39893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2000.16</v>
      </c>
      <c r="CC27">
        <f t="shared" si="40"/>
        <v>1681.3308004246881</v>
      </c>
      <c r="CD27">
        <f t="shared" si="41"/>
        <v>0.84059815236015523</v>
      </c>
      <c r="CE27">
        <f t="shared" si="42"/>
        <v>0.19119630472031054</v>
      </c>
      <c r="CF27">
        <v>6</v>
      </c>
      <c r="CG27">
        <v>0.5</v>
      </c>
      <c r="CH27" t="s">
        <v>346</v>
      </c>
      <c r="CI27">
        <v>1566764064.5999999</v>
      </c>
      <c r="CJ27">
        <v>955.28499999999997</v>
      </c>
      <c r="CK27">
        <v>1000.04</v>
      </c>
      <c r="CL27">
        <v>17.169599999999999</v>
      </c>
      <c r="CM27">
        <v>14.8536</v>
      </c>
      <c r="CN27">
        <v>500.04199999999997</v>
      </c>
      <c r="CO27">
        <v>99.6935</v>
      </c>
      <c r="CP27">
        <v>9.9994700000000006E-2</v>
      </c>
      <c r="CQ27">
        <v>24.3949</v>
      </c>
      <c r="CR27">
        <v>27.004300000000001</v>
      </c>
      <c r="CS27">
        <v>999.9</v>
      </c>
      <c r="CT27">
        <v>0</v>
      </c>
      <c r="CU27">
        <v>0</v>
      </c>
      <c r="CV27">
        <v>9997.5</v>
      </c>
      <c r="CW27">
        <v>0</v>
      </c>
      <c r="CX27">
        <v>705.19799999999998</v>
      </c>
      <c r="CY27">
        <v>-44.044199999999996</v>
      </c>
      <c r="CZ27">
        <v>972.69799999999998</v>
      </c>
      <c r="DA27">
        <v>1015.12</v>
      </c>
      <c r="DB27">
        <v>2.3150200000000001</v>
      </c>
      <c r="DC27">
        <v>961.41800000000001</v>
      </c>
      <c r="DD27">
        <v>1000.04</v>
      </c>
      <c r="DE27">
        <v>17.387599999999999</v>
      </c>
      <c r="DF27">
        <v>14.8536</v>
      </c>
      <c r="DG27">
        <v>1.7116</v>
      </c>
      <c r="DH27">
        <v>1.48081</v>
      </c>
      <c r="DI27">
        <v>15.002000000000001</v>
      </c>
      <c r="DJ27">
        <v>12.7714</v>
      </c>
      <c r="DK27">
        <v>2000.16</v>
      </c>
      <c r="DL27">
        <v>0.98001099999999997</v>
      </c>
      <c r="DM27">
        <v>1.9989199999999999E-2</v>
      </c>
      <c r="DN27">
        <v>0</v>
      </c>
      <c r="DO27">
        <v>871.89099999999996</v>
      </c>
      <c r="DP27">
        <v>4.9992900000000002</v>
      </c>
      <c r="DQ27">
        <v>20714.599999999999</v>
      </c>
      <c r="DR27">
        <v>17315.900000000001</v>
      </c>
      <c r="DS27">
        <v>46.811999999999998</v>
      </c>
      <c r="DT27">
        <v>47.436999999999998</v>
      </c>
      <c r="DU27">
        <v>47.25</v>
      </c>
      <c r="DV27">
        <v>47.625</v>
      </c>
      <c r="DW27">
        <v>48.625</v>
      </c>
      <c r="DX27">
        <v>1955.28</v>
      </c>
      <c r="DY27">
        <v>39.880000000000003</v>
      </c>
      <c r="DZ27">
        <v>0</v>
      </c>
      <c r="EA27">
        <v>119.799999952316</v>
      </c>
      <c r="EB27">
        <v>871.86623529411804</v>
      </c>
      <c r="EC27">
        <v>-0.21299024008961301</v>
      </c>
      <c r="ED27">
        <v>-192.40195805064101</v>
      </c>
      <c r="EE27">
        <v>20724.352941176501</v>
      </c>
      <c r="EF27">
        <v>10</v>
      </c>
      <c r="EG27">
        <v>1566764093</v>
      </c>
      <c r="EH27" t="s">
        <v>408</v>
      </c>
      <c r="EI27">
        <v>98</v>
      </c>
      <c r="EJ27">
        <v>-6.133</v>
      </c>
      <c r="EK27">
        <v>-0.218</v>
      </c>
      <c r="EL27">
        <v>1000</v>
      </c>
      <c r="EM27">
        <v>15</v>
      </c>
      <c r="EN27">
        <v>0.09</v>
      </c>
      <c r="EO27">
        <v>0.05</v>
      </c>
      <c r="EP27">
        <v>35.145157591308198</v>
      </c>
      <c r="EQ27">
        <v>-1.51285405467584</v>
      </c>
      <c r="ER27">
        <v>0.19032827134324501</v>
      </c>
      <c r="ES27">
        <v>0</v>
      </c>
      <c r="ET27">
        <v>0.103024088487099</v>
      </c>
      <c r="EU27">
        <v>8.6470078242739104E-4</v>
      </c>
      <c r="EV27">
        <v>8.2770643362453297E-4</v>
      </c>
      <c r="EW27">
        <v>1</v>
      </c>
      <c r="EX27">
        <v>1</v>
      </c>
      <c r="EY27">
        <v>2</v>
      </c>
      <c r="EZ27" t="s">
        <v>363</v>
      </c>
      <c r="FA27">
        <v>2.9335599999999999</v>
      </c>
      <c r="FB27">
        <v>2.63754</v>
      </c>
      <c r="FC27">
        <v>0.166292</v>
      </c>
      <c r="FD27">
        <v>0.17305599999999999</v>
      </c>
      <c r="FE27">
        <v>8.6002300000000004E-2</v>
      </c>
      <c r="FF27">
        <v>7.7619900000000006E-2</v>
      </c>
      <c r="FG27">
        <v>29686.7</v>
      </c>
      <c r="FH27">
        <v>25798.3</v>
      </c>
      <c r="FI27">
        <v>30971.5</v>
      </c>
      <c r="FJ27">
        <v>27354.3</v>
      </c>
      <c r="FK27">
        <v>39710.400000000001</v>
      </c>
      <c r="FL27">
        <v>38156.1</v>
      </c>
      <c r="FM27">
        <v>43467.9</v>
      </c>
      <c r="FN27">
        <v>42235.3</v>
      </c>
      <c r="FO27">
        <v>1.9781500000000001</v>
      </c>
      <c r="FP27">
        <v>1.89205</v>
      </c>
      <c r="FQ27">
        <v>8.4705699999999995E-2</v>
      </c>
      <c r="FR27">
        <v>0</v>
      </c>
      <c r="FS27">
        <v>25.6175</v>
      </c>
      <c r="FT27">
        <v>999.9</v>
      </c>
      <c r="FU27">
        <v>38.5</v>
      </c>
      <c r="FV27">
        <v>32.932000000000002</v>
      </c>
      <c r="FW27">
        <v>19.436800000000002</v>
      </c>
      <c r="FX27">
        <v>60.287300000000002</v>
      </c>
      <c r="FY27">
        <v>38.970399999999998</v>
      </c>
      <c r="FZ27">
        <v>1</v>
      </c>
      <c r="GA27">
        <v>0.22898399999999999</v>
      </c>
      <c r="GB27">
        <v>6.8492199999999999</v>
      </c>
      <c r="GC27">
        <v>20.224399999999999</v>
      </c>
      <c r="GD27">
        <v>5.2404999999999999</v>
      </c>
      <c r="GE27">
        <v>12.069800000000001</v>
      </c>
      <c r="GF27">
        <v>4.9714999999999998</v>
      </c>
      <c r="GG27">
        <v>3.2900999999999998</v>
      </c>
      <c r="GH27">
        <v>9999</v>
      </c>
      <c r="GI27">
        <v>9999</v>
      </c>
      <c r="GJ27">
        <v>9999</v>
      </c>
      <c r="GK27">
        <v>454.2</v>
      </c>
      <c r="GL27">
        <v>1.88687</v>
      </c>
      <c r="GM27">
        <v>1.88293</v>
      </c>
      <c r="GN27">
        <v>1.88141</v>
      </c>
      <c r="GO27">
        <v>1.88215</v>
      </c>
      <c r="GP27">
        <v>1.87744</v>
      </c>
      <c r="GQ27">
        <v>1.87941</v>
      </c>
      <c r="GR27">
        <v>1.8787100000000001</v>
      </c>
      <c r="GS27">
        <v>1.8857699999999999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-6.133</v>
      </c>
      <c r="HH27">
        <v>-0.218</v>
      </c>
      <c r="HI27">
        <v>2</v>
      </c>
      <c r="HJ27">
        <v>517.928</v>
      </c>
      <c r="HK27">
        <v>522.11099999999999</v>
      </c>
      <c r="HL27">
        <v>17.697500000000002</v>
      </c>
      <c r="HM27">
        <v>30.127099999999999</v>
      </c>
      <c r="HN27">
        <v>29.999700000000001</v>
      </c>
      <c r="HO27">
        <v>29.994199999999999</v>
      </c>
      <c r="HP27">
        <v>30.033100000000001</v>
      </c>
      <c r="HQ27">
        <v>40.904400000000003</v>
      </c>
      <c r="HR27">
        <v>28.6524</v>
      </c>
      <c r="HS27">
        <v>0</v>
      </c>
      <c r="HT27">
        <v>17.727</v>
      </c>
      <c r="HU27">
        <v>1000</v>
      </c>
      <c r="HV27">
        <v>14.668699999999999</v>
      </c>
      <c r="HW27">
        <v>100.51600000000001</v>
      </c>
      <c r="HX27">
        <v>101.724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2019-08-24T15:19:00Z</dcterms:created>
  <dcterms:modified xsi:type="dcterms:W3CDTF">2019-08-27T23:58:03Z</dcterms:modified>
</cp:coreProperties>
</file>