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A2986DB0-271D-4F27-BD81-B369BE66809A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6" i="1" l="1"/>
  <c r="CF26" i="1"/>
  <c r="CD26" i="1"/>
  <c r="BK26" i="1"/>
  <c r="BJ26" i="1"/>
  <c r="BI26" i="1"/>
  <c r="BH26" i="1"/>
  <c r="BG26" i="1"/>
  <c r="BB26" i="1" s="1"/>
  <c r="BD26" i="1"/>
  <c r="AW26" i="1"/>
  <c r="AR26" i="1"/>
  <c r="AQ26" i="1"/>
  <c r="AM26" i="1"/>
  <c r="AK26" i="1"/>
  <c r="O26" i="1" s="1"/>
  <c r="Z26" i="1"/>
  <c r="Y26" i="1"/>
  <c r="X26" i="1" s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Z25" i="1"/>
  <c r="Y25" i="1"/>
  <c r="X25" i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Z24" i="1"/>
  <c r="Y24" i="1"/>
  <c r="Q24" i="1"/>
  <c r="CG23" i="1"/>
  <c r="CF23" i="1"/>
  <c r="CD23" i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/>
  <c r="O23" i="1" s="1"/>
  <c r="Z23" i="1"/>
  <c r="Y23" i="1"/>
  <c r="Q23" i="1"/>
  <c r="CG22" i="1"/>
  <c r="CF22" i="1"/>
  <c r="CD22" i="1"/>
  <c r="BK22" i="1"/>
  <c r="BJ22" i="1"/>
  <c r="BI22" i="1"/>
  <c r="BH22" i="1"/>
  <c r="BG22" i="1"/>
  <c r="BB22" i="1" s="1"/>
  <c r="BD22" i="1"/>
  <c r="AW22" i="1"/>
  <c r="AQ22" i="1"/>
  <c r="AR22" i="1" s="1"/>
  <c r="AM22" i="1"/>
  <c r="AK22" i="1" s="1"/>
  <c r="Z22" i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Q21" i="1"/>
  <c r="AR21" i="1" s="1"/>
  <c r="AM21" i="1"/>
  <c r="AK21" i="1" s="1"/>
  <c r="Z21" i="1"/>
  <c r="Y21" i="1"/>
  <c r="Q21" i="1"/>
  <c r="CG20" i="1"/>
  <c r="CF20" i="1"/>
  <c r="CD20" i="1"/>
  <c r="CE20" i="1" s="1"/>
  <c r="T20" i="1" s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 s="1"/>
  <c r="Z20" i="1"/>
  <c r="Y20" i="1"/>
  <c r="Q20" i="1"/>
  <c r="CG19" i="1"/>
  <c r="CF19" i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/>
  <c r="O19" i="1" s="1"/>
  <c r="Z19" i="1"/>
  <c r="Y19" i="1"/>
  <c r="X19" i="1" s="1"/>
  <c r="Q19" i="1"/>
  <c r="CG18" i="1"/>
  <c r="CF18" i="1"/>
  <c r="CD18" i="1"/>
  <c r="BK18" i="1"/>
  <c r="BJ18" i="1"/>
  <c r="BI18" i="1"/>
  <c r="BH18" i="1"/>
  <c r="BG18" i="1"/>
  <c r="BB18" i="1" s="1"/>
  <c r="BD18" i="1"/>
  <c r="AW18" i="1"/>
  <c r="AQ18" i="1"/>
  <c r="AR18" i="1" s="1"/>
  <c r="AM18" i="1"/>
  <c r="AK18" i="1" s="1"/>
  <c r="Z18" i="1"/>
  <c r="Y18" i="1"/>
  <c r="Q18" i="1"/>
  <c r="CG17" i="1"/>
  <c r="CF17" i="1"/>
  <c r="CE17" i="1" s="1"/>
  <c r="CD17" i="1"/>
  <c r="BK17" i="1"/>
  <c r="BJ17" i="1"/>
  <c r="BI17" i="1"/>
  <c r="BH17" i="1"/>
  <c r="BG17" i="1"/>
  <c r="BB17" i="1" s="1"/>
  <c r="BD17" i="1"/>
  <c r="AW17" i="1"/>
  <c r="AQ17" i="1"/>
  <c r="AR17" i="1" s="1"/>
  <c r="AM17" i="1"/>
  <c r="AK17" i="1" s="1"/>
  <c r="Z17" i="1"/>
  <c r="Y17" i="1"/>
  <c r="X17" i="1" s="1"/>
  <c r="Q17" i="1"/>
  <c r="CE19" i="1" l="1"/>
  <c r="AY19" i="1" s="1"/>
  <c r="BA19" i="1" s="1"/>
  <c r="CE21" i="1"/>
  <c r="AY21" i="1" s="1"/>
  <c r="BA21" i="1" s="1"/>
  <c r="CE26" i="1"/>
  <c r="X18" i="1"/>
  <c r="X20" i="1"/>
  <c r="X22" i="1"/>
  <c r="X24" i="1"/>
  <c r="J25" i="1"/>
  <c r="AB25" i="1" s="1"/>
  <c r="K25" i="1"/>
  <c r="AZ25" i="1" s="1"/>
  <c r="J18" i="1"/>
  <c r="K18" i="1"/>
  <c r="AZ18" i="1" s="1"/>
  <c r="L24" i="1"/>
  <c r="K24" i="1"/>
  <c r="AZ24" i="1" s="1"/>
  <c r="L17" i="1"/>
  <c r="K17" i="1"/>
  <c r="AZ17" i="1" s="1"/>
  <c r="X23" i="1"/>
  <c r="CE24" i="1"/>
  <c r="T24" i="1" s="1"/>
  <c r="CE22" i="1"/>
  <c r="AL23" i="1"/>
  <c r="CE25" i="1"/>
  <c r="CE18" i="1"/>
  <c r="AY18" i="1" s="1"/>
  <c r="BA18" i="1" s="1"/>
  <c r="X21" i="1"/>
  <c r="K23" i="1"/>
  <c r="AZ23" i="1" s="1"/>
  <c r="CE23" i="1"/>
  <c r="AY23" i="1" s="1"/>
  <c r="AB18" i="1"/>
  <c r="K22" i="1"/>
  <c r="AZ22" i="1" s="1"/>
  <c r="J22" i="1"/>
  <c r="AL22" i="1"/>
  <c r="O22" i="1"/>
  <c r="L22" i="1"/>
  <c r="L20" i="1"/>
  <c r="K20" i="1"/>
  <c r="AZ20" i="1" s="1"/>
  <c r="J20" i="1"/>
  <c r="AL20" i="1"/>
  <c r="O20" i="1"/>
  <c r="T22" i="1"/>
  <c r="AY22" i="1"/>
  <c r="BA22" i="1" s="1"/>
  <c r="AY25" i="1"/>
  <c r="BA25" i="1" s="1"/>
  <c r="T25" i="1"/>
  <c r="AL21" i="1"/>
  <c r="O21" i="1"/>
  <c r="J21" i="1"/>
  <c r="L21" i="1"/>
  <c r="K21" i="1"/>
  <c r="AZ21" i="1" s="1"/>
  <c r="BC21" i="1" s="1"/>
  <c r="AY26" i="1"/>
  <c r="BA26" i="1" s="1"/>
  <c r="T26" i="1"/>
  <c r="T17" i="1"/>
  <c r="AY17" i="1"/>
  <c r="BA17" i="1" s="1"/>
  <c r="U20" i="1"/>
  <c r="V20" i="1" s="1"/>
  <c r="O17" i="1"/>
  <c r="L18" i="1"/>
  <c r="AL19" i="1"/>
  <c r="AY20" i="1"/>
  <c r="BA20" i="1" s="1"/>
  <c r="J23" i="1"/>
  <c r="O24" i="1"/>
  <c r="L25" i="1"/>
  <c r="AL26" i="1"/>
  <c r="T21" i="1"/>
  <c r="J26" i="1"/>
  <c r="AL17" i="1"/>
  <c r="K19" i="1"/>
  <c r="AZ19" i="1" s="1"/>
  <c r="L23" i="1"/>
  <c r="AL24" i="1"/>
  <c r="K26" i="1"/>
  <c r="AZ26" i="1" s="1"/>
  <c r="J19" i="1"/>
  <c r="J17" i="1"/>
  <c r="O18" i="1"/>
  <c r="L19" i="1"/>
  <c r="T19" i="1"/>
  <c r="J24" i="1"/>
  <c r="O25" i="1"/>
  <c r="L26" i="1"/>
  <c r="AL18" i="1"/>
  <c r="AL25" i="1"/>
  <c r="BC19" i="1" l="1"/>
  <c r="BC22" i="1"/>
  <c r="T18" i="1"/>
  <c r="BA23" i="1"/>
  <c r="BC23" i="1"/>
  <c r="T23" i="1"/>
  <c r="AY24" i="1"/>
  <c r="BA24" i="1" s="1"/>
  <c r="BC18" i="1"/>
  <c r="AB23" i="1"/>
  <c r="AB21" i="1"/>
  <c r="U24" i="1"/>
  <c r="V24" i="1" s="1"/>
  <c r="R24" i="1" s="1"/>
  <c r="P24" i="1" s="1"/>
  <c r="S24" i="1" s="1"/>
  <c r="M24" i="1" s="1"/>
  <c r="N24" i="1" s="1"/>
  <c r="AC20" i="1"/>
  <c r="W20" i="1"/>
  <c r="AA20" i="1" s="1"/>
  <c r="AD20" i="1"/>
  <c r="BC17" i="1"/>
  <c r="AB24" i="1"/>
  <c r="U22" i="1"/>
  <c r="V22" i="1" s="1"/>
  <c r="R22" i="1" s="1"/>
  <c r="P22" i="1" s="1"/>
  <c r="S22" i="1" s="1"/>
  <c r="M22" i="1" s="1"/>
  <c r="N22" i="1" s="1"/>
  <c r="U19" i="1"/>
  <c r="V19" i="1" s="1"/>
  <c r="AB17" i="1"/>
  <c r="AB26" i="1"/>
  <c r="U25" i="1"/>
  <c r="V25" i="1" s="1"/>
  <c r="AB22" i="1"/>
  <c r="AB19" i="1"/>
  <c r="R19" i="1"/>
  <c r="P19" i="1" s="1"/>
  <c r="S19" i="1" s="1"/>
  <c r="M19" i="1" s="1"/>
  <c r="N19" i="1" s="1"/>
  <c r="U21" i="1"/>
  <c r="V21" i="1" s="1"/>
  <c r="R21" i="1" s="1"/>
  <c r="P21" i="1" s="1"/>
  <c r="S21" i="1" s="1"/>
  <c r="M21" i="1" s="1"/>
  <c r="N21" i="1" s="1"/>
  <c r="AB20" i="1"/>
  <c r="R20" i="1"/>
  <c r="P20" i="1" s="1"/>
  <c r="S20" i="1" s="1"/>
  <c r="M20" i="1" s="1"/>
  <c r="N20" i="1" s="1"/>
  <c r="U26" i="1"/>
  <c r="V26" i="1" s="1"/>
  <c r="R26" i="1" s="1"/>
  <c r="P26" i="1" s="1"/>
  <c r="S26" i="1" s="1"/>
  <c r="M26" i="1" s="1"/>
  <c r="N26" i="1" s="1"/>
  <c r="BC26" i="1"/>
  <c r="U23" i="1"/>
  <c r="V23" i="1" s="1"/>
  <c r="U17" i="1"/>
  <c r="V17" i="1" s="1"/>
  <c r="R17" i="1" s="1"/>
  <c r="P17" i="1" s="1"/>
  <c r="S17" i="1" s="1"/>
  <c r="M17" i="1" s="1"/>
  <c r="N17" i="1" s="1"/>
  <c r="BC25" i="1"/>
  <c r="BC20" i="1"/>
  <c r="U18" i="1"/>
  <c r="V18" i="1" s="1"/>
  <c r="BC24" i="1" l="1"/>
  <c r="W26" i="1"/>
  <c r="AA26" i="1" s="1"/>
  <c r="AD26" i="1"/>
  <c r="AC26" i="1"/>
  <c r="AE20" i="1"/>
  <c r="W25" i="1"/>
  <c r="AA25" i="1" s="1"/>
  <c r="AD25" i="1"/>
  <c r="AC25" i="1"/>
  <c r="R25" i="1"/>
  <c r="P25" i="1" s="1"/>
  <c r="S25" i="1" s="1"/>
  <c r="M25" i="1" s="1"/>
  <c r="N25" i="1" s="1"/>
  <c r="W19" i="1"/>
  <c r="AA19" i="1" s="1"/>
  <c r="AD19" i="1"/>
  <c r="AE19" i="1" s="1"/>
  <c r="AC19" i="1"/>
  <c r="W23" i="1"/>
  <c r="AA23" i="1" s="1"/>
  <c r="AD23" i="1"/>
  <c r="AC23" i="1"/>
  <c r="W22" i="1"/>
  <c r="AA22" i="1" s="1"/>
  <c r="AD22" i="1"/>
  <c r="AC22" i="1"/>
  <c r="AC17" i="1"/>
  <c r="AD17" i="1"/>
  <c r="W17" i="1"/>
  <c r="AA17" i="1" s="1"/>
  <c r="W21" i="1"/>
  <c r="AA21" i="1" s="1"/>
  <c r="AD21" i="1"/>
  <c r="AC21" i="1"/>
  <c r="W18" i="1"/>
  <c r="AA18" i="1" s="1"/>
  <c r="AD18" i="1"/>
  <c r="AC18" i="1"/>
  <c r="R18" i="1"/>
  <c r="P18" i="1" s="1"/>
  <c r="S18" i="1" s="1"/>
  <c r="M18" i="1" s="1"/>
  <c r="N18" i="1" s="1"/>
  <c r="R23" i="1"/>
  <c r="P23" i="1" s="1"/>
  <c r="S23" i="1" s="1"/>
  <c r="M23" i="1" s="1"/>
  <c r="N23" i="1" s="1"/>
  <c r="AC24" i="1"/>
  <c r="W24" i="1"/>
  <c r="AA24" i="1" s="1"/>
  <c r="AD24" i="1"/>
  <c r="AE25" i="1" l="1"/>
  <c r="AE26" i="1"/>
  <c r="AE21" i="1"/>
  <c r="AE23" i="1"/>
  <c r="AE18" i="1"/>
  <c r="AE22" i="1"/>
  <c r="AE24" i="1"/>
  <c r="AE17" i="1"/>
</calcChain>
</file>

<file path=xl/sharedStrings.xml><?xml version="1.0" encoding="utf-8"?>
<sst xmlns="http://schemas.openxmlformats.org/spreadsheetml/2006/main" count="2764" uniqueCount="392">
  <si>
    <t>File opened</t>
  </si>
  <si>
    <t>2019-08-24 11:39:25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</si>
  <si>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</si>
  <si>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</si>
  <si>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</si>
  <si>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</si>
  <si>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</si>
  <si>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</si>
  <si>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</si>
  <si>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</si>
  <si>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</si>
  <si>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</si>
  <si>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</si>
  <si>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{"tazero": "0.0570469", "flowazero": "0.32914", "co2aspan2": "-0.0277198", "chamberpressurezero": "2.57628", "flowbzero": "0.27412", "co2bspan2a": "0.288907", "oxygen": "21", "co2bspan2b": "0.286587", "co2azero": "0.918824", "h2obspanconc1": "12.25", "tbzero": "0.0746346", "h2oaspan2": "0", "h2obspan1": "1.0009", "co2bspanconc1": "2500", "h2oaspanconc1": "12.25", "h2obspan2b": "0.0678932", "h2obzero": "1.03166", "co2aspanconc1": "2500", "h2oaspan1": "1.00354", "h2oazero": "1.0301", "h2oaspanconc2": "0", "co2bspan2": "-0.0291294", "h2oaspan2a": "0.0685548", "co2bzero": "0.939118", "h2oaspan2b": "0.0687974", "co2bspan1": "1.00038", "ssa_ref": "29445.5", "h2obspan2a": "0.0678321", "h2obspan2": "0", "co2aspanconc2": "296.4", "h2obspanconc2": "0", "co2aspan1": "1.00001", "ssb_ref": "27541.6", "co2aspan2b": "0.288774", "flowmeterzero": "0.997758", "co2bspanconc2": "296.4", "co2aspan2a": "0.291121"}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</si>
  <si>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</si>
  <si>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</si>
  <si>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</si>
  <si>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</si>
  <si>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</si>
  <si>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</si>
  <si>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</si>
  <si>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</si>
  <si>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</si>
  <si>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11:39:25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</si>
  <si>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</si>
  <si>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</si>
  <si>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</si>
  <si>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</si>
  <si>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</si>
  <si>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</si>
  <si>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</si>
  <si>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</si>
  <si>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</si>
  <si>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</si>
  <si>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</si>
  <si>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</si>
  <si>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</si>
  <si>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</si>
  <si>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</si>
  <si>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</si>
  <si>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</si>
  <si>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</si>
  <si>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</si>
  <si>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</si>
  <si>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</si>
  <si>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</si>
  <si>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</si>
  <si>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</si>
  <si>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</si>
  <si>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</si>
  <si>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</si>
  <si>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</si>
  <si>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</si>
  <si>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</si>
  <si>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</si>
  <si>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</si>
  <si>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</si>
  <si>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</si>
  <si>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</si>
  <si>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</si>
  <si>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</si>
  <si>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</si>
  <si>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</si>
  <si>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</si>
  <si>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</si>
  <si>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</si>
  <si>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</si>
  <si>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</si>
  <si>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2.29298 77.7226 378.309 619.725 871.829 1047.03 1214.11 1324.67</t>
  </si>
  <si>
    <t>Fs_true</t>
  </si>
  <si>
    <t>0.319532 99.4327 401.923 600.822 800.045 1000.85 1200.51 1401.44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</si>
  <si>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</si>
  <si>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</si>
  <si>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</si>
  <si>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</si>
  <si>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</si>
  <si>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</si>
  <si>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</si>
  <si>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</si>
  <si>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</si>
  <si>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</si>
  <si>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</si>
  <si>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</si>
  <si>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</si>
  <si>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</si>
  <si>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</si>
  <si>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</si>
  <si>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</si>
  <si>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</si>
  <si>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</si>
  <si>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</si>
  <si>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</si>
  <si>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</si>
  <si>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</si>
  <si>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</si>
  <si>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</si>
  <si>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</si>
  <si>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</si>
  <si>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</si>
  <si>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</si>
  <si>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</si>
  <si>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</si>
  <si>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</si>
  <si>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</si>
  <si>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</si>
  <si>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</si>
  <si>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</si>
  <si>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</si>
  <si>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</si>
  <si>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</si>
  <si>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</si>
  <si>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</si>
  <si>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</si>
  <si>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</si>
  <si>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</si>
  <si>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</si>
  <si>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</si>
  <si>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</si>
  <si>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</si>
  <si>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</si>
  <si>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</si>
  <si>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</si>
  <si>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</si>
  <si>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</si>
  <si>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</si>
  <si>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</si>
  <si>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</si>
  <si>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</si>
  <si>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</si>
  <si>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</si>
  <si>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</si>
  <si>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</si>
  <si>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</si>
  <si>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</si>
  <si>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</si>
  <si>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</si>
  <si>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</si>
  <si>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</si>
  <si>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</si>
  <si>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</si>
  <si>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</si>
  <si>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</si>
  <si>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</si>
  <si>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</si>
  <si>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</si>
  <si>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</si>
  <si>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</si>
  <si>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</si>
  <si>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</si>
  <si>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</si>
  <si>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</si>
  <si>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</si>
  <si>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</si>
  <si>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</si>
  <si>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</si>
  <si>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</si>
  <si>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</si>
  <si>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</si>
  <si>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</si>
  <si>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</si>
  <si>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</si>
  <si>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</si>
  <si>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</si>
  <si>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</si>
  <si>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</si>
  <si>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</si>
  <si>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</si>
  <si>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</si>
  <si>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</si>
  <si>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</si>
  <si>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</si>
  <si>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</si>
  <si>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</si>
  <si>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</si>
  <si>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</si>
  <si>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</si>
  <si>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</si>
  <si>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</si>
  <si>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</si>
  <si>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</si>
  <si>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</si>
  <si>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</si>
  <si>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</si>
  <si>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</si>
  <si>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</si>
  <si>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</si>
  <si>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</si>
  <si>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</si>
  <si>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</si>
  <si>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</si>
  <si>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</si>
  <si>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</si>
  <si>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</si>
  <si>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</si>
  <si>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</si>
  <si>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</si>
  <si>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</si>
  <si>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</si>
  <si>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</si>
  <si>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</si>
  <si>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</si>
  <si>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</si>
  <si>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</si>
  <si>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</si>
  <si>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</si>
  <si>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</si>
  <si>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</si>
  <si>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</si>
  <si>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</si>
  <si>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</si>
  <si>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</si>
  <si>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</si>
  <si>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</si>
  <si>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</si>
  <si>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</si>
  <si>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</si>
  <si>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</si>
  <si>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</si>
  <si>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</si>
  <si>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</si>
  <si>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</si>
  <si>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</si>
  <si>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</si>
  <si>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</si>
  <si>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</si>
  <si>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</si>
  <si>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</si>
  <si>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</si>
  <si>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</si>
  <si>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</si>
  <si>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</si>
  <si>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</si>
  <si>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</si>
  <si>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</si>
  <si>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</si>
  <si>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</si>
  <si>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</si>
  <si>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</si>
  <si>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</si>
  <si>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</si>
  <si>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</si>
  <si>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</si>
  <si>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</si>
  <si>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</si>
  <si>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</si>
  <si>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</si>
  <si>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</si>
  <si>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</si>
  <si>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</si>
  <si>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</si>
  <si>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</si>
  <si>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</si>
  <si>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</si>
  <si>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</si>
  <si>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</si>
  <si>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</si>
  <si>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</si>
  <si>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</si>
  <si>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</si>
  <si>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</si>
  <si>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</si>
  <si>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</si>
  <si>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</si>
  <si>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</si>
  <si>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</si>
  <si>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</si>
  <si>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</si>
  <si>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</si>
  <si>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</si>
  <si>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</si>
  <si>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</si>
  <si>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</si>
  <si>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</si>
  <si>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</si>
  <si>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</si>
  <si>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</si>
  <si>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</si>
  <si>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</si>
  <si>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</si>
  <si>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</si>
  <si>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</si>
  <si>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</si>
  <si>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</si>
  <si>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</si>
  <si>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</si>
  <si>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</si>
  <si>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</si>
  <si>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</si>
  <si>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</si>
  <si>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</si>
  <si>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</si>
  <si>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</si>
  <si>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</si>
  <si>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</si>
  <si>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</si>
  <si>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</si>
  <si>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</si>
  <si>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</si>
  <si>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</si>
  <si>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</si>
  <si>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</si>
  <si>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</si>
  <si>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</si>
  <si>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</si>
  <si>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</si>
  <si>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</si>
  <si>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</si>
  <si>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</si>
  <si>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</si>
  <si>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</si>
  <si>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</si>
  <si>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</si>
  <si>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</si>
  <si>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</si>
  <si>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</si>
  <si>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</si>
  <si>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</si>
  <si>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</si>
  <si>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</si>
  <si>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</si>
  <si>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</si>
  <si>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</si>
  <si>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</si>
  <si>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</si>
  <si>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</si>
  <si>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</si>
  <si>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</si>
  <si>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</si>
  <si>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</si>
  <si>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</si>
  <si>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</si>
  <si>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</si>
  <si>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</si>
  <si>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</si>
  <si>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</si>
  <si>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</si>
  <si>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</si>
  <si>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</si>
  <si>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</si>
  <si>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</si>
  <si>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</si>
  <si>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</si>
  <si>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</si>
  <si>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</si>
  <si>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11:45:23</t>
  </si>
  <si>
    <t>11:45:23</t>
  </si>
  <si>
    <t>ambient</t>
  </si>
  <si>
    <t>WT</t>
  </si>
  <si>
    <t>2</t>
  </si>
  <si>
    <t>-</t>
  </si>
  <si>
    <t>0: Broadleaf</t>
  </si>
  <si>
    <t>11:44:49</t>
  </si>
  <si>
    <t>0/2</t>
  </si>
  <si>
    <t>5</t>
  </si>
  <si>
    <t>11111111</t>
  </si>
  <si>
    <t>oooooooo</t>
  </si>
  <si>
    <t>off</t>
  </si>
  <si>
    <t>20190825 11:47:24</t>
  </si>
  <si>
    <t>11:47:24</t>
  </si>
  <si>
    <t>11:46:34</t>
  </si>
  <si>
    <t>1/2</t>
  </si>
  <si>
    <t>20190825 11:49:24</t>
  </si>
  <si>
    <t>11:49:24</t>
  </si>
  <si>
    <t>11:49:51</t>
  </si>
  <si>
    <t>20190825 11:51:52</t>
  </si>
  <si>
    <t>11:51:52</t>
  </si>
  <si>
    <t>11:51:03</t>
  </si>
  <si>
    <t>20190825 11:53:37</t>
  </si>
  <si>
    <t>11:53:37</t>
  </si>
  <si>
    <t>11:52:59</t>
  </si>
  <si>
    <t>2/2</t>
  </si>
  <si>
    <t>20190825 11:55:37</t>
  </si>
  <si>
    <t>11:55:37</t>
  </si>
  <si>
    <t>11:56:18</t>
  </si>
  <si>
    <t>20190825 11:58:07</t>
  </si>
  <si>
    <t>11:58:07</t>
  </si>
  <si>
    <t>11:57:18</t>
  </si>
  <si>
    <t>20190825 11:59:53</t>
  </si>
  <si>
    <t>11:59:53</t>
  </si>
  <si>
    <t>11:59:17</t>
  </si>
  <si>
    <t>20190825 12:01:42</t>
  </si>
  <si>
    <t>12:01:42</t>
  </si>
  <si>
    <t>12:02:10</t>
  </si>
  <si>
    <t>20190825 12:03:48</t>
  </si>
  <si>
    <t>12:03:48</t>
  </si>
  <si>
    <t>12:03:12</t>
  </si>
  <si>
    <t>20190825 12:05:48</t>
  </si>
  <si>
    <t>12:05:48</t>
  </si>
  <si>
    <t>12:04:43</t>
  </si>
  <si>
    <t>20190825 12:07:49</t>
  </si>
  <si>
    <t>12:07:49</t>
  </si>
  <si>
    <t>12:06:43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</si>
</sst>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Measurements!$K$17:$K$26</c:f>
              <c:numCache>
                <c:formatCode>General</c:formatCode>
                <c:ptCount val="10"/>
                <c:pt idx="0">
                  <c:v>32.895368502965489</c:v>
                </c:pt>
                <c:pt idx="1">
                  <c:v>28.047509262349788</c:v>
                </c:pt>
                <c:pt idx="2">
                  <c:v>22.901367546126082</c:v>
                </c:pt>
                <c:pt idx="3">
                  <c:v>13.307553095377074</c:v>
                </c:pt>
                <c:pt idx="4">
                  <c:v>0.52934192040857353</c:v>
                </c:pt>
                <c:pt idx="5">
                  <c:v>33.211300172291615</c:v>
                </c:pt>
                <c:pt idx="6">
                  <c:v>35.614137530136141</c:v>
                </c:pt>
                <c:pt idx="7">
                  <c:v>37.330482666665482</c:v>
                </c:pt>
                <c:pt idx="8">
                  <c:v>37.984244151275014</c:v>
                </c:pt>
                <c:pt idx="9">
                  <c:v>37.422977717270854</c:v>
                </c:pt>
              </c:numCache>
            </c:numRef>
          </c:xVal>
          <c:yVal>
            <c:numRef>
              <c:f>Measurements!$M$17:$M$26</c:f>
              <c:numCache>
                <c:formatCode>General</c:formatCode>
                <c:ptCount val="10"/>
                <c:pt idx="0">
                  <c:v>92.334958744444123</c:v>
                </c:pt>
                <c:pt idx="1">
                  <c:v>63.847424490127487</c:v>
                </c:pt>
                <c:pt idx="2">
                  <c:v>40.883682691050765</c:v>
                </c:pt>
                <c:pt idx="3">
                  <c:v>19.804814226716566</c:v>
                </c:pt>
                <c:pt idx="4">
                  <c:v>-0.28676967398561998</c:v>
                </c:pt>
                <c:pt idx="5">
                  <c:v>131.90842672569863</c:v>
                </c:pt>
                <c:pt idx="6">
                  <c:v>167.93314598903521</c:v>
                </c:pt>
                <c:pt idx="7">
                  <c:v>197.38060094430455</c:v>
                </c:pt>
                <c:pt idx="8">
                  <c:v>230.34322322405677</c:v>
                </c:pt>
                <c:pt idx="9">
                  <c:v>187.55797588617258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A-4F2C-8568-E648F8E9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092608"/>
        <c:axId val="414089000"/>
      </c:scatterChart>
      <c:valAx>
        <c:axId val="41409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89000"/>
        <c:crosses val="autoZero"/>
        <c:crossBetween val="midCat"/>
      </c:valAx>
      <c:valAx>
        <c:axId val="41408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9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13</xdr:row>
      <xdr:rowOff>4762</xdr:rowOff>
    </xdr:from>
    <xdr:to>
      <xdr:col>22</xdr:col>
      <xdr:colOff>190500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02268-56A4-4D7B-BD07-85DE7EDA8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Z26"/>
  <sheetViews>
    <sheetView tabSelected="1" topLeftCell="A8" workbookViewId="0">
      <selection activeCell="A27" sqref="A27:XFD27"/>
    </sheetView>
  </sheetViews>
  <sheetFormatPr defaultRowHeight="15" x14ac:dyDescent="0.25"/>
  <sheetData>
    <row r="2" spans="1:234" x14ac:dyDescent="0.25">
      <c r="A2" t="s">
        <v>25</v>
      </c>
      <c r="B2" t="s">
        <v>26</v>
      </c>
      <c r="C2" t="s">
        <v>27</v>
      </c>
      <c r="D2" t="s">
        <v>28</v>
      </c>
    </row>
    <row r="3" spans="1:234" x14ac:dyDescent="0.25">
      <c r="B3">
        <v>4</v>
      </c>
      <c r="C3">
        <v>21</v>
      </c>
      <c r="D3" t="s">
        <v>29</v>
      </c>
    </row>
    <row r="4" spans="1:234" x14ac:dyDescent="0.25">
      <c r="A4" t="s">
        <v>30</v>
      </c>
      <c r="B4" t="s">
        <v>31</v>
      </c>
    </row>
    <row r="5" spans="1:234" x14ac:dyDescent="0.25">
      <c r="B5">
        <v>2</v>
      </c>
    </row>
    <row r="6" spans="1:234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4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4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73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74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76</v>
      </c>
      <c r="BK14" t="s">
        <v>76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77</v>
      </c>
      <c r="BS14" t="s">
        <v>77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78</v>
      </c>
      <c r="CC14" t="s">
        <v>78</v>
      </c>
      <c r="CD14" t="s">
        <v>79</v>
      </c>
      <c r="CE14" t="s">
        <v>79</v>
      </c>
      <c r="CF14" t="s">
        <v>79</v>
      </c>
      <c r="CG14" t="s">
        <v>79</v>
      </c>
      <c r="CH14" t="s">
        <v>30</v>
      </c>
      <c r="CI14" t="s">
        <v>30</v>
      </c>
      <c r="CJ14" t="s">
        <v>30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80</v>
      </c>
      <c r="CZ14" t="s">
        <v>80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82</v>
      </c>
      <c r="EC14" t="s">
        <v>82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85</v>
      </c>
      <c r="FB14" t="s">
        <v>85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86</v>
      </c>
      <c r="FT14" t="s">
        <v>86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87</v>
      </c>
      <c r="GM14" t="s">
        <v>87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88</v>
      </c>
      <c r="HF14" t="s">
        <v>88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  <c r="HY14" t="s">
        <v>89</v>
      </c>
      <c r="HZ14" t="s">
        <v>89</v>
      </c>
    </row>
    <row r="15" spans="1:23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122</v>
      </c>
      <c r="AH15" t="s">
        <v>123</v>
      </c>
      <c r="AI15" t="s">
        <v>75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158</v>
      </c>
      <c r="BS15" t="s">
        <v>159</v>
      </c>
      <c r="BT15" t="s">
        <v>152</v>
      </c>
      <c r="BU15" t="s">
        <v>160</v>
      </c>
      <c r="BV15" t="s">
        <v>129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98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222</v>
      </c>
      <c r="EH15" t="s">
        <v>223</v>
      </c>
      <c r="EI15" t="s">
        <v>91</v>
      </c>
      <c r="EJ15" t="s">
        <v>94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  <c r="HY15" t="s">
        <v>316</v>
      </c>
      <c r="HZ15" t="s">
        <v>317</v>
      </c>
    </row>
    <row r="16" spans="1:234" x14ac:dyDescent="0.25">
      <c r="B16" t="s">
        <v>318</v>
      </c>
      <c r="C16" t="s">
        <v>318</v>
      </c>
      <c r="I16" t="s">
        <v>318</v>
      </c>
      <c r="J16" t="s">
        <v>319</v>
      </c>
      <c r="K16" t="s">
        <v>320</v>
      </c>
      <c r="L16" t="s">
        <v>321</v>
      </c>
      <c r="M16" t="s">
        <v>321</v>
      </c>
      <c r="N16" t="s">
        <v>180</v>
      </c>
      <c r="O16" t="s">
        <v>180</v>
      </c>
      <c r="P16" t="s">
        <v>319</v>
      </c>
      <c r="Q16" t="s">
        <v>319</v>
      </c>
      <c r="R16" t="s">
        <v>319</v>
      </c>
      <c r="S16" t="s">
        <v>319</v>
      </c>
      <c r="T16" t="s">
        <v>322</v>
      </c>
      <c r="U16" t="s">
        <v>323</v>
      </c>
      <c r="V16" t="s">
        <v>323</v>
      </c>
      <c r="W16" t="s">
        <v>324</v>
      </c>
      <c r="X16" t="s">
        <v>325</v>
      </c>
      <c r="Y16" t="s">
        <v>324</v>
      </c>
      <c r="Z16" t="s">
        <v>324</v>
      </c>
      <c r="AA16" t="s">
        <v>324</v>
      </c>
      <c r="AB16" t="s">
        <v>322</v>
      </c>
      <c r="AC16" t="s">
        <v>322</v>
      </c>
      <c r="AD16" t="s">
        <v>322</v>
      </c>
      <c r="AE16" t="s">
        <v>322</v>
      </c>
      <c r="AI16" t="s">
        <v>326</v>
      </c>
      <c r="AJ16" t="s">
        <v>325</v>
      </c>
      <c r="AL16" t="s">
        <v>325</v>
      </c>
      <c r="AM16" t="s">
        <v>326</v>
      </c>
      <c r="AS16" t="s">
        <v>320</v>
      </c>
      <c r="AY16" t="s">
        <v>320</v>
      </c>
      <c r="AZ16" t="s">
        <v>320</v>
      </c>
      <c r="BA16" t="s">
        <v>320</v>
      </c>
      <c r="BC16" t="s">
        <v>327</v>
      </c>
      <c r="BM16" t="s">
        <v>328</v>
      </c>
      <c r="BN16" t="s">
        <v>328</v>
      </c>
      <c r="BO16" t="s">
        <v>328</v>
      </c>
      <c r="BP16" t="s">
        <v>320</v>
      </c>
      <c r="BR16" t="s">
        <v>329</v>
      </c>
      <c r="BU16" t="s">
        <v>328</v>
      </c>
      <c r="BZ16" t="s">
        <v>318</v>
      </c>
      <c r="CA16" t="s">
        <v>318</v>
      </c>
      <c r="CB16" t="s">
        <v>318</v>
      </c>
      <c r="CC16" t="s">
        <v>318</v>
      </c>
      <c r="CD16" t="s">
        <v>320</v>
      </c>
      <c r="CE16" t="s">
        <v>320</v>
      </c>
      <c r="CG16" t="s">
        <v>330</v>
      </c>
      <c r="CH16" t="s">
        <v>331</v>
      </c>
      <c r="CK16" t="s">
        <v>318</v>
      </c>
      <c r="CL16" t="s">
        <v>321</v>
      </c>
      <c r="CM16" t="s">
        <v>321</v>
      </c>
      <c r="CN16" t="s">
        <v>332</v>
      </c>
      <c r="CO16" t="s">
        <v>332</v>
      </c>
      <c r="CP16" t="s">
        <v>326</v>
      </c>
      <c r="CQ16" t="s">
        <v>324</v>
      </c>
      <c r="CR16" t="s">
        <v>324</v>
      </c>
      <c r="CS16" t="s">
        <v>323</v>
      </c>
      <c r="CT16" t="s">
        <v>323</v>
      </c>
      <c r="CU16" t="s">
        <v>323</v>
      </c>
      <c r="CV16" t="s">
        <v>323</v>
      </c>
      <c r="CW16" t="s">
        <v>323</v>
      </c>
      <c r="CX16" t="s">
        <v>333</v>
      </c>
      <c r="CY16" t="s">
        <v>320</v>
      </c>
      <c r="CZ16" t="s">
        <v>320</v>
      </c>
      <c r="DA16" t="s">
        <v>321</v>
      </c>
      <c r="DB16" t="s">
        <v>321</v>
      </c>
      <c r="DC16" t="s">
        <v>321</v>
      </c>
      <c r="DD16" t="s">
        <v>332</v>
      </c>
      <c r="DE16" t="s">
        <v>321</v>
      </c>
      <c r="DF16" t="s">
        <v>321</v>
      </c>
      <c r="DG16" t="s">
        <v>332</v>
      </c>
      <c r="DH16" t="s">
        <v>332</v>
      </c>
      <c r="DI16" t="s">
        <v>324</v>
      </c>
      <c r="DJ16" t="s">
        <v>324</v>
      </c>
      <c r="DK16" t="s">
        <v>323</v>
      </c>
      <c r="DL16" t="s">
        <v>323</v>
      </c>
      <c r="DM16" t="s">
        <v>320</v>
      </c>
      <c r="DR16" t="s">
        <v>320</v>
      </c>
      <c r="DU16" t="s">
        <v>323</v>
      </c>
      <c r="DV16" t="s">
        <v>323</v>
      </c>
      <c r="DW16" t="s">
        <v>323</v>
      </c>
      <c r="DX16" t="s">
        <v>323</v>
      </c>
      <c r="DY16" t="s">
        <v>323</v>
      </c>
      <c r="DZ16" t="s">
        <v>320</v>
      </c>
      <c r="EA16" t="s">
        <v>320</v>
      </c>
      <c r="EB16" t="s">
        <v>320</v>
      </c>
      <c r="EC16" t="s">
        <v>318</v>
      </c>
      <c r="EE16" t="s">
        <v>334</v>
      </c>
      <c r="EF16" t="s">
        <v>334</v>
      </c>
      <c r="EH16" t="s">
        <v>318</v>
      </c>
      <c r="EI16" t="s">
        <v>335</v>
      </c>
      <c r="EL16" t="s">
        <v>336</v>
      </c>
      <c r="EM16" t="s">
        <v>337</v>
      </c>
      <c r="EN16" t="s">
        <v>336</v>
      </c>
      <c r="EO16" t="s">
        <v>337</v>
      </c>
      <c r="EP16" t="s">
        <v>325</v>
      </c>
      <c r="EQ16" t="s">
        <v>325</v>
      </c>
      <c r="ER16" t="s">
        <v>320</v>
      </c>
      <c r="ES16" t="s">
        <v>338</v>
      </c>
      <c r="ET16" t="s">
        <v>320</v>
      </c>
      <c r="EV16" t="s">
        <v>319</v>
      </c>
      <c r="EW16" t="s">
        <v>339</v>
      </c>
      <c r="EX16" t="s">
        <v>319</v>
      </c>
      <c r="FC16" t="s">
        <v>340</v>
      </c>
      <c r="FD16" t="s">
        <v>340</v>
      </c>
      <c r="FQ16" t="s">
        <v>340</v>
      </c>
      <c r="FR16" t="s">
        <v>340</v>
      </c>
      <c r="FS16" t="s">
        <v>341</v>
      </c>
      <c r="FT16" t="s">
        <v>341</v>
      </c>
      <c r="FU16" t="s">
        <v>323</v>
      </c>
      <c r="FV16" t="s">
        <v>323</v>
      </c>
      <c r="FW16" t="s">
        <v>325</v>
      </c>
      <c r="FX16" t="s">
        <v>323</v>
      </c>
      <c r="FY16" t="s">
        <v>332</v>
      </c>
      <c r="FZ16" t="s">
        <v>325</v>
      </c>
      <c r="GA16" t="s">
        <v>325</v>
      </c>
      <c r="GC16" t="s">
        <v>340</v>
      </c>
      <c r="GD16" t="s">
        <v>340</v>
      </c>
      <c r="GE16" t="s">
        <v>340</v>
      </c>
      <c r="GF16" t="s">
        <v>340</v>
      </c>
      <c r="GG16" t="s">
        <v>340</v>
      </c>
      <c r="GH16" t="s">
        <v>340</v>
      </c>
      <c r="GI16" t="s">
        <v>340</v>
      </c>
      <c r="GJ16" t="s">
        <v>342</v>
      </c>
      <c r="GK16" t="s">
        <v>343</v>
      </c>
      <c r="GL16" t="s">
        <v>343</v>
      </c>
      <c r="GM16" t="s">
        <v>343</v>
      </c>
      <c r="GN16" t="s">
        <v>340</v>
      </c>
      <c r="GO16" t="s">
        <v>340</v>
      </c>
      <c r="GP16" t="s">
        <v>340</v>
      </c>
      <c r="GQ16" t="s">
        <v>340</v>
      </c>
      <c r="GR16" t="s">
        <v>340</v>
      </c>
      <c r="GS16" t="s">
        <v>340</v>
      </c>
      <c r="GT16" t="s">
        <v>340</v>
      </c>
      <c r="GU16" t="s">
        <v>340</v>
      </c>
      <c r="GV16" t="s">
        <v>340</v>
      </c>
      <c r="GW16" t="s">
        <v>340</v>
      </c>
      <c r="GX16" t="s">
        <v>340</v>
      </c>
      <c r="GY16" t="s">
        <v>340</v>
      </c>
      <c r="HF16" t="s">
        <v>340</v>
      </c>
      <c r="HG16" t="s">
        <v>325</v>
      </c>
      <c r="HH16" t="s">
        <v>325</v>
      </c>
      <c r="HI16" t="s">
        <v>336</v>
      </c>
      <c r="HJ16" t="s">
        <v>337</v>
      </c>
      <c r="HL16" t="s">
        <v>326</v>
      </c>
      <c r="HM16" t="s">
        <v>326</v>
      </c>
      <c r="HN16" t="s">
        <v>323</v>
      </c>
      <c r="HO16" t="s">
        <v>323</v>
      </c>
      <c r="HP16" t="s">
        <v>323</v>
      </c>
      <c r="HQ16" t="s">
        <v>323</v>
      </c>
      <c r="HR16" t="s">
        <v>323</v>
      </c>
      <c r="HS16" t="s">
        <v>325</v>
      </c>
      <c r="HT16" t="s">
        <v>325</v>
      </c>
      <c r="HU16" t="s">
        <v>325</v>
      </c>
      <c r="HV16" t="s">
        <v>323</v>
      </c>
      <c r="HW16" t="s">
        <v>321</v>
      </c>
      <c r="HX16" t="s">
        <v>332</v>
      </c>
      <c r="HY16" t="s">
        <v>325</v>
      </c>
      <c r="HZ16" t="s">
        <v>325</v>
      </c>
    </row>
    <row r="17" spans="1:234" x14ac:dyDescent="0.25">
      <c r="A17">
        <v>1</v>
      </c>
      <c r="B17">
        <v>1566751523.5</v>
      </c>
      <c r="C17">
        <v>0</v>
      </c>
      <c r="D17" t="s">
        <v>344</v>
      </c>
      <c r="E17" t="s">
        <v>345</v>
      </c>
      <c r="F17" t="s">
        <v>346</v>
      </c>
      <c r="G17" t="s">
        <v>347</v>
      </c>
      <c r="H17" t="s">
        <v>348</v>
      </c>
      <c r="I17">
        <v>1566751523.5</v>
      </c>
      <c r="J17">
        <f t="shared" ref="J17:J26" si="0">CP17*AK17*(CN17-CO17)/(100*CH17*(1000-AK17*CN17))</f>
        <v>3.4941242524102198E-3</v>
      </c>
      <c r="K17">
        <f t="shared" ref="K17:K26" si="1">CP17*AK17*(CM17-CL17*(1000-AK17*CO17)/(1000-AK17*CN17))/(100*CH17)</f>
        <v>32.895368502965489</v>
      </c>
      <c r="L17">
        <f t="shared" ref="L17:L26" si="2">CL17 - IF(AK17&gt;1, K17*CH17*100/(AM17*CX17), 0)</f>
        <v>359.108</v>
      </c>
      <c r="M17">
        <f t="shared" ref="M17:M26" si="3">((S17-J17/2)*L17-K17)/(S17+J17/2)</f>
        <v>92.334958744444123</v>
      </c>
      <c r="N17">
        <f t="shared" ref="N17:N26" si="4">M17*(CQ17+CR17)/1000</f>
        <v>9.2324423048646498</v>
      </c>
      <c r="O17">
        <f t="shared" ref="O17:O26" si="5">(CL17 - IF(AK17&gt;1, K17*CH17*100/(AM17*CX17), 0))*(CQ17+CR17)/1000</f>
        <v>35.9067024699876</v>
      </c>
      <c r="P17">
        <f t="shared" ref="P17:P26" si="6">2/((1/R17-1/Q17)+SIGN(R17)*SQRT((1/R17-1/Q17)*(1/R17-1/Q17) + 4*CI17/((CI17+1)*(CI17+1))*(2*1/R17*1/Q17-1/Q17*1/Q17)))</f>
        <v>0.21098144759240348</v>
      </c>
      <c r="Q17">
        <f t="shared" ref="Q17:Q26" si="7">AH17+AG17*CH17+AF17*CH17*CH17</f>
        <v>2.255726609484602</v>
      </c>
      <c r="R17">
        <f t="shared" ref="R17:R26" si="8">J17*(1000-(1000*0.61365*EXP(17.502*V17/(240.97+V17))/(CQ17+CR17)+CN17)/2)/(1000*0.61365*EXP(17.502*V17/(240.97+V17))/(CQ17+CR17)-CN17)</f>
        <v>0.20059951010257943</v>
      </c>
      <c r="S17">
        <f t="shared" ref="S17:S26" si="9">1/((CI17+1)/(P17/1.6)+1/(Q17/1.37)) + CI17/((CI17+1)/(P17/1.6) + CI17/(Q17/1.37))</f>
        <v>0.12626488508657871</v>
      </c>
      <c r="T17">
        <f t="shared" ref="T17:T26" si="10">(CE17*CG17)</f>
        <v>330.42607566447805</v>
      </c>
      <c r="U17">
        <f t="shared" ref="U17:U26" si="11">(CS17+(T17+2*0.95*0.0000000567*(((CS17+$B$7)+273)^4-(CS17+273)^4)-44100*J17)/(1.84*29.3*Q17+8*0.95*0.0000000567*(CS17+273)^3))</f>
        <v>27.559167483472041</v>
      </c>
      <c r="V17">
        <f t="shared" ref="V17:V26" si="12">($C$7*CT17+$D$7*CU17+$E$7*U17)</f>
        <v>27.020499999999998</v>
      </c>
      <c r="W17">
        <f t="shared" ref="W17:W26" si="13">0.61365*EXP(17.502*V17/(240.97+V17))</f>
        <v>3.5834713226652082</v>
      </c>
      <c r="X17">
        <f t="shared" ref="X17:X26" si="14">(Y17/Z17*100)</f>
        <v>55.225029816678074</v>
      </c>
      <c r="Y17">
        <f t="shared" ref="Y17:Y26" si="15">CN17*(CQ17+CR17)/1000</f>
        <v>1.8894943784198697</v>
      </c>
      <c r="Z17">
        <f t="shared" ref="Z17:Z26" si="16">0.61365*EXP(17.502*CS17/(240.97+CS17))</f>
        <v>3.4214456464616312</v>
      </c>
      <c r="AA17">
        <f t="shared" ref="AA17:AA26" si="17">(W17-CN17*(CQ17+CR17)/1000)</f>
        <v>1.6939769442453385</v>
      </c>
      <c r="AB17">
        <f t="shared" ref="AB17:AB26" si="18">(-J17*44100)</f>
        <v>-154.09087953129068</v>
      </c>
      <c r="AC17">
        <f t="shared" ref="AC17:AC26" si="19">2*29.3*Q17*0.92*(CS17-V17)</f>
        <v>-95.537391821651241</v>
      </c>
      <c r="AD17">
        <f t="shared" ref="AD17:AD26" si="20">2*0.95*0.0000000567*(((CS17+$B$7)+273)^4-(V17+273)^4)</f>
        <v>-9.1063587176696181</v>
      </c>
      <c r="AE17">
        <f t="shared" ref="AE17:AE26" si="21">T17+AD17+AB17+AC17</f>
        <v>71.691445593866533</v>
      </c>
      <c r="AF17">
        <v>-4.1338093713054601E-2</v>
      </c>
      <c r="AG17">
        <v>4.6405631608811303E-2</v>
      </c>
      <c r="AH17">
        <v>3.4654641935016999</v>
      </c>
      <c r="AI17">
        <v>0</v>
      </c>
      <c r="AJ17">
        <v>0</v>
      </c>
      <c r="AK17">
        <f t="shared" ref="AK17:AK26" si="22">IF(AI17*$H$13&gt;=AM17,1,(AM17/(AM17-AI17*$H$13)))</f>
        <v>1</v>
      </c>
      <c r="AL17">
        <f t="shared" ref="AL17:AL26" si="23">(AK17-1)*100</f>
        <v>0</v>
      </c>
      <c r="AM17">
        <f t="shared" ref="AM17:AM26" si="24">MAX(0,($B$13+$C$13*CX17)/(1+$D$13*CX17)*CQ17/(CS17+273)*$E$13)</f>
        <v>52851.707243303899</v>
      </c>
      <c r="AN17" t="s">
        <v>349</v>
      </c>
      <c r="AO17">
        <v>0</v>
      </c>
      <c r="AP17">
        <v>0</v>
      </c>
      <c r="AQ17">
        <f t="shared" ref="AQ17:AQ26" si="25">AP17-AO17</f>
        <v>0</v>
      </c>
      <c r="AR17" t="e">
        <f t="shared" ref="AR17:AR26" si="26">AQ17/AP17</f>
        <v>#DIV/0!</v>
      </c>
      <c r="AS17">
        <v>0</v>
      </c>
      <c r="AT17" t="s">
        <v>349</v>
      </c>
      <c r="AU17">
        <v>0</v>
      </c>
      <c r="AV17">
        <v>0</v>
      </c>
      <c r="AW17" t="e">
        <f t="shared" ref="AW17:AW26" si="27">1-AU17/AV17</f>
        <v>#DIV/0!</v>
      </c>
      <c r="AX17">
        <v>0.5</v>
      </c>
      <c r="AY17">
        <f t="shared" ref="AY17:AY26" si="28">CE17</f>
        <v>1685.984099581113</v>
      </c>
      <c r="AZ17">
        <f t="shared" ref="AZ17:AZ26" si="29">K17</f>
        <v>32.895368502965489</v>
      </c>
      <c r="BA17" t="e">
        <f t="shared" ref="BA17:BA26" si="30">AW17*AX17*AY17</f>
        <v>#DIV/0!</v>
      </c>
      <c r="BB17" t="e">
        <f t="shared" ref="BB17:BB26" si="31">BG17/AV17</f>
        <v>#DIV/0!</v>
      </c>
      <c r="BC17">
        <f t="shared" ref="BC17:BC26" si="32">(AZ17-AS17)/AY17</f>
        <v>1.9511078729116383E-2</v>
      </c>
      <c r="BD17" t="e">
        <f t="shared" ref="BD17:BD26" si="33">(AP17-AV17)/AV17</f>
        <v>#DIV/0!</v>
      </c>
      <c r="BE17" t="s">
        <v>349</v>
      </c>
      <c r="BF17">
        <v>0</v>
      </c>
      <c r="BG17">
        <f t="shared" ref="BG17:BG26" si="34">AV17-BF17</f>
        <v>0</v>
      </c>
      <c r="BH17" t="e">
        <f t="shared" ref="BH17:BH26" si="35">(AV17-AU17)/(AV17-BF17)</f>
        <v>#DIV/0!</v>
      </c>
      <c r="BI17" t="e">
        <f t="shared" ref="BI17:BI26" si="36">(AP17-AV17)/(AP17-BF17)</f>
        <v>#DIV/0!</v>
      </c>
      <c r="BJ17" t="e">
        <f t="shared" ref="BJ17:BJ26" si="37">(AV17-AU17)/(AV17-AO17)</f>
        <v>#DIV/0!</v>
      </c>
      <c r="BK17" t="e">
        <f t="shared" ref="BK17:BK26" si="38">(AP17-AV17)/(AP17-AO17)</f>
        <v>#DIV/0!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f t="shared" ref="CD17:CD26" si="39">$B$11*CY17+$C$11*CZ17+$F$11*DM17</f>
        <v>2000</v>
      </c>
      <c r="CE17">
        <f t="shared" ref="CE17:CE26" si="40">CD17*CF17</f>
        <v>1685.984099581113</v>
      </c>
      <c r="CF17">
        <f t="shared" ref="CF17:CF26" si="41">($B$11*$D$9+$C$11*$D$9+$F$11*((DZ17+DR17)/MAX(DZ17+DR17+EA17, 0.1)*$I$9+EA17/MAX(DZ17+DR17+EA17, 0.1)*$J$9))/($B$11+$C$11+$F$11)</f>
        <v>0.84299204979055653</v>
      </c>
      <c r="CG17">
        <f t="shared" ref="CG17:CG26" si="42">($B$11*$K$9+$C$11*$K$9+$F$11*((DZ17+DR17)/MAX(DZ17+DR17+EA17, 0.1)*$P$9+EA17/MAX(DZ17+DR17+EA17, 0.1)*$Q$9))/($B$11+$C$11+$F$11)</f>
        <v>0.19598409958111304</v>
      </c>
      <c r="CH17">
        <v>6</v>
      </c>
      <c r="CI17">
        <v>0.5</v>
      </c>
      <c r="CJ17" t="s">
        <v>350</v>
      </c>
      <c r="CK17">
        <v>1566751523.5</v>
      </c>
      <c r="CL17">
        <v>359.108</v>
      </c>
      <c r="CM17">
        <v>400.09300000000002</v>
      </c>
      <c r="CN17">
        <v>18.897099999999998</v>
      </c>
      <c r="CO17">
        <v>14.7829</v>
      </c>
      <c r="CP17">
        <v>499.94099999999997</v>
      </c>
      <c r="CQ17">
        <v>99.888599999999997</v>
      </c>
      <c r="CR17">
        <v>9.9989700000000001E-2</v>
      </c>
      <c r="CS17">
        <v>26.2349</v>
      </c>
      <c r="CT17">
        <v>27.020499999999998</v>
      </c>
      <c r="CU17">
        <v>999.9</v>
      </c>
      <c r="CV17">
        <v>0</v>
      </c>
      <c r="CW17">
        <v>0</v>
      </c>
      <c r="CX17">
        <v>9980</v>
      </c>
      <c r="CY17">
        <v>0</v>
      </c>
      <c r="CZ17">
        <v>1718.94</v>
      </c>
      <c r="DA17">
        <v>-40.985199999999999</v>
      </c>
      <c r="DB17">
        <v>366.02499999999998</v>
      </c>
      <c r="DC17">
        <v>406.09699999999998</v>
      </c>
      <c r="DD17">
        <v>4.1141899999999998</v>
      </c>
      <c r="DE17">
        <v>335.61799999999999</v>
      </c>
      <c r="DF17">
        <v>400.09300000000002</v>
      </c>
      <c r="DG17">
        <v>18.8491</v>
      </c>
      <c r="DH17">
        <v>14.7829</v>
      </c>
      <c r="DI17">
        <v>1.88761</v>
      </c>
      <c r="DJ17">
        <v>1.47665</v>
      </c>
      <c r="DK17">
        <v>16.5318</v>
      </c>
      <c r="DL17">
        <v>12.7285</v>
      </c>
      <c r="DM17">
        <v>2000</v>
      </c>
      <c r="DN17">
        <v>0.90001399999999998</v>
      </c>
      <c r="DO17">
        <v>9.9986400000000003E-2</v>
      </c>
      <c r="DP17">
        <v>0</v>
      </c>
      <c r="DQ17">
        <v>736.87099999999998</v>
      </c>
      <c r="DR17">
        <v>5.00014</v>
      </c>
      <c r="DS17">
        <v>18612.2</v>
      </c>
      <c r="DT17">
        <v>16922.900000000001</v>
      </c>
      <c r="DU17">
        <v>43.811999999999998</v>
      </c>
      <c r="DV17">
        <v>44.875</v>
      </c>
      <c r="DW17">
        <v>44.25</v>
      </c>
      <c r="DX17">
        <v>43.811999999999998</v>
      </c>
      <c r="DY17">
        <v>45.625</v>
      </c>
      <c r="DZ17">
        <v>1795.53</v>
      </c>
      <c r="EA17">
        <v>199.47</v>
      </c>
      <c r="EB17">
        <v>0</v>
      </c>
      <c r="EC17">
        <v>1566751490.5</v>
      </c>
      <c r="ED17">
        <v>737.65542307692294</v>
      </c>
      <c r="EE17">
        <v>-6.1931965874584796</v>
      </c>
      <c r="EF17">
        <v>113.200000227153</v>
      </c>
      <c r="EG17">
        <v>18610.349999999999</v>
      </c>
      <c r="EH17">
        <v>15</v>
      </c>
      <c r="EI17">
        <v>1566751489</v>
      </c>
      <c r="EJ17" t="s">
        <v>351</v>
      </c>
      <c r="EK17">
        <v>28</v>
      </c>
      <c r="EL17">
        <v>23.49</v>
      </c>
      <c r="EM17">
        <v>4.8000000000000001E-2</v>
      </c>
      <c r="EN17">
        <v>400</v>
      </c>
      <c r="EO17">
        <v>15</v>
      </c>
      <c r="EP17">
        <v>0.05</v>
      </c>
      <c r="EQ17">
        <v>0.02</v>
      </c>
      <c r="ER17">
        <v>32.559624822715001</v>
      </c>
      <c r="ES17">
        <v>3.3606564537963401</v>
      </c>
      <c r="ET17">
        <v>1.7630543298352499</v>
      </c>
      <c r="EU17">
        <v>0</v>
      </c>
      <c r="EV17">
        <v>0.206459395415973</v>
      </c>
      <c r="EW17">
        <v>0.109335288523424</v>
      </c>
      <c r="EX17">
        <v>2.2532864384762302E-2</v>
      </c>
      <c r="EY17">
        <v>0</v>
      </c>
      <c r="EZ17">
        <v>0</v>
      </c>
      <c r="FA17">
        <v>2</v>
      </c>
      <c r="FB17" t="s">
        <v>352</v>
      </c>
      <c r="FC17">
        <v>2.9149600000000002</v>
      </c>
      <c r="FD17">
        <v>2.7245300000000001</v>
      </c>
      <c r="FE17">
        <v>8.1083199999999994E-2</v>
      </c>
      <c r="FF17">
        <v>9.2151399999999994E-2</v>
      </c>
      <c r="FG17">
        <v>9.6725900000000004E-2</v>
      </c>
      <c r="FH17">
        <v>8.0031400000000003E-2</v>
      </c>
      <c r="FI17">
        <v>24278</v>
      </c>
      <c r="FJ17">
        <v>22035.200000000001</v>
      </c>
      <c r="FK17">
        <v>24388.5</v>
      </c>
      <c r="FL17">
        <v>22920.3</v>
      </c>
      <c r="FM17">
        <v>30960.400000000001</v>
      </c>
      <c r="FN17">
        <v>29460.799999999999</v>
      </c>
      <c r="FO17">
        <v>35323.4</v>
      </c>
      <c r="FP17">
        <v>33061.800000000003</v>
      </c>
      <c r="FQ17">
        <v>2.0179</v>
      </c>
      <c r="FR17">
        <v>1.89235</v>
      </c>
      <c r="FS17">
        <v>7.6681399999999997E-2</v>
      </c>
      <c r="FT17">
        <v>0</v>
      </c>
      <c r="FU17">
        <v>25.7652</v>
      </c>
      <c r="FV17">
        <v>999.9</v>
      </c>
      <c r="FW17">
        <v>48.613999999999997</v>
      </c>
      <c r="FX17">
        <v>30.192</v>
      </c>
      <c r="FY17">
        <v>20.964400000000001</v>
      </c>
      <c r="FZ17">
        <v>60.777299999999997</v>
      </c>
      <c r="GA17">
        <v>26.790900000000001</v>
      </c>
      <c r="GB17">
        <v>1</v>
      </c>
      <c r="GC17">
        <v>7.4377499999999999E-2</v>
      </c>
      <c r="GD17">
        <v>2.6255899999999999</v>
      </c>
      <c r="GE17">
        <v>20.174900000000001</v>
      </c>
      <c r="GF17">
        <v>5.2527799999999996</v>
      </c>
      <c r="GG17">
        <v>12.0519</v>
      </c>
      <c r="GH17">
        <v>4.9815500000000004</v>
      </c>
      <c r="GI17">
        <v>3.30003</v>
      </c>
      <c r="GJ17">
        <v>422.9</v>
      </c>
      <c r="GK17">
        <v>9999</v>
      </c>
      <c r="GL17">
        <v>9999</v>
      </c>
      <c r="GM17">
        <v>9999</v>
      </c>
      <c r="GN17">
        <v>1.87927</v>
      </c>
      <c r="GO17">
        <v>1.87714</v>
      </c>
      <c r="GP17">
        <v>1.87469</v>
      </c>
      <c r="GQ17">
        <v>1.8750199999999999</v>
      </c>
      <c r="GR17">
        <v>1.8754500000000001</v>
      </c>
      <c r="GS17">
        <v>1.8742399999999999</v>
      </c>
      <c r="GT17">
        <v>1.87117</v>
      </c>
      <c r="GU17">
        <v>1.8755999999999999</v>
      </c>
      <c r="GV17" t="s">
        <v>353</v>
      </c>
      <c r="GW17" t="s">
        <v>19</v>
      </c>
      <c r="GX17" t="s">
        <v>19</v>
      </c>
      <c r="GY17" t="s">
        <v>19</v>
      </c>
      <c r="GZ17" t="s">
        <v>354</v>
      </c>
      <c r="HA17" t="s">
        <v>355</v>
      </c>
      <c r="HB17" t="s">
        <v>356</v>
      </c>
      <c r="HC17" t="s">
        <v>356</v>
      </c>
      <c r="HD17" t="s">
        <v>356</v>
      </c>
      <c r="HE17" t="s">
        <v>356</v>
      </c>
      <c r="HF17">
        <v>0</v>
      </c>
      <c r="HG17">
        <v>100</v>
      </c>
      <c r="HH17">
        <v>100</v>
      </c>
      <c r="HI17">
        <v>23.49</v>
      </c>
      <c r="HJ17">
        <v>4.8000000000000001E-2</v>
      </c>
      <c r="HK17">
        <v>2</v>
      </c>
      <c r="HL17">
        <v>504.464</v>
      </c>
      <c r="HM17">
        <v>490.98599999999999</v>
      </c>
      <c r="HN17">
        <v>21.532699999999998</v>
      </c>
      <c r="HO17">
        <v>28.085599999999999</v>
      </c>
      <c r="HP17">
        <v>30.001899999999999</v>
      </c>
      <c r="HQ17">
        <v>27.8996</v>
      </c>
      <c r="HR17">
        <v>27.884799999999998</v>
      </c>
      <c r="HS17">
        <v>20.017399999999999</v>
      </c>
      <c r="HT17">
        <v>35.531399999999998</v>
      </c>
      <c r="HU17">
        <v>0</v>
      </c>
      <c r="HV17">
        <v>21.4589</v>
      </c>
      <c r="HW17">
        <v>400</v>
      </c>
      <c r="HX17">
        <v>14.745699999999999</v>
      </c>
      <c r="HY17">
        <v>101.39400000000001</v>
      </c>
      <c r="HZ17">
        <v>101.63200000000001</v>
      </c>
    </row>
    <row r="18" spans="1:234" x14ac:dyDescent="0.25">
      <c r="A18">
        <v>2</v>
      </c>
      <c r="B18">
        <v>1566751644</v>
      </c>
      <c r="C18">
        <v>120.5</v>
      </c>
      <c r="D18" t="s">
        <v>357</v>
      </c>
      <c r="E18" t="s">
        <v>358</v>
      </c>
      <c r="F18" t="s">
        <v>346</v>
      </c>
      <c r="G18" t="s">
        <v>347</v>
      </c>
      <c r="H18" t="s">
        <v>348</v>
      </c>
      <c r="I18">
        <v>1566751644</v>
      </c>
      <c r="J18">
        <f t="shared" si="0"/>
        <v>3.89998689495487E-3</v>
      </c>
      <c r="K18">
        <f t="shared" si="1"/>
        <v>28.047509262349788</v>
      </c>
      <c r="L18">
        <f t="shared" si="2"/>
        <v>265.08999999999997</v>
      </c>
      <c r="M18">
        <f t="shared" si="3"/>
        <v>63.847424490127487</v>
      </c>
      <c r="N18">
        <f t="shared" si="4"/>
        <v>6.3841131432580038</v>
      </c>
      <c r="O18">
        <f t="shared" si="5"/>
        <v>26.506387166923997</v>
      </c>
      <c r="P18">
        <f t="shared" si="6"/>
        <v>0.2395315934464822</v>
      </c>
      <c r="Q18">
        <f t="shared" si="7"/>
        <v>2.2636012072316078</v>
      </c>
      <c r="R18">
        <f t="shared" si="8"/>
        <v>0.22628826202911526</v>
      </c>
      <c r="S18">
        <f t="shared" si="9"/>
        <v>0.14255897397480996</v>
      </c>
      <c r="T18">
        <f t="shared" si="10"/>
        <v>330.42514238583277</v>
      </c>
      <c r="U18">
        <f t="shared" si="11"/>
        <v>27.237350794501886</v>
      </c>
      <c r="V18">
        <f t="shared" si="12"/>
        <v>26.932700000000001</v>
      </c>
      <c r="W18">
        <f t="shared" si="13"/>
        <v>3.5650367473553688</v>
      </c>
      <c r="X18">
        <f t="shared" si="14"/>
        <v>55.806111774039913</v>
      </c>
      <c r="Y18">
        <f t="shared" si="15"/>
        <v>1.8887438195034798</v>
      </c>
      <c r="Z18">
        <f t="shared" si="16"/>
        <v>3.3844748531326498</v>
      </c>
      <c r="AA18">
        <f t="shared" si="17"/>
        <v>1.676292927851889</v>
      </c>
      <c r="AB18">
        <f t="shared" si="18"/>
        <v>-171.98942206750976</v>
      </c>
      <c r="AC18">
        <f t="shared" si="19"/>
        <v>-107.58629251941269</v>
      </c>
      <c r="AD18">
        <f t="shared" si="20"/>
        <v>-10.205268056704471</v>
      </c>
      <c r="AE18">
        <f t="shared" si="21"/>
        <v>40.644159742205829</v>
      </c>
      <c r="AF18">
        <v>-4.1550917640379201E-2</v>
      </c>
      <c r="AG18">
        <v>4.6644545111633198E-2</v>
      </c>
      <c r="AH18">
        <v>3.4795669716154598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53145.304982528127</v>
      </c>
      <c r="AN18" t="s">
        <v>349</v>
      </c>
      <c r="AO18">
        <v>0</v>
      </c>
      <c r="AP18">
        <v>0</v>
      </c>
      <c r="AQ18">
        <f t="shared" si="25"/>
        <v>0</v>
      </c>
      <c r="AR18" t="e">
        <f t="shared" si="26"/>
        <v>#DIV/0!</v>
      </c>
      <c r="AS18">
        <v>0</v>
      </c>
      <c r="AT18" t="s">
        <v>349</v>
      </c>
      <c r="AU18">
        <v>0</v>
      </c>
      <c r="AV18">
        <v>0</v>
      </c>
      <c r="AW18" t="e">
        <f t="shared" si="27"/>
        <v>#DIV/0!</v>
      </c>
      <c r="AX18">
        <v>0.5</v>
      </c>
      <c r="AY18">
        <f t="shared" si="28"/>
        <v>1685.9684995810248</v>
      </c>
      <c r="AZ18">
        <f t="shared" si="29"/>
        <v>28.047509262349788</v>
      </c>
      <c r="BA18" t="e">
        <f t="shared" si="30"/>
        <v>#DIV/0!</v>
      </c>
      <c r="BB18" t="e">
        <f t="shared" si="31"/>
        <v>#DIV/0!</v>
      </c>
      <c r="BC18">
        <f t="shared" si="32"/>
        <v>1.6635844186483787E-2</v>
      </c>
      <c r="BD18" t="e">
        <f t="shared" si="33"/>
        <v>#DIV/0!</v>
      </c>
      <c r="BE18" t="s">
        <v>349</v>
      </c>
      <c r="BF18">
        <v>0</v>
      </c>
      <c r="BG18">
        <f t="shared" si="34"/>
        <v>0</v>
      </c>
      <c r="BH18" t="e">
        <f t="shared" si="35"/>
        <v>#DIV/0!</v>
      </c>
      <c r="BI18" t="e">
        <f t="shared" si="36"/>
        <v>#DIV/0!</v>
      </c>
      <c r="BJ18" t="e">
        <f t="shared" si="37"/>
        <v>#DIV/0!</v>
      </c>
      <c r="BK18" t="e">
        <f t="shared" si="38"/>
        <v>#DIV/0!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f t="shared" si="39"/>
        <v>1999.98</v>
      </c>
      <c r="CE18">
        <f t="shared" si="40"/>
        <v>1685.9684995810248</v>
      </c>
      <c r="CF18">
        <f t="shared" si="41"/>
        <v>0.84299267971730962</v>
      </c>
      <c r="CG18">
        <f t="shared" si="42"/>
        <v>0.1959853594346192</v>
      </c>
      <c r="CH18">
        <v>6</v>
      </c>
      <c r="CI18">
        <v>0.5</v>
      </c>
      <c r="CJ18" t="s">
        <v>350</v>
      </c>
      <c r="CK18">
        <v>1566751644</v>
      </c>
      <c r="CL18">
        <v>265.08999999999997</v>
      </c>
      <c r="CM18">
        <v>299.98700000000002</v>
      </c>
      <c r="CN18">
        <v>18.889299999999999</v>
      </c>
      <c r="CO18">
        <v>14.297800000000001</v>
      </c>
      <c r="CP18">
        <v>500.00900000000001</v>
      </c>
      <c r="CQ18">
        <v>99.8904</v>
      </c>
      <c r="CR18">
        <v>9.9743600000000002E-2</v>
      </c>
      <c r="CS18">
        <v>26.051100000000002</v>
      </c>
      <c r="CT18">
        <v>26.932700000000001</v>
      </c>
      <c r="CU18">
        <v>999.9</v>
      </c>
      <c r="CV18">
        <v>0</v>
      </c>
      <c r="CW18">
        <v>0</v>
      </c>
      <c r="CX18">
        <v>10031.200000000001</v>
      </c>
      <c r="CY18">
        <v>0</v>
      </c>
      <c r="CZ18">
        <v>1445.13</v>
      </c>
      <c r="DA18">
        <v>-34.896500000000003</v>
      </c>
      <c r="DB18">
        <v>270.19400000000002</v>
      </c>
      <c r="DC18">
        <v>304.33800000000002</v>
      </c>
      <c r="DD18">
        <v>4.5915699999999999</v>
      </c>
      <c r="DE18">
        <v>243.77699999999999</v>
      </c>
      <c r="DF18">
        <v>299.98700000000002</v>
      </c>
      <c r="DG18">
        <v>18.8443</v>
      </c>
      <c r="DH18">
        <v>14.297800000000001</v>
      </c>
      <c r="DI18">
        <v>1.88686</v>
      </c>
      <c r="DJ18">
        <v>1.42821</v>
      </c>
      <c r="DK18">
        <v>16.525600000000001</v>
      </c>
      <c r="DL18">
        <v>12.220499999999999</v>
      </c>
      <c r="DM18">
        <v>1999.98</v>
      </c>
      <c r="DN18">
        <v>0.89999600000000002</v>
      </c>
      <c r="DO18">
        <v>0.100004</v>
      </c>
      <c r="DP18">
        <v>0</v>
      </c>
      <c r="DQ18">
        <v>722.55</v>
      </c>
      <c r="DR18">
        <v>5.00014</v>
      </c>
      <c r="DS18">
        <v>17764.900000000001</v>
      </c>
      <c r="DT18">
        <v>16922.599999999999</v>
      </c>
      <c r="DU18">
        <v>43.936999999999998</v>
      </c>
      <c r="DV18">
        <v>44.936999999999998</v>
      </c>
      <c r="DW18">
        <v>44.436999999999998</v>
      </c>
      <c r="DX18">
        <v>43.936999999999998</v>
      </c>
      <c r="DY18">
        <v>45.686999999999998</v>
      </c>
      <c r="DZ18">
        <v>1795.47</v>
      </c>
      <c r="EA18">
        <v>199.51</v>
      </c>
      <c r="EB18">
        <v>0</v>
      </c>
      <c r="EC18">
        <v>1566751611.0999999</v>
      </c>
      <c r="ED18">
        <v>722.228269230769</v>
      </c>
      <c r="EE18">
        <v>1.62164102644785</v>
      </c>
      <c r="EF18">
        <v>-331.43248038957199</v>
      </c>
      <c r="EG18">
        <v>17755.7846153846</v>
      </c>
      <c r="EH18">
        <v>15</v>
      </c>
      <c r="EI18">
        <v>1566751594</v>
      </c>
      <c r="EJ18" t="s">
        <v>359</v>
      </c>
      <c r="EK18">
        <v>29</v>
      </c>
      <c r="EL18">
        <v>21.312999999999999</v>
      </c>
      <c r="EM18">
        <v>4.4999999999999998E-2</v>
      </c>
      <c r="EN18">
        <v>300</v>
      </c>
      <c r="EO18">
        <v>15</v>
      </c>
      <c r="EP18">
        <v>0.11</v>
      </c>
      <c r="EQ18">
        <v>0.03</v>
      </c>
      <c r="ER18">
        <v>27.3279737644881</v>
      </c>
      <c r="ES18">
        <v>3.4147429405032002</v>
      </c>
      <c r="ET18">
        <v>0.48670008525240999</v>
      </c>
      <c r="EU18">
        <v>0</v>
      </c>
      <c r="EV18">
        <v>0.22857241361823299</v>
      </c>
      <c r="EW18">
        <v>4.1735039430024302E-2</v>
      </c>
      <c r="EX18">
        <v>6.0658114287402299E-3</v>
      </c>
      <c r="EY18">
        <v>1</v>
      </c>
      <c r="EZ18">
        <v>1</v>
      </c>
      <c r="FA18">
        <v>2</v>
      </c>
      <c r="FB18" t="s">
        <v>360</v>
      </c>
      <c r="FC18">
        <v>2.915</v>
      </c>
      <c r="FD18">
        <v>2.7247400000000002</v>
      </c>
      <c r="FE18">
        <v>6.2294000000000002E-2</v>
      </c>
      <c r="FF18">
        <v>7.3360700000000001E-2</v>
      </c>
      <c r="FG18">
        <v>9.6660599999999999E-2</v>
      </c>
      <c r="FH18">
        <v>7.8055299999999994E-2</v>
      </c>
      <c r="FI18">
        <v>24764.799999999999</v>
      </c>
      <c r="FJ18">
        <v>22482.799999999999</v>
      </c>
      <c r="FK18">
        <v>24379.8</v>
      </c>
      <c r="FL18">
        <v>22912.5</v>
      </c>
      <c r="FM18">
        <v>30951.3</v>
      </c>
      <c r="FN18">
        <v>29514.7</v>
      </c>
      <c r="FO18">
        <v>35310.300000000003</v>
      </c>
      <c r="FP18">
        <v>33051.1</v>
      </c>
      <c r="FQ18">
        <v>2.0166200000000001</v>
      </c>
      <c r="FR18">
        <v>1.8867499999999999</v>
      </c>
      <c r="FS18">
        <v>7.91438E-2</v>
      </c>
      <c r="FT18">
        <v>0</v>
      </c>
      <c r="FU18">
        <v>25.636900000000001</v>
      </c>
      <c r="FV18">
        <v>999.9</v>
      </c>
      <c r="FW18">
        <v>48.688000000000002</v>
      </c>
      <c r="FX18">
        <v>30.292999999999999</v>
      </c>
      <c r="FY18">
        <v>21.116700000000002</v>
      </c>
      <c r="FZ18">
        <v>60.257300000000001</v>
      </c>
      <c r="GA18">
        <v>26.818899999999999</v>
      </c>
      <c r="GB18">
        <v>1</v>
      </c>
      <c r="GC18">
        <v>8.9374999999999996E-2</v>
      </c>
      <c r="GD18">
        <v>2.4575399999999998</v>
      </c>
      <c r="GE18">
        <v>20.176400000000001</v>
      </c>
      <c r="GF18">
        <v>5.2526299999999999</v>
      </c>
      <c r="GG18">
        <v>12.0519</v>
      </c>
      <c r="GH18">
        <v>4.9817</v>
      </c>
      <c r="GI18">
        <v>3.3</v>
      </c>
      <c r="GJ18">
        <v>422.9</v>
      </c>
      <c r="GK18">
        <v>9999</v>
      </c>
      <c r="GL18">
        <v>9999</v>
      </c>
      <c r="GM18">
        <v>9999</v>
      </c>
      <c r="GN18">
        <v>1.87927</v>
      </c>
      <c r="GO18">
        <v>1.87714</v>
      </c>
      <c r="GP18">
        <v>1.87469</v>
      </c>
      <c r="GQ18">
        <v>1.87504</v>
      </c>
      <c r="GR18">
        <v>1.87544</v>
      </c>
      <c r="GS18">
        <v>1.8742399999999999</v>
      </c>
      <c r="GT18">
        <v>1.87117</v>
      </c>
      <c r="GU18">
        <v>1.8755999999999999</v>
      </c>
      <c r="GV18" t="s">
        <v>353</v>
      </c>
      <c r="GW18" t="s">
        <v>19</v>
      </c>
      <c r="GX18" t="s">
        <v>19</v>
      </c>
      <c r="GY18" t="s">
        <v>19</v>
      </c>
      <c r="GZ18" t="s">
        <v>354</v>
      </c>
      <c r="HA18" t="s">
        <v>355</v>
      </c>
      <c r="HB18" t="s">
        <v>356</v>
      </c>
      <c r="HC18" t="s">
        <v>356</v>
      </c>
      <c r="HD18" t="s">
        <v>356</v>
      </c>
      <c r="HE18" t="s">
        <v>356</v>
      </c>
      <c r="HF18">
        <v>0</v>
      </c>
      <c r="HG18">
        <v>100</v>
      </c>
      <c r="HH18">
        <v>100</v>
      </c>
      <c r="HI18">
        <v>21.312999999999999</v>
      </c>
      <c r="HJ18">
        <v>4.4999999999999998E-2</v>
      </c>
      <c r="HK18">
        <v>2</v>
      </c>
      <c r="HL18">
        <v>505.49400000000003</v>
      </c>
      <c r="HM18">
        <v>488.947</v>
      </c>
      <c r="HN18">
        <v>21.281600000000001</v>
      </c>
      <c r="HO18">
        <v>28.284500000000001</v>
      </c>
      <c r="HP18">
        <v>30.000699999999998</v>
      </c>
      <c r="HQ18">
        <v>28.1127</v>
      </c>
      <c r="HR18">
        <v>28.096499999999999</v>
      </c>
      <c r="HS18">
        <v>15.902100000000001</v>
      </c>
      <c r="HT18">
        <v>38.884300000000003</v>
      </c>
      <c r="HU18">
        <v>0</v>
      </c>
      <c r="HV18">
        <v>21.310400000000001</v>
      </c>
      <c r="HW18">
        <v>300</v>
      </c>
      <c r="HX18">
        <v>14.159000000000001</v>
      </c>
      <c r="HY18">
        <v>101.357</v>
      </c>
      <c r="HZ18">
        <v>101.598</v>
      </c>
    </row>
    <row r="19" spans="1:234" x14ac:dyDescent="0.25">
      <c r="A19">
        <v>3</v>
      </c>
      <c r="B19">
        <v>1566751764.5999999</v>
      </c>
      <c r="C19">
        <v>241.09999990463299</v>
      </c>
      <c r="D19" t="s">
        <v>361</v>
      </c>
      <c r="E19" t="s">
        <v>362</v>
      </c>
      <c r="F19" t="s">
        <v>346</v>
      </c>
      <c r="G19" t="s">
        <v>347</v>
      </c>
      <c r="H19" t="s">
        <v>348</v>
      </c>
      <c r="I19">
        <v>1566751764.5999999</v>
      </c>
      <c r="J19">
        <f t="shared" si="0"/>
        <v>4.8988059036827458E-3</v>
      </c>
      <c r="K19">
        <f t="shared" si="1"/>
        <v>22.901367546126082</v>
      </c>
      <c r="L19">
        <f t="shared" si="2"/>
        <v>171.51</v>
      </c>
      <c r="M19">
        <f t="shared" si="3"/>
        <v>40.883682691050765</v>
      </c>
      <c r="N19">
        <f t="shared" si="4"/>
        <v>4.088256125163455</v>
      </c>
      <c r="O19">
        <f t="shared" si="5"/>
        <v>17.150529548070001</v>
      </c>
      <c r="P19">
        <f t="shared" si="6"/>
        <v>0.30528839122030205</v>
      </c>
      <c r="Q19">
        <f t="shared" si="7"/>
        <v>2.2525881565943298</v>
      </c>
      <c r="R19">
        <f t="shared" si="8"/>
        <v>0.28402474236411651</v>
      </c>
      <c r="S19">
        <f t="shared" si="9"/>
        <v>0.17930234689282926</v>
      </c>
      <c r="T19">
        <f t="shared" si="10"/>
        <v>330.45443175292934</v>
      </c>
      <c r="U19">
        <f t="shared" si="11"/>
        <v>27.042298902504271</v>
      </c>
      <c r="V19">
        <f t="shared" si="12"/>
        <v>26.9193</v>
      </c>
      <c r="W19">
        <f t="shared" si="13"/>
        <v>3.5622305641122676</v>
      </c>
      <c r="X19">
        <f t="shared" si="14"/>
        <v>55.25086689821066</v>
      </c>
      <c r="Y19">
        <f t="shared" si="15"/>
        <v>1.8844683076163999</v>
      </c>
      <c r="Z19">
        <f t="shared" si="16"/>
        <v>3.4107488504898549</v>
      </c>
      <c r="AA19">
        <f t="shared" si="17"/>
        <v>1.6777622564958676</v>
      </c>
      <c r="AB19">
        <f t="shared" si="18"/>
        <v>-216.0373403524091</v>
      </c>
      <c r="AC19">
        <f t="shared" si="19"/>
        <v>-89.5509862117365</v>
      </c>
      <c r="AD19">
        <f t="shared" si="20"/>
        <v>-8.5410452717432204</v>
      </c>
      <c r="AE19">
        <f t="shared" si="21"/>
        <v>16.325059917040534</v>
      </c>
      <c r="AF19">
        <v>-4.1253460503338703E-2</v>
      </c>
      <c r="AG19">
        <v>4.6310623416628803E-2</v>
      </c>
      <c r="AH19">
        <v>3.4598489942147501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52757.358235939108</v>
      </c>
      <c r="AN19" t="s">
        <v>349</v>
      </c>
      <c r="AO19">
        <v>0</v>
      </c>
      <c r="AP19">
        <v>0</v>
      </c>
      <c r="AQ19">
        <f t="shared" si="25"/>
        <v>0</v>
      </c>
      <c r="AR19" t="e">
        <f t="shared" si="26"/>
        <v>#DIV/0!</v>
      </c>
      <c r="AS19">
        <v>0</v>
      </c>
      <c r="AT19" t="s">
        <v>349</v>
      </c>
      <c r="AU19">
        <v>0</v>
      </c>
      <c r="AV19">
        <v>0</v>
      </c>
      <c r="AW19" t="e">
        <f t="shared" si="27"/>
        <v>#DIV/0!</v>
      </c>
      <c r="AX19">
        <v>0.5</v>
      </c>
      <c r="AY19">
        <f t="shared" si="28"/>
        <v>1686.1199995810416</v>
      </c>
      <c r="AZ19">
        <f t="shared" si="29"/>
        <v>22.901367546126082</v>
      </c>
      <c r="BA19" t="e">
        <f t="shared" si="30"/>
        <v>#DIV/0!</v>
      </c>
      <c r="BB19" t="e">
        <f t="shared" si="31"/>
        <v>#DIV/0!</v>
      </c>
      <c r="BC19">
        <f t="shared" si="32"/>
        <v>1.358228806479758E-2</v>
      </c>
      <c r="BD19" t="e">
        <f t="shared" si="33"/>
        <v>#DIV/0!</v>
      </c>
      <c r="BE19" t="s">
        <v>349</v>
      </c>
      <c r="BF19">
        <v>0</v>
      </c>
      <c r="BG19">
        <f t="shared" si="34"/>
        <v>0</v>
      </c>
      <c r="BH19" t="e">
        <f t="shared" si="35"/>
        <v>#DIV/0!</v>
      </c>
      <c r="BI19" t="e">
        <f t="shared" si="36"/>
        <v>#DIV/0!</v>
      </c>
      <c r="BJ19" t="e">
        <f t="shared" si="37"/>
        <v>#DIV/0!</v>
      </c>
      <c r="BK19" t="e">
        <f t="shared" si="38"/>
        <v>#DIV/0!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f t="shared" si="39"/>
        <v>2000.16</v>
      </c>
      <c r="CE19">
        <f t="shared" si="40"/>
        <v>1686.1199995810416</v>
      </c>
      <c r="CF19">
        <f t="shared" si="41"/>
        <v>0.84299256038568993</v>
      </c>
      <c r="CG19">
        <f t="shared" si="42"/>
        <v>0.19598512077137983</v>
      </c>
      <c r="CH19">
        <v>6</v>
      </c>
      <c r="CI19">
        <v>0.5</v>
      </c>
      <c r="CJ19" t="s">
        <v>350</v>
      </c>
      <c r="CK19">
        <v>1566751764.5999999</v>
      </c>
      <c r="CL19">
        <v>171.51</v>
      </c>
      <c r="CM19">
        <v>199.99600000000001</v>
      </c>
      <c r="CN19">
        <v>18.845199999999998</v>
      </c>
      <c r="CO19">
        <v>13.078200000000001</v>
      </c>
      <c r="CP19">
        <v>500.06799999999998</v>
      </c>
      <c r="CQ19">
        <v>99.896799999999999</v>
      </c>
      <c r="CR19">
        <v>0.100457</v>
      </c>
      <c r="CS19">
        <v>26.181899999999999</v>
      </c>
      <c r="CT19">
        <v>26.9193</v>
      </c>
      <c r="CU19">
        <v>999.9</v>
      </c>
      <c r="CV19">
        <v>0</v>
      </c>
      <c r="CW19">
        <v>0</v>
      </c>
      <c r="CX19">
        <v>9958.75</v>
      </c>
      <c r="CY19">
        <v>0</v>
      </c>
      <c r="CZ19">
        <v>1764.73</v>
      </c>
      <c r="DA19">
        <v>-26.174499999999998</v>
      </c>
      <c r="DB19">
        <v>177.16499999999999</v>
      </c>
      <c r="DC19">
        <v>202.64599999999999</v>
      </c>
      <c r="DD19">
        <v>5.7990000000000004</v>
      </c>
      <c r="DE19">
        <v>152.50800000000001</v>
      </c>
      <c r="DF19">
        <v>199.99600000000001</v>
      </c>
      <c r="DG19">
        <v>18.8322</v>
      </c>
      <c r="DH19">
        <v>13.078200000000001</v>
      </c>
      <c r="DI19">
        <v>1.8857699999999999</v>
      </c>
      <c r="DJ19">
        <v>1.30647</v>
      </c>
      <c r="DK19">
        <v>16.516500000000001</v>
      </c>
      <c r="DL19">
        <v>10.8734</v>
      </c>
      <c r="DM19">
        <v>2000.16</v>
      </c>
      <c r="DN19">
        <v>0.89999899999999999</v>
      </c>
      <c r="DO19">
        <v>0.10000100000000001</v>
      </c>
      <c r="DP19">
        <v>0</v>
      </c>
      <c r="DQ19">
        <v>720.20500000000004</v>
      </c>
      <c r="DR19">
        <v>5.00014</v>
      </c>
      <c r="DS19">
        <v>18424.099999999999</v>
      </c>
      <c r="DT19">
        <v>16924.099999999999</v>
      </c>
      <c r="DU19">
        <v>43.875</v>
      </c>
      <c r="DV19">
        <v>44.875</v>
      </c>
      <c r="DW19">
        <v>44.436999999999998</v>
      </c>
      <c r="DX19">
        <v>43.686999999999998</v>
      </c>
      <c r="DY19">
        <v>45.625</v>
      </c>
      <c r="DZ19">
        <v>1795.64</v>
      </c>
      <c r="EA19">
        <v>199.52</v>
      </c>
      <c r="EB19">
        <v>0</v>
      </c>
      <c r="EC19">
        <v>1566751731.7</v>
      </c>
      <c r="ED19">
        <v>720.07176923076895</v>
      </c>
      <c r="EE19">
        <v>0.21025640581065</v>
      </c>
      <c r="EF19">
        <v>404.17093906680799</v>
      </c>
      <c r="EG19">
        <v>18417.169230769199</v>
      </c>
      <c r="EH19">
        <v>15</v>
      </c>
      <c r="EI19">
        <v>1566751791.5999999</v>
      </c>
      <c r="EJ19" t="s">
        <v>363</v>
      </c>
      <c r="EK19">
        <v>30</v>
      </c>
      <c r="EL19">
        <v>19.001999999999999</v>
      </c>
      <c r="EM19">
        <v>1.2999999999999999E-2</v>
      </c>
      <c r="EN19">
        <v>200</v>
      </c>
      <c r="EO19">
        <v>13</v>
      </c>
      <c r="EP19">
        <v>0.04</v>
      </c>
      <c r="EQ19">
        <v>0.01</v>
      </c>
      <c r="ER19">
        <v>20.429019326395402</v>
      </c>
      <c r="ES19">
        <v>2.3739127164938001</v>
      </c>
      <c r="ET19">
        <v>0.33951263821383798</v>
      </c>
      <c r="EU19">
        <v>0</v>
      </c>
      <c r="EV19">
        <v>0.29962774391417701</v>
      </c>
      <c r="EW19">
        <v>4.8463104855321702E-2</v>
      </c>
      <c r="EX19">
        <v>7.0143427869582596E-3</v>
      </c>
      <c r="EY19">
        <v>1</v>
      </c>
      <c r="EZ19">
        <v>1</v>
      </c>
      <c r="FA19">
        <v>2</v>
      </c>
      <c r="FB19" t="s">
        <v>360</v>
      </c>
      <c r="FC19">
        <v>2.9150900000000002</v>
      </c>
      <c r="FD19">
        <v>2.7248199999999998</v>
      </c>
      <c r="FE19">
        <v>4.11394E-2</v>
      </c>
      <c r="FF19">
        <v>5.1995800000000002E-2</v>
      </c>
      <c r="FG19">
        <v>9.6589999999999995E-2</v>
      </c>
      <c r="FH19">
        <v>7.30547E-2</v>
      </c>
      <c r="FI19">
        <v>25318.7</v>
      </c>
      <c r="FJ19">
        <v>22997.3</v>
      </c>
      <c r="FK19">
        <v>24375.599999999999</v>
      </c>
      <c r="FL19">
        <v>22909.1</v>
      </c>
      <c r="FM19">
        <v>30948.2</v>
      </c>
      <c r="FN19">
        <v>29670.9</v>
      </c>
      <c r="FO19">
        <v>35303.9</v>
      </c>
      <c r="FP19">
        <v>33046.6</v>
      </c>
      <c r="FQ19">
        <v>2.01667</v>
      </c>
      <c r="FR19">
        <v>1.8826499999999999</v>
      </c>
      <c r="FS19">
        <v>8.7574100000000002E-2</v>
      </c>
      <c r="FT19">
        <v>0</v>
      </c>
      <c r="FU19">
        <v>25.485199999999999</v>
      </c>
      <c r="FV19">
        <v>999.9</v>
      </c>
      <c r="FW19">
        <v>48.761000000000003</v>
      </c>
      <c r="FX19">
        <v>30.382999999999999</v>
      </c>
      <c r="FY19">
        <v>21.259499999999999</v>
      </c>
      <c r="FZ19">
        <v>60.840899999999998</v>
      </c>
      <c r="GA19">
        <v>26.826899999999998</v>
      </c>
      <c r="GB19">
        <v>1</v>
      </c>
      <c r="GC19">
        <v>9.3493400000000004E-2</v>
      </c>
      <c r="GD19">
        <v>1.20591</v>
      </c>
      <c r="GE19">
        <v>20.1889</v>
      </c>
      <c r="GF19">
        <v>5.2496400000000003</v>
      </c>
      <c r="GG19">
        <v>12.0511</v>
      </c>
      <c r="GH19">
        <v>4.9806499999999998</v>
      </c>
      <c r="GI19">
        <v>3.2993000000000001</v>
      </c>
      <c r="GJ19">
        <v>423</v>
      </c>
      <c r="GK19">
        <v>9999</v>
      </c>
      <c r="GL19">
        <v>9999</v>
      </c>
      <c r="GM19">
        <v>9999</v>
      </c>
      <c r="GN19">
        <v>1.87927</v>
      </c>
      <c r="GO19">
        <v>1.87714</v>
      </c>
      <c r="GP19">
        <v>1.87469</v>
      </c>
      <c r="GQ19">
        <v>1.8750800000000001</v>
      </c>
      <c r="GR19">
        <v>1.8754599999999999</v>
      </c>
      <c r="GS19">
        <v>1.8742399999999999</v>
      </c>
      <c r="GT19">
        <v>1.8711800000000001</v>
      </c>
      <c r="GU19">
        <v>1.87561</v>
      </c>
      <c r="GV19" t="s">
        <v>353</v>
      </c>
      <c r="GW19" t="s">
        <v>19</v>
      </c>
      <c r="GX19" t="s">
        <v>19</v>
      </c>
      <c r="GY19" t="s">
        <v>19</v>
      </c>
      <c r="GZ19" t="s">
        <v>354</v>
      </c>
      <c r="HA19" t="s">
        <v>355</v>
      </c>
      <c r="HB19" t="s">
        <v>356</v>
      </c>
      <c r="HC19" t="s">
        <v>356</v>
      </c>
      <c r="HD19" t="s">
        <v>356</v>
      </c>
      <c r="HE19" t="s">
        <v>356</v>
      </c>
      <c r="HF19">
        <v>0</v>
      </c>
      <c r="HG19">
        <v>100</v>
      </c>
      <c r="HH19">
        <v>100</v>
      </c>
      <c r="HI19">
        <v>19.001999999999999</v>
      </c>
      <c r="HJ19">
        <v>1.2999999999999999E-2</v>
      </c>
      <c r="HK19">
        <v>2</v>
      </c>
      <c r="HL19">
        <v>506.72</v>
      </c>
      <c r="HM19">
        <v>487.30700000000002</v>
      </c>
      <c r="HN19">
        <v>22.685300000000002</v>
      </c>
      <c r="HO19">
        <v>28.374600000000001</v>
      </c>
      <c r="HP19">
        <v>30.0001</v>
      </c>
      <c r="HQ19">
        <v>28.250699999999998</v>
      </c>
      <c r="HR19">
        <v>28.235099999999999</v>
      </c>
      <c r="HS19">
        <v>11.628500000000001</v>
      </c>
      <c r="HT19">
        <v>44.751100000000001</v>
      </c>
      <c r="HU19">
        <v>0</v>
      </c>
      <c r="HV19">
        <v>22.740200000000002</v>
      </c>
      <c r="HW19">
        <v>200</v>
      </c>
      <c r="HX19">
        <v>12.9787</v>
      </c>
      <c r="HY19">
        <v>101.339</v>
      </c>
      <c r="HZ19">
        <v>101.584</v>
      </c>
    </row>
    <row r="20" spans="1:234" x14ac:dyDescent="0.25">
      <c r="A20">
        <v>4</v>
      </c>
      <c r="B20">
        <v>1566751912.5999999</v>
      </c>
      <c r="C20">
        <v>389.09999990463302</v>
      </c>
      <c r="D20" t="s">
        <v>364</v>
      </c>
      <c r="E20" t="s">
        <v>365</v>
      </c>
      <c r="F20" t="s">
        <v>346</v>
      </c>
      <c r="G20" t="s">
        <v>347</v>
      </c>
      <c r="H20" t="s">
        <v>348</v>
      </c>
      <c r="I20">
        <v>1566751912.5999999</v>
      </c>
      <c r="J20">
        <f t="shared" si="0"/>
        <v>5.7458514409574829E-3</v>
      </c>
      <c r="K20">
        <f t="shared" si="1"/>
        <v>13.307553095377074</v>
      </c>
      <c r="L20">
        <f t="shared" si="2"/>
        <v>83.447699999999998</v>
      </c>
      <c r="M20">
        <f t="shared" si="3"/>
        <v>19.804814226716566</v>
      </c>
      <c r="N20">
        <f t="shared" si="4"/>
        <v>1.9801426019098658</v>
      </c>
      <c r="O20">
        <f t="shared" si="5"/>
        <v>8.3433423767483976</v>
      </c>
      <c r="P20">
        <f t="shared" si="6"/>
        <v>0.36842815489771152</v>
      </c>
      <c r="Q20">
        <f t="shared" si="7"/>
        <v>2.2559231512245619</v>
      </c>
      <c r="R20">
        <f t="shared" si="8"/>
        <v>0.3379711848707847</v>
      </c>
      <c r="S20">
        <f t="shared" si="9"/>
        <v>0.21375821875308471</v>
      </c>
      <c r="T20">
        <f t="shared" si="10"/>
        <v>330.4042987620212</v>
      </c>
      <c r="U20">
        <f t="shared" si="11"/>
        <v>26.837299566933986</v>
      </c>
      <c r="V20">
        <f t="shared" si="12"/>
        <v>26.8995</v>
      </c>
      <c r="W20">
        <f t="shared" si="13"/>
        <v>3.5580876438841775</v>
      </c>
      <c r="X20">
        <f t="shared" si="14"/>
        <v>55.590676033021339</v>
      </c>
      <c r="Y20">
        <f t="shared" si="15"/>
        <v>1.9047140857567999</v>
      </c>
      <c r="Z20">
        <f t="shared" si="16"/>
        <v>3.4263193428793413</v>
      </c>
      <c r="AA20">
        <f t="shared" si="17"/>
        <v>1.6533735581273776</v>
      </c>
      <c r="AB20">
        <f t="shared" si="18"/>
        <v>-253.392048546225</v>
      </c>
      <c r="AC20">
        <f t="shared" si="19"/>
        <v>-77.898461178908235</v>
      </c>
      <c r="AD20">
        <f t="shared" si="20"/>
        <v>-7.420812680759231</v>
      </c>
      <c r="AE20">
        <f t="shared" si="21"/>
        <v>-8.3070236438712755</v>
      </c>
      <c r="AF20">
        <v>-4.1343397329452802E-2</v>
      </c>
      <c r="AG20">
        <v>4.6411585382840501E-2</v>
      </c>
      <c r="AH20">
        <v>3.4658159427878199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52853.828890916455</v>
      </c>
      <c r="AN20" t="s">
        <v>349</v>
      </c>
      <c r="AO20">
        <v>0</v>
      </c>
      <c r="AP20">
        <v>0</v>
      </c>
      <c r="AQ20">
        <f t="shared" si="25"/>
        <v>0</v>
      </c>
      <c r="AR20" t="e">
        <f t="shared" si="26"/>
        <v>#DIV/0!</v>
      </c>
      <c r="AS20">
        <v>0</v>
      </c>
      <c r="AT20" t="s">
        <v>349</v>
      </c>
      <c r="AU20">
        <v>0</v>
      </c>
      <c r="AV20">
        <v>0</v>
      </c>
      <c r="AW20" t="e">
        <f t="shared" si="27"/>
        <v>#DIV/0!</v>
      </c>
      <c r="AX20">
        <v>0.5</v>
      </c>
      <c r="AY20">
        <f t="shared" si="28"/>
        <v>1685.8667995810624</v>
      </c>
      <c r="AZ20">
        <f t="shared" si="29"/>
        <v>13.307553095377074</v>
      </c>
      <c r="BA20" t="e">
        <f t="shared" si="30"/>
        <v>#DIV/0!</v>
      </c>
      <c r="BB20" t="e">
        <f t="shared" si="31"/>
        <v>#DIV/0!</v>
      </c>
      <c r="BC20">
        <f t="shared" si="32"/>
        <v>7.8935969903933083E-3</v>
      </c>
      <c r="BD20" t="e">
        <f t="shared" si="33"/>
        <v>#DIV/0!</v>
      </c>
      <c r="BE20" t="s">
        <v>349</v>
      </c>
      <c r="BF20">
        <v>0</v>
      </c>
      <c r="BG20">
        <f t="shared" si="34"/>
        <v>0</v>
      </c>
      <c r="BH20" t="e">
        <f t="shared" si="35"/>
        <v>#DIV/0!</v>
      </c>
      <c r="BI20" t="e">
        <f t="shared" si="36"/>
        <v>#DIV/0!</v>
      </c>
      <c r="BJ20" t="e">
        <f t="shared" si="37"/>
        <v>#DIV/0!</v>
      </c>
      <c r="BK20" t="e">
        <f t="shared" si="38"/>
        <v>#DIV/0!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f t="shared" si="39"/>
        <v>1999.86</v>
      </c>
      <c r="CE20">
        <f t="shared" si="40"/>
        <v>1685.8667995810624</v>
      </c>
      <c r="CF20">
        <f t="shared" si="41"/>
        <v>0.8429924092591794</v>
      </c>
      <c r="CG20">
        <f t="shared" si="42"/>
        <v>0.19598481851835897</v>
      </c>
      <c r="CH20">
        <v>6</v>
      </c>
      <c r="CI20">
        <v>0.5</v>
      </c>
      <c r="CJ20" t="s">
        <v>350</v>
      </c>
      <c r="CK20">
        <v>1566751912.5999999</v>
      </c>
      <c r="CL20">
        <v>83.447699999999998</v>
      </c>
      <c r="CM20">
        <v>99.988299999999995</v>
      </c>
      <c r="CN20">
        <v>19.0504</v>
      </c>
      <c r="CO20">
        <v>12.2883</v>
      </c>
      <c r="CP20">
        <v>500.11599999999999</v>
      </c>
      <c r="CQ20">
        <v>99.882599999999996</v>
      </c>
      <c r="CR20">
        <v>0.10029200000000001</v>
      </c>
      <c r="CS20">
        <v>26.259</v>
      </c>
      <c r="CT20">
        <v>26.8995</v>
      </c>
      <c r="CU20">
        <v>999.9</v>
      </c>
      <c r="CV20">
        <v>0</v>
      </c>
      <c r="CW20">
        <v>0</v>
      </c>
      <c r="CX20">
        <v>9981.8799999999992</v>
      </c>
      <c r="CY20">
        <v>0</v>
      </c>
      <c r="CZ20">
        <v>1350.59</v>
      </c>
      <c r="DA20">
        <v>-16.540600000000001</v>
      </c>
      <c r="DB20">
        <v>85.068299999999994</v>
      </c>
      <c r="DC20">
        <v>101.232</v>
      </c>
      <c r="DD20">
        <v>6.7621000000000002</v>
      </c>
      <c r="DE20">
        <v>66.199700000000007</v>
      </c>
      <c r="DF20">
        <v>99.988299999999995</v>
      </c>
      <c r="DG20">
        <v>19.037400000000002</v>
      </c>
      <c r="DH20">
        <v>12.2883</v>
      </c>
      <c r="DI20">
        <v>1.9028</v>
      </c>
      <c r="DJ20">
        <v>1.22739</v>
      </c>
      <c r="DK20">
        <v>16.657900000000001</v>
      </c>
      <c r="DL20">
        <v>9.9379399999999993</v>
      </c>
      <c r="DM20">
        <v>1999.86</v>
      </c>
      <c r="DN20">
        <v>0.90000400000000003</v>
      </c>
      <c r="DO20">
        <v>9.9996000000000002E-2</v>
      </c>
      <c r="DP20">
        <v>0</v>
      </c>
      <c r="DQ20">
        <v>729.14300000000003</v>
      </c>
      <c r="DR20">
        <v>5.00014</v>
      </c>
      <c r="DS20">
        <v>18489.400000000001</v>
      </c>
      <c r="DT20">
        <v>16921.599999999999</v>
      </c>
      <c r="DU20">
        <v>43.75</v>
      </c>
      <c r="DV20">
        <v>44.686999999999998</v>
      </c>
      <c r="DW20">
        <v>44.25</v>
      </c>
      <c r="DX20">
        <v>43.375</v>
      </c>
      <c r="DY20">
        <v>45.436999999999998</v>
      </c>
      <c r="DZ20">
        <v>1795.38</v>
      </c>
      <c r="EA20">
        <v>199.48</v>
      </c>
      <c r="EB20">
        <v>0</v>
      </c>
      <c r="EC20">
        <v>1566751879.3</v>
      </c>
      <c r="ED20">
        <v>729.43642307692301</v>
      </c>
      <c r="EE20">
        <v>-1.95558974545584</v>
      </c>
      <c r="EF20">
        <v>351.61367532860498</v>
      </c>
      <c r="EG20">
        <v>18376.942307692301</v>
      </c>
      <c r="EH20">
        <v>15</v>
      </c>
      <c r="EI20">
        <v>1566751863.0999999</v>
      </c>
      <c r="EJ20" t="s">
        <v>366</v>
      </c>
      <c r="EK20">
        <v>31</v>
      </c>
      <c r="EL20">
        <v>17.248000000000001</v>
      </c>
      <c r="EM20">
        <v>1.2999999999999999E-2</v>
      </c>
      <c r="EN20">
        <v>100</v>
      </c>
      <c r="EO20">
        <v>13</v>
      </c>
      <c r="EP20">
        <v>0.1</v>
      </c>
      <c r="EQ20">
        <v>0.01</v>
      </c>
      <c r="ER20">
        <v>13.047399414663101</v>
      </c>
      <c r="ES20">
        <v>1.1378507886959399</v>
      </c>
      <c r="ET20">
        <v>0.162725110779599</v>
      </c>
      <c r="EU20">
        <v>0</v>
      </c>
      <c r="EV20">
        <v>0.36166704231906199</v>
      </c>
      <c r="EW20">
        <v>2.1803224725861801E-2</v>
      </c>
      <c r="EX20">
        <v>3.2989255211421501E-3</v>
      </c>
      <c r="EY20">
        <v>1</v>
      </c>
      <c r="EZ20">
        <v>1</v>
      </c>
      <c r="FA20">
        <v>2</v>
      </c>
      <c r="FB20" t="s">
        <v>360</v>
      </c>
      <c r="FC20">
        <v>2.9152</v>
      </c>
      <c r="FD20">
        <v>2.7248600000000001</v>
      </c>
      <c r="FE20">
        <v>1.8597700000000002E-2</v>
      </c>
      <c r="FF20">
        <v>2.7439499999999999E-2</v>
      </c>
      <c r="FG20">
        <v>9.7312099999999999E-2</v>
      </c>
      <c r="FH20">
        <v>6.9711400000000007E-2</v>
      </c>
      <c r="FI20">
        <v>25912.6</v>
      </c>
      <c r="FJ20">
        <v>23591.5</v>
      </c>
      <c r="FK20">
        <v>24374.7</v>
      </c>
      <c r="FL20">
        <v>22907.8</v>
      </c>
      <c r="FM20">
        <v>30922.1</v>
      </c>
      <c r="FN20">
        <v>29776.1</v>
      </c>
      <c r="FO20">
        <v>35302.6</v>
      </c>
      <c r="FP20">
        <v>33044.5</v>
      </c>
      <c r="FQ20">
        <v>2.0168499999999998</v>
      </c>
      <c r="FR20">
        <v>1.87923</v>
      </c>
      <c r="FS20">
        <v>8.9116399999999998E-2</v>
      </c>
      <c r="FT20">
        <v>0</v>
      </c>
      <c r="FU20">
        <v>25.440200000000001</v>
      </c>
      <c r="FV20">
        <v>999.9</v>
      </c>
      <c r="FW20">
        <v>48.883000000000003</v>
      </c>
      <c r="FX20">
        <v>30.494</v>
      </c>
      <c r="FY20">
        <v>21.45</v>
      </c>
      <c r="FZ20">
        <v>60.680900000000001</v>
      </c>
      <c r="GA20">
        <v>26.911100000000001</v>
      </c>
      <c r="GB20">
        <v>1</v>
      </c>
      <c r="GC20">
        <v>9.5182900000000001E-2</v>
      </c>
      <c r="GD20">
        <v>1.0835999999999999</v>
      </c>
      <c r="GE20">
        <v>20.1904</v>
      </c>
      <c r="GF20">
        <v>5.2532300000000003</v>
      </c>
      <c r="GG20">
        <v>12.051399999999999</v>
      </c>
      <c r="GH20">
        <v>4.9817</v>
      </c>
      <c r="GI20">
        <v>3.3</v>
      </c>
      <c r="GJ20">
        <v>423</v>
      </c>
      <c r="GK20">
        <v>9999</v>
      </c>
      <c r="GL20">
        <v>9999</v>
      </c>
      <c r="GM20">
        <v>9999</v>
      </c>
      <c r="GN20">
        <v>1.87927</v>
      </c>
      <c r="GO20">
        <v>1.8771500000000001</v>
      </c>
      <c r="GP20">
        <v>1.87469</v>
      </c>
      <c r="GQ20">
        <v>1.8750500000000001</v>
      </c>
      <c r="GR20">
        <v>1.87544</v>
      </c>
      <c r="GS20">
        <v>1.8742399999999999</v>
      </c>
      <c r="GT20">
        <v>1.87117</v>
      </c>
      <c r="GU20">
        <v>1.87561</v>
      </c>
      <c r="GV20" t="s">
        <v>353</v>
      </c>
      <c r="GW20" t="s">
        <v>19</v>
      </c>
      <c r="GX20" t="s">
        <v>19</v>
      </c>
      <c r="GY20" t="s">
        <v>19</v>
      </c>
      <c r="GZ20" t="s">
        <v>354</v>
      </c>
      <c r="HA20" t="s">
        <v>355</v>
      </c>
      <c r="HB20" t="s">
        <v>356</v>
      </c>
      <c r="HC20" t="s">
        <v>356</v>
      </c>
      <c r="HD20" t="s">
        <v>356</v>
      </c>
      <c r="HE20" t="s">
        <v>356</v>
      </c>
      <c r="HF20">
        <v>0</v>
      </c>
      <c r="HG20">
        <v>100</v>
      </c>
      <c r="HH20">
        <v>100</v>
      </c>
      <c r="HI20">
        <v>17.248000000000001</v>
      </c>
      <c r="HJ20">
        <v>1.2999999999999999E-2</v>
      </c>
      <c r="HK20">
        <v>2</v>
      </c>
      <c r="HL20">
        <v>507.608</v>
      </c>
      <c r="HM20">
        <v>485.71600000000001</v>
      </c>
      <c r="HN20">
        <v>22.89</v>
      </c>
      <c r="HO20">
        <v>28.400099999999998</v>
      </c>
      <c r="HP20">
        <v>30</v>
      </c>
      <c r="HQ20">
        <v>28.340299999999999</v>
      </c>
      <c r="HR20">
        <v>28.325800000000001</v>
      </c>
      <c r="HS20">
        <v>7.2275900000000002</v>
      </c>
      <c r="HT20">
        <v>48.466099999999997</v>
      </c>
      <c r="HU20">
        <v>0</v>
      </c>
      <c r="HV20">
        <v>22.897600000000001</v>
      </c>
      <c r="HW20">
        <v>100</v>
      </c>
      <c r="HX20">
        <v>12.1426</v>
      </c>
      <c r="HY20">
        <v>101.33499999999999</v>
      </c>
      <c r="HZ20">
        <v>101.578</v>
      </c>
    </row>
    <row r="21" spans="1:234" x14ac:dyDescent="0.25">
      <c r="A21">
        <v>5</v>
      </c>
      <c r="B21">
        <v>1566752017.0999999</v>
      </c>
      <c r="C21">
        <v>493.59999990463302</v>
      </c>
      <c r="D21" t="s">
        <v>367</v>
      </c>
      <c r="E21" t="s">
        <v>368</v>
      </c>
      <c r="F21" t="s">
        <v>346</v>
      </c>
      <c r="G21" t="s">
        <v>347</v>
      </c>
      <c r="H21" t="s">
        <v>348</v>
      </c>
      <c r="I21">
        <v>1566752017.0999999</v>
      </c>
      <c r="J21">
        <f t="shared" si="0"/>
        <v>6.3286762470024368E-3</v>
      </c>
      <c r="K21">
        <f t="shared" si="1"/>
        <v>0.52934192040857353</v>
      </c>
      <c r="L21">
        <f t="shared" si="2"/>
        <v>1.9830300000000001</v>
      </c>
      <c r="M21">
        <f t="shared" si="3"/>
        <v>-0.28676967398561998</v>
      </c>
      <c r="N21">
        <f t="shared" si="4"/>
        <v>-2.8673099678615019E-2</v>
      </c>
      <c r="O21">
        <f t="shared" si="5"/>
        <v>0.19827625447778399</v>
      </c>
      <c r="P21">
        <f t="shared" si="6"/>
        <v>0.409154697546736</v>
      </c>
      <c r="Q21">
        <f t="shared" si="7"/>
        <v>2.2612511142081422</v>
      </c>
      <c r="R21">
        <f t="shared" si="8"/>
        <v>0.37203492631731166</v>
      </c>
      <c r="S21">
        <f t="shared" si="9"/>
        <v>0.2355756183040808</v>
      </c>
      <c r="T21">
        <f t="shared" si="10"/>
        <v>330.4240132038405</v>
      </c>
      <c r="U21">
        <f t="shared" si="11"/>
        <v>26.763072640204548</v>
      </c>
      <c r="V21">
        <f t="shared" si="12"/>
        <v>26.982700000000001</v>
      </c>
      <c r="W21">
        <f t="shared" si="13"/>
        <v>3.5755246218456849</v>
      </c>
      <c r="X21">
        <f t="shared" si="14"/>
        <v>55.683782348081536</v>
      </c>
      <c r="Y21">
        <f t="shared" si="15"/>
        <v>1.9214108205237599</v>
      </c>
      <c r="Z21">
        <f t="shared" si="16"/>
        <v>3.4505752653671129</v>
      </c>
      <c r="AA21">
        <f t="shared" si="17"/>
        <v>1.654113801321925</v>
      </c>
      <c r="AB21">
        <f t="shared" si="18"/>
        <v>-279.09462249280745</v>
      </c>
      <c r="AC21">
        <f t="shared" si="19"/>
        <v>-73.6571580358045</v>
      </c>
      <c r="AD21">
        <f t="shared" si="20"/>
        <v>-7.0073482590839697</v>
      </c>
      <c r="AE21">
        <f t="shared" si="21"/>
        <v>-29.335115583855426</v>
      </c>
      <c r="AF21">
        <v>-4.1487331416655303E-2</v>
      </c>
      <c r="AG21">
        <v>4.6573164005043903E-2</v>
      </c>
      <c r="AH21">
        <v>3.4753560611774699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53009.232281508201</v>
      </c>
      <c r="AN21" t="s">
        <v>349</v>
      </c>
      <c r="AO21">
        <v>0</v>
      </c>
      <c r="AP21">
        <v>0</v>
      </c>
      <c r="AQ21">
        <f t="shared" si="25"/>
        <v>0</v>
      </c>
      <c r="AR21" t="e">
        <f t="shared" si="26"/>
        <v>#DIV/0!</v>
      </c>
      <c r="AS21">
        <v>0</v>
      </c>
      <c r="AT21" t="s">
        <v>349</v>
      </c>
      <c r="AU21">
        <v>0</v>
      </c>
      <c r="AV21">
        <v>0</v>
      </c>
      <c r="AW21" t="e">
        <f t="shared" si="27"/>
        <v>#DIV/0!</v>
      </c>
      <c r="AX21">
        <v>0.5</v>
      </c>
      <c r="AY21">
        <f t="shared" si="28"/>
        <v>1685.9678995810671</v>
      </c>
      <c r="AZ21">
        <f t="shared" si="29"/>
        <v>0.52934192040857353</v>
      </c>
      <c r="BA21" t="e">
        <f t="shared" si="30"/>
        <v>#DIV/0!</v>
      </c>
      <c r="BB21" t="e">
        <f t="shared" si="31"/>
        <v>#DIV/0!</v>
      </c>
      <c r="BC21">
        <f t="shared" si="32"/>
        <v>3.1396915714712337E-4</v>
      </c>
      <c r="BD21" t="e">
        <f t="shared" si="33"/>
        <v>#DIV/0!</v>
      </c>
      <c r="BE21" t="s">
        <v>349</v>
      </c>
      <c r="BF21">
        <v>0</v>
      </c>
      <c r="BG21">
        <f t="shared" si="34"/>
        <v>0</v>
      </c>
      <c r="BH21" t="e">
        <f t="shared" si="35"/>
        <v>#DIV/0!</v>
      </c>
      <c r="BI21" t="e">
        <f t="shared" si="36"/>
        <v>#DIV/0!</v>
      </c>
      <c r="BJ21" t="e">
        <f t="shared" si="37"/>
        <v>#DIV/0!</v>
      </c>
      <c r="BK21" t="e">
        <f t="shared" si="38"/>
        <v>#DIV/0!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f t="shared" si="39"/>
        <v>1999.98</v>
      </c>
      <c r="CE21">
        <f t="shared" si="40"/>
        <v>1685.9678995810671</v>
      </c>
      <c r="CF21">
        <f t="shared" si="41"/>
        <v>0.84299237971433061</v>
      </c>
      <c r="CG21">
        <f t="shared" si="42"/>
        <v>0.19598475942866111</v>
      </c>
      <c r="CH21">
        <v>6</v>
      </c>
      <c r="CI21">
        <v>0.5</v>
      </c>
      <c r="CJ21" t="s">
        <v>350</v>
      </c>
      <c r="CK21">
        <v>1566752017.0999999</v>
      </c>
      <c r="CL21">
        <v>1.9830300000000001</v>
      </c>
      <c r="CM21">
        <v>2.6333899999999999</v>
      </c>
      <c r="CN21">
        <v>19.216699999999999</v>
      </c>
      <c r="CO21">
        <v>11.767200000000001</v>
      </c>
      <c r="CP21">
        <v>499.93099999999998</v>
      </c>
      <c r="CQ21">
        <v>99.886899999999997</v>
      </c>
      <c r="CR21">
        <v>9.9612800000000001E-2</v>
      </c>
      <c r="CS21">
        <v>26.378499999999999</v>
      </c>
      <c r="CT21">
        <v>26.982700000000001</v>
      </c>
      <c r="CU21">
        <v>999.9</v>
      </c>
      <c r="CV21">
        <v>0</v>
      </c>
      <c r="CW21">
        <v>0</v>
      </c>
      <c r="CX21">
        <v>10016.200000000001</v>
      </c>
      <c r="CY21">
        <v>0</v>
      </c>
      <c r="CZ21">
        <v>1579.89</v>
      </c>
      <c r="DA21">
        <v>-0.65035799999999999</v>
      </c>
      <c r="DB21">
        <v>2.0218799999999999</v>
      </c>
      <c r="DC21">
        <v>2.6647400000000001</v>
      </c>
      <c r="DD21">
        <v>7.44956</v>
      </c>
      <c r="DE21">
        <v>-14.664</v>
      </c>
      <c r="DF21">
        <v>2.6333899999999999</v>
      </c>
      <c r="DG21">
        <v>19.217700000000001</v>
      </c>
      <c r="DH21">
        <v>11.767200000000001</v>
      </c>
      <c r="DI21">
        <v>1.9195</v>
      </c>
      <c r="DJ21">
        <v>1.1753899999999999</v>
      </c>
      <c r="DK21">
        <v>16.795500000000001</v>
      </c>
      <c r="DL21">
        <v>9.2933900000000005</v>
      </c>
      <c r="DM21">
        <v>1999.98</v>
      </c>
      <c r="DN21">
        <v>0.90000400000000003</v>
      </c>
      <c r="DO21">
        <v>9.9996000000000002E-2</v>
      </c>
      <c r="DP21">
        <v>0</v>
      </c>
      <c r="DQ21">
        <v>765.37400000000002</v>
      </c>
      <c r="DR21">
        <v>5.00014</v>
      </c>
      <c r="DS21">
        <v>18617.599999999999</v>
      </c>
      <c r="DT21">
        <v>16922.7</v>
      </c>
      <c r="DU21">
        <v>43.561999999999998</v>
      </c>
      <c r="DV21">
        <v>44.561999999999998</v>
      </c>
      <c r="DW21">
        <v>44.186999999999998</v>
      </c>
      <c r="DX21">
        <v>43.186999999999998</v>
      </c>
      <c r="DY21">
        <v>45.436999999999998</v>
      </c>
      <c r="DZ21">
        <v>1795.49</v>
      </c>
      <c r="EA21">
        <v>199.49</v>
      </c>
      <c r="EB21">
        <v>0</v>
      </c>
      <c r="EC21">
        <v>1566751984.3</v>
      </c>
      <c r="ED21">
        <v>765.28280769230798</v>
      </c>
      <c r="EE21">
        <v>0.103076911423946</v>
      </c>
      <c r="EF21">
        <v>-897.57948564958804</v>
      </c>
      <c r="EG21">
        <v>19043.692307692301</v>
      </c>
      <c r="EH21">
        <v>15</v>
      </c>
      <c r="EI21">
        <v>1566751979.5999999</v>
      </c>
      <c r="EJ21" t="s">
        <v>369</v>
      </c>
      <c r="EK21">
        <v>32</v>
      </c>
      <c r="EL21">
        <v>16.646999999999998</v>
      </c>
      <c r="EM21">
        <v>-1E-3</v>
      </c>
      <c r="EN21">
        <v>3</v>
      </c>
      <c r="EO21">
        <v>12</v>
      </c>
      <c r="EP21">
        <v>0.35</v>
      </c>
      <c r="EQ21">
        <v>0.01</v>
      </c>
      <c r="ER21">
        <v>0.55098614574428395</v>
      </c>
      <c r="ES21">
        <v>6.1651471613025199E-2</v>
      </c>
      <c r="ET21">
        <v>4.0994881799215399E-2</v>
      </c>
      <c r="EU21">
        <v>1</v>
      </c>
      <c r="EV21">
        <v>0.40116667788789201</v>
      </c>
      <c r="EW21">
        <v>8.6496836718040496E-2</v>
      </c>
      <c r="EX21">
        <v>2.0732856538600599E-2</v>
      </c>
      <c r="EY21">
        <v>1</v>
      </c>
      <c r="EZ21">
        <v>2</v>
      </c>
      <c r="FA21">
        <v>2</v>
      </c>
      <c r="FB21" t="s">
        <v>370</v>
      </c>
      <c r="FC21">
        <v>2.9147400000000001</v>
      </c>
      <c r="FD21">
        <v>2.7244799999999998</v>
      </c>
      <c r="FE21">
        <v>-4.1859999999999996E-3</v>
      </c>
      <c r="FF21">
        <v>7.4331899999999999E-4</v>
      </c>
      <c r="FG21">
        <v>9.79738E-2</v>
      </c>
      <c r="FH21">
        <v>6.7479300000000006E-2</v>
      </c>
      <c r="FI21">
        <v>26515.3</v>
      </c>
      <c r="FJ21">
        <v>24240.7</v>
      </c>
      <c r="FK21">
        <v>24376</v>
      </c>
      <c r="FL21">
        <v>22909.599999999999</v>
      </c>
      <c r="FM21">
        <v>30900.9</v>
      </c>
      <c r="FN21">
        <v>29849.8</v>
      </c>
      <c r="FO21">
        <v>35304.5</v>
      </c>
      <c r="FP21">
        <v>33047</v>
      </c>
      <c r="FQ21">
        <v>2.0169000000000001</v>
      </c>
      <c r="FR21">
        <v>1.8778699999999999</v>
      </c>
      <c r="FS21">
        <v>8.5674200000000006E-2</v>
      </c>
      <c r="FT21">
        <v>0</v>
      </c>
      <c r="FU21">
        <v>25.58</v>
      </c>
      <c r="FV21">
        <v>999.9</v>
      </c>
      <c r="FW21">
        <v>48.883000000000003</v>
      </c>
      <c r="FX21">
        <v>30.585000000000001</v>
      </c>
      <c r="FY21">
        <v>21.563300000000002</v>
      </c>
      <c r="FZ21">
        <v>60.710900000000002</v>
      </c>
      <c r="GA21">
        <v>26.9391</v>
      </c>
      <c r="GB21">
        <v>1</v>
      </c>
      <c r="GC21">
        <v>9.5523399999999994E-2</v>
      </c>
      <c r="GD21">
        <v>1.8287100000000001</v>
      </c>
      <c r="GE21">
        <v>20.183900000000001</v>
      </c>
      <c r="GF21">
        <v>5.2529300000000001</v>
      </c>
      <c r="GG21">
        <v>12.051600000000001</v>
      </c>
      <c r="GH21">
        <v>4.9814499999999997</v>
      </c>
      <c r="GI21">
        <v>3.3</v>
      </c>
      <c r="GJ21">
        <v>423</v>
      </c>
      <c r="GK21">
        <v>9999</v>
      </c>
      <c r="GL21">
        <v>9999</v>
      </c>
      <c r="GM21">
        <v>9999</v>
      </c>
      <c r="GN21">
        <v>1.87927</v>
      </c>
      <c r="GO21">
        <v>1.8771599999999999</v>
      </c>
      <c r="GP21">
        <v>1.87473</v>
      </c>
      <c r="GQ21">
        <v>1.87513</v>
      </c>
      <c r="GR21">
        <v>1.8754599999999999</v>
      </c>
      <c r="GS21">
        <v>1.8742399999999999</v>
      </c>
      <c r="GT21">
        <v>1.8711899999999999</v>
      </c>
      <c r="GU21">
        <v>1.87561</v>
      </c>
      <c r="GV21" t="s">
        <v>353</v>
      </c>
      <c r="GW21" t="s">
        <v>19</v>
      </c>
      <c r="GX21" t="s">
        <v>19</v>
      </c>
      <c r="GY21" t="s">
        <v>19</v>
      </c>
      <c r="GZ21" t="s">
        <v>354</v>
      </c>
      <c r="HA21" t="s">
        <v>355</v>
      </c>
      <c r="HB21" t="s">
        <v>356</v>
      </c>
      <c r="HC21" t="s">
        <v>356</v>
      </c>
      <c r="HD21" t="s">
        <v>356</v>
      </c>
      <c r="HE21" t="s">
        <v>356</v>
      </c>
      <c r="HF21">
        <v>0</v>
      </c>
      <c r="HG21">
        <v>100</v>
      </c>
      <c r="HH21">
        <v>100</v>
      </c>
      <c r="HI21">
        <v>16.646999999999998</v>
      </c>
      <c r="HJ21">
        <v>-1E-3</v>
      </c>
      <c r="HK21">
        <v>2</v>
      </c>
      <c r="HL21">
        <v>507.81400000000002</v>
      </c>
      <c r="HM21">
        <v>484.97500000000002</v>
      </c>
      <c r="HN21">
        <v>22.543399999999998</v>
      </c>
      <c r="HO21">
        <v>28.386600000000001</v>
      </c>
      <c r="HP21">
        <v>30.0001</v>
      </c>
      <c r="HQ21">
        <v>28.360499999999998</v>
      </c>
      <c r="HR21">
        <v>28.348400000000002</v>
      </c>
      <c r="HS21">
        <v>0</v>
      </c>
      <c r="HT21">
        <v>51.012999999999998</v>
      </c>
      <c r="HU21">
        <v>0</v>
      </c>
      <c r="HV21">
        <v>22.543099999999999</v>
      </c>
      <c r="HW21">
        <v>0</v>
      </c>
      <c r="HX21">
        <v>11.6622</v>
      </c>
      <c r="HY21">
        <v>101.34</v>
      </c>
      <c r="HZ21">
        <v>101.586</v>
      </c>
    </row>
    <row r="22" spans="1:234" x14ac:dyDescent="0.25">
      <c r="A22">
        <v>7</v>
      </c>
      <c r="B22">
        <v>1566752287.0999999</v>
      </c>
      <c r="C22">
        <v>763.59999990463302</v>
      </c>
      <c r="D22" t="s">
        <v>374</v>
      </c>
      <c r="E22" t="s">
        <v>375</v>
      </c>
      <c r="F22" t="s">
        <v>346</v>
      </c>
      <c r="G22" t="s">
        <v>347</v>
      </c>
      <c r="H22" t="s">
        <v>348</v>
      </c>
      <c r="I22">
        <v>1566752287.0999999</v>
      </c>
      <c r="J22">
        <f t="shared" si="0"/>
        <v>4.2174895828682628E-3</v>
      </c>
      <c r="K22">
        <f t="shared" si="1"/>
        <v>33.211300172291615</v>
      </c>
      <c r="L22">
        <f t="shared" si="2"/>
        <v>358.28399999999999</v>
      </c>
      <c r="M22">
        <f t="shared" si="3"/>
        <v>131.90842672569863</v>
      </c>
      <c r="N22">
        <f t="shared" si="4"/>
        <v>13.186131431200929</v>
      </c>
      <c r="O22">
        <f t="shared" si="5"/>
        <v>35.815603528655998</v>
      </c>
      <c r="P22">
        <f t="shared" si="6"/>
        <v>0.25496946981935986</v>
      </c>
      <c r="Q22">
        <f t="shared" si="7"/>
        <v>2.2611980295563181</v>
      </c>
      <c r="R22">
        <f t="shared" si="8"/>
        <v>0.24000634678029883</v>
      </c>
      <c r="S22">
        <f t="shared" si="9"/>
        <v>0.15127511508255762</v>
      </c>
      <c r="T22">
        <f t="shared" si="10"/>
        <v>330.41603409927677</v>
      </c>
      <c r="U22">
        <f t="shared" si="11"/>
        <v>27.691772024117213</v>
      </c>
      <c r="V22">
        <f t="shared" si="12"/>
        <v>27.121500000000001</v>
      </c>
      <c r="W22">
        <f t="shared" si="13"/>
        <v>3.6047802499564905</v>
      </c>
      <c r="X22">
        <f t="shared" si="14"/>
        <v>54.217212187728322</v>
      </c>
      <c r="Y22">
        <f t="shared" si="15"/>
        <v>1.8965024031912003</v>
      </c>
      <c r="Z22">
        <f t="shared" si="16"/>
        <v>3.4979710808894375</v>
      </c>
      <c r="AA22">
        <f t="shared" si="17"/>
        <v>1.7082778467652902</v>
      </c>
      <c r="AB22">
        <f t="shared" si="18"/>
        <v>-185.99129060449039</v>
      </c>
      <c r="AC22">
        <f t="shared" si="19"/>
        <v>-62.366960299485797</v>
      </c>
      <c r="AD22">
        <f t="shared" si="20"/>
        <v>-5.9443979959184139</v>
      </c>
      <c r="AE22">
        <f t="shared" si="21"/>
        <v>76.113385199382193</v>
      </c>
      <c r="AF22">
        <v>-4.1485895810931699E-2</v>
      </c>
      <c r="AG22">
        <v>4.65715524118532E-2</v>
      </c>
      <c r="AH22">
        <v>3.47526096427874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52966.04360375851</v>
      </c>
      <c r="AN22" t="s">
        <v>349</v>
      </c>
      <c r="AO22">
        <v>0</v>
      </c>
      <c r="AP22">
        <v>0</v>
      </c>
      <c r="AQ22">
        <f t="shared" si="25"/>
        <v>0</v>
      </c>
      <c r="AR22" t="e">
        <f t="shared" si="26"/>
        <v>#DIV/0!</v>
      </c>
      <c r="AS22">
        <v>0</v>
      </c>
      <c r="AT22" t="s">
        <v>349</v>
      </c>
      <c r="AU22">
        <v>0</v>
      </c>
      <c r="AV22">
        <v>0</v>
      </c>
      <c r="AW22" t="e">
        <f t="shared" si="27"/>
        <v>#DIV/0!</v>
      </c>
      <c r="AX22">
        <v>0.5</v>
      </c>
      <c r="AY22">
        <f t="shared" si="28"/>
        <v>1685.9258995810562</v>
      </c>
      <c r="AZ22">
        <f t="shared" si="29"/>
        <v>33.211300172291615</v>
      </c>
      <c r="BA22" t="e">
        <f t="shared" si="30"/>
        <v>#DIV/0!</v>
      </c>
      <c r="BB22" t="e">
        <f t="shared" si="31"/>
        <v>#DIV/0!</v>
      </c>
      <c r="BC22">
        <f t="shared" si="32"/>
        <v>1.9699145840599785E-2</v>
      </c>
      <c r="BD22" t="e">
        <f t="shared" si="33"/>
        <v>#DIV/0!</v>
      </c>
      <c r="BE22" t="s">
        <v>349</v>
      </c>
      <c r="BF22">
        <v>0</v>
      </c>
      <c r="BG22">
        <f t="shared" si="34"/>
        <v>0</v>
      </c>
      <c r="BH22" t="e">
        <f t="shared" si="35"/>
        <v>#DIV/0!</v>
      </c>
      <c r="BI22" t="e">
        <f t="shared" si="36"/>
        <v>#DIV/0!</v>
      </c>
      <c r="BJ22" t="e">
        <f t="shared" si="37"/>
        <v>#DIV/0!</v>
      </c>
      <c r="BK22" t="e">
        <f t="shared" si="38"/>
        <v>#DIV/0!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f t="shared" si="39"/>
        <v>1999.93</v>
      </c>
      <c r="CE22">
        <f t="shared" si="40"/>
        <v>1685.9258995810562</v>
      </c>
      <c r="CF22">
        <f t="shared" si="41"/>
        <v>0.84299245452643656</v>
      </c>
      <c r="CG22">
        <f t="shared" si="42"/>
        <v>0.19598490905287322</v>
      </c>
      <c r="CH22">
        <v>6</v>
      </c>
      <c r="CI22">
        <v>0.5</v>
      </c>
      <c r="CJ22" t="s">
        <v>350</v>
      </c>
      <c r="CK22">
        <v>1566752287.0999999</v>
      </c>
      <c r="CL22">
        <v>358.28399999999999</v>
      </c>
      <c r="CM22">
        <v>399.94099999999997</v>
      </c>
      <c r="CN22">
        <v>18.971800000000002</v>
      </c>
      <c r="CO22">
        <v>14.007999999999999</v>
      </c>
      <c r="CP22">
        <v>500.11799999999999</v>
      </c>
      <c r="CQ22">
        <v>99.864500000000007</v>
      </c>
      <c r="CR22">
        <v>9.9783999999999998E-2</v>
      </c>
      <c r="CS22">
        <v>26.6099</v>
      </c>
      <c r="CT22">
        <v>27.121500000000001</v>
      </c>
      <c r="CU22">
        <v>999.9</v>
      </c>
      <c r="CV22">
        <v>0</v>
      </c>
      <c r="CW22">
        <v>0</v>
      </c>
      <c r="CX22">
        <v>10018.1</v>
      </c>
      <c r="CY22">
        <v>0</v>
      </c>
      <c r="CZ22">
        <v>1268.68</v>
      </c>
      <c r="DA22">
        <v>-41.657499999999999</v>
      </c>
      <c r="DB22">
        <v>365.21300000000002</v>
      </c>
      <c r="DC22">
        <v>405.62299999999999</v>
      </c>
      <c r="DD22">
        <v>4.9638400000000003</v>
      </c>
      <c r="DE22">
        <v>334.58800000000002</v>
      </c>
      <c r="DF22">
        <v>399.94099999999997</v>
      </c>
      <c r="DG22">
        <v>18.9648</v>
      </c>
      <c r="DH22">
        <v>14.007999999999999</v>
      </c>
      <c r="DI22">
        <v>1.8946099999999999</v>
      </c>
      <c r="DJ22">
        <v>1.3989</v>
      </c>
      <c r="DK22">
        <v>16.59</v>
      </c>
      <c r="DL22">
        <v>11.9057</v>
      </c>
      <c r="DM22">
        <v>1999.93</v>
      </c>
      <c r="DN22">
        <v>0.90000100000000005</v>
      </c>
      <c r="DO22">
        <v>9.9998600000000007E-2</v>
      </c>
      <c r="DP22">
        <v>0</v>
      </c>
      <c r="DQ22">
        <v>720.24400000000003</v>
      </c>
      <c r="DR22">
        <v>5.00014</v>
      </c>
      <c r="DS22">
        <v>17185.5</v>
      </c>
      <c r="DT22">
        <v>16922.3</v>
      </c>
      <c r="DU22">
        <v>43.436999999999998</v>
      </c>
      <c r="DV22">
        <v>43.936999999999998</v>
      </c>
      <c r="DW22">
        <v>43.875</v>
      </c>
      <c r="DX22">
        <v>43</v>
      </c>
      <c r="DY22">
        <v>45.186999999999998</v>
      </c>
      <c r="DZ22">
        <v>1795.44</v>
      </c>
      <c r="EA22">
        <v>199.49</v>
      </c>
      <c r="EB22">
        <v>0</v>
      </c>
      <c r="EC22">
        <v>1566752254.3</v>
      </c>
      <c r="ED22">
        <v>720.64376923076895</v>
      </c>
      <c r="EE22">
        <v>-2.2285128140593899</v>
      </c>
      <c r="EF22">
        <v>-85.709402258483195</v>
      </c>
      <c r="EG22">
        <v>17229.884615384599</v>
      </c>
      <c r="EH22">
        <v>15</v>
      </c>
      <c r="EI22">
        <v>1566752238.0999999</v>
      </c>
      <c r="EJ22" t="s">
        <v>376</v>
      </c>
      <c r="EK22">
        <v>34</v>
      </c>
      <c r="EL22">
        <v>23.696000000000002</v>
      </c>
      <c r="EM22">
        <v>7.0000000000000001E-3</v>
      </c>
      <c r="EN22">
        <v>400</v>
      </c>
      <c r="EO22">
        <v>13</v>
      </c>
      <c r="EP22">
        <v>0.05</v>
      </c>
      <c r="EQ22">
        <v>0.02</v>
      </c>
      <c r="ER22">
        <v>33.2538443201923</v>
      </c>
      <c r="ES22">
        <v>-0.27709977710738298</v>
      </c>
      <c r="ET22">
        <v>6.3841124517221501E-2</v>
      </c>
      <c r="EU22">
        <v>1</v>
      </c>
      <c r="EV22">
        <v>0.27123533266606298</v>
      </c>
      <c r="EW22">
        <v>-7.2965590978388797E-2</v>
      </c>
      <c r="EX22">
        <v>1.0405603208389701E-2</v>
      </c>
      <c r="EY22">
        <v>1</v>
      </c>
      <c r="EZ22">
        <v>2</v>
      </c>
      <c r="FA22">
        <v>2</v>
      </c>
      <c r="FB22" t="s">
        <v>370</v>
      </c>
      <c r="FC22">
        <v>2.9153600000000002</v>
      </c>
      <c r="FD22">
        <v>2.7246700000000001</v>
      </c>
      <c r="FE22">
        <v>8.0799399999999993E-2</v>
      </c>
      <c r="FF22">
        <v>9.2020699999999997E-2</v>
      </c>
      <c r="FG22">
        <v>9.7056900000000002E-2</v>
      </c>
      <c r="FH22">
        <v>7.6846700000000004E-2</v>
      </c>
      <c r="FI22">
        <v>24282.3</v>
      </c>
      <c r="FJ22">
        <v>22036</v>
      </c>
      <c r="FK22">
        <v>24385.5</v>
      </c>
      <c r="FL22">
        <v>22918.1</v>
      </c>
      <c r="FM22">
        <v>30945.599999999999</v>
      </c>
      <c r="FN22">
        <v>29560.9</v>
      </c>
      <c r="FO22">
        <v>35319.4</v>
      </c>
      <c r="FP22">
        <v>33059.5</v>
      </c>
      <c r="FQ22">
        <v>2.0177</v>
      </c>
      <c r="FR22">
        <v>1.8845000000000001</v>
      </c>
      <c r="FS22">
        <v>0.124365</v>
      </c>
      <c r="FT22">
        <v>0</v>
      </c>
      <c r="FU22">
        <v>25.084700000000002</v>
      </c>
      <c r="FV22">
        <v>999.9</v>
      </c>
      <c r="FW22">
        <v>48.712000000000003</v>
      </c>
      <c r="FX22">
        <v>30.765999999999998</v>
      </c>
      <c r="FY22">
        <v>21.713999999999999</v>
      </c>
      <c r="FZ22">
        <v>60.410899999999998</v>
      </c>
      <c r="GA22">
        <v>27.007200000000001</v>
      </c>
      <c r="GB22">
        <v>1</v>
      </c>
      <c r="GC22">
        <v>7.9255599999999995E-2</v>
      </c>
      <c r="GD22">
        <v>2.0035500000000002</v>
      </c>
      <c r="GE22">
        <v>20.1814</v>
      </c>
      <c r="GF22">
        <v>5.2532300000000003</v>
      </c>
      <c r="GG22">
        <v>12.050800000000001</v>
      </c>
      <c r="GH22">
        <v>4.9818499999999997</v>
      </c>
      <c r="GI22">
        <v>3.30003</v>
      </c>
      <c r="GJ22">
        <v>423.1</v>
      </c>
      <c r="GK22">
        <v>9999</v>
      </c>
      <c r="GL22">
        <v>9999</v>
      </c>
      <c r="GM22">
        <v>9999</v>
      </c>
      <c r="GN22">
        <v>1.87927</v>
      </c>
      <c r="GO22">
        <v>1.87714</v>
      </c>
      <c r="GP22">
        <v>1.87469</v>
      </c>
      <c r="GQ22">
        <v>1.87507</v>
      </c>
      <c r="GR22">
        <v>1.8754599999999999</v>
      </c>
      <c r="GS22">
        <v>1.8742399999999999</v>
      </c>
      <c r="GT22">
        <v>1.8711899999999999</v>
      </c>
      <c r="GU22">
        <v>1.87561</v>
      </c>
      <c r="GV22" t="s">
        <v>353</v>
      </c>
      <c r="GW22" t="s">
        <v>19</v>
      </c>
      <c r="GX22" t="s">
        <v>19</v>
      </c>
      <c r="GY22" t="s">
        <v>19</v>
      </c>
      <c r="GZ22" t="s">
        <v>354</v>
      </c>
      <c r="HA22" t="s">
        <v>355</v>
      </c>
      <c r="HB22" t="s">
        <v>356</v>
      </c>
      <c r="HC22" t="s">
        <v>356</v>
      </c>
      <c r="HD22" t="s">
        <v>356</v>
      </c>
      <c r="HE22" t="s">
        <v>356</v>
      </c>
      <c r="HF22">
        <v>0</v>
      </c>
      <c r="HG22">
        <v>100</v>
      </c>
      <c r="HH22">
        <v>100</v>
      </c>
      <c r="HI22">
        <v>23.696000000000002</v>
      </c>
      <c r="HJ22">
        <v>7.0000000000000001E-3</v>
      </c>
      <c r="HK22">
        <v>2</v>
      </c>
      <c r="HL22">
        <v>507.04899999999998</v>
      </c>
      <c r="HM22">
        <v>488.33</v>
      </c>
      <c r="HN22">
        <v>23.107800000000001</v>
      </c>
      <c r="HO22">
        <v>28.148</v>
      </c>
      <c r="HP22">
        <v>29.9999</v>
      </c>
      <c r="HQ22">
        <v>28.212499999999999</v>
      </c>
      <c r="HR22">
        <v>28.204499999999999</v>
      </c>
      <c r="HS22">
        <v>20.008099999999999</v>
      </c>
      <c r="HT22">
        <v>40.240400000000001</v>
      </c>
      <c r="HU22">
        <v>0</v>
      </c>
      <c r="HV22">
        <v>23.0731</v>
      </c>
      <c r="HW22">
        <v>400</v>
      </c>
      <c r="HX22">
        <v>14.1439</v>
      </c>
      <c r="HY22">
        <v>101.38200000000001</v>
      </c>
      <c r="HZ22">
        <v>101.624</v>
      </c>
    </row>
    <row r="23" spans="1:234" x14ac:dyDescent="0.25">
      <c r="A23">
        <v>8</v>
      </c>
      <c r="B23">
        <v>1566752393.0999999</v>
      </c>
      <c r="C23">
        <v>869.59999990463302</v>
      </c>
      <c r="D23" t="s">
        <v>377</v>
      </c>
      <c r="E23" t="s">
        <v>378</v>
      </c>
      <c r="F23" t="s">
        <v>346</v>
      </c>
      <c r="G23" t="s">
        <v>347</v>
      </c>
      <c r="H23" t="s">
        <v>348</v>
      </c>
      <c r="I23">
        <v>1566752393.0999999</v>
      </c>
      <c r="J23">
        <f t="shared" si="0"/>
        <v>3.5611126736128456E-3</v>
      </c>
      <c r="K23">
        <f t="shared" si="1"/>
        <v>35.614137530136141</v>
      </c>
      <c r="L23">
        <f t="shared" si="2"/>
        <v>455.37900000000002</v>
      </c>
      <c r="M23">
        <f t="shared" si="3"/>
        <v>167.93314598903521</v>
      </c>
      <c r="N23">
        <f t="shared" si="4"/>
        <v>16.786538664396009</v>
      </c>
      <c r="O23">
        <f t="shared" si="5"/>
        <v>45.519525912728994</v>
      </c>
      <c r="P23">
        <f t="shared" si="6"/>
        <v>0.21357164952427093</v>
      </c>
      <c r="Q23">
        <f t="shared" si="7"/>
        <v>2.2602635742783752</v>
      </c>
      <c r="R23">
        <f t="shared" si="8"/>
        <v>0.20296033208790079</v>
      </c>
      <c r="S23">
        <f t="shared" si="9"/>
        <v>0.12775964380437532</v>
      </c>
      <c r="T23">
        <f t="shared" si="10"/>
        <v>330.45921921562416</v>
      </c>
      <c r="U23">
        <f t="shared" si="11"/>
        <v>27.771874886486358</v>
      </c>
      <c r="V23">
        <f t="shared" si="12"/>
        <v>27.099499999999999</v>
      </c>
      <c r="W23">
        <f t="shared" si="13"/>
        <v>3.6001293032156516</v>
      </c>
      <c r="X23">
        <f t="shared" si="14"/>
        <v>54.599988301188219</v>
      </c>
      <c r="Y23">
        <f t="shared" si="15"/>
        <v>1.8944552976822</v>
      </c>
      <c r="Z23">
        <f t="shared" si="16"/>
        <v>3.469699090834736</v>
      </c>
      <c r="AA23">
        <f t="shared" si="17"/>
        <v>1.7056740055334516</v>
      </c>
      <c r="AB23">
        <f t="shared" si="18"/>
        <v>-157.04506890632649</v>
      </c>
      <c r="AC23">
        <f t="shared" si="19"/>
        <v>-76.439848393887573</v>
      </c>
      <c r="AD23">
        <f t="shared" si="20"/>
        <v>-7.2829244455582831</v>
      </c>
      <c r="AE23">
        <f t="shared" si="21"/>
        <v>89.691377469851787</v>
      </c>
      <c r="AF23">
        <v>-4.1460629735214402E-2</v>
      </c>
      <c r="AG23">
        <v>4.6543189028430701E-2</v>
      </c>
      <c r="AH23">
        <v>3.4735871105755098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52959.346428740217</v>
      </c>
      <c r="AN23" t="s">
        <v>349</v>
      </c>
      <c r="AO23">
        <v>0</v>
      </c>
      <c r="AP23">
        <v>0</v>
      </c>
      <c r="AQ23">
        <f t="shared" si="25"/>
        <v>0</v>
      </c>
      <c r="AR23" t="e">
        <f t="shared" si="26"/>
        <v>#DIV/0!</v>
      </c>
      <c r="AS23">
        <v>0</v>
      </c>
      <c r="AT23" t="s">
        <v>349</v>
      </c>
      <c r="AU23">
        <v>0</v>
      </c>
      <c r="AV23">
        <v>0</v>
      </c>
      <c r="AW23" t="e">
        <f t="shared" si="27"/>
        <v>#DIV/0!</v>
      </c>
      <c r="AX23">
        <v>0.5</v>
      </c>
      <c r="AY23">
        <f t="shared" si="28"/>
        <v>1686.145199581048</v>
      </c>
      <c r="AZ23">
        <f t="shared" si="29"/>
        <v>35.614137530136141</v>
      </c>
      <c r="BA23" t="e">
        <f t="shared" si="30"/>
        <v>#DIV/0!</v>
      </c>
      <c r="BB23" t="e">
        <f t="shared" si="31"/>
        <v>#DIV/0!</v>
      </c>
      <c r="BC23">
        <f t="shared" si="32"/>
        <v>2.1121631481669012E-2</v>
      </c>
      <c r="BD23" t="e">
        <f t="shared" si="33"/>
        <v>#DIV/0!</v>
      </c>
      <c r="BE23" t="s">
        <v>349</v>
      </c>
      <c r="BF23">
        <v>0</v>
      </c>
      <c r="BG23">
        <f t="shared" si="34"/>
        <v>0</v>
      </c>
      <c r="BH23" t="e">
        <f t="shared" si="35"/>
        <v>#DIV/0!</v>
      </c>
      <c r="BI23" t="e">
        <f t="shared" si="36"/>
        <v>#DIV/0!</v>
      </c>
      <c r="BJ23" t="e">
        <f t="shared" si="37"/>
        <v>#DIV/0!</v>
      </c>
      <c r="BK23" t="e">
        <f t="shared" si="38"/>
        <v>#DIV/0!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f t="shared" si="39"/>
        <v>2000.19</v>
      </c>
      <c r="CE23">
        <f t="shared" si="40"/>
        <v>1686.145199581048</v>
      </c>
      <c r="CF23">
        <f t="shared" si="41"/>
        <v>0.8429925155015513</v>
      </c>
      <c r="CG23">
        <f t="shared" si="42"/>
        <v>0.19598503100310252</v>
      </c>
      <c r="CH23">
        <v>6</v>
      </c>
      <c r="CI23">
        <v>0.5</v>
      </c>
      <c r="CJ23" t="s">
        <v>350</v>
      </c>
      <c r="CK23">
        <v>1566752393.0999999</v>
      </c>
      <c r="CL23">
        <v>455.37900000000002</v>
      </c>
      <c r="CM23">
        <v>500.05399999999997</v>
      </c>
      <c r="CN23">
        <v>18.952200000000001</v>
      </c>
      <c r="CO23">
        <v>14.7606</v>
      </c>
      <c r="CP23">
        <v>500.089</v>
      </c>
      <c r="CQ23">
        <v>99.859499999999997</v>
      </c>
      <c r="CR23">
        <v>0.100151</v>
      </c>
      <c r="CS23">
        <v>26.472200000000001</v>
      </c>
      <c r="CT23">
        <v>27.099499999999999</v>
      </c>
      <c r="CU23">
        <v>999.9</v>
      </c>
      <c r="CV23">
        <v>0</v>
      </c>
      <c r="CW23">
        <v>0</v>
      </c>
      <c r="CX23">
        <v>10012.5</v>
      </c>
      <c r="CY23">
        <v>0</v>
      </c>
      <c r="CZ23">
        <v>1277.83</v>
      </c>
      <c r="DA23">
        <v>-44.6755</v>
      </c>
      <c r="DB23">
        <v>464.17599999999999</v>
      </c>
      <c r="DC23">
        <v>507.54599999999999</v>
      </c>
      <c r="DD23">
        <v>4.1916700000000002</v>
      </c>
      <c r="DE23">
        <v>429.66</v>
      </c>
      <c r="DF23">
        <v>500.05399999999997</v>
      </c>
      <c r="DG23">
        <v>18.917200000000001</v>
      </c>
      <c r="DH23">
        <v>14.7606</v>
      </c>
      <c r="DI23">
        <v>1.89256</v>
      </c>
      <c r="DJ23">
        <v>1.4739800000000001</v>
      </c>
      <c r="DK23">
        <v>16.573</v>
      </c>
      <c r="DL23">
        <v>12.700900000000001</v>
      </c>
      <c r="DM23">
        <v>2000.19</v>
      </c>
      <c r="DN23">
        <v>0.90000100000000005</v>
      </c>
      <c r="DO23">
        <v>9.9998600000000007E-2</v>
      </c>
      <c r="DP23">
        <v>0</v>
      </c>
      <c r="DQ23">
        <v>726.54</v>
      </c>
      <c r="DR23">
        <v>5.00014</v>
      </c>
      <c r="DS23">
        <v>17436.099999999999</v>
      </c>
      <c r="DT23">
        <v>16924.400000000001</v>
      </c>
      <c r="DU23">
        <v>43.311999999999998</v>
      </c>
      <c r="DV23">
        <v>43.811999999999998</v>
      </c>
      <c r="DW23">
        <v>43.75</v>
      </c>
      <c r="DX23">
        <v>42.936999999999998</v>
      </c>
      <c r="DY23">
        <v>45.061999999999998</v>
      </c>
      <c r="DZ23">
        <v>1795.67</v>
      </c>
      <c r="EA23">
        <v>199.52</v>
      </c>
      <c r="EB23">
        <v>0</v>
      </c>
      <c r="EC23">
        <v>1566752359.9000001</v>
      </c>
      <c r="ED23">
        <v>726.30580769230801</v>
      </c>
      <c r="EE23">
        <v>2.4960341979590899</v>
      </c>
      <c r="EF23">
        <v>-18.864956635060398</v>
      </c>
      <c r="EG23">
        <v>17392.592307692299</v>
      </c>
      <c r="EH23">
        <v>15</v>
      </c>
      <c r="EI23">
        <v>1566752357.5999999</v>
      </c>
      <c r="EJ23" t="s">
        <v>379</v>
      </c>
      <c r="EK23">
        <v>35</v>
      </c>
      <c r="EL23">
        <v>25.719000000000001</v>
      </c>
      <c r="EM23">
        <v>3.5000000000000003E-2</v>
      </c>
      <c r="EN23">
        <v>500</v>
      </c>
      <c r="EO23">
        <v>14</v>
      </c>
      <c r="EP23">
        <v>0.02</v>
      </c>
      <c r="EQ23">
        <v>0.01</v>
      </c>
      <c r="ER23">
        <v>35.538754615182299</v>
      </c>
      <c r="ES23">
        <v>0.10265744957467</v>
      </c>
      <c r="ET23">
        <v>0.482531188828694</v>
      </c>
      <c r="EU23">
        <v>1</v>
      </c>
      <c r="EV23">
        <v>0.21396551422653701</v>
      </c>
      <c r="EW23">
        <v>4.7934126766313701E-2</v>
      </c>
      <c r="EX23">
        <v>1.2322016450974201E-2</v>
      </c>
      <c r="EY23">
        <v>1</v>
      </c>
      <c r="EZ23">
        <v>2</v>
      </c>
      <c r="FA23">
        <v>2</v>
      </c>
      <c r="FB23" t="s">
        <v>370</v>
      </c>
      <c r="FC23">
        <v>2.9153600000000002</v>
      </c>
      <c r="FD23">
        <v>2.72498</v>
      </c>
      <c r="FE23">
        <v>9.8095500000000002E-2</v>
      </c>
      <c r="FF23">
        <v>0.108754</v>
      </c>
      <c r="FG23">
        <v>9.6898399999999996E-2</v>
      </c>
      <c r="FH23">
        <v>7.9874899999999999E-2</v>
      </c>
      <c r="FI23">
        <v>23830.1</v>
      </c>
      <c r="FJ23">
        <v>21633.4</v>
      </c>
      <c r="FK23">
        <v>24389.9</v>
      </c>
      <c r="FL23">
        <v>22921.5</v>
      </c>
      <c r="FM23">
        <v>30957.200000000001</v>
      </c>
      <c r="FN23">
        <v>29468</v>
      </c>
      <c r="FO23">
        <v>35326.5</v>
      </c>
      <c r="FP23">
        <v>33064.1</v>
      </c>
      <c r="FQ23">
        <v>2.0183300000000002</v>
      </c>
      <c r="FR23">
        <v>1.88673</v>
      </c>
      <c r="FS23">
        <v>0.120699</v>
      </c>
      <c r="FT23">
        <v>0</v>
      </c>
      <c r="FU23">
        <v>25.122800000000002</v>
      </c>
      <c r="FV23">
        <v>999.9</v>
      </c>
      <c r="FW23">
        <v>48.613999999999997</v>
      </c>
      <c r="FX23">
        <v>30.806000000000001</v>
      </c>
      <c r="FY23">
        <v>21.720700000000001</v>
      </c>
      <c r="FZ23">
        <v>60.310899999999997</v>
      </c>
      <c r="GA23">
        <v>26.7027</v>
      </c>
      <c r="GB23">
        <v>1</v>
      </c>
      <c r="GC23">
        <v>7.1046700000000004E-2</v>
      </c>
      <c r="GD23">
        <v>1.8987000000000001</v>
      </c>
      <c r="GE23">
        <v>20.182700000000001</v>
      </c>
      <c r="GF23">
        <v>5.2511299999999999</v>
      </c>
      <c r="GG23">
        <v>12.0517</v>
      </c>
      <c r="GH23">
        <v>4.9810999999999996</v>
      </c>
      <c r="GI23">
        <v>3.29948</v>
      </c>
      <c r="GJ23">
        <v>423.1</v>
      </c>
      <c r="GK23">
        <v>9999</v>
      </c>
      <c r="GL23">
        <v>9999</v>
      </c>
      <c r="GM23">
        <v>9999</v>
      </c>
      <c r="GN23">
        <v>1.87927</v>
      </c>
      <c r="GO23">
        <v>1.87714</v>
      </c>
      <c r="GP23">
        <v>1.8747</v>
      </c>
      <c r="GQ23">
        <v>1.8751</v>
      </c>
      <c r="GR23">
        <v>1.8754599999999999</v>
      </c>
      <c r="GS23">
        <v>1.8742399999999999</v>
      </c>
      <c r="GT23">
        <v>1.8711899999999999</v>
      </c>
      <c r="GU23">
        <v>1.87561</v>
      </c>
      <c r="GV23" t="s">
        <v>353</v>
      </c>
      <c r="GW23" t="s">
        <v>19</v>
      </c>
      <c r="GX23" t="s">
        <v>19</v>
      </c>
      <c r="GY23" t="s">
        <v>19</v>
      </c>
      <c r="GZ23" t="s">
        <v>354</v>
      </c>
      <c r="HA23" t="s">
        <v>355</v>
      </c>
      <c r="HB23" t="s">
        <v>356</v>
      </c>
      <c r="HC23" t="s">
        <v>356</v>
      </c>
      <c r="HD23" t="s">
        <v>356</v>
      </c>
      <c r="HE23" t="s">
        <v>356</v>
      </c>
      <c r="HF23">
        <v>0</v>
      </c>
      <c r="HG23">
        <v>100</v>
      </c>
      <c r="HH23">
        <v>100</v>
      </c>
      <c r="HI23">
        <v>25.719000000000001</v>
      </c>
      <c r="HJ23">
        <v>3.5000000000000003E-2</v>
      </c>
      <c r="HK23">
        <v>2</v>
      </c>
      <c r="HL23">
        <v>506.64100000000002</v>
      </c>
      <c r="HM23">
        <v>489.07600000000002</v>
      </c>
      <c r="HN23">
        <v>22.822700000000001</v>
      </c>
      <c r="HO23">
        <v>28.041</v>
      </c>
      <c r="HP23">
        <v>30.0002</v>
      </c>
      <c r="HQ23">
        <v>28.1191</v>
      </c>
      <c r="HR23">
        <v>28.1129</v>
      </c>
      <c r="HS23">
        <v>23.947199999999999</v>
      </c>
      <c r="HT23">
        <v>37.303100000000001</v>
      </c>
      <c r="HU23">
        <v>0</v>
      </c>
      <c r="HV23">
        <v>22.709399999999999</v>
      </c>
      <c r="HW23">
        <v>500</v>
      </c>
      <c r="HX23">
        <v>14.8582</v>
      </c>
      <c r="HY23">
        <v>101.402</v>
      </c>
      <c r="HZ23">
        <v>101.63800000000001</v>
      </c>
    </row>
    <row r="24" spans="1:234" x14ac:dyDescent="0.25">
      <c r="A24">
        <v>9</v>
      </c>
      <c r="B24">
        <v>1566752502.0999999</v>
      </c>
      <c r="C24">
        <v>978.59999990463302</v>
      </c>
      <c r="D24" t="s">
        <v>380</v>
      </c>
      <c r="E24" t="s">
        <v>381</v>
      </c>
      <c r="F24" t="s">
        <v>346</v>
      </c>
      <c r="G24" t="s">
        <v>347</v>
      </c>
      <c r="H24" t="s">
        <v>348</v>
      </c>
      <c r="I24">
        <v>1566752502.0999999</v>
      </c>
      <c r="J24">
        <f t="shared" si="0"/>
        <v>2.9929727972464468E-3</v>
      </c>
      <c r="K24">
        <f t="shared" si="1"/>
        <v>37.330482666665482</v>
      </c>
      <c r="L24">
        <f t="shared" si="2"/>
        <v>553.16700000000003</v>
      </c>
      <c r="M24">
        <f t="shared" si="3"/>
        <v>197.38060094430455</v>
      </c>
      <c r="N24">
        <f t="shared" si="4"/>
        <v>19.730453243450661</v>
      </c>
      <c r="O24">
        <f t="shared" si="5"/>
        <v>55.295381496986998</v>
      </c>
      <c r="P24">
        <f t="shared" si="6"/>
        <v>0.17945240580772576</v>
      </c>
      <c r="Q24">
        <f t="shared" si="7"/>
        <v>2.256362118060351</v>
      </c>
      <c r="R24">
        <f t="shared" si="8"/>
        <v>0.17188377006485353</v>
      </c>
      <c r="S24">
        <f t="shared" si="9"/>
        <v>0.108080767126172</v>
      </c>
      <c r="T24">
        <f t="shared" si="10"/>
        <v>330.39641761025945</v>
      </c>
      <c r="U24">
        <f t="shared" si="11"/>
        <v>27.722639544342933</v>
      </c>
      <c r="V24">
        <f t="shared" si="12"/>
        <v>26.990400000000001</v>
      </c>
      <c r="W24">
        <f t="shared" si="13"/>
        <v>3.5771421454115409</v>
      </c>
      <c r="X24">
        <f t="shared" si="14"/>
        <v>55.073067790561666</v>
      </c>
      <c r="Y24">
        <f t="shared" si="15"/>
        <v>1.8840836130740999</v>
      </c>
      <c r="Z24">
        <f t="shared" si="16"/>
        <v>3.4210616707228194</v>
      </c>
      <c r="AA24">
        <f t="shared" si="17"/>
        <v>1.693058532337441</v>
      </c>
      <c r="AB24">
        <f t="shared" si="18"/>
        <v>-131.9901003585683</v>
      </c>
      <c r="AC24">
        <f t="shared" si="19"/>
        <v>-92.133918841017945</v>
      </c>
      <c r="AD24">
        <f t="shared" si="20"/>
        <v>-8.7780682296072641</v>
      </c>
      <c r="AE24">
        <f t="shared" si="21"/>
        <v>97.494330181065962</v>
      </c>
      <c r="AF24">
        <v>-4.1355244230061199E-2</v>
      </c>
      <c r="AG24">
        <v>4.6424884566619001E-2</v>
      </c>
      <c r="AH24">
        <v>3.4666016029428399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52872.495559373114</v>
      </c>
      <c r="AN24" t="s">
        <v>349</v>
      </c>
      <c r="AO24">
        <v>0</v>
      </c>
      <c r="AP24">
        <v>0</v>
      </c>
      <c r="AQ24">
        <f t="shared" si="25"/>
        <v>0</v>
      </c>
      <c r="AR24" t="e">
        <f t="shared" si="26"/>
        <v>#DIV/0!</v>
      </c>
      <c r="AS24">
        <v>0</v>
      </c>
      <c r="AT24" t="s">
        <v>349</v>
      </c>
      <c r="AU24">
        <v>0</v>
      </c>
      <c r="AV24">
        <v>0</v>
      </c>
      <c r="AW24" t="e">
        <f t="shared" si="27"/>
        <v>#DIV/0!</v>
      </c>
      <c r="AX24">
        <v>0.5</v>
      </c>
      <c r="AY24">
        <f t="shared" si="28"/>
        <v>1685.8172995809871</v>
      </c>
      <c r="AZ24">
        <f t="shared" si="29"/>
        <v>37.330482666665482</v>
      </c>
      <c r="BA24" t="e">
        <f t="shared" si="30"/>
        <v>#DIV/0!</v>
      </c>
      <c r="BB24" t="e">
        <f t="shared" si="31"/>
        <v>#DIV/0!</v>
      </c>
      <c r="BC24">
        <f t="shared" si="32"/>
        <v>2.2143848373097155E-2</v>
      </c>
      <c r="BD24" t="e">
        <f t="shared" si="33"/>
        <v>#DIV/0!</v>
      </c>
      <c r="BE24" t="s">
        <v>349</v>
      </c>
      <c r="BF24">
        <v>0</v>
      </c>
      <c r="BG24">
        <f t="shared" si="34"/>
        <v>0</v>
      </c>
      <c r="BH24" t="e">
        <f t="shared" si="35"/>
        <v>#DIV/0!</v>
      </c>
      <c r="BI24" t="e">
        <f t="shared" si="36"/>
        <v>#DIV/0!</v>
      </c>
      <c r="BJ24" t="e">
        <f t="shared" si="37"/>
        <v>#DIV/0!</v>
      </c>
      <c r="BK24" t="e">
        <f t="shared" si="38"/>
        <v>#DIV/0!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f t="shared" si="39"/>
        <v>1999.8</v>
      </c>
      <c r="CE24">
        <f t="shared" si="40"/>
        <v>1685.8172995809871</v>
      </c>
      <c r="CF24">
        <f t="shared" si="41"/>
        <v>0.84299294908540212</v>
      </c>
      <c r="CG24">
        <f t="shared" si="42"/>
        <v>0.1959858981708042</v>
      </c>
      <c r="CH24">
        <v>6</v>
      </c>
      <c r="CI24">
        <v>0.5</v>
      </c>
      <c r="CJ24" t="s">
        <v>350</v>
      </c>
      <c r="CK24">
        <v>1566752502.0999999</v>
      </c>
      <c r="CL24">
        <v>553.16700000000003</v>
      </c>
      <c r="CM24">
        <v>599.952</v>
      </c>
      <c r="CN24">
        <v>18.848099999999999</v>
      </c>
      <c r="CO24">
        <v>15.3241</v>
      </c>
      <c r="CP24">
        <v>499.98200000000003</v>
      </c>
      <c r="CQ24">
        <v>99.861199999999997</v>
      </c>
      <c r="CR24">
        <v>0.100261</v>
      </c>
      <c r="CS24">
        <v>26.233000000000001</v>
      </c>
      <c r="CT24">
        <v>26.990400000000001</v>
      </c>
      <c r="CU24">
        <v>999.9</v>
      </c>
      <c r="CV24">
        <v>0</v>
      </c>
      <c r="CW24">
        <v>0</v>
      </c>
      <c r="CX24">
        <v>9986.8799999999992</v>
      </c>
      <c r="CY24">
        <v>0</v>
      </c>
      <c r="CZ24">
        <v>1463.33</v>
      </c>
      <c r="DA24">
        <v>-48.904499999999999</v>
      </c>
      <c r="DB24">
        <v>561.62400000000002</v>
      </c>
      <c r="DC24">
        <v>609.28899999999999</v>
      </c>
      <c r="DD24">
        <v>3.5089700000000001</v>
      </c>
      <c r="DE24">
        <v>525.32799999999997</v>
      </c>
      <c r="DF24">
        <v>599.952</v>
      </c>
      <c r="DG24">
        <v>18.798100000000002</v>
      </c>
      <c r="DH24">
        <v>15.3241</v>
      </c>
      <c r="DI24">
        <v>1.88069</v>
      </c>
      <c r="DJ24">
        <v>1.5302899999999999</v>
      </c>
      <c r="DK24">
        <v>16.4741</v>
      </c>
      <c r="DL24">
        <v>13.2742</v>
      </c>
      <c r="DM24">
        <v>1999.8</v>
      </c>
      <c r="DN24">
        <v>0.89998699999999998</v>
      </c>
      <c r="DO24">
        <v>0.100013</v>
      </c>
      <c r="DP24">
        <v>0</v>
      </c>
      <c r="DQ24">
        <v>731.78599999999994</v>
      </c>
      <c r="DR24">
        <v>5.00014</v>
      </c>
      <c r="DS24">
        <v>17866.3</v>
      </c>
      <c r="DT24">
        <v>16921</v>
      </c>
      <c r="DU24">
        <v>43.375</v>
      </c>
      <c r="DV24">
        <v>44</v>
      </c>
      <c r="DW24">
        <v>43.811999999999998</v>
      </c>
      <c r="DX24">
        <v>43.061999999999998</v>
      </c>
      <c r="DY24">
        <v>45.125</v>
      </c>
      <c r="DZ24">
        <v>1795.29</v>
      </c>
      <c r="EA24">
        <v>199.51</v>
      </c>
      <c r="EB24">
        <v>0</v>
      </c>
      <c r="EC24">
        <v>1566752469.0999999</v>
      </c>
      <c r="ED24">
        <v>731.66138461538503</v>
      </c>
      <c r="EE24">
        <v>0.23138462944621799</v>
      </c>
      <c r="EF24">
        <v>208.11623880863499</v>
      </c>
      <c r="EG24">
        <v>17870.8</v>
      </c>
      <c r="EH24">
        <v>15</v>
      </c>
      <c r="EI24">
        <v>1566752530.0999999</v>
      </c>
      <c r="EJ24" t="s">
        <v>382</v>
      </c>
      <c r="EK24">
        <v>36</v>
      </c>
      <c r="EL24">
        <v>27.838999999999999</v>
      </c>
      <c r="EM24">
        <v>0.05</v>
      </c>
      <c r="EN24">
        <v>600</v>
      </c>
      <c r="EO24">
        <v>15</v>
      </c>
      <c r="EP24">
        <v>0.05</v>
      </c>
      <c r="EQ24">
        <v>0.04</v>
      </c>
      <c r="ER24">
        <v>39.099461919954599</v>
      </c>
      <c r="ES24">
        <v>-0.29762815967319201</v>
      </c>
      <c r="ET24">
        <v>7.8618897542526101E-2</v>
      </c>
      <c r="EU24">
        <v>1</v>
      </c>
      <c r="EV24">
        <v>0.18468727633427701</v>
      </c>
      <c r="EW24">
        <v>-1.7257472239504499E-2</v>
      </c>
      <c r="EX24">
        <v>2.50780408085275E-3</v>
      </c>
      <c r="EY24">
        <v>1</v>
      </c>
      <c r="EZ24">
        <v>2</v>
      </c>
      <c r="FA24">
        <v>2</v>
      </c>
      <c r="FB24" t="s">
        <v>370</v>
      </c>
      <c r="FC24">
        <v>2.9151199999999999</v>
      </c>
      <c r="FD24">
        <v>2.7248600000000001</v>
      </c>
      <c r="FE24">
        <v>0.113778</v>
      </c>
      <c r="FF24">
        <v>0.123889</v>
      </c>
      <c r="FG24">
        <v>9.6473100000000006E-2</v>
      </c>
      <c r="FH24">
        <v>8.2106299999999993E-2</v>
      </c>
      <c r="FI24">
        <v>23416.799999999999</v>
      </c>
      <c r="FJ24">
        <v>21266.799999999999</v>
      </c>
      <c r="FK24">
        <v>24390.9</v>
      </c>
      <c r="FL24">
        <v>22922.2</v>
      </c>
      <c r="FM24">
        <v>30973.9</v>
      </c>
      <c r="FN24">
        <v>29397.200000000001</v>
      </c>
      <c r="FO24">
        <v>35328.9</v>
      </c>
      <c r="FP24">
        <v>33065</v>
      </c>
      <c r="FQ24">
        <v>2.01837</v>
      </c>
      <c r="FR24">
        <v>1.88805</v>
      </c>
      <c r="FS24">
        <v>0.108205</v>
      </c>
      <c r="FT24">
        <v>0</v>
      </c>
      <c r="FU24">
        <v>25.2182</v>
      </c>
      <c r="FV24">
        <v>999.9</v>
      </c>
      <c r="FW24">
        <v>48.59</v>
      </c>
      <c r="FX24">
        <v>30.876999999999999</v>
      </c>
      <c r="FY24">
        <v>21.7972</v>
      </c>
      <c r="FZ24">
        <v>60.690899999999999</v>
      </c>
      <c r="GA24">
        <v>26.979199999999999</v>
      </c>
      <c r="GB24">
        <v>1</v>
      </c>
      <c r="GC24">
        <v>6.8889699999999998E-2</v>
      </c>
      <c r="GD24">
        <v>2.19801</v>
      </c>
      <c r="GE24">
        <v>20.179500000000001</v>
      </c>
      <c r="GF24">
        <v>5.2494899999999998</v>
      </c>
      <c r="GG24">
        <v>12.051299999999999</v>
      </c>
      <c r="GH24">
        <v>4.9806999999999997</v>
      </c>
      <c r="GI24">
        <v>3.29935</v>
      </c>
      <c r="GJ24">
        <v>423.2</v>
      </c>
      <c r="GK24">
        <v>9999</v>
      </c>
      <c r="GL24">
        <v>9999</v>
      </c>
      <c r="GM24">
        <v>9999</v>
      </c>
      <c r="GN24">
        <v>1.87927</v>
      </c>
      <c r="GO24">
        <v>1.87714</v>
      </c>
      <c r="GP24">
        <v>1.87469</v>
      </c>
      <c r="GQ24">
        <v>1.8750500000000001</v>
      </c>
      <c r="GR24">
        <v>1.8754599999999999</v>
      </c>
      <c r="GS24">
        <v>1.8742399999999999</v>
      </c>
      <c r="GT24">
        <v>1.87117</v>
      </c>
      <c r="GU24">
        <v>1.8755900000000001</v>
      </c>
      <c r="GV24" t="s">
        <v>353</v>
      </c>
      <c r="GW24" t="s">
        <v>19</v>
      </c>
      <c r="GX24" t="s">
        <v>19</v>
      </c>
      <c r="GY24" t="s">
        <v>19</v>
      </c>
      <c r="GZ24" t="s">
        <v>354</v>
      </c>
      <c r="HA24" t="s">
        <v>355</v>
      </c>
      <c r="HB24" t="s">
        <v>356</v>
      </c>
      <c r="HC24" t="s">
        <v>356</v>
      </c>
      <c r="HD24" t="s">
        <v>356</v>
      </c>
      <c r="HE24" t="s">
        <v>356</v>
      </c>
      <c r="HF24">
        <v>0</v>
      </c>
      <c r="HG24">
        <v>100</v>
      </c>
      <c r="HH24">
        <v>100</v>
      </c>
      <c r="HI24">
        <v>27.838999999999999</v>
      </c>
      <c r="HJ24">
        <v>0.05</v>
      </c>
      <c r="HK24">
        <v>2</v>
      </c>
      <c r="HL24">
        <v>506.18099999999998</v>
      </c>
      <c r="HM24">
        <v>489.52800000000002</v>
      </c>
      <c r="HN24">
        <v>21.810600000000001</v>
      </c>
      <c r="HO24">
        <v>27.998799999999999</v>
      </c>
      <c r="HP24">
        <v>29.9999</v>
      </c>
      <c r="HQ24">
        <v>28.0624</v>
      </c>
      <c r="HR24">
        <v>28.0593</v>
      </c>
      <c r="HS24">
        <v>27.783300000000001</v>
      </c>
      <c r="HT24">
        <v>34.795999999999999</v>
      </c>
      <c r="HU24">
        <v>0</v>
      </c>
      <c r="HV24">
        <v>21.818200000000001</v>
      </c>
      <c r="HW24">
        <v>600</v>
      </c>
      <c r="HX24">
        <v>15.300599999999999</v>
      </c>
      <c r="HY24">
        <v>101.407</v>
      </c>
      <c r="HZ24">
        <v>101.64100000000001</v>
      </c>
    </row>
    <row r="25" spans="1:234" x14ac:dyDescent="0.25">
      <c r="A25">
        <v>10</v>
      </c>
      <c r="B25">
        <v>1566752628.0999999</v>
      </c>
      <c r="C25">
        <v>1104.5999999046301</v>
      </c>
      <c r="D25" t="s">
        <v>383</v>
      </c>
      <c r="E25" t="s">
        <v>384</v>
      </c>
      <c r="F25" t="s">
        <v>346</v>
      </c>
      <c r="G25" t="s">
        <v>347</v>
      </c>
      <c r="H25" t="s">
        <v>348</v>
      </c>
      <c r="I25">
        <v>1566752628.0999999</v>
      </c>
      <c r="J25">
        <f t="shared" si="0"/>
        <v>2.584458345877423E-3</v>
      </c>
      <c r="K25">
        <f t="shared" si="1"/>
        <v>37.984244151275014</v>
      </c>
      <c r="L25">
        <f t="shared" si="2"/>
        <v>652.35900000000004</v>
      </c>
      <c r="M25">
        <f t="shared" si="3"/>
        <v>230.34322322405677</v>
      </c>
      <c r="N25">
        <f t="shared" si="4"/>
        <v>23.024607596966202</v>
      </c>
      <c r="O25">
        <f t="shared" si="5"/>
        <v>65.208386759174999</v>
      </c>
      <c r="P25">
        <f t="shared" si="6"/>
        <v>0.15310676810091894</v>
      </c>
      <c r="Q25">
        <f t="shared" si="7"/>
        <v>2.258505957634211</v>
      </c>
      <c r="R25">
        <f t="shared" si="8"/>
        <v>0.14756544809536157</v>
      </c>
      <c r="S25">
        <f t="shared" si="9"/>
        <v>9.2709561746823516E-2</v>
      </c>
      <c r="T25">
        <f t="shared" si="10"/>
        <v>330.41932369365986</v>
      </c>
      <c r="U25">
        <f t="shared" si="11"/>
        <v>27.771982818997841</v>
      </c>
      <c r="V25">
        <f t="shared" si="12"/>
        <v>27.010999999999999</v>
      </c>
      <c r="W25">
        <f t="shared" si="13"/>
        <v>3.5814726869031208</v>
      </c>
      <c r="X25">
        <f t="shared" si="14"/>
        <v>55.189425657216027</v>
      </c>
      <c r="Y25">
        <f t="shared" si="15"/>
        <v>1.8786273546150001</v>
      </c>
      <c r="Z25">
        <f t="shared" si="16"/>
        <v>3.4039625023156388</v>
      </c>
      <c r="AA25">
        <f t="shared" si="17"/>
        <v>1.7028453322881207</v>
      </c>
      <c r="AB25">
        <f t="shared" si="18"/>
        <v>-113.97461305319436</v>
      </c>
      <c r="AC25">
        <f t="shared" si="19"/>
        <v>-105.05502254658535</v>
      </c>
      <c r="AD25">
        <f t="shared" si="20"/>
        <v>-9.9964177705633315</v>
      </c>
      <c r="AE25">
        <f t="shared" si="21"/>
        <v>101.39327032331684</v>
      </c>
      <c r="AF25">
        <v>-4.1413132687838201E-2</v>
      </c>
      <c r="AG25">
        <v>4.64898694317811E-2</v>
      </c>
      <c r="AH25">
        <v>3.4704395178056999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52958.423838868548</v>
      </c>
      <c r="AN25" t="s">
        <v>349</v>
      </c>
      <c r="AO25">
        <v>0</v>
      </c>
      <c r="AP25">
        <v>0</v>
      </c>
      <c r="AQ25">
        <f t="shared" si="25"/>
        <v>0</v>
      </c>
      <c r="AR25" t="e">
        <f t="shared" si="26"/>
        <v>#DIV/0!</v>
      </c>
      <c r="AS25">
        <v>0</v>
      </c>
      <c r="AT25" t="s">
        <v>349</v>
      </c>
      <c r="AU25">
        <v>0</v>
      </c>
      <c r="AV25">
        <v>0</v>
      </c>
      <c r="AW25" t="e">
        <f t="shared" si="27"/>
        <v>#DIV/0!</v>
      </c>
      <c r="AX25">
        <v>0.5</v>
      </c>
      <c r="AY25">
        <f t="shared" si="28"/>
        <v>1685.9351995809955</v>
      </c>
      <c r="AZ25">
        <f t="shared" si="29"/>
        <v>37.984244151275014</v>
      </c>
      <c r="BA25" t="e">
        <f t="shared" si="30"/>
        <v>#DIV/0!</v>
      </c>
      <c r="BB25" t="e">
        <f t="shared" si="31"/>
        <v>#DIV/0!</v>
      </c>
      <c r="BC25">
        <f t="shared" si="32"/>
        <v>2.2530073611794342E-2</v>
      </c>
      <c r="BD25" t="e">
        <f t="shared" si="33"/>
        <v>#DIV/0!</v>
      </c>
      <c r="BE25" t="s">
        <v>349</v>
      </c>
      <c r="BF25">
        <v>0</v>
      </c>
      <c r="BG25">
        <f t="shared" si="34"/>
        <v>0</v>
      </c>
      <c r="BH25" t="e">
        <f t="shared" si="35"/>
        <v>#DIV/0!</v>
      </c>
      <c r="BI25" t="e">
        <f t="shared" si="36"/>
        <v>#DIV/0!</v>
      </c>
      <c r="BJ25" t="e">
        <f t="shared" si="37"/>
        <v>#DIV/0!</v>
      </c>
      <c r="BK25" t="e">
        <f t="shared" si="38"/>
        <v>#DIV/0!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f t="shared" si="39"/>
        <v>1999.94</v>
      </c>
      <c r="CE25">
        <f t="shared" si="40"/>
        <v>1685.9351995809955</v>
      </c>
      <c r="CF25">
        <f t="shared" si="41"/>
        <v>0.84299288957718499</v>
      </c>
      <c r="CG25">
        <f t="shared" si="42"/>
        <v>0.1959857791543701</v>
      </c>
      <c r="CH25">
        <v>6</v>
      </c>
      <c r="CI25">
        <v>0.5</v>
      </c>
      <c r="CJ25" t="s">
        <v>350</v>
      </c>
      <c r="CK25">
        <v>1566752628.0999999</v>
      </c>
      <c r="CL25">
        <v>652.35900000000004</v>
      </c>
      <c r="CM25">
        <v>699.96699999999998</v>
      </c>
      <c r="CN25">
        <v>18.7942</v>
      </c>
      <c r="CO25">
        <v>15.7509</v>
      </c>
      <c r="CP25">
        <v>499.96100000000001</v>
      </c>
      <c r="CQ25">
        <v>99.857799999999997</v>
      </c>
      <c r="CR25">
        <v>0.100025</v>
      </c>
      <c r="CS25">
        <v>26.148199999999999</v>
      </c>
      <c r="CT25">
        <v>27.010999999999999</v>
      </c>
      <c r="CU25">
        <v>999.9</v>
      </c>
      <c r="CV25">
        <v>0</v>
      </c>
      <c r="CW25">
        <v>0</v>
      </c>
      <c r="CX25">
        <v>10001.200000000001</v>
      </c>
      <c r="CY25">
        <v>0</v>
      </c>
      <c r="CZ25">
        <v>997.98099999999999</v>
      </c>
      <c r="DA25">
        <v>-47.607999999999997</v>
      </c>
      <c r="DB25">
        <v>664.85400000000004</v>
      </c>
      <c r="DC25">
        <v>711.16899999999998</v>
      </c>
      <c r="DD25">
        <v>3.0432600000000001</v>
      </c>
      <c r="DE25">
        <v>622.76300000000003</v>
      </c>
      <c r="DF25">
        <v>699.96699999999998</v>
      </c>
      <c r="DG25">
        <v>18.741199999999999</v>
      </c>
      <c r="DH25">
        <v>15.7509</v>
      </c>
      <c r="DI25">
        <v>1.8767499999999999</v>
      </c>
      <c r="DJ25">
        <v>1.5728500000000001</v>
      </c>
      <c r="DK25">
        <v>16.441099999999999</v>
      </c>
      <c r="DL25">
        <v>13.695399999999999</v>
      </c>
      <c r="DM25">
        <v>1999.94</v>
      </c>
      <c r="DN25">
        <v>0.89998900000000004</v>
      </c>
      <c r="DO25">
        <v>0.100011</v>
      </c>
      <c r="DP25">
        <v>0</v>
      </c>
      <c r="DQ25">
        <v>732.10900000000004</v>
      </c>
      <c r="DR25">
        <v>5.00014</v>
      </c>
      <c r="DS25">
        <v>18097.7</v>
      </c>
      <c r="DT25">
        <v>16922.3</v>
      </c>
      <c r="DU25">
        <v>43.436999999999998</v>
      </c>
      <c r="DV25">
        <v>44.25</v>
      </c>
      <c r="DW25">
        <v>43.936999999999998</v>
      </c>
      <c r="DX25">
        <v>42.811999999999998</v>
      </c>
      <c r="DY25">
        <v>45.25</v>
      </c>
      <c r="DZ25">
        <v>1795.42</v>
      </c>
      <c r="EA25">
        <v>199.52</v>
      </c>
      <c r="EB25">
        <v>0</v>
      </c>
      <c r="EC25">
        <v>1566752595.0999999</v>
      </c>
      <c r="ED25">
        <v>732.37388461538501</v>
      </c>
      <c r="EE25">
        <v>-3.6677264933804699</v>
      </c>
      <c r="EF25">
        <v>-950.57436071712004</v>
      </c>
      <c r="EG25">
        <v>18168.45</v>
      </c>
      <c r="EH25">
        <v>15</v>
      </c>
      <c r="EI25">
        <v>1566752592.0999999</v>
      </c>
      <c r="EJ25" t="s">
        <v>385</v>
      </c>
      <c r="EK25">
        <v>37</v>
      </c>
      <c r="EL25">
        <v>29.596</v>
      </c>
      <c r="EM25">
        <v>5.2999999999999999E-2</v>
      </c>
      <c r="EN25">
        <v>700</v>
      </c>
      <c r="EO25">
        <v>16</v>
      </c>
      <c r="EP25">
        <v>0.02</v>
      </c>
      <c r="EQ25">
        <v>0.03</v>
      </c>
      <c r="ER25">
        <v>38.232832418665602</v>
      </c>
      <c r="ES25">
        <v>-0.15990579744291</v>
      </c>
      <c r="ET25">
        <v>0.71192907166247299</v>
      </c>
      <c r="EU25">
        <v>1</v>
      </c>
      <c r="EV25">
        <v>0.15240955252601099</v>
      </c>
      <c r="EW25">
        <v>4.06604196371105E-2</v>
      </c>
      <c r="EX25">
        <v>8.8805287716207798E-3</v>
      </c>
      <c r="EY25">
        <v>1</v>
      </c>
      <c r="EZ25">
        <v>2</v>
      </c>
      <c r="FA25">
        <v>2</v>
      </c>
      <c r="FB25" t="s">
        <v>370</v>
      </c>
      <c r="FC25">
        <v>2.9150499999999999</v>
      </c>
      <c r="FD25">
        <v>2.7247599999999998</v>
      </c>
      <c r="FE25">
        <v>0.12833600000000001</v>
      </c>
      <c r="FF25">
        <v>0.13778799999999999</v>
      </c>
      <c r="FG25">
        <v>9.6261299999999994E-2</v>
      </c>
      <c r="FH25">
        <v>8.3765599999999996E-2</v>
      </c>
      <c r="FI25">
        <v>23031.4</v>
      </c>
      <c r="FJ25">
        <v>20929.5</v>
      </c>
      <c r="FK25">
        <v>24390.3</v>
      </c>
      <c r="FL25">
        <v>22922.5</v>
      </c>
      <c r="FM25">
        <v>30980.5</v>
      </c>
      <c r="FN25">
        <v>29344.5</v>
      </c>
      <c r="FO25">
        <v>35328</v>
      </c>
      <c r="FP25">
        <v>33065.5</v>
      </c>
      <c r="FQ25">
        <v>2.01763</v>
      </c>
      <c r="FR25">
        <v>1.8877999999999999</v>
      </c>
      <c r="FS25">
        <v>0.103794</v>
      </c>
      <c r="FT25">
        <v>0</v>
      </c>
      <c r="FU25">
        <v>25.311299999999999</v>
      </c>
      <c r="FV25">
        <v>999.9</v>
      </c>
      <c r="FW25">
        <v>48.59</v>
      </c>
      <c r="FX25">
        <v>30.946999999999999</v>
      </c>
      <c r="FY25">
        <v>21.887599999999999</v>
      </c>
      <c r="FZ25">
        <v>60.360900000000001</v>
      </c>
      <c r="GA25">
        <v>26.818899999999999</v>
      </c>
      <c r="GB25">
        <v>1</v>
      </c>
      <c r="GC25">
        <v>7.1173799999999995E-2</v>
      </c>
      <c r="GD25">
        <v>2.56833</v>
      </c>
      <c r="GE25">
        <v>20.174499999999998</v>
      </c>
      <c r="GF25">
        <v>5.25068</v>
      </c>
      <c r="GG25">
        <v>12.0519</v>
      </c>
      <c r="GH25">
        <v>4.9811500000000004</v>
      </c>
      <c r="GI25">
        <v>3.29948</v>
      </c>
      <c r="GJ25">
        <v>423.2</v>
      </c>
      <c r="GK25">
        <v>9999</v>
      </c>
      <c r="GL25">
        <v>9999</v>
      </c>
      <c r="GM25">
        <v>9999</v>
      </c>
      <c r="GN25">
        <v>1.87927</v>
      </c>
      <c r="GO25">
        <v>1.87717</v>
      </c>
      <c r="GP25">
        <v>1.8747199999999999</v>
      </c>
      <c r="GQ25">
        <v>1.8750800000000001</v>
      </c>
      <c r="GR25">
        <v>1.8754599999999999</v>
      </c>
      <c r="GS25">
        <v>1.8742399999999999</v>
      </c>
      <c r="GT25">
        <v>1.8711899999999999</v>
      </c>
      <c r="GU25">
        <v>1.87561</v>
      </c>
      <c r="GV25" t="s">
        <v>353</v>
      </c>
      <c r="GW25" t="s">
        <v>19</v>
      </c>
      <c r="GX25" t="s">
        <v>19</v>
      </c>
      <c r="GY25" t="s">
        <v>19</v>
      </c>
      <c r="GZ25" t="s">
        <v>354</v>
      </c>
      <c r="HA25" t="s">
        <v>355</v>
      </c>
      <c r="HB25" t="s">
        <v>356</v>
      </c>
      <c r="HC25" t="s">
        <v>356</v>
      </c>
      <c r="HD25" t="s">
        <v>356</v>
      </c>
      <c r="HE25" t="s">
        <v>356</v>
      </c>
      <c r="HF25">
        <v>0</v>
      </c>
      <c r="HG25">
        <v>100</v>
      </c>
      <c r="HH25">
        <v>100</v>
      </c>
      <c r="HI25">
        <v>29.596</v>
      </c>
      <c r="HJ25">
        <v>5.2999999999999999E-2</v>
      </c>
      <c r="HK25">
        <v>2</v>
      </c>
      <c r="HL25">
        <v>505.62400000000002</v>
      </c>
      <c r="HM25">
        <v>489.26799999999997</v>
      </c>
      <c r="HN25">
        <v>21.442</v>
      </c>
      <c r="HO25">
        <v>28.016200000000001</v>
      </c>
      <c r="HP25">
        <v>30.000299999999999</v>
      </c>
      <c r="HQ25">
        <v>28.0535</v>
      </c>
      <c r="HR25">
        <v>28.049600000000002</v>
      </c>
      <c r="HS25">
        <v>31.523900000000001</v>
      </c>
      <c r="HT25">
        <v>33.448399999999999</v>
      </c>
      <c r="HU25">
        <v>0</v>
      </c>
      <c r="HV25">
        <v>21.432700000000001</v>
      </c>
      <c r="HW25">
        <v>700</v>
      </c>
      <c r="HX25">
        <v>15.7376</v>
      </c>
      <c r="HY25">
        <v>101.405</v>
      </c>
      <c r="HZ25">
        <v>101.643</v>
      </c>
    </row>
    <row r="26" spans="1:234" x14ac:dyDescent="0.25">
      <c r="A26">
        <v>11</v>
      </c>
      <c r="B26">
        <v>1566752748.5999999</v>
      </c>
      <c r="C26">
        <v>1225.0999999046301</v>
      </c>
      <c r="D26" t="s">
        <v>386</v>
      </c>
      <c r="E26" t="s">
        <v>387</v>
      </c>
      <c r="F26" t="s">
        <v>346</v>
      </c>
      <c r="G26" t="s">
        <v>347</v>
      </c>
      <c r="H26" t="s">
        <v>348</v>
      </c>
      <c r="I26">
        <v>1566752748.5999999</v>
      </c>
      <c r="J26">
        <f t="shared" si="0"/>
        <v>1.9413252955516336E-3</v>
      </c>
      <c r="K26">
        <f t="shared" si="1"/>
        <v>37.422977717270854</v>
      </c>
      <c r="L26">
        <f t="shared" si="2"/>
        <v>753.351</v>
      </c>
      <c r="M26">
        <f t="shared" si="3"/>
        <v>187.55797588617258</v>
      </c>
      <c r="N26">
        <f t="shared" si="4"/>
        <v>18.747119281073001</v>
      </c>
      <c r="O26">
        <f t="shared" si="5"/>
        <v>75.300242449229984</v>
      </c>
      <c r="P26">
        <f t="shared" si="6"/>
        <v>0.11094231369892092</v>
      </c>
      <c r="Q26">
        <f t="shared" si="7"/>
        <v>2.255860396042678</v>
      </c>
      <c r="R26">
        <f t="shared" si="8"/>
        <v>0.10799790645845317</v>
      </c>
      <c r="S26">
        <f t="shared" si="9"/>
        <v>6.7756726013306207E-2</v>
      </c>
      <c r="T26">
        <f t="shared" si="10"/>
        <v>330.45546298290077</v>
      </c>
      <c r="U26">
        <f t="shared" si="11"/>
        <v>27.952251938578929</v>
      </c>
      <c r="V26">
        <f t="shared" si="12"/>
        <v>27.117999999999999</v>
      </c>
      <c r="W26">
        <f t="shared" si="13"/>
        <v>3.6040399759841124</v>
      </c>
      <c r="X26">
        <f t="shared" si="14"/>
        <v>54.648474341610829</v>
      </c>
      <c r="Y26">
        <f t="shared" si="15"/>
        <v>1.8563906504250001</v>
      </c>
      <c r="Z26">
        <f t="shared" si="16"/>
        <v>3.3969670201963789</v>
      </c>
      <c r="AA26">
        <f t="shared" si="17"/>
        <v>1.7476493255591123</v>
      </c>
      <c r="AB26">
        <f t="shared" si="18"/>
        <v>-85.612445533827042</v>
      </c>
      <c r="AC26">
        <f t="shared" si="19"/>
        <v>-122.17738822154153</v>
      </c>
      <c r="AD26">
        <f t="shared" si="20"/>
        <v>-11.643532136448099</v>
      </c>
      <c r="AE26">
        <f t="shared" si="21"/>
        <v>111.02209709108412</v>
      </c>
      <c r="AF26">
        <v>-4.13417038550737E-2</v>
      </c>
      <c r="AG26">
        <v>4.64096843094935E-2</v>
      </c>
      <c r="AH26">
        <v>3.4657036289683698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52876.854804127615</v>
      </c>
      <c r="AN26" t="s">
        <v>349</v>
      </c>
      <c r="AO26">
        <v>0</v>
      </c>
      <c r="AP26">
        <v>0</v>
      </c>
      <c r="AQ26">
        <f t="shared" si="25"/>
        <v>0</v>
      </c>
      <c r="AR26" t="e">
        <f t="shared" si="26"/>
        <v>#DIV/0!</v>
      </c>
      <c r="AS26">
        <v>0</v>
      </c>
      <c r="AT26" t="s">
        <v>349</v>
      </c>
      <c r="AU26">
        <v>0</v>
      </c>
      <c r="AV26">
        <v>0</v>
      </c>
      <c r="AW26" t="e">
        <f t="shared" si="27"/>
        <v>#DIV/0!</v>
      </c>
      <c r="AX26">
        <v>0.5</v>
      </c>
      <c r="AY26">
        <f t="shared" si="28"/>
        <v>1686.1280995810644</v>
      </c>
      <c r="AZ26">
        <f t="shared" si="29"/>
        <v>37.422977717270854</v>
      </c>
      <c r="BA26" t="e">
        <f t="shared" si="30"/>
        <v>#DIV/0!</v>
      </c>
      <c r="BB26" t="e">
        <f t="shared" si="31"/>
        <v>#DIV/0!</v>
      </c>
      <c r="BC26">
        <f t="shared" si="32"/>
        <v>2.2194623128912312E-2</v>
      </c>
      <c r="BD26" t="e">
        <f t="shared" si="33"/>
        <v>#DIV/0!</v>
      </c>
      <c r="BE26" t="s">
        <v>349</v>
      </c>
      <c r="BF26">
        <v>0</v>
      </c>
      <c r="BG26">
        <f t="shared" si="34"/>
        <v>0</v>
      </c>
      <c r="BH26" t="e">
        <f t="shared" si="35"/>
        <v>#DIV/0!</v>
      </c>
      <c r="BI26" t="e">
        <f t="shared" si="36"/>
        <v>#DIV/0!</v>
      </c>
      <c r="BJ26" t="e">
        <f t="shared" si="37"/>
        <v>#DIV/0!</v>
      </c>
      <c r="BK26" t="e">
        <f t="shared" si="38"/>
        <v>#DIV/0!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f t="shared" si="39"/>
        <v>2000.17</v>
      </c>
      <c r="CE26">
        <f t="shared" si="40"/>
        <v>1686.1280995810644</v>
      </c>
      <c r="CF26">
        <f t="shared" si="41"/>
        <v>0.84299239543692006</v>
      </c>
      <c r="CG26">
        <f t="shared" si="42"/>
        <v>0.19598479087384035</v>
      </c>
      <c r="CH26">
        <v>6</v>
      </c>
      <c r="CI26">
        <v>0.5</v>
      </c>
      <c r="CJ26" t="s">
        <v>350</v>
      </c>
      <c r="CK26">
        <v>1566752748.5999999</v>
      </c>
      <c r="CL26">
        <v>753.351</v>
      </c>
      <c r="CM26">
        <v>800.00900000000001</v>
      </c>
      <c r="CN26">
        <v>18.572500000000002</v>
      </c>
      <c r="CO26">
        <v>16.2864</v>
      </c>
      <c r="CP26">
        <v>500.04899999999998</v>
      </c>
      <c r="CQ26">
        <v>99.853499999999997</v>
      </c>
      <c r="CR26">
        <v>0.10023</v>
      </c>
      <c r="CS26">
        <v>26.113399999999999</v>
      </c>
      <c r="CT26">
        <v>27.117999999999999</v>
      </c>
      <c r="CU26">
        <v>999.9</v>
      </c>
      <c r="CV26">
        <v>0</v>
      </c>
      <c r="CW26">
        <v>0</v>
      </c>
      <c r="CX26">
        <v>9984.3799999999992</v>
      </c>
      <c r="CY26">
        <v>0</v>
      </c>
      <c r="CZ26">
        <v>1560.85</v>
      </c>
      <c r="DA26">
        <v>-46.657699999999998</v>
      </c>
      <c r="DB26">
        <v>767.60699999999997</v>
      </c>
      <c r="DC26">
        <v>813.25300000000004</v>
      </c>
      <c r="DD26">
        <v>2.2861799999999999</v>
      </c>
      <c r="DE26">
        <v>722.15200000000004</v>
      </c>
      <c r="DF26">
        <v>800.00900000000001</v>
      </c>
      <c r="DG26">
        <v>18.516500000000001</v>
      </c>
      <c r="DH26">
        <v>16.2864</v>
      </c>
      <c r="DI26">
        <v>1.85453</v>
      </c>
      <c r="DJ26">
        <v>1.62625</v>
      </c>
      <c r="DK26">
        <v>16.254200000000001</v>
      </c>
      <c r="DL26">
        <v>14.2098</v>
      </c>
      <c r="DM26">
        <v>2000.17</v>
      </c>
      <c r="DN26">
        <v>0.90000400000000003</v>
      </c>
      <c r="DO26">
        <v>9.9996000000000002E-2</v>
      </c>
      <c r="DP26">
        <v>0</v>
      </c>
      <c r="DQ26">
        <v>726.46500000000003</v>
      </c>
      <c r="DR26">
        <v>5.00014</v>
      </c>
      <c r="DS26">
        <v>18370.599999999999</v>
      </c>
      <c r="DT26">
        <v>16924.2</v>
      </c>
      <c r="DU26">
        <v>43.436999999999998</v>
      </c>
      <c r="DV26">
        <v>44.375</v>
      </c>
      <c r="DW26">
        <v>43.936999999999998</v>
      </c>
      <c r="DX26">
        <v>43</v>
      </c>
      <c r="DY26">
        <v>45.25</v>
      </c>
      <c r="DZ26">
        <v>1795.66</v>
      </c>
      <c r="EA26">
        <v>199.51</v>
      </c>
      <c r="EB26">
        <v>0</v>
      </c>
      <c r="EC26">
        <v>1566752715.7</v>
      </c>
      <c r="ED26">
        <v>727.34423076923099</v>
      </c>
      <c r="EE26">
        <v>-4.4214700681440302</v>
      </c>
      <c r="EF26">
        <v>74.970942649942401</v>
      </c>
      <c r="EG26">
        <v>18312.634615384599</v>
      </c>
      <c r="EH26">
        <v>15</v>
      </c>
      <c r="EI26">
        <v>1566752683.0999999</v>
      </c>
      <c r="EJ26" t="s">
        <v>388</v>
      </c>
      <c r="EK26">
        <v>38</v>
      </c>
      <c r="EL26">
        <v>31.199000000000002</v>
      </c>
      <c r="EM26">
        <v>5.6000000000000001E-2</v>
      </c>
      <c r="EN26">
        <v>800</v>
      </c>
      <c r="EO26">
        <v>16</v>
      </c>
      <c r="EP26">
        <v>0.02</v>
      </c>
      <c r="EQ26">
        <v>0.03</v>
      </c>
      <c r="ER26">
        <v>37.5659302468354</v>
      </c>
      <c r="ES26">
        <v>-1.2590987897036701</v>
      </c>
      <c r="ET26">
        <v>0.200874049928078</v>
      </c>
      <c r="EU26">
        <v>0</v>
      </c>
      <c r="EV26">
        <v>0.118104297419295</v>
      </c>
      <c r="EW26">
        <v>-3.2632040943193698E-2</v>
      </c>
      <c r="EX26">
        <v>4.66946820201456E-3</v>
      </c>
      <c r="EY26">
        <v>1</v>
      </c>
      <c r="EZ26">
        <v>1</v>
      </c>
      <c r="FA26">
        <v>2</v>
      </c>
      <c r="FB26" t="s">
        <v>360</v>
      </c>
      <c r="FC26">
        <v>2.9152499999999999</v>
      </c>
      <c r="FD26">
        <v>2.7248199999999998</v>
      </c>
      <c r="FE26">
        <v>0.14201</v>
      </c>
      <c r="FF26">
        <v>0.15068200000000001</v>
      </c>
      <c r="FG26">
        <v>9.5420500000000005E-2</v>
      </c>
      <c r="FH26">
        <v>8.5817299999999999E-2</v>
      </c>
      <c r="FI26">
        <v>22667.8</v>
      </c>
      <c r="FJ26">
        <v>20614.7</v>
      </c>
      <c r="FK26">
        <v>24388</v>
      </c>
      <c r="FL26">
        <v>22920.799999999999</v>
      </c>
      <c r="FM26">
        <v>31006.5</v>
      </c>
      <c r="FN26">
        <v>29276.6</v>
      </c>
      <c r="FO26">
        <v>35324.5</v>
      </c>
      <c r="FP26">
        <v>33063</v>
      </c>
      <c r="FQ26">
        <v>2.0169000000000001</v>
      </c>
      <c r="FR26">
        <v>1.88815</v>
      </c>
      <c r="FS26">
        <v>0.104591</v>
      </c>
      <c r="FT26">
        <v>0</v>
      </c>
      <c r="FU26">
        <v>25.4055</v>
      </c>
      <c r="FV26">
        <v>999.9</v>
      </c>
      <c r="FW26">
        <v>48.517000000000003</v>
      </c>
      <c r="FX26">
        <v>31.027999999999999</v>
      </c>
      <c r="FY26">
        <v>21.9542</v>
      </c>
      <c r="FZ26">
        <v>60.600900000000003</v>
      </c>
      <c r="GA26">
        <v>27.083300000000001</v>
      </c>
      <c r="GB26">
        <v>1</v>
      </c>
      <c r="GC26">
        <v>7.5642799999999996E-2</v>
      </c>
      <c r="GD26">
        <v>3.0387</v>
      </c>
      <c r="GE26">
        <v>20.166799999999999</v>
      </c>
      <c r="GF26">
        <v>5.2539800000000003</v>
      </c>
      <c r="GG26">
        <v>12.0519</v>
      </c>
      <c r="GH26">
        <v>4.9818499999999997</v>
      </c>
      <c r="GI26">
        <v>3.3001299999999998</v>
      </c>
      <c r="GJ26">
        <v>423.2</v>
      </c>
      <c r="GK26">
        <v>9999</v>
      </c>
      <c r="GL26">
        <v>9999</v>
      </c>
      <c r="GM26">
        <v>9999</v>
      </c>
      <c r="GN26">
        <v>1.87927</v>
      </c>
      <c r="GO26">
        <v>1.87714</v>
      </c>
      <c r="GP26">
        <v>1.87469</v>
      </c>
      <c r="GQ26">
        <v>1.87507</v>
      </c>
      <c r="GR26">
        <v>1.8754599999999999</v>
      </c>
      <c r="GS26">
        <v>1.8742399999999999</v>
      </c>
      <c r="GT26">
        <v>1.8711899999999999</v>
      </c>
      <c r="GU26">
        <v>1.87561</v>
      </c>
      <c r="GV26" t="s">
        <v>353</v>
      </c>
      <c r="GW26" t="s">
        <v>19</v>
      </c>
      <c r="GX26" t="s">
        <v>19</v>
      </c>
      <c r="GY26" t="s">
        <v>19</v>
      </c>
      <c r="GZ26" t="s">
        <v>354</v>
      </c>
      <c r="HA26" t="s">
        <v>355</v>
      </c>
      <c r="HB26" t="s">
        <v>356</v>
      </c>
      <c r="HC26" t="s">
        <v>356</v>
      </c>
      <c r="HD26" t="s">
        <v>356</v>
      </c>
      <c r="HE26" t="s">
        <v>356</v>
      </c>
      <c r="HF26">
        <v>0</v>
      </c>
      <c r="HG26">
        <v>100</v>
      </c>
      <c r="HH26">
        <v>100</v>
      </c>
      <c r="HI26">
        <v>31.199000000000002</v>
      </c>
      <c r="HJ26">
        <v>5.6000000000000001E-2</v>
      </c>
      <c r="HK26">
        <v>2</v>
      </c>
      <c r="HL26">
        <v>505.26299999999998</v>
      </c>
      <c r="HM26">
        <v>489.62799999999999</v>
      </c>
      <c r="HN26">
        <v>21.2273</v>
      </c>
      <c r="HO26">
        <v>28.051100000000002</v>
      </c>
      <c r="HP26">
        <v>30.000699999999998</v>
      </c>
      <c r="HQ26">
        <v>28.0654</v>
      </c>
      <c r="HR26">
        <v>28.062799999999999</v>
      </c>
      <c r="HS26">
        <v>35.1907</v>
      </c>
      <c r="HT26">
        <v>30.889299999999999</v>
      </c>
      <c r="HU26">
        <v>0</v>
      </c>
      <c r="HV26">
        <v>21.1191</v>
      </c>
      <c r="HW26">
        <v>800</v>
      </c>
      <c r="HX26">
        <v>16.386700000000001</v>
      </c>
      <c r="HY26">
        <v>101.395</v>
      </c>
      <c r="HZ26">
        <v>101.63500000000001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2019-08-24T12:05:51Z</dcterms:created>
  <dcterms:modified xsi:type="dcterms:W3CDTF">2019-08-27T23:59:41Z</dcterms:modified>
</cp:coreProperties>
</file>