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56336D09-D852-4CF6-82C3-4BCB06C7AF95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6" i="1" l="1"/>
  <c r="CD26" i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H26" i="1" s="1"/>
  <c r="X26" i="1"/>
  <c r="W26" i="1"/>
  <c r="V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J25" i="1" s="1"/>
  <c r="X25" i="1"/>
  <c r="W25" i="1"/>
  <c r="V25" i="1" s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/>
  <c r="M24" i="1" s="1"/>
  <c r="X24" i="1"/>
  <c r="W24" i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P22" i="1"/>
  <c r="AO22" i="1"/>
  <c r="AK22" i="1"/>
  <c r="AI22" i="1" s="1"/>
  <c r="X22" i="1"/>
  <c r="W22" i="1"/>
  <c r="O22" i="1"/>
  <c r="CE21" i="1"/>
  <c r="CD21" i="1"/>
  <c r="CB21" i="1"/>
  <c r="CC21" i="1" s="1"/>
  <c r="R21" i="1" s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V21" i="1" s="1"/>
  <c r="O21" i="1"/>
  <c r="CE20" i="1"/>
  <c r="CD20" i="1"/>
  <c r="CB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CE19" i="1"/>
  <c r="CD19" i="1"/>
  <c r="CC19" i="1"/>
  <c r="AW19" i="1" s="1"/>
  <c r="CB19" i="1"/>
  <c r="BI19" i="1"/>
  <c r="BH19" i="1"/>
  <c r="BG19" i="1"/>
  <c r="BF19" i="1"/>
  <c r="BE19" i="1"/>
  <c r="AZ19" i="1" s="1"/>
  <c r="BB19" i="1"/>
  <c r="AU19" i="1"/>
  <c r="AY19" i="1" s="1"/>
  <c r="AO19" i="1"/>
  <c r="AP19" i="1" s="1"/>
  <c r="AK19" i="1"/>
  <c r="AI19" i="1" s="1"/>
  <c r="H19" i="1" s="1"/>
  <c r="X19" i="1"/>
  <c r="W19" i="1"/>
  <c r="V19" i="1" s="1"/>
  <c r="O19" i="1"/>
  <c r="CE18" i="1"/>
  <c r="CD18" i="1"/>
  <c r="CB18" i="1"/>
  <c r="CC18" i="1" s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J18" i="1" s="1"/>
  <c r="X18" i="1"/>
  <c r="V18" i="1" s="1"/>
  <c r="W18" i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M17" i="1" s="1"/>
  <c r="X17" i="1"/>
  <c r="W17" i="1"/>
  <c r="V17" i="1" s="1"/>
  <c r="O17" i="1"/>
  <c r="V22" i="1" l="1"/>
  <c r="V24" i="1"/>
  <c r="CC25" i="1"/>
  <c r="CC26" i="1"/>
  <c r="CC17" i="1"/>
  <c r="CC23" i="1"/>
  <c r="AW23" i="1" s="1"/>
  <c r="AY23" i="1" s="1"/>
  <c r="CC20" i="1"/>
  <c r="AW20" i="1" s="1"/>
  <c r="AY20" i="1" s="1"/>
  <c r="CC22" i="1"/>
  <c r="AW22" i="1" s="1"/>
  <c r="AY22" i="1" s="1"/>
  <c r="V20" i="1"/>
  <c r="CC24" i="1"/>
  <c r="AW24" i="1" s="1"/>
  <c r="AY24" i="1" s="1"/>
  <c r="I24" i="1"/>
  <c r="AX24" i="1" s="1"/>
  <c r="V23" i="1"/>
  <c r="I17" i="1"/>
  <c r="AX17" i="1" s="1"/>
  <c r="M20" i="1"/>
  <c r="H20" i="1"/>
  <c r="J20" i="1"/>
  <c r="I20" i="1"/>
  <c r="AX20" i="1" s="1"/>
  <c r="AJ20" i="1"/>
  <c r="J21" i="1"/>
  <c r="I21" i="1"/>
  <c r="AX21" i="1" s="1"/>
  <c r="H21" i="1"/>
  <c r="M21" i="1"/>
  <c r="AJ21" i="1"/>
  <c r="Z26" i="1"/>
  <c r="S21" i="1"/>
  <c r="T21" i="1" s="1"/>
  <c r="R25" i="1"/>
  <c r="AW25" i="1"/>
  <c r="AY25" i="1" s="1"/>
  <c r="Z19" i="1"/>
  <c r="AY26" i="1"/>
  <c r="AW26" i="1"/>
  <c r="R26" i="1"/>
  <c r="J22" i="1"/>
  <c r="I22" i="1"/>
  <c r="AX22" i="1" s="1"/>
  <c r="H22" i="1"/>
  <c r="AJ22" i="1"/>
  <c r="M22" i="1"/>
  <c r="R17" i="1"/>
  <c r="AW17" i="1"/>
  <c r="AY17" i="1" s="1"/>
  <c r="R18" i="1"/>
  <c r="AW18" i="1"/>
  <c r="AY18" i="1" s="1"/>
  <c r="I23" i="1"/>
  <c r="AX23" i="1" s="1"/>
  <c r="H23" i="1"/>
  <c r="AJ23" i="1"/>
  <c r="M23" i="1"/>
  <c r="J23" i="1"/>
  <c r="AJ17" i="1"/>
  <c r="I19" i="1"/>
  <c r="AX19" i="1" s="1"/>
  <c r="BA19" i="1" s="1"/>
  <c r="AJ24" i="1"/>
  <c r="I26" i="1"/>
  <c r="AX26" i="1" s="1"/>
  <c r="BA26" i="1" s="1"/>
  <c r="H17" i="1"/>
  <c r="M18" i="1"/>
  <c r="J19" i="1"/>
  <c r="R19" i="1"/>
  <c r="AW21" i="1"/>
  <c r="AY21" i="1" s="1"/>
  <c r="H24" i="1"/>
  <c r="M25" i="1"/>
  <c r="J26" i="1"/>
  <c r="AJ18" i="1"/>
  <c r="J24" i="1"/>
  <c r="AJ25" i="1"/>
  <c r="J17" i="1"/>
  <c r="H18" i="1"/>
  <c r="M19" i="1"/>
  <c r="H25" i="1"/>
  <c r="M26" i="1"/>
  <c r="I18" i="1"/>
  <c r="AX18" i="1" s="1"/>
  <c r="I25" i="1"/>
  <c r="AX25" i="1" s="1"/>
  <c r="AJ19" i="1"/>
  <c r="AJ26" i="1"/>
  <c r="R22" i="1" l="1"/>
  <c r="R20" i="1"/>
  <c r="BA20" i="1"/>
  <c r="BA25" i="1"/>
  <c r="R23" i="1"/>
  <c r="S23" i="1" s="1"/>
  <c r="T23" i="1" s="1"/>
  <c r="P23" i="1" s="1"/>
  <c r="N23" i="1" s="1"/>
  <c r="Q23" i="1" s="1"/>
  <c r="K23" i="1" s="1"/>
  <c r="L23" i="1" s="1"/>
  <c r="BA21" i="1"/>
  <c r="BA23" i="1"/>
  <c r="BA22" i="1"/>
  <c r="R24" i="1"/>
  <c r="Z25" i="1"/>
  <c r="Z23" i="1"/>
  <c r="S20" i="1"/>
  <c r="T20" i="1" s="1"/>
  <c r="Z22" i="1"/>
  <c r="P22" i="1"/>
  <c r="N22" i="1" s="1"/>
  <c r="Q22" i="1" s="1"/>
  <c r="K22" i="1" s="1"/>
  <c r="L22" i="1" s="1"/>
  <c r="U21" i="1"/>
  <c r="Y21" i="1" s="1"/>
  <c r="AB21" i="1"/>
  <c r="AA21" i="1"/>
  <c r="Z21" i="1"/>
  <c r="P21" i="1"/>
  <c r="N21" i="1" s="1"/>
  <c r="Q21" i="1" s="1"/>
  <c r="K21" i="1" s="1"/>
  <c r="L21" i="1" s="1"/>
  <c r="Z18" i="1"/>
  <c r="S18" i="1"/>
  <c r="T18" i="1" s="1"/>
  <c r="S19" i="1"/>
  <c r="T19" i="1" s="1"/>
  <c r="S24" i="1"/>
  <c r="T24" i="1" s="1"/>
  <c r="P24" i="1" s="1"/>
  <c r="N24" i="1" s="1"/>
  <c r="Q24" i="1" s="1"/>
  <c r="K24" i="1" s="1"/>
  <c r="L24" i="1" s="1"/>
  <c r="S22" i="1"/>
  <c r="T22" i="1" s="1"/>
  <c r="BA18" i="1"/>
  <c r="S17" i="1"/>
  <c r="T17" i="1" s="1"/>
  <c r="P17" i="1" s="1"/>
  <c r="N17" i="1" s="1"/>
  <c r="Q17" i="1" s="1"/>
  <c r="K17" i="1" s="1"/>
  <c r="L17" i="1" s="1"/>
  <c r="S25" i="1"/>
  <c r="T25" i="1" s="1"/>
  <c r="BA17" i="1"/>
  <c r="BA24" i="1"/>
  <c r="Z24" i="1"/>
  <c r="Z17" i="1"/>
  <c r="S26" i="1"/>
  <c r="T26" i="1" s="1"/>
  <c r="Z20" i="1"/>
  <c r="U20" i="1" l="1"/>
  <c r="Y20" i="1" s="1"/>
  <c r="AB20" i="1"/>
  <c r="AC20" i="1" s="1"/>
  <c r="AA20" i="1"/>
  <c r="AA18" i="1"/>
  <c r="U18" i="1"/>
  <c r="Y18" i="1" s="1"/>
  <c r="AB18" i="1"/>
  <c r="AC18" i="1" s="1"/>
  <c r="AB22" i="1"/>
  <c r="U22" i="1"/>
  <c r="Y22" i="1" s="1"/>
  <c r="AA22" i="1"/>
  <c r="AC21" i="1"/>
  <c r="U24" i="1"/>
  <c r="Y24" i="1" s="1"/>
  <c r="AB24" i="1"/>
  <c r="AA24" i="1"/>
  <c r="P18" i="1"/>
  <c r="N18" i="1" s="1"/>
  <c r="Q18" i="1" s="1"/>
  <c r="K18" i="1" s="1"/>
  <c r="L18" i="1" s="1"/>
  <c r="AA25" i="1"/>
  <c r="U25" i="1"/>
  <c r="Y25" i="1" s="1"/>
  <c r="AB25" i="1"/>
  <c r="AC25" i="1" s="1"/>
  <c r="P20" i="1"/>
  <c r="N20" i="1" s="1"/>
  <c r="Q20" i="1" s="1"/>
  <c r="K20" i="1" s="1"/>
  <c r="L20" i="1" s="1"/>
  <c r="AB17" i="1"/>
  <c r="U17" i="1"/>
  <c r="Y17" i="1" s="1"/>
  <c r="AA17" i="1"/>
  <c r="P25" i="1"/>
  <c r="N25" i="1" s="1"/>
  <c r="Q25" i="1" s="1"/>
  <c r="K25" i="1" s="1"/>
  <c r="L25" i="1" s="1"/>
  <c r="U26" i="1"/>
  <c r="Y26" i="1" s="1"/>
  <c r="AA26" i="1"/>
  <c r="AB26" i="1"/>
  <c r="AC26" i="1" s="1"/>
  <c r="P26" i="1"/>
  <c r="N26" i="1" s="1"/>
  <c r="Q26" i="1" s="1"/>
  <c r="K26" i="1" s="1"/>
  <c r="L26" i="1" s="1"/>
  <c r="AA19" i="1"/>
  <c r="U19" i="1"/>
  <c r="Y19" i="1" s="1"/>
  <c r="AB19" i="1"/>
  <c r="P19" i="1"/>
  <c r="N19" i="1" s="1"/>
  <c r="Q19" i="1" s="1"/>
  <c r="K19" i="1" s="1"/>
  <c r="L19" i="1" s="1"/>
  <c r="U23" i="1"/>
  <c r="Y23" i="1" s="1"/>
  <c r="AB23" i="1"/>
  <c r="AA23" i="1"/>
  <c r="AC23" i="1" l="1"/>
  <c r="AC17" i="1"/>
  <c r="AC24" i="1"/>
  <c r="AC19" i="1"/>
  <c r="AC22" i="1"/>
</calcChain>
</file>

<file path=xl/sharedStrings.xml><?xml version="1.0" encoding="utf-8"?>
<sst xmlns="http://schemas.openxmlformats.org/spreadsheetml/2006/main" count="880" uniqueCount="382">
  <si>
    <t>File opened</t>
  </si>
  <si>
    <t>2019-08-24 10:14:31</t>
  </si>
  <si>
    <t>Console s/n</t>
  </si>
  <si>
    <t>68C-831447</t>
  </si>
  <si>
    <t>Console ver</t>
  </si>
  <si>
    <t>Bluestem v.1.3.17</t>
  </si>
  <si>
    <t>Scripts ver</t>
  </si>
  <si>
    <t>2018.12  1.3.16, Nov 2018</t>
  </si>
  <si>
    <t>Head s/n</t>
  </si>
  <si>
    <t>68H-581447</t>
  </si>
  <si>
    <t>Head ver</t>
  </si>
  <si>
    <t>1.3.1</t>
  </si>
  <si>
    <t>Head cal</t>
  </si>
  <si>
    <t>{"ssa_ref": "28807", "co2bspan2b": "0.311371", "flowazero": "0.31735", "h2obzero": "1.02732", "co2bspanconc1": "2500", "h2oaspanconc1": "12.27", "h2oaspan2": "0", "h2obspan2b": "0.0681597", "h2obspan2a": "0.0681987", "flowmeterzero": "1.02033", "h2obspanconc2": "0", "oxygen": "21", "h2oaspanconc2": "0", "h2oazero": "1.02473", "co2aspan2a": "0.311586", "h2obspan1": "0.999428", "h2obspanconc1": "12.27", "co2azero": "0.916881", "co2bspanconc2": "296.4", "co2bspan2a": "0.314381", "co2aspanconc1": "2500", "co2aspan2": "-0.0312706", "h2oaspan1": "1.00358", "co2bspan1": "0.999962", "co2aspanconc2": "296.4", "chamberpressurezero": "2.57547", "co2bzero": "0.956001", "co2aspan1": "1.00061", "tbzero": "0.113358", "co2bspan2": "-0.0303373", "co2aspan2b": "0.308739", "h2oaspan2b": "0.0667894", "tazero": "0.0265884", "flowbzero": "0.30202", "ssb_ref": "27856.8", "h2obspan2": "0", "h2oaspan2a": "0.0665509"}</t>
  </si>
  <si>
    <t>Chamber type</t>
  </si>
  <si>
    <t>6800-01A</t>
  </si>
  <si>
    <t>Chamber s/n</t>
  </si>
  <si>
    <t>MPF-651356</t>
  </si>
  <si>
    <t>Chamber rev</t>
  </si>
  <si>
    <t>0</t>
  </si>
  <si>
    <t>Chamber cal</t>
  </si>
  <si>
    <t>Fluorometer</t>
  </si>
  <si>
    <t>Flr. Version</t>
  </si>
  <si>
    <t>10:14:31</t>
  </si>
  <si>
    <t>Stability Definition:	gsw (GasEx): Slp&lt;0.1 Std&lt;1 Per=15	A (GasEx): Slp&lt;0.1 Std&lt;1 Per=15</t>
  </si>
  <si>
    <t>10:15:53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</si>
  <si>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</si>
  <si>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</si>
  <si>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</si>
  <si>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</si>
  <si>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</si>
  <si>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</si>
  <si>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</si>
  <si>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</si>
  <si>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</si>
  <si>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</si>
  <si>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</si>
  <si>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</si>
  <si>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</si>
  <si>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</si>
  <si>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</si>
  <si>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</si>
  <si>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</si>
  <si>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</si>
  <si>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</si>
  <si>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</si>
  <si>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</si>
  <si>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</si>
  <si>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</si>
  <si>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</si>
  <si>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</si>
  <si>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</si>
  <si>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</si>
  <si>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</si>
  <si>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</si>
  <si>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</si>
  <si>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</si>
  <si>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</si>
  <si>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</si>
  <si>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</si>
  <si>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</si>
  <si>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</si>
  <si>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</si>
  <si>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</si>
  <si>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</si>
  <si>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</si>
  <si>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</si>
  <si>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</si>
  <si>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</si>
  <si>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</si>
  <si>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2.85883 79.7139 379.794 622.512 867.183 1051.32 1234.19 1311.37</t>
  </si>
  <si>
    <t>Fs_true</t>
  </si>
  <si>
    <t>0.0336516 100.868 403.167 601.353 801.513 1000.96 1202.31 1401.29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</si>
  <si>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</si>
  <si>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</si>
  <si>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</si>
  <si>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</si>
  <si>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</si>
  <si>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</si>
  <si>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</si>
  <si>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</si>
  <si>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</si>
  <si>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</si>
  <si>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</si>
  <si>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</si>
  <si>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</si>
  <si>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</si>
  <si>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</si>
  <si>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</si>
  <si>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</si>
  <si>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</si>
  <si>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</si>
  <si>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</si>
  <si>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</si>
  <si>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</si>
  <si>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</si>
  <si>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</si>
  <si>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</si>
  <si>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</si>
  <si>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</si>
  <si>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</si>
  <si>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</si>
  <si>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</si>
  <si>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</si>
  <si>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</si>
  <si>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</si>
  <si>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</si>
  <si>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</si>
  <si>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</si>
  <si>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</si>
  <si>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</si>
  <si>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</si>
  <si>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</si>
  <si>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</si>
  <si>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</si>
  <si>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</si>
  <si>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</si>
  <si>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</si>
  <si>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</si>
  <si>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</si>
  <si>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</si>
  <si>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</si>
  <si>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</si>
  <si>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</si>
  <si>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</si>
  <si>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</si>
  <si>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</si>
  <si>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</si>
  <si>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</si>
  <si>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</si>
  <si>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</si>
  <si>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</si>
  <si>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</si>
  <si>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</si>
  <si>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</si>
  <si>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</si>
  <si>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</si>
  <si>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</si>
  <si>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</si>
  <si>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</si>
  <si>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</si>
  <si>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</si>
  <si>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</si>
  <si>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</si>
  <si>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</si>
  <si>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</si>
  <si>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</si>
  <si>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</si>
  <si>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</si>
  <si>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</si>
  <si>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</si>
  <si>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</si>
  <si>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</si>
  <si>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</si>
  <si>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</si>
  <si>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</si>
  <si>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</si>
  <si>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</si>
  <si>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</si>
  <si>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</si>
  <si>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</si>
  <si>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</si>
  <si>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</si>
  <si>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</si>
  <si>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</si>
  <si>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</si>
  <si>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</si>
  <si>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</si>
  <si>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</si>
  <si>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</si>
  <si>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</si>
  <si>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</si>
  <si>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</si>
  <si>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</si>
  <si>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</si>
  <si>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</si>
  <si>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</si>
  <si>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</si>
  <si>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</si>
  <si>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</si>
  <si>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</si>
  <si>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</si>
  <si>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</si>
  <si>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</si>
  <si>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</si>
  <si>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</si>
  <si>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</si>
  <si>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</si>
  <si>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</si>
  <si>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</si>
  <si>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</si>
  <si>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</si>
  <si>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</si>
  <si>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</si>
  <si>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</si>
  <si>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</si>
  <si>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</si>
  <si>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</si>
  <si>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</si>
  <si>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</si>
  <si>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</si>
  <si>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</si>
  <si>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</si>
  <si>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</si>
  <si>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</si>
  <si>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</si>
  <si>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</si>
  <si>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</si>
  <si>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</si>
  <si>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</si>
  <si>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</si>
  <si>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</si>
  <si>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</si>
  <si>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</si>
  <si>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</si>
  <si>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</si>
  <si>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</si>
  <si>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</si>
  <si>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</si>
  <si>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</si>
  <si>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</si>
  <si>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</si>
  <si>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</si>
  <si>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</si>
  <si>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</si>
  <si>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</si>
  <si>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</si>
  <si>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</si>
  <si>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</si>
  <si>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</si>
  <si>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</si>
  <si>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</si>
  <si>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</si>
  <si>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</si>
  <si>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</si>
  <si>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</si>
  <si>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</si>
  <si>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</si>
  <si>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</si>
  <si>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</si>
  <si>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</si>
  <si>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</si>
  <si>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</si>
  <si>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</si>
  <si>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</si>
  <si>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</si>
  <si>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</si>
  <si>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</si>
  <si>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</si>
  <si>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</si>
  <si>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</si>
  <si>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</si>
  <si>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</si>
  <si>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</si>
  <si>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</si>
  <si>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</si>
  <si>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</si>
  <si>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</si>
  <si>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</si>
  <si>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</si>
  <si>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</si>
  <si>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</si>
  <si>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</si>
  <si>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</si>
  <si>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</si>
  <si>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</si>
  <si>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</si>
  <si>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</si>
  <si>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</si>
  <si>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</si>
  <si>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</si>
  <si>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</si>
  <si>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</si>
  <si>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</si>
  <si>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</si>
  <si>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</si>
  <si>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</si>
  <si>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</si>
  <si>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</si>
  <si>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</si>
  <si>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</si>
  <si>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</si>
  <si>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</si>
  <si>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</si>
  <si>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</si>
  <si>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</si>
  <si>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</si>
  <si>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</si>
  <si>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</si>
  <si>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</si>
  <si>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</si>
  <si>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</si>
  <si>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</si>
  <si>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</si>
  <si>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</si>
  <si>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</si>
  <si>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</si>
  <si>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</si>
  <si>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</si>
  <si>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</si>
  <si>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</si>
  <si>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</si>
  <si>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</si>
  <si>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</si>
  <si>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</si>
  <si>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</si>
  <si>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</si>
  <si>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</si>
  <si>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</si>
  <si>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</si>
  <si>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</si>
  <si>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</si>
  <si>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</si>
  <si>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</si>
  <si>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</si>
  <si>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</si>
  <si>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</si>
  <si>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</si>
  <si>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</si>
  <si>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</si>
  <si>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</si>
  <si>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</si>
  <si>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</si>
  <si>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</si>
  <si>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</si>
  <si>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</si>
  <si>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</si>
  <si>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</si>
  <si>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</si>
  <si>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</si>
  <si>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</si>
  <si>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</si>
  <si>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</si>
  <si>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</si>
  <si>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</si>
  <si>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</si>
  <si>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</si>
  <si>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</si>
  <si>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</si>
  <si>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</si>
  <si>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</si>
  <si>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</si>
  <si>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</si>
  <si>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</si>
  <si>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20190825 10:21:40</t>
  </si>
  <si>
    <t>10:21:40</t>
  </si>
  <si>
    <t>-</t>
  </si>
  <si>
    <t>0: Broadleaf</t>
  </si>
  <si>
    <t>10:21:03</t>
  </si>
  <si>
    <t>2/2</t>
  </si>
  <si>
    <t>5</t>
  </si>
  <si>
    <t>11111111</t>
  </si>
  <si>
    <t>oooooooo</t>
  </si>
  <si>
    <t>off</t>
  </si>
  <si>
    <t>20190825 10:23:41</t>
  </si>
  <si>
    <t>10:23:41</t>
  </si>
  <si>
    <t>10:22:54</t>
  </si>
  <si>
    <t>1/2</t>
  </si>
  <si>
    <t>20190825 10:25:41</t>
  </si>
  <si>
    <t>10:25:41</t>
  </si>
  <si>
    <t>10:26:14</t>
  </si>
  <si>
    <t>20190825 10:28:15</t>
  </si>
  <si>
    <t>10:28:15</t>
  </si>
  <si>
    <t>10:28:53</t>
  </si>
  <si>
    <t>20190825 10:30:00</t>
  </si>
  <si>
    <t>10:30:00</t>
  </si>
  <si>
    <t>10:30:40</t>
  </si>
  <si>
    <t>20190825 10:35:05</t>
  </si>
  <si>
    <t>10:35:05</t>
  </si>
  <si>
    <t>10:34:24</t>
  </si>
  <si>
    <t>20190825 10:37:05</t>
  </si>
  <si>
    <t>10:37:05</t>
  </si>
  <si>
    <t>10:37:34</t>
  </si>
  <si>
    <t>20190825 10:39:26</t>
  </si>
  <si>
    <t>10:39:26</t>
  </si>
  <si>
    <t>10:38:45</t>
  </si>
  <si>
    <t>20190825 10:41:26</t>
  </si>
  <si>
    <t>10:41:26</t>
  </si>
  <si>
    <t>10:41:52</t>
  </si>
  <si>
    <t>20190825 10:43:33</t>
  </si>
  <si>
    <t>10:43:33</t>
  </si>
  <si>
    <t>10:43:05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</si>
</sst>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Measurements!$I$17:$I$26</c:f>
              <c:numCache>
                <c:formatCode>General</c:formatCode>
                <c:ptCount val="10"/>
                <c:pt idx="0">
                  <c:v>33.637906206033186</c:v>
                </c:pt>
                <c:pt idx="1">
                  <c:v>28.704965874077978</c:v>
                </c:pt>
                <c:pt idx="2">
                  <c:v>22.807403292290161</c:v>
                </c:pt>
                <c:pt idx="3">
                  <c:v>14.061524500403095</c:v>
                </c:pt>
                <c:pt idx="4">
                  <c:v>0.82538535085113307</c:v>
                </c:pt>
                <c:pt idx="5">
                  <c:v>36.466337929668981</c:v>
                </c:pt>
                <c:pt idx="6">
                  <c:v>37.177100350043069</c:v>
                </c:pt>
                <c:pt idx="7">
                  <c:v>37.469796342400514</c:v>
                </c:pt>
                <c:pt idx="8">
                  <c:v>37.69638172032289</c:v>
                </c:pt>
                <c:pt idx="9">
                  <c:v>37.765100991317325</c:v>
                </c:pt>
              </c:numCache>
            </c:numRef>
          </c:xVal>
          <c:yVal>
            <c:numRef>
              <c:f>Measurements!$K$17:$K$26</c:f>
              <c:numCache>
                <c:formatCode>General</c:formatCode>
                <c:ptCount val="10"/>
                <c:pt idx="0">
                  <c:v>111.97280974403137</c:v>
                </c:pt>
                <c:pt idx="1">
                  <c:v>76.7727132341942</c:v>
                </c:pt>
                <c:pt idx="2">
                  <c:v>49.610613441898565</c:v>
                </c:pt>
                <c:pt idx="3">
                  <c:v>24.663118079608946</c:v>
                </c:pt>
                <c:pt idx="4">
                  <c:v>1.2912009354331209</c:v>
                </c:pt>
                <c:pt idx="5">
                  <c:v>192.40550955764175</c:v>
                </c:pt>
                <c:pt idx="6">
                  <c:v>233.05734533670162</c:v>
                </c:pt>
                <c:pt idx="7">
                  <c:v>267.85668515451943</c:v>
                </c:pt>
                <c:pt idx="8">
                  <c:v>288.96422627905804</c:v>
                </c:pt>
                <c:pt idx="9">
                  <c:v>323.39962648087925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A-4826-95F1-968028EE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88912"/>
        <c:axId val="322789240"/>
      </c:scatterChart>
      <c:valAx>
        <c:axId val="3227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89240"/>
        <c:crosses val="autoZero"/>
        <c:crossBetween val="midCat"/>
      </c:valAx>
      <c:valAx>
        <c:axId val="32278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9</xdr:row>
      <xdr:rowOff>119062</xdr:rowOff>
    </xdr:from>
    <xdr:to>
      <xdr:col>22</xdr:col>
      <xdr:colOff>190500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3C928-615B-42CF-B41E-13EC659BC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6"/>
  <sheetViews>
    <sheetView tabSelected="1" topLeftCell="A8" workbookViewId="0">
      <selection activeCell="A27" sqref="A27:XFD28"/>
    </sheetView>
  </sheetViews>
  <sheetFormatPr defaultRowHeight="15" x14ac:dyDescent="0.25"/>
  <sheetData>
    <row r="2" spans="1:232" x14ac:dyDescent="0.25">
      <c r="A2" t="s">
        <v>27</v>
      </c>
      <c r="B2" t="s">
        <v>28</v>
      </c>
      <c r="C2" t="s">
        <v>29</v>
      </c>
      <c r="D2" t="s">
        <v>30</v>
      </c>
    </row>
    <row r="3" spans="1:232" x14ac:dyDescent="0.25">
      <c r="B3">
        <v>4</v>
      </c>
      <c r="C3">
        <v>21</v>
      </c>
      <c r="D3" t="s">
        <v>31</v>
      </c>
    </row>
    <row r="4" spans="1:232" x14ac:dyDescent="0.25">
      <c r="A4" t="s">
        <v>32</v>
      </c>
      <c r="B4" t="s">
        <v>33</v>
      </c>
    </row>
    <row r="5" spans="1:232" x14ac:dyDescent="0.25">
      <c r="B5">
        <v>2</v>
      </c>
    </row>
    <row r="6" spans="1:232" x14ac:dyDescent="0.25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232" x14ac:dyDescent="0.25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232" x14ac:dyDescent="0.25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77</v>
      </c>
      <c r="AH14" t="s">
        <v>77</v>
      </c>
      <c r="AI14" t="s">
        <v>77</v>
      </c>
      <c r="AJ14" t="s">
        <v>77</v>
      </c>
      <c r="AK14" t="s">
        <v>77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80</v>
      </c>
      <c r="CA14" t="s">
        <v>80</v>
      </c>
      <c r="CB14" t="s">
        <v>81</v>
      </c>
      <c r="CC14" t="s">
        <v>81</v>
      </c>
      <c r="CD14" t="s">
        <v>81</v>
      </c>
      <c r="CE14" t="s">
        <v>81</v>
      </c>
      <c r="CF14" t="s">
        <v>32</v>
      </c>
      <c r="CG14" t="s">
        <v>32</v>
      </c>
      <c r="CH14" t="s">
        <v>32</v>
      </c>
      <c r="CI14" t="s">
        <v>82</v>
      </c>
      <c r="CJ14" t="s">
        <v>82</v>
      </c>
      <c r="CK14" t="s">
        <v>82</v>
      </c>
      <c r="CL14" t="s">
        <v>82</v>
      </c>
      <c r="CM14" t="s">
        <v>82</v>
      </c>
      <c r="CN14" t="s">
        <v>82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84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84</v>
      </c>
      <c r="DS14" t="s">
        <v>84</v>
      </c>
      <c r="DT14" t="s">
        <v>84</v>
      </c>
      <c r="DU14" t="s">
        <v>84</v>
      </c>
      <c r="DV14" t="s">
        <v>84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85</v>
      </c>
      <c r="EC14" t="s">
        <v>85</v>
      </c>
      <c r="ED14" t="s">
        <v>85</v>
      </c>
      <c r="EE14" t="s">
        <v>85</v>
      </c>
      <c r="EF14" t="s">
        <v>85</v>
      </c>
      <c r="EG14" t="s">
        <v>86</v>
      </c>
      <c r="EH14" t="s">
        <v>86</v>
      </c>
      <c r="EI14" t="s">
        <v>86</v>
      </c>
      <c r="EJ14" t="s">
        <v>86</v>
      </c>
      <c r="EK14" t="s">
        <v>86</v>
      </c>
      <c r="EL14" t="s">
        <v>86</v>
      </c>
      <c r="EM14" t="s">
        <v>86</v>
      </c>
      <c r="EN14" t="s">
        <v>86</v>
      </c>
      <c r="EO14" t="s">
        <v>86</v>
      </c>
      <c r="EP14" t="s">
        <v>87</v>
      </c>
      <c r="EQ14" t="s">
        <v>87</v>
      </c>
      <c r="ER14" t="s">
        <v>87</v>
      </c>
      <c r="ES14" t="s">
        <v>87</v>
      </c>
      <c r="ET14" t="s">
        <v>87</v>
      </c>
      <c r="EU14" t="s">
        <v>87</v>
      </c>
      <c r="EV14" t="s">
        <v>87</v>
      </c>
      <c r="EW14" t="s">
        <v>87</v>
      </c>
      <c r="EX14" t="s">
        <v>87</v>
      </c>
      <c r="EY14" t="s">
        <v>87</v>
      </c>
      <c r="EZ14" t="s">
        <v>87</v>
      </c>
      <c r="FA14" t="s">
        <v>88</v>
      </c>
      <c r="FB14" t="s">
        <v>88</v>
      </c>
      <c r="FC14" t="s">
        <v>88</v>
      </c>
      <c r="FD14" t="s">
        <v>88</v>
      </c>
      <c r="FE14" t="s">
        <v>88</v>
      </c>
      <c r="FF14" t="s">
        <v>88</v>
      </c>
      <c r="FG14" t="s">
        <v>88</v>
      </c>
      <c r="FH14" t="s">
        <v>88</v>
      </c>
      <c r="FI14" t="s">
        <v>88</v>
      </c>
      <c r="FJ14" t="s">
        <v>88</v>
      </c>
      <c r="FK14" t="s">
        <v>88</v>
      </c>
      <c r="FL14" t="s">
        <v>88</v>
      </c>
      <c r="FM14" t="s">
        <v>88</v>
      </c>
      <c r="FN14" t="s">
        <v>88</v>
      </c>
      <c r="FO14" t="s">
        <v>88</v>
      </c>
      <c r="FP14" t="s">
        <v>88</v>
      </c>
      <c r="FQ14" t="s">
        <v>88</v>
      </c>
      <c r="FR14" t="s">
        <v>88</v>
      </c>
      <c r="FS14" t="s">
        <v>89</v>
      </c>
      <c r="FT14" t="s">
        <v>89</v>
      </c>
      <c r="FU14" t="s">
        <v>89</v>
      </c>
      <c r="FV14" t="s">
        <v>89</v>
      </c>
      <c r="FW14" t="s">
        <v>89</v>
      </c>
      <c r="FX14" t="s">
        <v>89</v>
      </c>
      <c r="FY14" t="s">
        <v>89</v>
      </c>
      <c r="FZ14" t="s">
        <v>89</v>
      </c>
      <c r="GA14" t="s">
        <v>89</v>
      </c>
      <c r="GB14" t="s">
        <v>89</v>
      </c>
      <c r="GC14" t="s">
        <v>89</v>
      </c>
      <c r="GD14" t="s">
        <v>89</v>
      </c>
      <c r="GE14" t="s">
        <v>89</v>
      </c>
      <c r="GF14" t="s">
        <v>89</v>
      </c>
      <c r="GG14" t="s">
        <v>89</v>
      </c>
      <c r="GH14" t="s">
        <v>89</v>
      </c>
      <c r="GI14" t="s">
        <v>89</v>
      </c>
      <c r="GJ14" t="s">
        <v>89</v>
      </c>
      <c r="GK14" t="s">
        <v>89</v>
      </c>
      <c r="GL14" t="s">
        <v>90</v>
      </c>
      <c r="GM14" t="s">
        <v>90</v>
      </c>
      <c r="GN14" t="s">
        <v>90</v>
      </c>
      <c r="GO14" t="s">
        <v>90</v>
      </c>
      <c r="GP14" t="s">
        <v>90</v>
      </c>
      <c r="GQ14" t="s">
        <v>90</v>
      </c>
      <c r="GR14" t="s">
        <v>90</v>
      </c>
      <c r="GS14" t="s">
        <v>90</v>
      </c>
      <c r="GT14" t="s">
        <v>90</v>
      </c>
      <c r="GU14" t="s">
        <v>90</v>
      </c>
      <c r="GV14" t="s">
        <v>90</v>
      </c>
      <c r="GW14" t="s">
        <v>90</v>
      </c>
      <c r="GX14" t="s">
        <v>90</v>
      </c>
      <c r="GY14" t="s">
        <v>90</v>
      </c>
      <c r="GZ14" t="s">
        <v>90</v>
      </c>
      <c r="HA14" t="s">
        <v>90</v>
      </c>
      <c r="HB14" t="s">
        <v>90</v>
      </c>
      <c r="HC14" t="s">
        <v>90</v>
      </c>
      <c r="HD14" t="s">
        <v>90</v>
      </c>
      <c r="HE14" t="s">
        <v>91</v>
      </c>
      <c r="HF14" t="s">
        <v>91</v>
      </c>
      <c r="HG14" t="s">
        <v>91</v>
      </c>
      <c r="HH14" t="s">
        <v>91</v>
      </c>
      <c r="HI14" t="s">
        <v>91</v>
      </c>
      <c r="HJ14" t="s">
        <v>91</v>
      </c>
      <c r="HK14" t="s">
        <v>91</v>
      </c>
      <c r="HL14" t="s">
        <v>91</v>
      </c>
      <c r="HM14" t="s">
        <v>91</v>
      </c>
      <c r="HN14" t="s">
        <v>91</v>
      </c>
      <c r="HO14" t="s">
        <v>91</v>
      </c>
      <c r="HP14" t="s">
        <v>91</v>
      </c>
      <c r="HQ14" t="s">
        <v>91</v>
      </c>
      <c r="HR14" t="s">
        <v>91</v>
      </c>
      <c r="HS14" t="s">
        <v>91</v>
      </c>
      <c r="HT14" t="s">
        <v>91</v>
      </c>
      <c r="HU14" t="s">
        <v>91</v>
      </c>
      <c r="HV14" t="s">
        <v>91</v>
      </c>
      <c r="HW14" t="s">
        <v>91</v>
      </c>
      <c r="HX14" t="s">
        <v>91</v>
      </c>
    </row>
    <row r="15" spans="1:232" x14ac:dyDescent="0.25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122</v>
      </c>
      <c r="AF15" t="s">
        <v>123</v>
      </c>
      <c r="AG15" t="s">
        <v>77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152</v>
      </c>
      <c r="BS15" t="s">
        <v>160</v>
      </c>
      <c r="BT15" t="s">
        <v>129</v>
      </c>
      <c r="BU15" t="s">
        <v>161</v>
      </c>
      <c r="BV15" t="s">
        <v>162</v>
      </c>
      <c r="BW15" t="s">
        <v>163</v>
      </c>
      <c r="BX15" t="s">
        <v>164</v>
      </c>
      <c r="BY15" t="s">
        <v>165</v>
      </c>
      <c r="BZ15" t="s">
        <v>166</v>
      </c>
      <c r="CA15" t="s">
        <v>167</v>
      </c>
      <c r="CB15" t="s">
        <v>168</v>
      </c>
      <c r="CC15" t="s">
        <v>169</v>
      </c>
      <c r="CD15" t="s">
        <v>170</v>
      </c>
      <c r="CE15" t="s">
        <v>171</v>
      </c>
      <c r="CF15" t="s">
        <v>172</v>
      </c>
      <c r="CG15" t="s">
        <v>173</v>
      </c>
      <c r="CH15" t="s">
        <v>174</v>
      </c>
      <c r="CI15" t="s">
        <v>98</v>
      </c>
      <c r="CJ15" t="s">
        <v>175</v>
      </c>
      <c r="CK15" t="s">
        <v>176</v>
      </c>
      <c r="CL15" t="s">
        <v>177</v>
      </c>
      <c r="CM15" t="s">
        <v>178</v>
      </c>
      <c r="CN15" t="s">
        <v>179</v>
      </c>
      <c r="CO15" t="s">
        <v>180</v>
      </c>
      <c r="CP15" t="s">
        <v>181</v>
      </c>
      <c r="CQ15" t="s">
        <v>182</v>
      </c>
      <c r="CR15" t="s">
        <v>183</v>
      </c>
      <c r="CS15" t="s">
        <v>184</v>
      </c>
      <c r="CT15" t="s">
        <v>185</v>
      </c>
      <c r="CU15" t="s">
        <v>186</v>
      </c>
      <c r="CV15" t="s">
        <v>187</v>
      </c>
      <c r="CW15" t="s">
        <v>188</v>
      </c>
      <c r="CX15" t="s">
        <v>189</v>
      </c>
      <c r="CY15" t="s">
        <v>190</v>
      </c>
      <c r="CZ15" t="s">
        <v>191</v>
      </c>
      <c r="DA15" t="s">
        <v>192</v>
      </c>
      <c r="DB15" t="s">
        <v>193</v>
      </c>
      <c r="DC15" t="s">
        <v>194</v>
      </c>
      <c r="DD15" t="s">
        <v>195</v>
      </c>
      <c r="DE15" t="s">
        <v>196</v>
      </c>
      <c r="DF15" t="s">
        <v>197</v>
      </c>
      <c r="DG15" t="s">
        <v>198</v>
      </c>
      <c r="DH15" t="s">
        <v>199</v>
      </c>
      <c r="DI15" t="s">
        <v>200</v>
      </c>
      <c r="DJ15" t="s">
        <v>201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93</v>
      </c>
      <c r="EH15" t="s">
        <v>96</v>
      </c>
      <c r="EI15" t="s">
        <v>224</v>
      </c>
      <c r="EJ15" t="s">
        <v>225</v>
      </c>
      <c r="EK15" t="s">
        <v>226</v>
      </c>
      <c r="EL15" t="s">
        <v>227</v>
      </c>
      <c r="EM15" t="s">
        <v>228</v>
      </c>
      <c r="EN15" t="s">
        <v>229</v>
      </c>
      <c r="EO15" t="s">
        <v>230</v>
      </c>
      <c r="EP15" t="s">
        <v>231</v>
      </c>
      <c r="EQ15" t="s">
        <v>232</v>
      </c>
      <c r="ER15" t="s">
        <v>233</v>
      </c>
      <c r="ES15" t="s">
        <v>234</v>
      </c>
      <c r="ET15" t="s">
        <v>235</v>
      </c>
      <c r="EU15" t="s">
        <v>236</v>
      </c>
      <c r="EV15" t="s">
        <v>237</v>
      </c>
      <c r="EW15" t="s">
        <v>238</v>
      </c>
      <c r="EX15" t="s">
        <v>239</v>
      </c>
      <c r="EY15" t="s">
        <v>240</v>
      </c>
      <c r="EZ15" t="s">
        <v>241</v>
      </c>
      <c r="FA15" t="s">
        <v>242</v>
      </c>
      <c r="FB15" t="s">
        <v>243</v>
      </c>
      <c r="FC15" t="s">
        <v>244</v>
      </c>
      <c r="FD15" t="s">
        <v>245</v>
      </c>
      <c r="FE15" t="s">
        <v>246</v>
      </c>
      <c r="FF15" t="s">
        <v>247</v>
      </c>
      <c r="FG15" t="s">
        <v>248</v>
      </c>
      <c r="FH15" t="s">
        <v>249</v>
      </c>
      <c r="FI15" t="s">
        <v>250</v>
      </c>
      <c r="FJ15" t="s">
        <v>251</v>
      </c>
      <c r="FK15" t="s">
        <v>252</v>
      </c>
      <c r="FL15" t="s">
        <v>253</v>
      </c>
      <c r="FM15" t="s">
        <v>254</v>
      </c>
      <c r="FN15" t="s">
        <v>255</v>
      </c>
      <c r="FO15" t="s">
        <v>256</v>
      </c>
      <c r="FP15" t="s">
        <v>257</v>
      </c>
      <c r="FQ15" t="s">
        <v>258</v>
      </c>
      <c r="FR15" t="s">
        <v>259</v>
      </c>
      <c r="FS15" t="s">
        <v>260</v>
      </c>
      <c r="FT15" t="s">
        <v>261</v>
      </c>
      <c r="FU15" t="s">
        <v>262</v>
      </c>
      <c r="FV15" t="s">
        <v>263</v>
      </c>
      <c r="FW15" t="s">
        <v>264</v>
      </c>
      <c r="FX15" t="s">
        <v>265</v>
      </c>
      <c r="FY15" t="s">
        <v>266</v>
      </c>
      <c r="FZ15" t="s">
        <v>267</v>
      </c>
      <c r="GA15" t="s">
        <v>268</v>
      </c>
      <c r="GB15" t="s">
        <v>269</v>
      </c>
      <c r="GC15" t="s">
        <v>270</v>
      </c>
      <c r="GD15" t="s">
        <v>271</v>
      </c>
      <c r="GE15" t="s">
        <v>272</v>
      </c>
      <c r="GF15" t="s">
        <v>273</v>
      </c>
      <c r="GG15" t="s">
        <v>274</v>
      </c>
      <c r="GH15" t="s">
        <v>275</v>
      </c>
      <c r="GI15" t="s">
        <v>276</v>
      </c>
      <c r="GJ15" t="s">
        <v>277</v>
      </c>
      <c r="GK15" t="s">
        <v>278</v>
      </c>
      <c r="GL15" t="s">
        <v>279</v>
      </c>
      <c r="GM15" t="s">
        <v>280</v>
      </c>
      <c r="GN15" t="s">
        <v>281</v>
      </c>
      <c r="GO15" t="s">
        <v>282</v>
      </c>
      <c r="GP15" t="s">
        <v>283</v>
      </c>
      <c r="GQ15" t="s">
        <v>284</v>
      </c>
      <c r="GR15" t="s">
        <v>285</v>
      </c>
      <c r="GS15" t="s">
        <v>286</v>
      </c>
      <c r="GT15" t="s">
        <v>287</v>
      </c>
      <c r="GU15" t="s">
        <v>288</v>
      </c>
      <c r="GV15" t="s">
        <v>289</v>
      </c>
      <c r="GW15" t="s">
        <v>290</v>
      </c>
      <c r="GX15" t="s">
        <v>291</v>
      </c>
      <c r="GY15" t="s">
        <v>292</v>
      </c>
      <c r="GZ15" t="s">
        <v>293</v>
      </c>
      <c r="HA15" t="s">
        <v>294</v>
      </c>
      <c r="HB15" t="s">
        <v>295</v>
      </c>
      <c r="HC15" t="s">
        <v>296</v>
      </c>
      <c r="HD15" t="s">
        <v>297</v>
      </c>
      <c r="HE15" t="s">
        <v>298</v>
      </c>
      <c r="HF15" t="s">
        <v>299</v>
      </c>
      <c r="HG15" t="s">
        <v>300</v>
      </c>
      <c r="HH15" t="s">
        <v>301</v>
      </c>
      <c r="HI15" t="s">
        <v>302</v>
      </c>
      <c r="HJ15" t="s">
        <v>303</v>
      </c>
      <c r="HK15" t="s">
        <v>304</v>
      </c>
      <c r="HL15" t="s">
        <v>305</v>
      </c>
      <c r="HM15" t="s">
        <v>306</v>
      </c>
      <c r="HN15" t="s">
        <v>307</v>
      </c>
      <c r="HO15" t="s">
        <v>308</v>
      </c>
      <c r="HP15" t="s">
        <v>309</v>
      </c>
      <c r="HQ15" t="s">
        <v>310</v>
      </c>
      <c r="HR15" t="s">
        <v>311</v>
      </c>
      <c r="HS15" t="s">
        <v>312</v>
      </c>
      <c r="HT15" t="s">
        <v>313</v>
      </c>
      <c r="HU15" t="s">
        <v>314</v>
      </c>
      <c r="HV15" t="s">
        <v>315</v>
      </c>
      <c r="HW15" t="s">
        <v>316</v>
      </c>
      <c r="HX15" t="s">
        <v>317</v>
      </c>
    </row>
    <row r="16" spans="1:232" x14ac:dyDescent="0.25">
      <c r="B16" t="s">
        <v>318</v>
      </c>
      <c r="C16" t="s">
        <v>318</v>
      </c>
      <c r="G16" t="s">
        <v>318</v>
      </c>
      <c r="H16" t="s">
        <v>319</v>
      </c>
      <c r="I16" t="s">
        <v>320</v>
      </c>
      <c r="J16" t="s">
        <v>321</v>
      </c>
      <c r="K16" t="s">
        <v>321</v>
      </c>
      <c r="L16" t="s">
        <v>180</v>
      </c>
      <c r="M16" t="s">
        <v>180</v>
      </c>
      <c r="N16" t="s">
        <v>319</v>
      </c>
      <c r="O16" t="s">
        <v>319</v>
      </c>
      <c r="P16" t="s">
        <v>319</v>
      </c>
      <c r="Q16" t="s">
        <v>319</v>
      </c>
      <c r="R16" t="s">
        <v>322</v>
      </c>
      <c r="S16" t="s">
        <v>323</v>
      </c>
      <c r="T16" t="s">
        <v>323</v>
      </c>
      <c r="U16" t="s">
        <v>324</v>
      </c>
      <c r="V16" t="s">
        <v>325</v>
      </c>
      <c r="W16" t="s">
        <v>324</v>
      </c>
      <c r="X16" t="s">
        <v>324</v>
      </c>
      <c r="Y16" t="s">
        <v>324</v>
      </c>
      <c r="Z16" t="s">
        <v>322</v>
      </c>
      <c r="AA16" t="s">
        <v>322</v>
      </c>
      <c r="AB16" t="s">
        <v>322</v>
      </c>
      <c r="AC16" t="s">
        <v>322</v>
      </c>
      <c r="AG16" t="s">
        <v>326</v>
      </c>
      <c r="AH16" t="s">
        <v>325</v>
      </c>
      <c r="AJ16" t="s">
        <v>325</v>
      </c>
      <c r="AK16" t="s">
        <v>326</v>
      </c>
      <c r="AQ16" t="s">
        <v>320</v>
      </c>
      <c r="AW16" t="s">
        <v>320</v>
      </c>
      <c r="AX16" t="s">
        <v>320</v>
      </c>
      <c r="AY16" t="s">
        <v>320</v>
      </c>
      <c r="BA16" t="s">
        <v>327</v>
      </c>
      <c r="BK16" t="s">
        <v>328</v>
      </c>
      <c r="BL16" t="s">
        <v>328</v>
      </c>
      <c r="BM16" t="s">
        <v>328</v>
      </c>
      <c r="BN16" t="s">
        <v>320</v>
      </c>
      <c r="BP16" t="s">
        <v>329</v>
      </c>
      <c r="BS16" t="s">
        <v>328</v>
      </c>
      <c r="BX16" t="s">
        <v>318</v>
      </c>
      <c r="BY16" t="s">
        <v>318</v>
      </c>
      <c r="BZ16" t="s">
        <v>318</v>
      </c>
      <c r="CA16" t="s">
        <v>318</v>
      </c>
      <c r="CB16" t="s">
        <v>320</v>
      </c>
      <c r="CC16" t="s">
        <v>320</v>
      </c>
      <c r="CE16" t="s">
        <v>330</v>
      </c>
      <c r="CF16" t="s">
        <v>331</v>
      </c>
      <c r="CI16" t="s">
        <v>318</v>
      </c>
      <c r="CJ16" t="s">
        <v>321</v>
      </c>
      <c r="CK16" t="s">
        <v>321</v>
      </c>
      <c r="CL16" t="s">
        <v>332</v>
      </c>
      <c r="CM16" t="s">
        <v>332</v>
      </c>
      <c r="CN16" t="s">
        <v>326</v>
      </c>
      <c r="CO16" t="s">
        <v>324</v>
      </c>
      <c r="CP16" t="s">
        <v>324</v>
      </c>
      <c r="CQ16" t="s">
        <v>323</v>
      </c>
      <c r="CR16" t="s">
        <v>323</v>
      </c>
      <c r="CS16" t="s">
        <v>323</v>
      </c>
      <c r="CT16" t="s">
        <v>323</v>
      </c>
      <c r="CU16" t="s">
        <v>323</v>
      </c>
      <c r="CV16" t="s">
        <v>333</v>
      </c>
      <c r="CW16" t="s">
        <v>320</v>
      </c>
      <c r="CX16" t="s">
        <v>320</v>
      </c>
      <c r="CY16" t="s">
        <v>321</v>
      </c>
      <c r="CZ16" t="s">
        <v>321</v>
      </c>
      <c r="DA16" t="s">
        <v>321</v>
      </c>
      <c r="DB16" t="s">
        <v>332</v>
      </c>
      <c r="DC16" t="s">
        <v>321</v>
      </c>
      <c r="DD16" t="s">
        <v>321</v>
      </c>
      <c r="DE16" t="s">
        <v>332</v>
      </c>
      <c r="DF16" t="s">
        <v>332</v>
      </c>
      <c r="DG16" t="s">
        <v>324</v>
      </c>
      <c r="DH16" t="s">
        <v>324</v>
      </c>
      <c r="DI16" t="s">
        <v>323</v>
      </c>
      <c r="DJ16" t="s">
        <v>323</v>
      </c>
      <c r="DK16" t="s">
        <v>320</v>
      </c>
      <c r="DP16" t="s">
        <v>320</v>
      </c>
      <c r="DS16" t="s">
        <v>323</v>
      </c>
      <c r="DT16" t="s">
        <v>323</v>
      </c>
      <c r="DU16" t="s">
        <v>323</v>
      </c>
      <c r="DV16" t="s">
        <v>323</v>
      </c>
      <c r="DW16" t="s">
        <v>323</v>
      </c>
      <c r="DX16" t="s">
        <v>320</v>
      </c>
      <c r="DY16" t="s">
        <v>320</v>
      </c>
      <c r="DZ16" t="s">
        <v>320</v>
      </c>
      <c r="EA16" t="s">
        <v>318</v>
      </c>
      <c r="EC16" t="s">
        <v>334</v>
      </c>
      <c r="ED16" t="s">
        <v>334</v>
      </c>
      <c r="EF16" t="s">
        <v>318</v>
      </c>
      <c r="EG16" t="s">
        <v>335</v>
      </c>
      <c r="EJ16" t="s">
        <v>336</v>
      </c>
      <c r="EK16" t="s">
        <v>337</v>
      </c>
      <c r="EL16" t="s">
        <v>336</v>
      </c>
      <c r="EM16" t="s">
        <v>337</v>
      </c>
      <c r="EN16" t="s">
        <v>325</v>
      </c>
      <c r="EO16" t="s">
        <v>325</v>
      </c>
      <c r="EP16" t="s">
        <v>320</v>
      </c>
      <c r="EQ16" t="s">
        <v>338</v>
      </c>
      <c r="ER16" t="s">
        <v>320</v>
      </c>
      <c r="ET16" t="s">
        <v>319</v>
      </c>
      <c r="EU16" t="s">
        <v>339</v>
      </c>
      <c r="EV16" t="s">
        <v>319</v>
      </c>
      <c r="FA16" t="s">
        <v>340</v>
      </c>
      <c r="FB16" t="s">
        <v>340</v>
      </c>
      <c r="FO16" t="s">
        <v>340</v>
      </c>
      <c r="FP16" t="s">
        <v>340</v>
      </c>
      <c r="FQ16" t="s">
        <v>341</v>
      </c>
      <c r="FR16" t="s">
        <v>341</v>
      </c>
      <c r="FS16" t="s">
        <v>323</v>
      </c>
      <c r="FT16" t="s">
        <v>323</v>
      </c>
      <c r="FU16" t="s">
        <v>325</v>
      </c>
      <c r="FV16" t="s">
        <v>323</v>
      </c>
      <c r="FW16" t="s">
        <v>332</v>
      </c>
      <c r="FX16" t="s">
        <v>325</v>
      </c>
      <c r="FY16" t="s">
        <v>325</v>
      </c>
      <c r="GA16" t="s">
        <v>340</v>
      </c>
      <c r="GB16" t="s">
        <v>340</v>
      </c>
      <c r="GC16" t="s">
        <v>340</v>
      </c>
      <c r="GD16" t="s">
        <v>340</v>
      </c>
      <c r="GE16" t="s">
        <v>340</v>
      </c>
      <c r="GF16" t="s">
        <v>340</v>
      </c>
      <c r="GG16" t="s">
        <v>340</v>
      </c>
      <c r="GH16" t="s">
        <v>342</v>
      </c>
      <c r="GI16" t="s">
        <v>343</v>
      </c>
      <c r="GJ16" t="s">
        <v>342</v>
      </c>
      <c r="GK16" t="s">
        <v>342</v>
      </c>
      <c r="GL16" t="s">
        <v>340</v>
      </c>
      <c r="GM16" t="s">
        <v>340</v>
      </c>
      <c r="GN16" t="s">
        <v>340</v>
      </c>
      <c r="GO16" t="s">
        <v>340</v>
      </c>
      <c r="GP16" t="s">
        <v>340</v>
      </c>
      <c r="GQ16" t="s">
        <v>340</v>
      </c>
      <c r="GR16" t="s">
        <v>340</v>
      </c>
      <c r="GS16" t="s">
        <v>340</v>
      </c>
      <c r="GT16" t="s">
        <v>340</v>
      </c>
      <c r="GU16" t="s">
        <v>340</v>
      </c>
      <c r="GV16" t="s">
        <v>340</v>
      </c>
      <c r="GW16" t="s">
        <v>340</v>
      </c>
      <c r="HD16" t="s">
        <v>340</v>
      </c>
      <c r="HE16" t="s">
        <v>325</v>
      </c>
      <c r="HF16" t="s">
        <v>325</v>
      </c>
      <c r="HG16" t="s">
        <v>336</v>
      </c>
      <c r="HH16" t="s">
        <v>337</v>
      </c>
      <c r="HJ16" t="s">
        <v>326</v>
      </c>
      <c r="HK16" t="s">
        <v>326</v>
      </c>
      <c r="HL16" t="s">
        <v>323</v>
      </c>
      <c r="HM16" t="s">
        <v>323</v>
      </c>
      <c r="HN16" t="s">
        <v>323</v>
      </c>
      <c r="HO16" t="s">
        <v>323</v>
      </c>
      <c r="HP16" t="s">
        <v>323</v>
      </c>
      <c r="HQ16" t="s">
        <v>325</v>
      </c>
      <c r="HR16" t="s">
        <v>325</v>
      </c>
      <c r="HS16" t="s">
        <v>325</v>
      </c>
      <c r="HT16" t="s">
        <v>323</v>
      </c>
      <c r="HU16" t="s">
        <v>321</v>
      </c>
      <c r="HV16" t="s">
        <v>332</v>
      </c>
      <c r="HW16" t="s">
        <v>325</v>
      </c>
      <c r="HX16" t="s">
        <v>325</v>
      </c>
    </row>
    <row r="17" spans="1:232" x14ac:dyDescent="0.25">
      <c r="A17">
        <v>1</v>
      </c>
      <c r="B17">
        <v>1566746500.5</v>
      </c>
      <c r="C17">
        <v>0</v>
      </c>
      <c r="D17" t="s">
        <v>344</v>
      </c>
      <c r="E17" t="s">
        <v>345</v>
      </c>
      <c r="G17">
        <v>1566746500.5</v>
      </c>
      <c r="H17">
        <f t="shared" ref="H17:H26" si="0">CN17*AI17*(CL17-CM17)/(100*CF17*(1000-AI17*CL17))</f>
        <v>3.7532520238434106E-3</v>
      </c>
      <c r="I17">
        <f t="shared" ref="I17:I26" si="1">CN17*AI17*(CK17-CJ17*(1000-AI17*CM17)/(1000-AI17*CL17))/(100*CF17)</f>
        <v>33.637906206033186</v>
      </c>
      <c r="J17">
        <f t="shared" ref="J17:J26" si="2">CJ17 - IF(AI17&gt;1, I17*CF17*100/(AK17*CV17), 0)</f>
        <v>358.00700000000001</v>
      </c>
      <c r="K17">
        <f t="shared" ref="K17:K26" si="3">((Q17-H17/2)*J17-I17)/(Q17+H17/2)</f>
        <v>111.97280974403137</v>
      </c>
      <c r="L17">
        <f t="shared" ref="L17:L26" si="4">K17*(CO17+CP17)/1000</f>
        <v>11.20314416185064</v>
      </c>
      <c r="M17">
        <f t="shared" ref="M17:M26" si="5">(CJ17 - IF(AI17&gt;1, I17*CF17*100/(AK17*CV17), 0))*(CO17+CP17)/1000</f>
        <v>35.8194461773382</v>
      </c>
      <c r="N17">
        <f t="shared" ref="N17:N26" si="6">2/((1/P17-1/O17)+SIGN(P17)*SQRT((1/P17-1/O17)*(1/P17-1/O17) + 4*CG17/((CG17+1)*(CG17+1))*(2*1/P17*1/O17-1/O17*1/O17)))</f>
        <v>0.23558132300018642</v>
      </c>
      <c r="O17">
        <f t="shared" ref="O17:O26" si="7">AF17+AE17*CF17+AD17*CF17*CF17</f>
        <v>2.2591986936635697</v>
      </c>
      <c r="P17">
        <f t="shared" ref="P17:P26" si="8">H17*(1000-(1000*0.61365*EXP(17.502*T17/(240.97+T17))/(CO17+CP17)+CL17)/2)/(1000*0.61365*EXP(17.502*T17/(240.97+T17))/(CO17+CP17)-CL17)</f>
        <v>0.22273512065136333</v>
      </c>
      <c r="Q17">
        <f t="shared" ref="Q17:Q26" si="9">1/((CG17+1)/(N17/1.6)+1/(O17/1.37)) + CG17/((CG17+1)/(N17/1.6) + CG17/(O17/1.37))</f>
        <v>0.14030522548985208</v>
      </c>
      <c r="R17">
        <f t="shared" ref="R17:R26" si="10">(CC17*CE17)</f>
        <v>321.44440572729366</v>
      </c>
      <c r="S17">
        <f t="shared" ref="S17:S26" si="11">(CQ17+(R17+2*0.95*0.0000000567*(((CQ17+$B$7)+273)^4-(CQ17+273)^4)-44100*H17)/(1.84*29.3*O17+8*0.95*0.0000000567*(CQ17+273)^3))</f>
        <v>27.911135948536227</v>
      </c>
      <c r="T17">
        <f t="shared" ref="T17:T26" si="12">($C$7*CR17+$D$7*CS17+$E$7*S17)</f>
        <v>27.0306</v>
      </c>
      <c r="U17">
        <f t="shared" ref="U17:U26" si="13">0.61365*EXP(17.502*T17/(240.97+T17))</f>
        <v>3.5855972557566615</v>
      </c>
      <c r="V17">
        <f t="shared" ref="V17:V26" si="14">(W17/X17*100)</f>
        <v>55.207332243784002</v>
      </c>
      <c r="W17">
        <f t="shared" ref="W17:W26" si="15">CL17*(CO17+CP17)/1000</f>
        <v>1.94624857300398</v>
      </c>
      <c r="X17">
        <f t="shared" ref="X17:X26" si="16">0.61365*EXP(17.502*CQ17/(240.97+CQ17))</f>
        <v>3.5253443589879594</v>
      </c>
      <c r="Y17">
        <f t="shared" ref="Y17:Y26" si="17">(U17-CL17*(CO17+CP17)/1000)</f>
        <v>1.6393486827526815</v>
      </c>
      <c r="Z17">
        <f t="shared" ref="Z17:Z26" si="18">(-H17*44100)</f>
        <v>-165.51841425149442</v>
      </c>
      <c r="AA17">
        <f t="shared" ref="AA17:AA26" si="19">2*29.3*O17*0.92*(CQ17-T17)</f>
        <v>-35.114340328155414</v>
      </c>
      <c r="AB17">
        <f t="shared" ref="AB17:AB26" si="20">2*0.95*0.0000000567*(((CQ17+$B$7)+273)^4-(T17+273)^4)</f>
        <v>-3.3505177522918417</v>
      </c>
      <c r="AC17">
        <f t="shared" ref="AC17:AC26" si="21">R17+AB17+Z17+AA17</f>
        <v>117.46113339535196</v>
      </c>
      <c r="AD17">
        <v>-4.1431848841287103E-2</v>
      </c>
      <c r="AE17">
        <v>4.6510879953652502E-2</v>
      </c>
      <c r="AF17">
        <v>3.4716799722279901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MAX(0,($B$13+$C$13*CV17)/(1+$D$13*CV17)*CO17/(CQ17+273)*$E$13)</f>
        <v>52878.413966280008</v>
      </c>
      <c r="AL17" t="s">
        <v>346</v>
      </c>
      <c r="AM17">
        <v>0</v>
      </c>
      <c r="AN17">
        <v>0</v>
      </c>
      <c r="AO17">
        <f t="shared" ref="AO17:AO26" si="25">AN17-AM17</f>
        <v>0</v>
      </c>
      <c r="AP17" t="e">
        <f t="shared" ref="AP17:AP26" si="26">AO17/AN17</f>
        <v>#DIV/0!</v>
      </c>
      <c r="AQ17">
        <v>0</v>
      </c>
      <c r="AR17" t="s">
        <v>346</v>
      </c>
      <c r="AS17">
        <v>0</v>
      </c>
      <c r="AT17">
        <v>0</v>
      </c>
      <c r="AU17" t="e">
        <f t="shared" ref="AU17:AU26" si="27">1-AS17/AT17</f>
        <v>#DIV/0!</v>
      </c>
      <c r="AV17">
        <v>0.5</v>
      </c>
      <c r="AW17">
        <f t="shared" ref="AW17:AW26" si="28">CC17</f>
        <v>1681.1919</v>
      </c>
      <c r="AX17">
        <f t="shared" ref="AX17:AX26" si="29">I17</f>
        <v>33.637906206033186</v>
      </c>
      <c r="AY17" t="e">
        <f t="shared" ref="AY17:AY26" si="30">AU17*AV17*AW17</f>
        <v>#DIV/0!</v>
      </c>
      <c r="AZ17" t="e">
        <f t="shared" ref="AZ17:AZ26" si="31">BE17/AT17</f>
        <v>#DIV/0!</v>
      </c>
      <c r="BA17">
        <f t="shared" ref="BA17:BA26" si="32">(AX17-AQ17)/AW17</f>
        <v>2.0008367995368752E-2</v>
      </c>
      <c r="BB17" t="e">
        <f t="shared" ref="BB17:BB26" si="33">(AN17-AT17)/AT17</f>
        <v>#DIV/0!</v>
      </c>
      <c r="BC17" t="s">
        <v>346</v>
      </c>
      <c r="BD17">
        <v>0</v>
      </c>
      <c r="BE17">
        <f t="shared" ref="BE17:BE26" si="34">AT17-BD17</f>
        <v>0</v>
      </c>
      <c r="BF17" t="e">
        <f t="shared" ref="BF17:BF26" si="35">(AT17-AS17)/(AT17-BD17)</f>
        <v>#DIV/0!</v>
      </c>
      <c r="BG17" t="e">
        <f t="shared" ref="BG17:BG26" si="36">(AN17-AT17)/(AN17-BD17)</f>
        <v>#DIV/0!</v>
      </c>
      <c r="BH17" t="e">
        <f t="shared" ref="BH17:BH26" si="37">(AT17-AS17)/(AT17-AM17)</f>
        <v>#DIV/0!</v>
      </c>
      <c r="BI17" t="e">
        <f t="shared" ref="BI17:BI26" si="38">(AN17-AT17)/(AN17-AM17)</f>
        <v>#DIV/0!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f t="shared" ref="CB17:CB26" si="39">$B$11*CW17+$C$11*CX17+$F$11*DK17</f>
        <v>1999.99</v>
      </c>
      <c r="CC17">
        <f t="shared" ref="CC17:CC26" si="40">CB17*CD17</f>
        <v>1681.1919</v>
      </c>
      <c r="CD17">
        <f t="shared" ref="CD17:CD26" si="41">($B$11*$D$9+$C$11*$D$9+$F$11*((DX17+DP17)/MAX(DX17+DP17+DY17, 0.1)*$I$9+DY17/MAX(DX17+DP17+DY17, 0.1)*$J$9))/($B$11+$C$11+$F$11)</f>
        <v>0.84060015300076496</v>
      </c>
      <c r="CE17">
        <f t="shared" ref="CE17:CE26" si="42">($B$11*$K$9+$C$11*$K$9+$F$11*((DX17+DP17)/MAX(DX17+DP17+DY17, 0.1)*$P$9+DY17/MAX(DX17+DP17+DY17, 0.1)*$Q$9))/($B$11+$C$11+$F$11)</f>
        <v>0.19120030600153001</v>
      </c>
      <c r="CF17">
        <v>6</v>
      </c>
      <c r="CG17">
        <v>0.5</v>
      </c>
      <c r="CH17" t="s">
        <v>347</v>
      </c>
      <c r="CI17">
        <v>1566746500.5</v>
      </c>
      <c r="CJ17">
        <v>358.00700000000001</v>
      </c>
      <c r="CK17">
        <v>399.98500000000001</v>
      </c>
      <c r="CL17">
        <v>19.452300000000001</v>
      </c>
      <c r="CM17">
        <v>15.036</v>
      </c>
      <c r="CN17">
        <v>499.99900000000002</v>
      </c>
      <c r="CO17">
        <v>99.952399999999997</v>
      </c>
      <c r="CP17">
        <v>9.9962599999999999E-2</v>
      </c>
      <c r="CQ17">
        <v>26.7423</v>
      </c>
      <c r="CR17">
        <v>27.0306</v>
      </c>
      <c r="CS17">
        <v>999.9</v>
      </c>
      <c r="CT17">
        <v>0</v>
      </c>
      <c r="CU17">
        <v>0</v>
      </c>
      <c r="CV17">
        <v>9996.25</v>
      </c>
      <c r="CW17">
        <v>0</v>
      </c>
      <c r="CX17">
        <v>1458.54</v>
      </c>
      <c r="CY17">
        <v>-41.978000000000002</v>
      </c>
      <c r="CZ17">
        <v>365.10899999999998</v>
      </c>
      <c r="DA17">
        <v>406.09100000000001</v>
      </c>
      <c r="DB17">
        <v>4.4162999999999997</v>
      </c>
      <c r="DC17">
        <v>356.875</v>
      </c>
      <c r="DD17">
        <v>399.98500000000001</v>
      </c>
      <c r="DE17">
        <v>19.275300000000001</v>
      </c>
      <c r="DF17">
        <v>15.036</v>
      </c>
      <c r="DG17">
        <v>1.94431</v>
      </c>
      <c r="DH17">
        <v>1.5028900000000001</v>
      </c>
      <c r="DI17">
        <v>16.997900000000001</v>
      </c>
      <c r="DJ17">
        <v>12.9976</v>
      </c>
      <c r="DK17">
        <v>1999.99</v>
      </c>
      <c r="DL17">
        <v>0.97999499999999995</v>
      </c>
      <c r="DM17">
        <v>2.00047E-2</v>
      </c>
      <c r="DN17">
        <v>0</v>
      </c>
      <c r="DO17">
        <v>2.3277000000000001</v>
      </c>
      <c r="DP17">
        <v>0</v>
      </c>
      <c r="DQ17">
        <v>20662.3</v>
      </c>
      <c r="DR17">
        <v>16152.6</v>
      </c>
      <c r="DS17">
        <v>41.811999999999998</v>
      </c>
      <c r="DT17">
        <v>43.375</v>
      </c>
      <c r="DU17">
        <v>42.5</v>
      </c>
      <c r="DV17">
        <v>41.436999999999998</v>
      </c>
      <c r="DW17">
        <v>41.061999999999998</v>
      </c>
      <c r="DX17">
        <v>1959.98</v>
      </c>
      <c r="DY17">
        <v>40.01</v>
      </c>
      <c r="DZ17">
        <v>0</v>
      </c>
      <c r="EA17">
        <v>1566746495.7</v>
      </c>
      <c r="EB17">
        <v>2.17817647058824</v>
      </c>
      <c r="EC17">
        <v>1.22762255488885</v>
      </c>
      <c r="ED17">
        <v>-70.808822459537197</v>
      </c>
      <c r="EE17">
        <v>20660.8823529412</v>
      </c>
      <c r="EF17">
        <v>10</v>
      </c>
      <c r="EG17">
        <v>1566746463.5</v>
      </c>
      <c r="EH17" t="s">
        <v>348</v>
      </c>
      <c r="EI17">
        <v>15</v>
      </c>
      <c r="EJ17">
        <v>1.1319999999999999</v>
      </c>
      <c r="EK17">
        <v>0.17699999999999999</v>
      </c>
      <c r="EL17">
        <v>400</v>
      </c>
      <c r="EM17">
        <v>15</v>
      </c>
      <c r="EN17">
        <v>0.05</v>
      </c>
      <c r="EO17">
        <v>0.02</v>
      </c>
      <c r="EP17">
        <v>33.649527135230997</v>
      </c>
      <c r="EQ17">
        <v>-0.170218440635169</v>
      </c>
      <c r="ER17">
        <v>5.3309158878680298E-2</v>
      </c>
      <c r="ES17">
        <v>1</v>
      </c>
      <c r="ET17">
        <v>0.23634553296767699</v>
      </c>
      <c r="EU17">
        <v>1.09002987845511E-2</v>
      </c>
      <c r="EV17">
        <v>2.2072498034298601E-3</v>
      </c>
      <c r="EW17">
        <v>1</v>
      </c>
      <c r="EX17">
        <v>2</v>
      </c>
      <c r="EY17">
        <v>2</v>
      </c>
      <c r="EZ17" t="s">
        <v>349</v>
      </c>
      <c r="FA17">
        <v>2.9508200000000002</v>
      </c>
      <c r="FB17">
        <v>2.72383</v>
      </c>
      <c r="FC17">
        <v>9.0026900000000007E-2</v>
      </c>
      <c r="FD17">
        <v>9.9884899999999999E-2</v>
      </c>
      <c r="FE17">
        <v>9.6101699999999998E-2</v>
      </c>
      <c r="FF17">
        <v>8.1922900000000007E-2</v>
      </c>
      <c r="FG17">
        <v>24325.1</v>
      </c>
      <c r="FH17">
        <v>21936.6</v>
      </c>
      <c r="FI17">
        <v>24630.6</v>
      </c>
      <c r="FJ17">
        <v>23396.400000000001</v>
      </c>
      <c r="FK17">
        <v>30264.400000000001</v>
      </c>
      <c r="FL17">
        <v>29898.1</v>
      </c>
      <c r="FM17">
        <v>34352.800000000003</v>
      </c>
      <c r="FN17">
        <v>33486</v>
      </c>
      <c r="FO17">
        <v>2.0048699999999999</v>
      </c>
      <c r="FP17">
        <v>2.0444</v>
      </c>
      <c r="FQ17">
        <v>9.7386500000000001E-2</v>
      </c>
      <c r="FR17">
        <v>0</v>
      </c>
      <c r="FS17">
        <v>25.436</v>
      </c>
      <c r="FT17">
        <v>999.9</v>
      </c>
      <c r="FU17">
        <v>54.12</v>
      </c>
      <c r="FV17">
        <v>28.591000000000001</v>
      </c>
      <c r="FW17">
        <v>21.2666</v>
      </c>
      <c r="FX17">
        <v>60.656500000000001</v>
      </c>
      <c r="FY17">
        <v>40.564900000000002</v>
      </c>
      <c r="FZ17">
        <v>1</v>
      </c>
      <c r="GA17">
        <v>4.43852E-2</v>
      </c>
      <c r="GB17">
        <v>1.19496</v>
      </c>
      <c r="GC17">
        <v>20.400200000000002</v>
      </c>
      <c r="GD17">
        <v>5.2449899999999996</v>
      </c>
      <c r="GE17">
        <v>12.0219</v>
      </c>
      <c r="GF17">
        <v>4.9579000000000004</v>
      </c>
      <c r="GG17">
        <v>3.3056800000000002</v>
      </c>
      <c r="GH17">
        <v>9999</v>
      </c>
      <c r="GI17">
        <v>459.4</v>
      </c>
      <c r="GJ17">
        <v>9999</v>
      </c>
      <c r="GK17">
        <v>9999</v>
      </c>
      <c r="GL17">
        <v>1.86859</v>
      </c>
      <c r="GM17">
        <v>1.8731800000000001</v>
      </c>
      <c r="GN17">
        <v>1.8760699999999999</v>
      </c>
      <c r="GO17">
        <v>1.87836</v>
      </c>
      <c r="GP17">
        <v>1.8707400000000001</v>
      </c>
      <c r="GQ17">
        <v>1.87256</v>
      </c>
      <c r="GR17">
        <v>1.8693500000000001</v>
      </c>
      <c r="GS17">
        <v>1.8736900000000001</v>
      </c>
      <c r="GT17" t="s">
        <v>350</v>
      </c>
      <c r="GU17" t="s">
        <v>19</v>
      </c>
      <c r="GV17" t="s">
        <v>19</v>
      </c>
      <c r="GW17" t="s">
        <v>19</v>
      </c>
      <c r="GX17" t="s">
        <v>351</v>
      </c>
      <c r="GY17" t="s">
        <v>352</v>
      </c>
      <c r="GZ17" t="s">
        <v>353</v>
      </c>
      <c r="HA17" t="s">
        <v>353</v>
      </c>
      <c r="HB17" t="s">
        <v>353</v>
      </c>
      <c r="HC17" t="s">
        <v>353</v>
      </c>
      <c r="HD17">
        <v>0</v>
      </c>
      <c r="HE17">
        <v>100</v>
      </c>
      <c r="HF17">
        <v>100</v>
      </c>
      <c r="HG17">
        <v>1.1319999999999999</v>
      </c>
      <c r="HH17">
        <v>0.17699999999999999</v>
      </c>
      <c r="HI17">
        <v>2</v>
      </c>
      <c r="HJ17">
        <v>506.202</v>
      </c>
      <c r="HK17">
        <v>524.91099999999994</v>
      </c>
      <c r="HL17">
        <v>24.3827</v>
      </c>
      <c r="HM17">
        <v>27.876200000000001</v>
      </c>
      <c r="HN17">
        <v>30.000399999999999</v>
      </c>
      <c r="HO17">
        <v>27.810400000000001</v>
      </c>
      <c r="HP17">
        <v>27.812799999999999</v>
      </c>
      <c r="HQ17">
        <v>20.752199999999998</v>
      </c>
      <c r="HR17">
        <v>30.704799999999999</v>
      </c>
      <c r="HS17">
        <v>0</v>
      </c>
      <c r="HT17">
        <v>24.3507</v>
      </c>
      <c r="HU17">
        <v>400</v>
      </c>
      <c r="HV17">
        <v>14.990399999999999</v>
      </c>
      <c r="HW17">
        <v>102.377</v>
      </c>
      <c r="HX17">
        <v>102.098</v>
      </c>
    </row>
    <row r="18" spans="1:232" x14ac:dyDescent="0.25">
      <c r="A18">
        <v>2</v>
      </c>
      <c r="B18">
        <v>1566746621</v>
      </c>
      <c r="C18">
        <v>120.5</v>
      </c>
      <c r="D18" t="s">
        <v>354</v>
      </c>
      <c r="E18" t="s">
        <v>355</v>
      </c>
      <c r="G18">
        <v>1566746621</v>
      </c>
      <c r="H18">
        <f t="shared" si="0"/>
        <v>4.1915827774532425E-3</v>
      </c>
      <c r="I18">
        <f t="shared" si="1"/>
        <v>28.704965874077978</v>
      </c>
      <c r="J18">
        <f t="shared" si="2"/>
        <v>264.286</v>
      </c>
      <c r="K18">
        <f t="shared" si="3"/>
        <v>76.7727132341942</v>
      </c>
      <c r="L18">
        <f t="shared" si="4"/>
        <v>7.6810656612255928</v>
      </c>
      <c r="M18">
        <f t="shared" si="5"/>
        <v>26.441661806977997</v>
      </c>
      <c r="N18">
        <f t="shared" si="6"/>
        <v>0.26497890860560114</v>
      </c>
      <c r="O18">
        <f t="shared" si="7"/>
        <v>2.2588658262177712</v>
      </c>
      <c r="P18">
        <f t="shared" si="8"/>
        <v>0.24884219823188086</v>
      </c>
      <c r="Q18">
        <f t="shared" si="9"/>
        <v>0.15689423558058638</v>
      </c>
      <c r="R18">
        <f t="shared" si="10"/>
        <v>321.43163778492527</v>
      </c>
      <c r="S18">
        <f t="shared" si="11"/>
        <v>27.720716240887491</v>
      </c>
      <c r="T18">
        <f t="shared" si="12"/>
        <v>27.0274</v>
      </c>
      <c r="U18">
        <f t="shared" si="13"/>
        <v>3.5849235736797929</v>
      </c>
      <c r="V18">
        <f t="shared" si="14"/>
        <v>55.355494031617155</v>
      </c>
      <c r="W18">
        <f t="shared" si="15"/>
        <v>1.9462414157343999</v>
      </c>
      <c r="X18">
        <f t="shared" si="16"/>
        <v>3.5158956663321868</v>
      </c>
      <c r="Y18">
        <f t="shared" si="17"/>
        <v>1.638682157945393</v>
      </c>
      <c r="Z18">
        <f t="shared" si="18"/>
        <v>-184.848800485688</v>
      </c>
      <c r="AA18">
        <f t="shared" si="19"/>
        <v>-40.272637541703489</v>
      </c>
      <c r="AB18">
        <f t="shared" si="20"/>
        <v>-3.8423373750853447</v>
      </c>
      <c r="AC18">
        <f t="shared" si="21"/>
        <v>92.467862382448459</v>
      </c>
      <c r="AD18">
        <v>-4.1422854864292202E-2</v>
      </c>
      <c r="AE18">
        <v>4.6500783426560097E-2</v>
      </c>
      <c r="AF18">
        <v>3.4710839007729302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52875.382297627999</v>
      </c>
      <c r="AL18" t="s">
        <v>346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0</v>
      </c>
      <c r="AR18" t="s">
        <v>346</v>
      </c>
      <c r="AS18">
        <v>0</v>
      </c>
      <c r="AT18">
        <v>0</v>
      </c>
      <c r="AU18" t="e">
        <f t="shared" si="27"/>
        <v>#DIV/0!</v>
      </c>
      <c r="AV18">
        <v>0.5</v>
      </c>
      <c r="AW18">
        <f t="shared" si="28"/>
        <v>1681.1246999999998</v>
      </c>
      <c r="AX18">
        <f t="shared" si="29"/>
        <v>28.704965874077978</v>
      </c>
      <c r="AY18" t="e">
        <f t="shared" si="30"/>
        <v>#DIV/0!</v>
      </c>
      <c r="AZ18" t="e">
        <f t="shared" si="31"/>
        <v>#DIV/0!</v>
      </c>
      <c r="BA18">
        <f t="shared" si="32"/>
        <v>1.7074858203010152E-2</v>
      </c>
      <c r="BB18" t="e">
        <f t="shared" si="33"/>
        <v>#DIV/0!</v>
      </c>
      <c r="BC18" t="s">
        <v>346</v>
      </c>
      <c r="BD18">
        <v>0</v>
      </c>
      <c r="BE18">
        <f t="shared" si="34"/>
        <v>0</v>
      </c>
      <c r="BF18" t="e">
        <f t="shared" si="35"/>
        <v>#DIV/0!</v>
      </c>
      <c r="BG18" t="e">
        <f t="shared" si="36"/>
        <v>#DIV/0!</v>
      </c>
      <c r="BH18" t="e">
        <f t="shared" si="37"/>
        <v>#DIV/0!</v>
      </c>
      <c r="BI18" t="e">
        <f t="shared" si="38"/>
        <v>#DIV/0!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f t="shared" si="39"/>
        <v>1999.91</v>
      </c>
      <c r="CC18">
        <f t="shared" si="40"/>
        <v>1681.1246999999998</v>
      </c>
      <c r="CD18">
        <f t="shared" si="41"/>
        <v>0.8406001770079653</v>
      </c>
      <c r="CE18">
        <f t="shared" si="42"/>
        <v>0.19120035401593072</v>
      </c>
      <c r="CF18">
        <v>6</v>
      </c>
      <c r="CG18">
        <v>0.5</v>
      </c>
      <c r="CH18" t="s">
        <v>347</v>
      </c>
      <c r="CI18">
        <v>1566746621</v>
      </c>
      <c r="CJ18">
        <v>264.286</v>
      </c>
      <c r="CK18">
        <v>300.05799999999999</v>
      </c>
      <c r="CL18">
        <v>19.4528</v>
      </c>
      <c r="CM18">
        <v>14.5212</v>
      </c>
      <c r="CN18">
        <v>500.04599999999999</v>
      </c>
      <c r="CO18">
        <v>99.949399999999997</v>
      </c>
      <c r="CP18">
        <v>0.100023</v>
      </c>
      <c r="CQ18">
        <v>26.6967</v>
      </c>
      <c r="CR18">
        <v>27.0274</v>
      </c>
      <c r="CS18">
        <v>999.9</v>
      </c>
      <c r="CT18">
        <v>0</v>
      </c>
      <c r="CU18">
        <v>0</v>
      </c>
      <c r="CV18">
        <v>9994.3799999999992</v>
      </c>
      <c r="CW18">
        <v>0</v>
      </c>
      <c r="CX18">
        <v>1088.2</v>
      </c>
      <c r="CY18">
        <v>-35.771500000000003</v>
      </c>
      <c r="CZ18">
        <v>269.529</v>
      </c>
      <c r="DA18">
        <v>304.47899999999998</v>
      </c>
      <c r="DB18">
        <v>4.9315899999999999</v>
      </c>
      <c r="DC18">
        <v>263.58800000000002</v>
      </c>
      <c r="DD18">
        <v>300.05799999999999</v>
      </c>
      <c r="DE18">
        <v>19.268799999999999</v>
      </c>
      <c r="DF18">
        <v>14.5212</v>
      </c>
      <c r="DG18">
        <v>1.9442999999999999</v>
      </c>
      <c r="DH18">
        <v>1.45139</v>
      </c>
      <c r="DI18">
        <v>16.997900000000001</v>
      </c>
      <c r="DJ18">
        <v>12.465400000000001</v>
      </c>
      <c r="DK18">
        <v>1999.91</v>
      </c>
      <c r="DL18">
        <v>0.97999199999999997</v>
      </c>
      <c r="DM18">
        <v>2.00076E-2</v>
      </c>
      <c r="DN18">
        <v>0</v>
      </c>
      <c r="DO18">
        <v>2.6156999999999999</v>
      </c>
      <c r="DP18">
        <v>0</v>
      </c>
      <c r="DQ18">
        <v>20296.599999999999</v>
      </c>
      <c r="DR18">
        <v>16151.9</v>
      </c>
      <c r="DS18">
        <v>42</v>
      </c>
      <c r="DT18">
        <v>43.5</v>
      </c>
      <c r="DU18">
        <v>42.75</v>
      </c>
      <c r="DV18">
        <v>41.686999999999998</v>
      </c>
      <c r="DW18">
        <v>41.311999999999998</v>
      </c>
      <c r="DX18">
        <v>1959.9</v>
      </c>
      <c r="DY18">
        <v>40.01</v>
      </c>
      <c r="DZ18">
        <v>0</v>
      </c>
      <c r="EA18">
        <v>1566746616.3</v>
      </c>
      <c r="EB18">
        <v>2.1112941176470601</v>
      </c>
      <c r="EC18">
        <v>-0.32889707833026199</v>
      </c>
      <c r="ED18">
        <v>109.436271909784</v>
      </c>
      <c r="EE18">
        <v>20276.535294117599</v>
      </c>
      <c r="EF18">
        <v>10</v>
      </c>
      <c r="EG18">
        <v>1566746574</v>
      </c>
      <c r="EH18" t="s">
        <v>356</v>
      </c>
      <c r="EI18">
        <v>16</v>
      </c>
      <c r="EJ18">
        <v>0.69799999999999995</v>
      </c>
      <c r="EK18">
        <v>0.184</v>
      </c>
      <c r="EL18">
        <v>300</v>
      </c>
      <c r="EM18">
        <v>15</v>
      </c>
      <c r="EN18">
        <v>0.05</v>
      </c>
      <c r="EO18">
        <v>0.02</v>
      </c>
      <c r="EP18">
        <v>28.315307340709499</v>
      </c>
      <c r="EQ18">
        <v>1.8030496487129599</v>
      </c>
      <c r="ER18">
        <v>0.19176710097116001</v>
      </c>
      <c r="ES18">
        <v>0</v>
      </c>
      <c r="ET18">
        <v>0.26411811332313401</v>
      </c>
      <c r="EU18">
        <v>-7.0239611271674003E-3</v>
      </c>
      <c r="EV18">
        <v>1.10134941917807E-3</v>
      </c>
      <c r="EW18">
        <v>1</v>
      </c>
      <c r="EX18">
        <v>1</v>
      </c>
      <c r="EY18">
        <v>2</v>
      </c>
      <c r="EZ18" t="s">
        <v>357</v>
      </c>
      <c r="FA18">
        <v>2.9508299999999998</v>
      </c>
      <c r="FB18">
        <v>2.7238799999999999</v>
      </c>
      <c r="FC18">
        <v>7.0255799999999993E-2</v>
      </c>
      <c r="FD18">
        <v>7.9497799999999993E-2</v>
      </c>
      <c r="FE18">
        <v>9.6046199999999998E-2</v>
      </c>
      <c r="FF18">
        <v>7.9832700000000006E-2</v>
      </c>
      <c r="FG18">
        <v>24847.3</v>
      </c>
      <c r="FH18">
        <v>22429.9</v>
      </c>
      <c r="FI18">
        <v>24624.799999999999</v>
      </c>
      <c r="FJ18">
        <v>23393.1</v>
      </c>
      <c r="FK18">
        <v>30259.4</v>
      </c>
      <c r="FL18">
        <v>29961.9</v>
      </c>
      <c r="FM18">
        <v>34345.1</v>
      </c>
      <c r="FN18">
        <v>33481.1</v>
      </c>
      <c r="FO18">
        <v>2.0043500000000001</v>
      </c>
      <c r="FP18">
        <v>2.0407199999999999</v>
      </c>
      <c r="FQ18">
        <v>7.4181700000000003E-2</v>
      </c>
      <c r="FR18">
        <v>0</v>
      </c>
      <c r="FS18">
        <v>25.813099999999999</v>
      </c>
      <c r="FT18">
        <v>999.9</v>
      </c>
      <c r="FU18">
        <v>54.058999999999997</v>
      </c>
      <c r="FV18">
        <v>28.651</v>
      </c>
      <c r="FW18">
        <v>21.317299999999999</v>
      </c>
      <c r="FX18">
        <v>60.286499999999997</v>
      </c>
      <c r="FY18">
        <v>40.460700000000003</v>
      </c>
      <c r="FZ18">
        <v>1</v>
      </c>
      <c r="GA18">
        <v>5.2606699999999999E-2</v>
      </c>
      <c r="GB18">
        <v>1.3245800000000001</v>
      </c>
      <c r="GC18">
        <v>20.3995</v>
      </c>
      <c r="GD18">
        <v>5.24709</v>
      </c>
      <c r="GE18">
        <v>12.0219</v>
      </c>
      <c r="GF18">
        <v>4.9577499999999999</v>
      </c>
      <c r="GG18">
        <v>3.3057799999999999</v>
      </c>
      <c r="GH18">
        <v>9999</v>
      </c>
      <c r="GI18">
        <v>459.5</v>
      </c>
      <c r="GJ18">
        <v>9999</v>
      </c>
      <c r="GK18">
        <v>9999</v>
      </c>
      <c r="GL18">
        <v>1.86859</v>
      </c>
      <c r="GM18">
        <v>1.87317</v>
      </c>
      <c r="GN18">
        <v>1.8760699999999999</v>
      </c>
      <c r="GO18">
        <v>1.87836</v>
      </c>
      <c r="GP18">
        <v>1.87073</v>
      </c>
      <c r="GQ18">
        <v>1.87256</v>
      </c>
      <c r="GR18">
        <v>1.8693500000000001</v>
      </c>
      <c r="GS18">
        <v>1.87364</v>
      </c>
      <c r="GT18" t="s">
        <v>350</v>
      </c>
      <c r="GU18" t="s">
        <v>19</v>
      </c>
      <c r="GV18" t="s">
        <v>19</v>
      </c>
      <c r="GW18" t="s">
        <v>19</v>
      </c>
      <c r="GX18" t="s">
        <v>351</v>
      </c>
      <c r="GY18" t="s">
        <v>352</v>
      </c>
      <c r="GZ18" t="s">
        <v>353</v>
      </c>
      <c r="HA18" t="s">
        <v>353</v>
      </c>
      <c r="HB18" t="s">
        <v>353</v>
      </c>
      <c r="HC18" t="s">
        <v>353</v>
      </c>
      <c r="HD18">
        <v>0</v>
      </c>
      <c r="HE18">
        <v>100</v>
      </c>
      <c r="HF18">
        <v>100</v>
      </c>
      <c r="HG18">
        <v>0.69799999999999995</v>
      </c>
      <c r="HH18">
        <v>0.184</v>
      </c>
      <c r="HI18">
        <v>2</v>
      </c>
      <c r="HJ18">
        <v>506.93700000000001</v>
      </c>
      <c r="HK18">
        <v>523.60199999999998</v>
      </c>
      <c r="HL18">
        <v>24.192</v>
      </c>
      <c r="HM18">
        <v>27.9816</v>
      </c>
      <c r="HN18">
        <v>30.000499999999999</v>
      </c>
      <c r="HO18">
        <v>27.9373</v>
      </c>
      <c r="HP18">
        <v>27.943200000000001</v>
      </c>
      <c r="HQ18">
        <v>16.501100000000001</v>
      </c>
      <c r="HR18">
        <v>34.412799999999997</v>
      </c>
      <c r="HS18">
        <v>0</v>
      </c>
      <c r="HT18">
        <v>24.170200000000001</v>
      </c>
      <c r="HU18">
        <v>300</v>
      </c>
      <c r="HV18">
        <v>14.428000000000001</v>
      </c>
      <c r="HW18">
        <v>102.35299999999999</v>
      </c>
      <c r="HX18">
        <v>102.083</v>
      </c>
    </row>
    <row r="19" spans="1:232" x14ac:dyDescent="0.25">
      <c r="A19">
        <v>3</v>
      </c>
      <c r="B19">
        <v>1566746741.5</v>
      </c>
      <c r="C19">
        <v>241</v>
      </c>
      <c r="D19" t="s">
        <v>358</v>
      </c>
      <c r="E19" t="s">
        <v>359</v>
      </c>
      <c r="G19">
        <v>1566746741.5</v>
      </c>
      <c r="H19">
        <f t="shared" si="0"/>
        <v>5.0787877956710668E-3</v>
      </c>
      <c r="I19">
        <f t="shared" si="1"/>
        <v>22.807403292290161</v>
      </c>
      <c r="J19">
        <f t="shared" si="2"/>
        <v>171.56399999999999</v>
      </c>
      <c r="K19">
        <f t="shared" si="3"/>
        <v>49.610613441898565</v>
      </c>
      <c r="L19">
        <f t="shared" si="4"/>
        <v>4.9634864697288599</v>
      </c>
      <c r="M19">
        <f t="shared" si="5"/>
        <v>17.164786597324802</v>
      </c>
      <c r="N19">
        <f t="shared" si="6"/>
        <v>0.32761003393413624</v>
      </c>
      <c r="O19">
        <f t="shared" si="7"/>
        <v>2.261930434029348</v>
      </c>
      <c r="P19">
        <f t="shared" si="8"/>
        <v>0.3033487838423769</v>
      </c>
      <c r="Q19">
        <f t="shared" si="9"/>
        <v>0.19162282750456539</v>
      </c>
      <c r="R19">
        <f t="shared" si="10"/>
        <v>321.43426805040178</v>
      </c>
      <c r="S19">
        <f t="shared" si="11"/>
        <v>27.50973773706599</v>
      </c>
      <c r="T19">
        <f t="shared" si="12"/>
        <v>26.9803</v>
      </c>
      <c r="U19">
        <f t="shared" si="13"/>
        <v>3.5750205891906095</v>
      </c>
      <c r="V19">
        <f t="shared" si="14"/>
        <v>55.083093263994819</v>
      </c>
      <c r="W19">
        <f t="shared" si="15"/>
        <v>1.9461808906713602</v>
      </c>
      <c r="X19">
        <f t="shared" si="16"/>
        <v>3.5331728400654026</v>
      </c>
      <c r="Y19">
        <f t="shared" si="17"/>
        <v>1.6288396985192493</v>
      </c>
      <c r="Z19">
        <f t="shared" si="18"/>
        <v>-223.97454178909405</v>
      </c>
      <c r="AA19">
        <f t="shared" si="19"/>
        <v>-24.425622269945688</v>
      </c>
      <c r="AB19">
        <f t="shared" si="20"/>
        <v>-2.3276667728356499</v>
      </c>
      <c r="AC19">
        <f t="shared" si="21"/>
        <v>70.706437218526403</v>
      </c>
      <c r="AD19">
        <v>-4.1505705471258002E-2</v>
      </c>
      <c r="AE19">
        <v>4.6593790490991001E-2</v>
      </c>
      <c r="AF19">
        <v>3.4765730880486898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52962.074219895767</v>
      </c>
      <c r="AL19" t="s">
        <v>346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0</v>
      </c>
      <c r="AR19" t="s">
        <v>346</v>
      </c>
      <c r="AS19">
        <v>0</v>
      </c>
      <c r="AT19">
        <v>0</v>
      </c>
      <c r="AU19" t="e">
        <f t="shared" si="27"/>
        <v>#DIV/0!</v>
      </c>
      <c r="AV19">
        <v>0.5</v>
      </c>
      <c r="AW19">
        <f t="shared" si="28"/>
        <v>1681.1412</v>
      </c>
      <c r="AX19">
        <f t="shared" si="29"/>
        <v>22.807403292290161</v>
      </c>
      <c r="AY19" t="e">
        <f t="shared" si="30"/>
        <v>#DIV/0!</v>
      </c>
      <c r="AZ19" t="e">
        <f t="shared" si="31"/>
        <v>#DIV/0!</v>
      </c>
      <c r="BA19">
        <f t="shared" si="32"/>
        <v>1.3566619682088667E-2</v>
      </c>
      <c r="BB19" t="e">
        <f t="shared" si="33"/>
        <v>#DIV/0!</v>
      </c>
      <c r="BC19" t="s">
        <v>346</v>
      </c>
      <c r="BD19">
        <v>0</v>
      </c>
      <c r="BE19">
        <f t="shared" si="34"/>
        <v>0</v>
      </c>
      <c r="BF19" t="e">
        <f t="shared" si="35"/>
        <v>#DIV/0!</v>
      </c>
      <c r="BG19" t="e">
        <f t="shared" si="36"/>
        <v>#DIV/0!</v>
      </c>
      <c r="BH19" t="e">
        <f t="shared" si="37"/>
        <v>#DIV/0!</v>
      </c>
      <c r="BI19" t="e">
        <f t="shared" si="38"/>
        <v>#DIV/0!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f t="shared" si="39"/>
        <v>1999.93</v>
      </c>
      <c r="CC19">
        <f t="shared" si="40"/>
        <v>1681.1412</v>
      </c>
      <c r="CD19">
        <f t="shared" si="41"/>
        <v>0.84060002100073505</v>
      </c>
      <c r="CE19">
        <f t="shared" si="42"/>
        <v>0.19120004200147006</v>
      </c>
      <c r="CF19">
        <v>6</v>
      </c>
      <c r="CG19">
        <v>0.5</v>
      </c>
      <c r="CH19" t="s">
        <v>347</v>
      </c>
      <c r="CI19">
        <v>1566746741.5</v>
      </c>
      <c r="CJ19">
        <v>171.56399999999999</v>
      </c>
      <c r="CK19">
        <v>199.97900000000001</v>
      </c>
      <c r="CL19">
        <v>19.452300000000001</v>
      </c>
      <c r="CM19">
        <v>13.4762</v>
      </c>
      <c r="CN19">
        <v>499.99099999999999</v>
      </c>
      <c r="CO19">
        <v>99.949100000000001</v>
      </c>
      <c r="CP19">
        <v>9.9783200000000002E-2</v>
      </c>
      <c r="CQ19">
        <v>26.78</v>
      </c>
      <c r="CR19">
        <v>26.9803</v>
      </c>
      <c r="CS19">
        <v>999.9</v>
      </c>
      <c r="CT19">
        <v>0</v>
      </c>
      <c r="CU19">
        <v>0</v>
      </c>
      <c r="CV19">
        <v>10014.4</v>
      </c>
      <c r="CW19">
        <v>0</v>
      </c>
      <c r="CX19">
        <v>1303.71</v>
      </c>
      <c r="CY19">
        <v>-28.204899999999999</v>
      </c>
      <c r="CZ19">
        <v>175.19</v>
      </c>
      <c r="DA19">
        <v>202.71100000000001</v>
      </c>
      <c r="DB19">
        <v>6.0210900000000001</v>
      </c>
      <c r="DC19">
        <v>171.07599999999999</v>
      </c>
      <c r="DD19">
        <v>199.97900000000001</v>
      </c>
      <c r="DE19">
        <v>19.313300000000002</v>
      </c>
      <c r="DF19">
        <v>13.4762</v>
      </c>
      <c r="DG19">
        <v>1.9487300000000001</v>
      </c>
      <c r="DH19">
        <v>1.34693</v>
      </c>
      <c r="DI19">
        <v>17.033799999999999</v>
      </c>
      <c r="DJ19">
        <v>11.333</v>
      </c>
      <c r="DK19">
        <v>1999.93</v>
      </c>
      <c r="DL19">
        <v>0.97999800000000004</v>
      </c>
      <c r="DM19">
        <v>2.00018E-2</v>
      </c>
      <c r="DN19">
        <v>0</v>
      </c>
      <c r="DO19">
        <v>2.1537999999999999</v>
      </c>
      <c r="DP19">
        <v>0</v>
      </c>
      <c r="DQ19">
        <v>20237.900000000001</v>
      </c>
      <c r="DR19">
        <v>16152.1</v>
      </c>
      <c r="DS19">
        <v>42.311999999999998</v>
      </c>
      <c r="DT19">
        <v>43.686999999999998</v>
      </c>
      <c r="DU19">
        <v>43</v>
      </c>
      <c r="DV19">
        <v>41.811999999999998</v>
      </c>
      <c r="DW19">
        <v>41.5</v>
      </c>
      <c r="DX19">
        <v>1959.93</v>
      </c>
      <c r="DY19">
        <v>40</v>
      </c>
      <c r="DZ19">
        <v>0</v>
      </c>
      <c r="EA19">
        <v>1566746736.9000001</v>
      </c>
      <c r="EB19">
        <v>2.1381294117647101</v>
      </c>
      <c r="EC19">
        <v>-0.73963233921858296</v>
      </c>
      <c r="ED19">
        <v>-301.32352954740401</v>
      </c>
      <c r="EE19">
        <v>20284.8</v>
      </c>
      <c r="EF19">
        <v>10</v>
      </c>
      <c r="EG19">
        <v>1566746774</v>
      </c>
      <c r="EH19" t="s">
        <v>360</v>
      </c>
      <c r="EI19">
        <v>17</v>
      </c>
      <c r="EJ19">
        <v>0.48799999999999999</v>
      </c>
      <c r="EK19">
        <v>0.13900000000000001</v>
      </c>
      <c r="EL19">
        <v>200</v>
      </c>
      <c r="EM19">
        <v>13</v>
      </c>
      <c r="EN19">
        <v>0.06</v>
      </c>
      <c r="EO19">
        <v>0.02</v>
      </c>
      <c r="EP19">
        <v>22.346613257575999</v>
      </c>
      <c r="EQ19">
        <v>1.76435952248383</v>
      </c>
      <c r="ER19">
        <v>0.18812454892213401</v>
      </c>
      <c r="ES19">
        <v>0</v>
      </c>
      <c r="ET19">
        <v>0.32695212966512599</v>
      </c>
      <c r="EU19">
        <v>3.0742053268798999E-2</v>
      </c>
      <c r="EV19">
        <v>3.3053473950669298E-3</v>
      </c>
      <c r="EW19">
        <v>1</v>
      </c>
      <c r="EX19">
        <v>1</v>
      </c>
      <c r="EY19">
        <v>2</v>
      </c>
      <c r="EZ19" t="s">
        <v>357</v>
      </c>
      <c r="FA19">
        <v>2.95058</v>
      </c>
      <c r="FB19">
        <v>2.7238199999999999</v>
      </c>
      <c r="FC19">
        <v>4.8069899999999999E-2</v>
      </c>
      <c r="FD19">
        <v>5.6252200000000002E-2</v>
      </c>
      <c r="FE19">
        <v>9.6178299999999994E-2</v>
      </c>
      <c r="FF19">
        <v>7.5536800000000001E-2</v>
      </c>
      <c r="FG19">
        <v>25434.6</v>
      </c>
      <c r="FH19">
        <v>22992.400000000001</v>
      </c>
      <c r="FI19">
        <v>24619.7</v>
      </c>
      <c r="FJ19">
        <v>23389.4</v>
      </c>
      <c r="FK19">
        <v>30249.1</v>
      </c>
      <c r="FL19">
        <v>30096.6</v>
      </c>
      <c r="FM19">
        <v>34338.5</v>
      </c>
      <c r="FN19">
        <v>33475.300000000003</v>
      </c>
      <c r="FO19">
        <v>2.0036999999999998</v>
      </c>
      <c r="FP19">
        <v>2.0367500000000001</v>
      </c>
      <c r="FQ19">
        <v>6.6861500000000004E-2</v>
      </c>
      <c r="FR19">
        <v>0</v>
      </c>
      <c r="FS19">
        <v>25.8858</v>
      </c>
      <c r="FT19">
        <v>999.9</v>
      </c>
      <c r="FU19">
        <v>54.034999999999997</v>
      </c>
      <c r="FV19">
        <v>28.701000000000001</v>
      </c>
      <c r="FW19">
        <v>21.367999999999999</v>
      </c>
      <c r="FX19">
        <v>60.046500000000002</v>
      </c>
      <c r="FY19">
        <v>40.540900000000001</v>
      </c>
      <c r="FZ19">
        <v>1</v>
      </c>
      <c r="GA19">
        <v>5.8798299999999998E-2</v>
      </c>
      <c r="GB19">
        <v>0.59622600000000003</v>
      </c>
      <c r="GC19">
        <v>20.403700000000001</v>
      </c>
      <c r="GD19">
        <v>5.2443900000000001</v>
      </c>
      <c r="GE19">
        <v>12.0219</v>
      </c>
      <c r="GF19">
        <v>4.9575500000000003</v>
      </c>
      <c r="GG19">
        <v>3.3050000000000002</v>
      </c>
      <c r="GH19">
        <v>9999</v>
      </c>
      <c r="GI19">
        <v>459.5</v>
      </c>
      <c r="GJ19">
        <v>9999</v>
      </c>
      <c r="GK19">
        <v>9999</v>
      </c>
      <c r="GL19">
        <v>1.86859</v>
      </c>
      <c r="GM19">
        <v>1.87317</v>
      </c>
      <c r="GN19">
        <v>1.8760699999999999</v>
      </c>
      <c r="GO19">
        <v>1.87836</v>
      </c>
      <c r="GP19">
        <v>1.8707499999999999</v>
      </c>
      <c r="GQ19">
        <v>1.87256</v>
      </c>
      <c r="GR19">
        <v>1.8693500000000001</v>
      </c>
      <c r="GS19">
        <v>1.8736900000000001</v>
      </c>
      <c r="GT19" t="s">
        <v>350</v>
      </c>
      <c r="GU19" t="s">
        <v>19</v>
      </c>
      <c r="GV19" t="s">
        <v>19</v>
      </c>
      <c r="GW19" t="s">
        <v>19</v>
      </c>
      <c r="GX19" t="s">
        <v>351</v>
      </c>
      <c r="GY19" t="s">
        <v>352</v>
      </c>
      <c r="GZ19" t="s">
        <v>353</v>
      </c>
      <c r="HA19" t="s">
        <v>353</v>
      </c>
      <c r="HB19" t="s">
        <v>353</v>
      </c>
      <c r="HC19" t="s">
        <v>353</v>
      </c>
      <c r="HD19">
        <v>0</v>
      </c>
      <c r="HE19">
        <v>100</v>
      </c>
      <c r="HF19">
        <v>100</v>
      </c>
      <c r="HG19">
        <v>0.48799999999999999</v>
      </c>
      <c r="HH19">
        <v>0.13900000000000001</v>
      </c>
      <c r="HI19">
        <v>2</v>
      </c>
      <c r="HJ19">
        <v>507.51900000000001</v>
      </c>
      <c r="HK19">
        <v>521.99</v>
      </c>
      <c r="HL19">
        <v>24.761500000000002</v>
      </c>
      <c r="HM19">
        <v>28.081499999999998</v>
      </c>
      <c r="HN19">
        <v>30.000399999999999</v>
      </c>
      <c r="HO19">
        <v>28.055399999999999</v>
      </c>
      <c r="HP19">
        <v>28.063600000000001</v>
      </c>
      <c r="HQ19">
        <v>12.085100000000001</v>
      </c>
      <c r="HR19">
        <v>39.563000000000002</v>
      </c>
      <c r="HS19">
        <v>0</v>
      </c>
      <c r="HT19">
        <v>24.7668</v>
      </c>
      <c r="HU19">
        <v>200</v>
      </c>
      <c r="HV19">
        <v>13.424899999999999</v>
      </c>
      <c r="HW19">
        <v>102.333</v>
      </c>
      <c r="HX19">
        <v>102.066</v>
      </c>
    </row>
    <row r="20" spans="1:232" x14ac:dyDescent="0.25">
      <c r="A20">
        <v>4</v>
      </c>
      <c r="B20">
        <v>1566746895</v>
      </c>
      <c r="C20">
        <v>394.5</v>
      </c>
      <c r="D20" t="s">
        <v>361</v>
      </c>
      <c r="E20" t="s">
        <v>362</v>
      </c>
      <c r="G20">
        <v>1566746895</v>
      </c>
      <c r="H20">
        <f t="shared" si="0"/>
        <v>6.3942224087114256E-3</v>
      </c>
      <c r="I20">
        <f t="shared" si="1"/>
        <v>14.061524500403095</v>
      </c>
      <c r="J20">
        <f t="shared" si="2"/>
        <v>82.502300000000005</v>
      </c>
      <c r="K20">
        <f t="shared" si="3"/>
        <v>24.663118079608946</v>
      </c>
      <c r="L20">
        <f t="shared" si="4"/>
        <v>2.4675355178906506</v>
      </c>
      <c r="M20">
        <f t="shared" si="5"/>
        <v>8.2543235166191007</v>
      </c>
      <c r="N20">
        <f t="shared" si="6"/>
        <v>0.43474546794730562</v>
      </c>
      <c r="O20">
        <f t="shared" si="7"/>
        <v>2.2555055627611704</v>
      </c>
      <c r="P20">
        <f t="shared" si="8"/>
        <v>0.39299466291987889</v>
      </c>
      <c r="Q20">
        <f t="shared" si="9"/>
        <v>0.24903782835466992</v>
      </c>
      <c r="R20">
        <f t="shared" si="10"/>
        <v>321.47257187761045</v>
      </c>
      <c r="S20">
        <f t="shared" si="11"/>
        <v>27.27688183965148</v>
      </c>
      <c r="T20">
        <f t="shared" si="12"/>
        <v>26.918199999999999</v>
      </c>
      <c r="U20">
        <f t="shared" si="13"/>
        <v>3.5620002914516213</v>
      </c>
      <c r="V20">
        <f t="shared" si="14"/>
        <v>55.361871121644633</v>
      </c>
      <c r="W20">
        <f t="shared" si="15"/>
        <v>1.9792215433407998</v>
      </c>
      <c r="X20">
        <f t="shared" si="16"/>
        <v>3.5750625895427706</v>
      </c>
      <c r="Y20">
        <f t="shared" si="17"/>
        <v>1.5827787481108215</v>
      </c>
      <c r="Z20">
        <f t="shared" si="18"/>
        <v>-281.98520822417385</v>
      </c>
      <c r="AA20">
        <f t="shared" si="19"/>
        <v>7.5756062305439054</v>
      </c>
      <c r="AB20">
        <f t="shared" si="20"/>
        <v>0.72448346500049443</v>
      </c>
      <c r="AC20">
        <f t="shared" si="21"/>
        <v>47.78745334898101</v>
      </c>
      <c r="AD20">
        <v>-4.1332129340249699E-2</v>
      </c>
      <c r="AE20">
        <v>4.6398936077830001E-2</v>
      </c>
      <c r="AF20">
        <v>3.4650686025431798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52714.335020630249</v>
      </c>
      <c r="AL20" t="s">
        <v>346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0</v>
      </c>
      <c r="AR20" t="s">
        <v>346</v>
      </c>
      <c r="AS20">
        <v>0</v>
      </c>
      <c r="AT20">
        <v>0</v>
      </c>
      <c r="AU20" t="e">
        <f t="shared" si="27"/>
        <v>#DIV/0!</v>
      </c>
      <c r="AV20">
        <v>0.5</v>
      </c>
      <c r="AW20">
        <f t="shared" si="28"/>
        <v>1681.3428000000001</v>
      </c>
      <c r="AX20">
        <f t="shared" si="29"/>
        <v>14.061524500403095</v>
      </c>
      <c r="AY20" t="e">
        <f t="shared" si="30"/>
        <v>#DIV/0!</v>
      </c>
      <c r="AZ20" t="e">
        <f t="shared" si="31"/>
        <v>#DIV/0!</v>
      </c>
      <c r="BA20">
        <f t="shared" si="32"/>
        <v>8.3632704171945748E-3</v>
      </c>
      <c r="BB20" t="e">
        <f t="shared" si="33"/>
        <v>#DIV/0!</v>
      </c>
      <c r="BC20" t="s">
        <v>346</v>
      </c>
      <c r="BD20">
        <v>0</v>
      </c>
      <c r="BE20">
        <f t="shared" si="34"/>
        <v>0</v>
      </c>
      <c r="BF20" t="e">
        <f t="shared" si="35"/>
        <v>#DIV/0!</v>
      </c>
      <c r="BG20" t="e">
        <f t="shared" si="36"/>
        <v>#DIV/0!</v>
      </c>
      <c r="BH20" t="e">
        <f t="shared" si="37"/>
        <v>#DIV/0!</v>
      </c>
      <c r="BI20" t="e">
        <f t="shared" si="38"/>
        <v>#DIV/0!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f t="shared" si="39"/>
        <v>2000.17</v>
      </c>
      <c r="CC20">
        <f t="shared" si="40"/>
        <v>1681.3428000000001</v>
      </c>
      <c r="CD20">
        <f t="shared" si="41"/>
        <v>0.84059994900433466</v>
      </c>
      <c r="CE20">
        <f t="shared" si="42"/>
        <v>0.19119989800866927</v>
      </c>
      <c r="CF20">
        <v>6</v>
      </c>
      <c r="CG20">
        <v>0.5</v>
      </c>
      <c r="CH20" t="s">
        <v>347</v>
      </c>
      <c r="CI20">
        <v>1566746895</v>
      </c>
      <c r="CJ20">
        <v>82.502300000000005</v>
      </c>
      <c r="CK20">
        <v>100.009</v>
      </c>
      <c r="CL20">
        <v>19.782399999999999</v>
      </c>
      <c r="CM20">
        <v>12.261200000000001</v>
      </c>
      <c r="CN20">
        <v>500.005</v>
      </c>
      <c r="CO20">
        <v>99.949299999999994</v>
      </c>
      <c r="CP20">
        <v>0.100317</v>
      </c>
      <c r="CQ20">
        <v>26.980499999999999</v>
      </c>
      <c r="CR20">
        <v>26.918199999999999</v>
      </c>
      <c r="CS20">
        <v>999.9</v>
      </c>
      <c r="CT20">
        <v>0</v>
      </c>
      <c r="CU20">
        <v>0</v>
      </c>
      <c r="CV20">
        <v>9972.5</v>
      </c>
      <c r="CW20">
        <v>0</v>
      </c>
      <c r="CX20">
        <v>616.04499999999996</v>
      </c>
      <c r="CY20">
        <v>-17.268999999999998</v>
      </c>
      <c r="CZ20">
        <v>84.412800000000004</v>
      </c>
      <c r="DA20">
        <v>101.251</v>
      </c>
      <c r="DB20">
        <v>7.5511299999999997</v>
      </c>
      <c r="DC20">
        <v>82.252300000000005</v>
      </c>
      <c r="DD20">
        <v>100.009</v>
      </c>
      <c r="DE20">
        <v>19.673400000000001</v>
      </c>
      <c r="DF20">
        <v>12.261200000000001</v>
      </c>
      <c r="DG20">
        <v>1.9802299999999999</v>
      </c>
      <c r="DH20">
        <v>1.2255</v>
      </c>
      <c r="DI20">
        <v>17.287099999999999</v>
      </c>
      <c r="DJ20">
        <v>9.9149799999999999</v>
      </c>
      <c r="DK20">
        <v>2000.17</v>
      </c>
      <c r="DL20">
        <v>0.98000100000000001</v>
      </c>
      <c r="DM20">
        <v>1.99989E-2</v>
      </c>
      <c r="DN20">
        <v>0</v>
      </c>
      <c r="DO20">
        <v>2.1566999999999998</v>
      </c>
      <c r="DP20">
        <v>0</v>
      </c>
      <c r="DQ20">
        <v>20805.8</v>
      </c>
      <c r="DR20">
        <v>16154</v>
      </c>
      <c r="DS20">
        <v>42.5</v>
      </c>
      <c r="DT20">
        <v>43.811999999999998</v>
      </c>
      <c r="DU20">
        <v>43.25</v>
      </c>
      <c r="DV20">
        <v>42.061999999999998</v>
      </c>
      <c r="DW20">
        <v>41.811999999999998</v>
      </c>
      <c r="DX20">
        <v>1960.17</v>
      </c>
      <c r="DY20">
        <v>40</v>
      </c>
      <c r="DZ20">
        <v>0</v>
      </c>
      <c r="EA20">
        <v>1566746889.9000001</v>
      </c>
      <c r="EB20">
        <v>2.1191</v>
      </c>
      <c r="EC20">
        <v>-0.31144602403834698</v>
      </c>
      <c r="ED20">
        <v>-491.88725077840701</v>
      </c>
      <c r="EE20">
        <v>20693.8470588235</v>
      </c>
      <c r="EF20">
        <v>10</v>
      </c>
      <c r="EG20">
        <v>1566746933</v>
      </c>
      <c r="EH20" t="s">
        <v>363</v>
      </c>
      <c r="EI20">
        <v>18</v>
      </c>
      <c r="EJ20">
        <v>0.25</v>
      </c>
      <c r="EK20">
        <v>0.109</v>
      </c>
      <c r="EL20">
        <v>100</v>
      </c>
      <c r="EM20">
        <v>12</v>
      </c>
      <c r="EN20">
        <v>0.06</v>
      </c>
      <c r="EO20">
        <v>0.01</v>
      </c>
      <c r="EP20">
        <v>13.601816050637501</v>
      </c>
      <c r="EQ20">
        <v>1.3779677238324599</v>
      </c>
      <c r="ER20">
        <v>0.14929626408368499</v>
      </c>
      <c r="ES20">
        <v>0</v>
      </c>
      <c r="ET20">
        <v>0.42145310068784603</v>
      </c>
      <c r="EU20">
        <v>7.4904474183366904E-2</v>
      </c>
      <c r="EV20">
        <v>7.9371217779373796E-3</v>
      </c>
      <c r="EW20">
        <v>1</v>
      </c>
      <c r="EX20">
        <v>1</v>
      </c>
      <c r="EY20">
        <v>2</v>
      </c>
      <c r="EZ20" t="s">
        <v>357</v>
      </c>
      <c r="FA20">
        <v>2.9504700000000001</v>
      </c>
      <c r="FB20">
        <v>2.7239900000000001</v>
      </c>
      <c r="FC20">
        <v>2.4051300000000001E-2</v>
      </c>
      <c r="FD20">
        <v>2.96108E-2</v>
      </c>
      <c r="FE20">
        <v>9.7433400000000003E-2</v>
      </c>
      <c r="FF20">
        <v>7.0384199999999994E-2</v>
      </c>
      <c r="FG20">
        <v>26068.5</v>
      </c>
      <c r="FH20">
        <v>23635.4</v>
      </c>
      <c r="FI20">
        <v>24612.9</v>
      </c>
      <c r="FJ20">
        <v>23383.9</v>
      </c>
      <c r="FK20">
        <v>30198.400000000001</v>
      </c>
      <c r="FL20">
        <v>30257.7</v>
      </c>
      <c r="FM20">
        <v>34329.1</v>
      </c>
      <c r="FN20">
        <v>33467.699999999997</v>
      </c>
      <c r="FO20">
        <v>2.00332</v>
      </c>
      <c r="FP20">
        <v>2.0316700000000001</v>
      </c>
      <c r="FQ20">
        <v>6.2897800000000004E-2</v>
      </c>
      <c r="FR20">
        <v>0</v>
      </c>
      <c r="FS20">
        <v>25.8886</v>
      </c>
      <c r="FT20">
        <v>999.9</v>
      </c>
      <c r="FU20">
        <v>54.072000000000003</v>
      </c>
      <c r="FV20">
        <v>28.782</v>
      </c>
      <c r="FW20">
        <v>21.4861</v>
      </c>
      <c r="FX20">
        <v>60.1265</v>
      </c>
      <c r="FY20">
        <v>40.725200000000001</v>
      </c>
      <c r="FZ20">
        <v>1</v>
      </c>
      <c r="GA20">
        <v>6.85722E-2</v>
      </c>
      <c r="GB20">
        <v>0.382631</v>
      </c>
      <c r="GC20">
        <v>20.404800000000002</v>
      </c>
      <c r="GD20">
        <v>5.2466400000000002</v>
      </c>
      <c r="GE20">
        <v>12.0219</v>
      </c>
      <c r="GF20">
        <v>4.9577999999999998</v>
      </c>
      <c r="GG20">
        <v>3.3057500000000002</v>
      </c>
      <c r="GH20">
        <v>9999</v>
      </c>
      <c r="GI20">
        <v>459.5</v>
      </c>
      <c r="GJ20">
        <v>9999</v>
      </c>
      <c r="GK20">
        <v>9999</v>
      </c>
      <c r="GL20">
        <v>1.8686100000000001</v>
      </c>
      <c r="GM20">
        <v>1.8731800000000001</v>
      </c>
      <c r="GN20">
        <v>1.8760600000000001</v>
      </c>
      <c r="GO20">
        <v>1.87836</v>
      </c>
      <c r="GP20">
        <v>1.87076</v>
      </c>
      <c r="GQ20">
        <v>1.87256</v>
      </c>
      <c r="GR20">
        <v>1.8693500000000001</v>
      </c>
      <c r="GS20">
        <v>1.8736900000000001</v>
      </c>
      <c r="GT20" t="s">
        <v>350</v>
      </c>
      <c r="GU20" t="s">
        <v>19</v>
      </c>
      <c r="GV20" t="s">
        <v>19</v>
      </c>
      <c r="GW20" t="s">
        <v>19</v>
      </c>
      <c r="GX20" t="s">
        <v>351</v>
      </c>
      <c r="GY20" t="s">
        <v>352</v>
      </c>
      <c r="GZ20" t="s">
        <v>353</v>
      </c>
      <c r="HA20" t="s">
        <v>353</v>
      </c>
      <c r="HB20" t="s">
        <v>353</v>
      </c>
      <c r="HC20" t="s">
        <v>353</v>
      </c>
      <c r="HD20">
        <v>0</v>
      </c>
      <c r="HE20">
        <v>100</v>
      </c>
      <c r="HF20">
        <v>100</v>
      </c>
      <c r="HG20">
        <v>0.25</v>
      </c>
      <c r="HH20">
        <v>0.109</v>
      </c>
      <c r="HI20">
        <v>2</v>
      </c>
      <c r="HJ20">
        <v>508.50200000000001</v>
      </c>
      <c r="HK20">
        <v>519.86400000000003</v>
      </c>
      <c r="HL20">
        <v>25.197800000000001</v>
      </c>
      <c r="HM20">
        <v>28.225000000000001</v>
      </c>
      <c r="HN20">
        <v>30.0002</v>
      </c>
      <c r="HO20">
        <v>28.201000000000001</v>
      </c>
      <c r="HP20">
        <v>28.210100000000001</v>
      </c>
      <c r="HQ20">
        <v>7.5200500000000003</v>
      </c>
      <c r="HR20">
        <v>46.035899999999998</v>
      </c>
      <c r="HS20">
        <v>0</v>
      </c>
      <c r="HT20">
        <v>25.235399999999998</v>
      </c>
      <c r="HU20">
        <v>100</v>
      </c>
      <c r="HV20">
        <v>12.1244</v>
      </c>
      <c r="HW20">
        <v>102.30500000000001</v>
      </c>
      <c r="HX20">
        <v>102.042</v>
      </c>
    </row>
    <row r="21" spans="1:232" x14ac:dyDescent="0.25">
      <c r="A21">
        <v>5</v>
      </c>
      <c r="B21">
        <v>1566747000</v>
      </c>
      <c r="C21">
        <v>499.5</v>
      </c>
      <c r="D21" t="s">
        <v>364</v>
      </c>
      <c r="E21" t="s">
        <v>365</v>
      </c>
      <c r="G21">
        <v>1566747000</v>
      </c>
      <c r="H21">
        <f t="shared" si="0"/>
        <v>7.1707801980711288E-3</v>
      </c>
      <c r="I21">
        <f t="shared" si="1"/>
        <v>0.82538535085113307</v>
      </c>
      <c r="J21">
        <f t="shared" si="2"/>
        <v>4.28735</v>
      </c>
      <c r="K21">
        <f t="shared" si="3"/>
        <v>1.2912009354331209</v>
      </c>
      <c r="L21">
        <f t="shared" si="4"/>
        <v>0.12918275849447081</v>
      </c>
      <c r="M21">
        <f t="shared" si="5"/>
        <v>0.42894307495640505</v>
      </c>
      <c r="N21">
        <f t="shared" si="6"/>
        <v>0.49840009451660527</v>
      </c>
      <c r="O21">
        <f t="shared" si="7"/>
        <v>2.2622000590506293</v>
      </c>
      <c r="P21">
        <f t="shared" si="8"/>
        <v>0.44448160258312663</v>
      </c>
      <c r="Q21">
        <f t="shared" si="9"/>
        <v>0.28215773445311176</v>
      </c>
      <c r="R21">
        <f t="shared" si="10"/>
        <v>321.42628808640518</v>
      </c>
      <c r="S21">
        <f t="shared" si="11"/>
        <v>27.297176669979574</v>
      </c>
      <c r="T21">
        <f t="shared" si="12"/>
        <v>26.9846</v>
      </c>
      <c r="U21">
        <f t="shared" si="13"/>
        <v>3.5759236916900243</v>
      </c>
      <c r="V21">
        <f t="shared" si="14"/>
        <v>55.227950508010615</v>
      </c>
      <c r="W21">
        <f t="shared" si="15"/>
        <v>2.0068835142589303</v>
      </c>
      <c r="X21">
        <f t="shared" si="16"/>
        <v>3.6338185570870296</v>
      </c>
      <c r="Y21">
        <f t="shared" si="17"/>
        <v>1.569040177431094</v>
      </c>
      <c r="Z21">
        <f t="shared" si="18"/>
        <v>-316.2314067349368</v>
      </c>
      <c r="AA21">
        <f t="shared" si="19"/>
        <v>33.380377987013986</v>
      </c>
      <c r="AB21">
        <f t="shared" si="20"/>
        <v>3.1883254582858256</v>
      </c>
      <c r="AC21">
        <f t="shared" si="21"/>
        <v>41.763584796768185</v>
      </c>
      <c r="AD21">
        <v>-4.1512999618206703E-2</v>
      </c>
      <c r="AE21">
        <v>4.6601978809943399E-2</v>
      </c>
      <c r="AF21">
        <v>3.4770561724464102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52886.608306907387</v>
      </c>
      <c r="AL21" t="s">
        <v>346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0</v>
      </c>
      <c r="AR21" t="s">
        <v>346</v>
      </c>
      <c r="AS21">
        <v>0</v>
      </c>
      <c r="AT21">
        <v>0</v>
      </c>
      <c r="AU21" t="e">
        <f t="shared" si="27"/>
        <v>#DIV/0!</v>
      </c>
      <c r="AV21">
        <v>0.5</v>
      </c>
      <c r="AW21">
        <f t="shared" si="28"/>
        <v>1681.0991999999999</v>
      </c>
      <c r="AX21">
        <f t="shared" si="29"/>
        <v>0.82538535085113307</v>
      </c>
      <c r="AY21" t="e">
        <f t="shared" si="30"/>
        <v>#DIV/0!</v>
      </c>
      <c r="AZ21" t="e">
        <f t="shared" si="31"/>
        <v>#DIV/0!</v>
      </c>
      <c r="BA21">
        <f t="shared" si="32"/>
        <v>4.9097956316387112E-4</v>
      </c>
      <c r="BB21" t="e">
        <f t="shared" si="33"/>
        <v>#DIV/0!</v>
      </c>
      <c r="BC21" t="s">
        <v>346</v>
      </c>
      <c r="BD21">
        <v>0</v>
      </c>
      <c r="BE21">
        <f t="shared" si="34"/>
        <v>0</v>
      </c>
      <c r="BF21" t="e">
        <f t="shared" si="35"/>
        <v>#DIV/0!</v>
      </c>
      <c r="BG21" t="e">
        <f t="shared" si="36"/>
        <v>#DIV/0!</v>
      </c>
      <c r="BH21" t="e">
        <f t="shared" si="37"/>
        <v>#DIV/0!</v>
      </c>
      <c r="BI21" t="e">
        <f t="shared" si="38"/>
        <v>#DIV/0!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f t="shared" si="39"/>
        <v>1999.88</v>
      </c>
      <c r="CC21">
        <f t="shared" si="40"/>
        <v>1681.0991999999999</v>
      </c>
      <c r="CD21">
        <f t="shared" si="41"/>
        <v>0.84060003600216004</v>
      </c>
      <c r="CE21">
        <f t="shared" si="42"/>
        <v>0.19120007200432027</v>
      </c>
      <c r="CF21">
        <v>6</v>
      </c>
      <c r="CG21">
        <v>0.5</v>
      </c>
      <c r="CH21" t="s">
        <v>347</v>
      </c>
      <c r="CI21">
        <v>1566747000</v>
      </c>
      <c r="CJ21">
        <v>4.28735</v>
      </c>
      <c r="CK21">
        <v>5.3147500000000001</v>
      </c>
      <c r="CL21">
        <v>20.059100000000001</v>
      </c>
      <c r="CM21">
        <v>11.6264</v>
      </c>
      <c r="CN21">
        <v>499.97800000000001</v>
      </c>
      <c r="CO21">
        <v>99.948700000000002</v>
      </c>
      <c r="CP21">
        <v>9.9832299999999999E-2</v>
      </c>
      <c r="CQ21">
        <v>27.258299999999998</v>
      </c>
      <c r="CR21">
        <v>26.9846</v>
      </c>
      <c r="CS21">
        <v>999.9</v>
      </c>
      <c r="CT21">
        <v>0</v>
      </c>
      <c r="CU21">
        <v>0</v>
      </c>
      <c r="CV21">
        <v>10016.200000000001</v>
      </c>
      <c r="CW21">
        <v>0</v>
      </c>
      <c r="CX21">
        <v>1378.85</v>
      </c>
      <c r="CY21">
        <v>-1.0154000000000001</v>
      </c>
      <c r="CZ21">
        <v>4.38741</v>
      </c>
      <c r="DA21">
        <v>5.3772700000000002</v>
      </c>
      <c r="DB21">
        <v>8.4456399999999991</v>
      </c>
      <c r="DC21">
        <v>4.0493499999999996</v>
      </c>
      <c r="DD21">
        <v>5.3147500000000001</v>
      </c>
      <c r="DE21">
        <v>19.963100000000001</v>
      </c>
      <c r="DF21">
        <v>11.6264</v>
      </c>
      <c r="DG21">
        <v>2.0061800000000001</v>
      </c>
      <c r="DH21">
        <v>1.16205</v>
      </c>
      <c r="DI21">
        <v>17.493200000000002</v>
      </c>
      <c r="DJ21">
        <v>9.1240100000000002</v>
      </c>
      <c r="DK21">
        <v>1999.88</v>
      </c>
      <c r="DL21">
        <v>0.97999800000000004</v>
      </c>
      <c r="DM21">
        <v>2.00018E-2</v>
      </c>
      <c r="DN21">
        <v>0</v>
      </c>
      <c r="DO21">
        <v>2.0243000000000002</v>
      </c>
      <c r="DP21">
        <v>0</v>
      </c>
      <c r="DQ21">
        <v>21341.1</v>
      </c>
      <c r="DR21">
        <v>16151.6</v>
      </c>
      <c r="DS21">
        <v>42.625</v>
      </c>
      <c r="DT21">
        <v>43.811999999999998</v>
      </c>
      <c r="DU21">
        <v>43.375</v>
      </c>
      <c r="DV21">
        <v>42.125</v>
      </c>
      <c r="DW21">
        <v>41.875</v>
      </c>
      <c r="DX21">
        <v>1959.88</v>
      </c>
      <c r="DY21">
        <v>40</v>
      </c>
      <c r="DZ21">
        <v>0</v>
      </c>
      <c r="EA21">
        <v>1566746994.9000001</v>
      </c>
      <c r="EB21">
        <v>2.1940235294117598</v>
      </c>
      <c r="EC21">
        <v>-0.60713238049040097</v>
      </c>
      <c r="ED21">
        <v>-244.58332897994001</v>
      </c>
      <c r="EE21">
        <v>21362.623529411801</v>
      </c>
      <c r="EF21">
        <v>10</v>
      </c>
      <c r="EG21">
        <v>1566747040.5</v>
      </c>
      <c r="EH21" t="s">
        <v>366</v>
      </c>
      <c r="EI21">
        <v>19</v>
      </c>
      <c r="EJ21">
        <v>0.23799999999999999</v>
      </c>
      <c r="EK21">
        <v>9.6000000000000002E-2</v>
      </c>
      <c r="EL21">
        <v>5</v>
      </c>
      <c r="EM21">
        <v>12</v>
      </c>
      <c r="EN21">
        <v>0.31</v>
      </c>
      <c r="EO21">
        <v>0.02</v>
      </c>
      <c r="EP21">
        <v>0.80106987116398898</v>
      </c>
      <c r="EQ21">
        <v>0.26619854732204201</v>
      </c>
      <c r="ER21">
        <v>3.4318031584445803E-2</v>
      </c>
      <c r="ES21">
        <v>1</v>
      </c>
      <c r="ET21">
        <v>0.49257316100659998</v>
      </c>
      <c r="EU21">
        <v>3.4217275484397597E-2</v>
      </c>
      <c r="EV21">
        <v>3.6521889539295502E-3</v>
      </c>
      <c r="EW21">
        <v>1</v>
      </c>
      <c r="EX21">
        <v>2</v>
      </c>
      <c r="EY21">
        <v>2</v>
      </c>
      <c r="EZ21" t="s">
        <v>349</v>
      </c>
      <c r="FA21">
        <v>2.9503400000000002</v>
      </c>
      <c r="FB21">
        <v>2.7238799999999999</v>
      </c>
      <c r="FC21">
        <v>1.20093E-3</v>
      </c>
      <c r="FD21">
        <v>1.61009E-3</v>
      </c>
      <c r="FE21">
        <v>9.8446500000000006E-2</v>
      </c>
      <c r="FF21">
        <v>6.7619399999999996E-2</v>
      </c>
      <c r="FG21">
        <v>26677.5</v>
      </c>
      <c r="FH21">
        <v>24317.4</v>
      </c>
      <c r="FI21">
        <v>24611.9</v>
      </c>
      <c r="FJ21">
        <v>23384.1</v>
      </c>
      <c r="FK21">
        <v>30163.200000000001</v>
      </c>
      <c r="FL21">
        <v>30347.7</v>
      </c>
      <c r="FM21">
        <v>34328.1</v>
      </c>
      <c r="FN21">
        <v>33467.599999999999</v>
      </c>
      <c r="FO21">
        <v>2.00285</v>
      </c>
      <c r="FP21">
        <v>2.02935</v>
      </c>
      <c r="FQ21">
        <v>6.7770499999999997E-2</v>
      </c>
      <c r="FR21">
        <v>0</v>
      </c>
      <c r="FS21">
        <v>25.875299999999999</v>
      </c>
      <c r="FT21">
        <v>999.9</v>
      </c>
      <c r="FU21">
        <v>54.084000000000003</v>
      </c>
      <c r="FV21">
        <v>28.852</v>
      </c>
      <c r="FW21">
        <v>21.5763</v>
      </c>
      <c r="FX21">
        <v>60.246499999999997</v>
      </c>
      <c r="FY21">
        <v>40.673099999999998</v>
      </c>
      <c r="FZ21">
        <v>1</v>
      </c>
      <c r="GA21">
        <v>7.1074700000000005E-2</v>
      </c>
      <c r="GB21">
        <v>0.60885100000000003</v>
      </c>
      <c r="GC21">
        <v>20.403700000000001</v>
      </c>
      <c r="GD21">
        <v>5.2428999999999997</v>
      </c>
      <c r="GE21">
        <v>12.0219</v>
      </c>
      <c r="GF21">
        <v>4.9574999999999996</v>
      </c>
      <c r="GG21">
        <v>3.3049499999999998</v>
      </c>
      <c r="GH21">
        <v>9999</v>
      </c>
      <c r="GI21">
        <v>459.6</v>
      </c>
      <c r="GJ21">
        <v>9999</v>
      </c>
      <c r="GK21">
        <v>9999</v>
      </c>
      <c r="GL21">
        <v>1.8686400000000001</v>
      </c>
      <c r="GM21">
        <v>1.8732500000000001</v>
      </c>
      <c r="GN21">
        <v>1.8760699999999999</v>
      </c>
      <c r="GO21">
        <v>1.8783700000000001</v>
      </c>
      <c r="GP21">
        <v>1.8708</v>
      </c>
      <c r="GQ21">
        <v>1.8725799999999999</v>
      </c>
      <c r="GR21">
        <v>1.8693599999999999</v>
      </c>
      <c r="GS21">
        <v>1.87375</v>
      </c>
      <c r="GT21" t="s">
        <v>350</v>
      </c>
      <c r="GU21" t="s">
        <v>19</v>
      </c>
      <c r="GV21" t="s">
        <v>19</v>
      </c>
      <c r="GW21" t="s">
        <v>19</v>
      </c>
      <c r="GX21" t="s">
        <v>351</v>
      </c>
      <c r="GY21" t="s">
        <v>352</v>
      </c>
      <c r="GZ21" t="s">
        <v>353</v>
      </c>
      <c r="HA21" t="s">
        <v>353</v>
      </c>
      <c r="HB21" t="s">
        <v>353</v>
      </c>
      <c r="HC21" t="s">
        <v>353</v>
      </c>
      <c r="HD21">
        <v>0</v>
      </c>
      <c r="HE21">
        <v>100</v>
      </c>
      <c r="HF21">
        <v>100</v>
      </c>
      <c r="HG21">
        <v>0.23799999999999999</v>
      </c>
      <c r="HH21">
        <v>9.6000000000000002E-2</v>
      </c>
      <c r="HI21">
        <v>2</v>
      </c>
      <c r="HJ21">
        <v>508.791</v>
      </c>
      <c r="HK21">
        <v>518.91999999999996</v>
      </c>
      <c r="HL21">
        <v>25.23</v>
      </c>
      <c r="HM21">
        <v>28.280999999999999</v>
      </c>
      <c r="HN21">
        <v>30.0002</v>
      </c>
      <c r="HO21">
        <v>28.2713</v>
      </c>
      <c r="HP21">
        <v>28.2805</v>
      </c>
      <c r="HQ21">
        <v>0</v>
      </c>
      <c r="HR21">
        <v>48.677799999999998</v>
      </c>
      <c r="HS21">
        <v>0</v>
      </c>
      <c r="HT21">
        <v>25.235600000000002</v>
      </c>
      <c r="HU21">
        <v>0</v>
      </c>
      <c r="HV21">
        <v>11.5875</v>
      </c>
      <c r="HW21">
        <v>102.301</v>
      </c>
      <c r="HX21">
        <v>102.04300000000001</v>
      </c>
    </row>
    <row r="22" spans="1:232" x14ac:dyDescent="0.25">
      <c r="A22">
        <v>7</v>
      </c>
      <c r="B22">
        <v>1566747305</v>
      </c>
      <c r="C22">
        <v>804.5</v>
      </c>
      <c r="D22" t="s">
        <v>367</v>
      </c>
      <c r="E22" t="s">
        <v>368</v>
      </c>
      <c r="G22">
        <v>1566747305</v>
      </c>
      <c r="H22">
        <f t="shared" si="0"/>
        <v>6.1062761937270013E-3</v>
      </c>
      <c r="I22">
        <f t="shared" si="1"/>
        <v>36.466337929668981</v>
      </c>
      <c r="J22">
        <f t="shared" si="2"/>
        <v>353.77100000000002</v>
      </c>
      <c r="K22">
        <f t="shared" si="3"/>
        <v>192.40550955764175</v>
      </c>
      <c r="L22">
        <f t="shared" si="4"/>
        <v>19.249169529678198</v>
      </c>
      <c r="M22">
        <f t="shared" si="5"/>
        <v>35.392946747419799</v>
      </c>
      <c r="N22">
        <f t="shared" si="6"/>
        <v>0.41057052834833385</v>
      </c>
      <c r="O22">
        <f t="shared" si="7"/>
        <v>2.2604253695866765</v>
      </c>
      <c r="P22">
        <f t="shared" si="8"/>
        <v>0.37319364105070274</v>
      </c>
      <c r="Q22">
        <f t="shared" si="9"/>
        <v>0.23631998473820676</v>
      </c>
      <c r="R22">
        <f t="shared" si="10"/>
        <v>321.47895584881581</v>
      </c>
      <c r="S22">
        <f t="shared" si="11"/>
        <v>27.432341762593047</v>
      </c>
      <c r="T22">
        <f t="shared" si="12"/>
        <v>26.9359</v>
      </c>
      <c r="U22">
        <f t="shared" si="13"/>
        <v>3.5657071660403239</v>
      </c>
      <c r="V22">
        <f t="shared" si="14"/>
        <v>55.020747815032664</v>
      </c>
      <c r="W22">
        <f t="shared" si="15"/>
        <v>1.9740738667822202</v>
      </c>
      <c r="X22">
        <f t="shared" si="16"/>
        <v>3.5878717487057989</v>
      </c>
      <c r="Y22">
        <f t="shared" si="17"/>
        <v>1.5916332992581037</v>
      </c>
      <c r="Z22">
        <f t="shared" si="18"/>
        <v>-269.28678014336077</v>
      </c>
      <c r="AA22">
        <f t="shared" si="19"/>
        <v>12.856657541403965</v>
      </c>
      <c r="AB22">
        <f t="shared" si="20"/>
        <v>1.2273363447368086</v>
      </c>
      <c r="AC22">
        <f t="shared" si="21"/>
        <v>66.276169591595789</v>
      </c>
      <c r="AD22">
        <v>-4.1465003719183699E-2</v>
      </c>
      <c r="AE22">
        <v>4.6548099208618299E-2</v>
      </c>
      <c r="AF22">
        <v>3.4738769082255798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52866.08271291975</v>
      </c>
      <c r="AL22" t="s">
        <v>346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0</v>
      </c>
      <c r="AR22" t="s">
        <v>346</v>
      </c>
      <c r="AS22">
        <v>0</v>
      </c>
      <c r="AT22">
        <v>0</v>
      </c>
      <c r="AU22" t="e">
        <f t="shared" si="27"/>
        <v>#DIV/0!</v>
      </c>
      <c r="AV22">
        <v>0.5</v>
      </c>
      <c r="AW22">
        <f t="shared" si="28"/>
        <v>1681.3763999999999</v>
      </c>
      <c r="AX22">
        <f t="shared" si="29"/>
        <v>36.466337929668981</v>
      </c>
      <c r="AY22" t="e">
        <f t="shared" si="30"/>
        <v>#DIV/0!</v>
      </c>
      <c r="AZ22" t="e">
        <f t="shared" si="31"/>
        <v>#DIV/0!</v>
      </c>
      <c r="BA22">
        <f t="shared" si="32"/>
        <v>2.1688384545940447E-2</v>
      </c>
      <c r="BB22" t="e">
        <f t="shared" si="33"/>
        <v>#DIV/0!</v>
      </c>
      <c r="BC22" t="s">
        <v>346</v>
      </c>
      <c r="BD22">
        <v>0</v>
      </c>
      <c r="BE22">
        <f t="shared" si="34"/>
        <v>0</v>
      </c>
      <c r="BF22" t="e">
        <f t="shared" si="35"/>
        <v>#DIV/0!</v>
      </c>
      <c r="BG22" t="e">
        <f t="shared" si="36"/>
        <v>#DIV/0!</v>
      </c>
      <c r="BH22" t="e">
        <f t="shared" si="37"/>
        <v>#DIV/0!</v>
      </c>
      <c r="BI22" t="e">
        <f t="shared" si="38"/>
        <v>#DIV/0!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f t="shared" si="39"/>
        <v>2000.21</v>
      </c>
      <c r="CC22">
        <f t="shared" si="40"/>
        <v>1681.3763999999999</v>
      </c>
      <c r="CD22">
        <f t="shared" si="41"/>
        <v>0.84059993700661428</v>
      </c>
      <c r="CE22">
        <f t="shared" si="42"/>
        <v>0.1911998740132286</v>
      </c>
      <c r="CF22">
        <v>6</v>
      </c>
      <c r="CG22">
        <v>0.5</v>
      </c>
      <c r="CH22" t="s">
        <v>347</v>
      </c>
      <c r="CI22">
        <v>1566747305</v>
      </c>
      <c r="CJ22">
        <v>353.77100000000002</v>
      </c>
      <c r="CK22">
        <v>400.12</v>
      </c>
      <c r="CL22">
        <v>19.7319</v>
      </c>
      <c r="CM22">
        <v>12.5494</v>
      </c>
      <c r="CN22">
        <v>500.03100000000001</v>
      </c>
      <c r="CO22">
        <v>99.944900000000004</v>
      </c>
      <c r="CP22">
        <v>9.9893800000000005E-2</v>
      </c>
      <c r="CQ22">
        <v>27.041399999999999</v>
      </c>
      <c r="CR22">
        <v>26.9359</v>
      </c>
      <c r="CS22">
        <v>999.9</v>
      </c>
      <c r="CT22">
        <v>0</v>
      </c>
      <c r="CU22">
        <v>0</v>
      </c>
      <c r="CV22">
        <v>10005</v>
      </c>
      <c r="CW22">
        <v>0</v>
      </c>
      <c r="CX22">
        <v>584.14099999999996</v>
      </c>
      <c r="CY22">
        <v>-46.348999999999997</v>
      </c>
      <c r="CZ22">
        <v>360.892</v>
      </c>
      <c r="DA22">
        <v>405.20499999999998</v>
      </c>
      <c r="DB22">
        <v>7.1825200000000002</v>
      </c>
      <c r="DC22">
        <v>352.51100000000002</v>
      </c>
      <c r="DD22">
        <v>400.12</v>
      </c>
      <c r="DE22">
        <v>19.6159</v>
      </c>
      <c r="DF22">
        <v>12.5494</v>
      </c>
      <c r="DG22">
        <v>1.9721</v>
      </c>
      <c r="DH22">
        <v>1.2542500000000001</v>
      </c>
      <c r="DI22">
        <v>17.222100000000001</v>
      </c>
      <c r="DJ22">
        <v>10.2615</v>
      </c>
      <c r="DK22">
        <v>2000.21</v>
      </c>
      <c r="DL22">
        <v>0.98000399999999999</v>
      </c>
      <c r="DM22">
        <v>1.99959E-2</v>
      </c>
      <c r="DN22">
        <v>0</v>
      </c>
      <c r="DO22">
        <v>2.5415999999999999</v>
      </c>
      <c r="DP22">
        <v>0</v>
      </c>
      <c r="DQ22">
        <v>19051.7</v>
      </c>
      <c r="DR22">
        <v>16154.3</v>
      </c>
      <c r="DS22">
        <v>43</v>
      </c>
      <c r="DT22">
        <v>44.125</v>
      </c>
      <c r="DU22">
        <v>43.686999999999998</v>
      </c>
      <c r="DV22">
        <v>42.375</v>
      </c>
      <c r="DW22">
        <v>42.25</v>
      </c>
      <c r="DX22">
        <v>1960.21</v>
      </c>
      <c r="DY22">
        <v>40</v>
      </c>
      <c r="DZ22">
        <v>0</v>
      </c>
      <c r="EA22">
        <v>1566747300.3</v>
      </c>
      <c r="EB22">
        <v>2.1533470588235302</v>
      </c>
      <c r="EC22">
        <v>1.46470587598922</v>
      </c>
      <c r="ED22">
        <v>-118.039213184674</v>
      </c>
      <c r="EE22">
        <v>19070.2352941176</v>
      </c>
      <c r="EF22">
        <v>10</v>
      </c>
      <c r="EG22">
        <v>1566747264.5</v>
      </c>
      <c r="EH22" t="s">
        <v>369</v>
      </c>
      <c r="EI22">
        <v>21</v>
      </c>
      <c r="EJ22">
        <v>1.26</v>
      </c>
      <c r="EK22">
        <v>0.11600000000000001</v>
      </c>
      <c r="EL22">
        <v>400</v>
      </c>
      <c r="EM22">
        <v>12</v>
      </c>
      <c r="EN22">
        <v>0.03</v>
      </c>
      <c r="EO22">
        <v>0.01</v>
      </c>
      <c r="EP22">
        <v>36.416071349566998</v>
      </c>
      <c r="EQ22">
        <v>-0.151215925095326</v>
      </c>
      <c r="ER22">
        <v>3.7021365888986503E-2</v>
      </c>
      <c r="ES22">
        <v>1</v>
      </c>
      <c r="ET22">
        <v>0.423916538824194</v>
      </c>
      <c r="EU22">
        <v>-8.0318941653251402E-2</v>
      </c>
      <c r="EV22">
        <v>8.5779320426975902E-3</v>
      </c>
      <c r="EW22">
        <v>1</v>
      </c>
      <c r="EX22">
        <v>2</v>
      </c>
      <c r="EY22">
        <v>2</v>
      </c>
      <c r="EZ22" t="s">
        <v>349</v>
      </c>
      <c r="FA22">
        <v>2.95011</v>
      </c>
      <c r="FB22">
        <v>2.7238500000000001</v>
      </c>
      <c r="FC22">
        <v>8.8968199999999997E-2</v>
      </c>
      <c r="FD22">
        <v>9.96808E-2</v>
      </c>
      <c r="FE22">
        <v>9.7134899999999996E-2</v>
      </c>
      <c r="FF22">
        <v>7.1545300000000006E-2</v>
      </c>
      <c r="FG22">
        <v>24318.6</v>
      </c>
      <c r="FH22">
        <v>21918.1</v>
      </c>
      <c r="FI22">
        <v>24598.5</v>
      </c>
      <c r="FJ22">
        <v>23373.8</v>
      </c>
      <c r="FK22">
        <v>30193</v>
      </c>
      <c r="FL22">
        <v>30206.7</v>
      </c>
      <c r="FM22">
        <v>34310.5</v>
      </c>
      <c r="FN22">
        <v>33452.400000000001</v>
      </c>
      <c r="FO22">
        <v>1.9974799999999999</v>
      </c>
      <c r="FP22">
        <v>2.0251999999999999</v>
      </c>
      <c r="FQ22">
        <v>5.7902200000000001E-2</v>
      </c>
      <c r="FR22">
        <v>0</v>
      </c>
      <c r="FS22">
        <v>25.988099999999999</v>
      </c>
      <c r="FT22">
        <v>999.9</v>
      </c>
      <c r="FU22">
        <v>54.058999999999997</v>
      </c>
      <c r="FV22">
        <v>29.064</v>
      </c>
      <c r="FW22">
        <v>21.834700000000002</v>
      </c>
      <c r="FX22">
        <v>56.176499999999997</v>
      </c>
      <c r="FY22">
        <v>40.424700000000001</v>
      </c>
      <c r="FZ22">
        <v>1</v>
      </c>
      <c r="GA22">
        <v>9.4321600000000005E-2</v>
      </c>
      <c r="GB22">
        <v>0.96038900000000005</v>
      </c>
      <c r="GC22">
        <v>20.401700000000002</v>
      </c>
      <c r="GD22">
        <v>5.24125</v>
      </c>
      <c r="GE22">
        <v>12.0219</v>
      </c>
      <c r="GF22">
        <v>4.9573</v>
      </c>
      <c r="GG22">
        <v>3.3048000000000002</v>
      </c>
      <c r="GH22">
        <v>9999</v>
      </c>
      <c r="GI22">
        <v>459.6</v>
      </c>
      <c r="GJ22">
        <v>9999</v>
      </c>
      <c r="GK22">
        <v>9999</v>
      </c>
      <c r="GL22">
        <v>1.8686</v>
      </c>
      <c r="GM22">
        <v>1.8731800000000001</v>
      </c>
      <c r="GN22">
        <v>1.8760600000000001</v>
      </c>
      <c r="GO22">
        <v>1.87836</v>
      </c>
      <c r="GP22">
        <v>1.8707499999999999</v>
      </c>
      <c r="GQ22">
        <v>1.87256</v>
      </c>
      <c r="GR22">
        <v>1.8693500000000001</v>
      </c>
      <c r="GS22">
        <v>1.8736600000000001</v>
      </c>
      <c r="GT22" t="s">
        <v>350</v>
      </c>
      <c r="GU22" t="s">
        <v>19</v>
      </c>
      <c r="GV22" t="s">
        <v>19</v>
      </c>
      <c r="GW22" t="s">
        <v>19</v>
      </c>
      <c r="GX22" t="s">
        <v>351</v>
      </c>
      <c r="GY22" t="s">
        <v>352</v>
      </c>
      <c r="GZ22" t="s">
        <v>353</v>
      </c>
      <c r="HA22" t="s">
        <v>353</v>
      </c>
      <c r="HB22" t="s">
        <v>353</v>
      </c>
      <c r="HC22" t="s">
        <v>353</v>
      </c>
      <c r="HD22">
        <v>0</v>
      </c>
      <c r="HE22">
        <v>100</v>
      </c>
      <c r="HF22">
        <v>100</v>
      </c>
      <c r="HG22">
        <v>1.26</v>
      </c>
      <c r="HH22">
        <v>0.11600000000000001</v>
      </c>
      <c r="HI22">
        <v>2</v>
      </c>
      <c r="HJ22">
        <v>508.02</v>
      </c>
      <c r="HK22">
        <v>518.952</v>
      </c>
      <c r="HL22">
        <v>24.727399999999999</v>
      </c>
      <c r="HM22">
        <v>28.616</v>
      </c>
      <c r="HN22">
        <v>30.0001</v>
      </c>
      <c r="HO22">
        <v>28.585699999999999</v>
      </c>
      <c r="HP22">
        <v>28.5944</v>
      </c>
      <c r="HQ22">
        <v>20.7254</v>
      </c>
      <c r="HR22">
        <v>44.925199999999997</v>
      </c>
      <c r="HS22">
        <v>0</v>
      </c>
      <c r="HT22">
        <v>24.781099999999999</v>
      </c>
      <c r="HU22">
        <v>400</v>
      </c>
      <c r="HV22">
        <v>12.5648</v>
      </c>
      <c r="HW22">
        <v>102.248</v>
      </c>
      <c r="HX22">
        <v>101.997</v>
      </c>
    </row>
    <row r="23" spans="1:232" x14ac:dyDescent="0.25">
      <c r="A23">
        <v>8</v>
      </c>
      <c r="B23">
        <v>1566747425.5</v>
      </c>
      <c r="C23">
        <v>925</v>
      </c>
      <c r="D23" t="s">
        <v>370</v>
      </c>
      <c r="E23" t="s">
        <v>371</v>
      </c>
      <c r="G23">
        <v>1566747425.5</v>
      </c>
      <c r="H23">
        <f t="shared" si="0"/>
        <v>4.6810820540185826E-3</v>
      </c>
      <c r="I23">
        <f t="shared" si="1"/>
        <v>37.177100350043069</v>
      </c>
      <c r="J23">
        <f t="shared" si="2"/>
        <v>452.75</v>
      </c>
      <c r="K23">
        <f t="shared" si="3"/>
        <v>233.05734533670162</v>
      </c>
      <c r="L23">
        <f t="shared" si="4"/>
        <v>23.316475913659385</v>
      </c>
      <c r="M23">
        <f t="shared" si="5"/>
        <v>45.295866794750005</v>
      </c>
      <c r="N23">
        <f t="shared" si="6"/>
        <v>0.30024465285132124</v>
      </c>
      <c r="O23">
        <f t="shared" si="7"/>
        <v>2.2557391542178062</v>
      </c>
      <c r="P23">
        <f t="shared" si="8"/>
        <v>0.27967905259215037</v>
      </c>
      <c r="Q23">
        <f t="shared" si="9"/>
        <v>0.17652961878887466</v>
      </c>
      <c r="R23">
        <f t="shared" si="10"/>
        <v>321.42628808640518</v>
      </c>
      <c r="S23">
        <f t="shared" si="11"/>
        <v>27.843507611716753</v>
      </c>
      <c r="T23">
        <f t="shared" si="12"/>
        <v>27.015599999999999</v>
      </c>
      <c r="U23">
        <f t="shared" si="13"/>
        <v>3.5824403258336242</v>
      </c>
      <c r="V23">
        <f t="shared" si="14"/>
        <v>54.663946147841848</v>
      </c>
      <c r="W23">
        <f t="shared" si="15"/>
        <v>1.9542702886993002</v>
      </c>
      <c r="X23">
        <f t="shared" si="16"/>
        <v>3.5750625895427706</v>
      </c>
      <c r="Y23">
        <f t="shared" si="17"/>
        <v>1.628170037134324</v>
      </c>
      <c r="Z23">
        <f t="shared" si="18"/>
        <v>-206.43571858221949</v>
      </c>
      <c r="AA23">
        <f t="shared" si="19"/>
        <v>-4.268560465804871</v>
      </c>
      <c r="AB23">
        <f t="shared" si="20"/>
        <v>-0.40837492198300973</v>
      </c>
      <c r="AC23">
        <f t="shared" si="21"/>
        <v>110.31363411639781</v>
      </c>
      <c r="AD23">
        <v>-4.1338432216120102E-2</v>
      </c>
      <c r="AE23">
        <v>4.6406011608156703E-2</v>
      </c>
      <c r="AF23">
        <v>3.4654866443491898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52721.973773504935</v>
      </c>
      <c r="AL23" t="s">
        <v>346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0</v>
      </c>
      <c r="AR23" t="s">
        <v>346</v>
      </c>
      <c r="AS23">
        <v>0</v>
      </c>
      <c r="AT23">
        <v>0</v>
      </c>
      <c r="AU23" t="e">
        <f t="shared" si="27"/>
        <v>#DIV/0!</v>
      </c>
      <c r="AV23">
        <v>0.5</v>
      </c>
      <c r="AW23">
        <f t="shared" si="28"/>
        <v>1681.0991999999999</v>
      </c>
      <c r="AX23">
        <f t="shared" si="29"/>
        <v>37.177100350043069</v>
      </c>
      <c r="AY23" t="e">
        <f t="shared" si="30"/>
        <v>#DIV/0!</v>
      </c>
      <c r="AZ23" t="e">
        <f t="shared" si="31"/>
        <v>#DIV/0!</v>
      </c>
      <c r="BA23">
        <f t="shared" si="32"/>
        <v>2.2114757029236033E-2</v>
      </c>
      <c r="BB23" t="e">
        <f t="shared" si="33"/>
        <v>#DIV/0!</v>
      </c>
      <c r="BC23" t="s">
        <v>346</v>
      </c>
      <c r="BD23">
        <v>0</v>
      </c>
      <c r="BE23">
        <f t="shared" si="34"/>
        <v>0</v>
      </c>
      <c r="BF23" t="e">
        <f t="shared" si="35"/>
        <v>#DIV/0!</v>
      </c>
      <c r="BG23" t="e">
        <f t="shared" si="36"/>
        <v>#DIV/0!</v>
      </c>
      <c r="BH23" t="e">
        <f t="shared" si="37"/>
        <v>#DIV/0!</v>
      </c>
      <c r="BI23" t="e">
        <f t="shared" si="38"/>
        <v>#DIV/0!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f t="shared" si="39"/>
        <v>1999.88</v>
      </c>
      <c r="CC23">
        <f t="shared" si="40"/>
        <v>1681.0991999999999</v>
      </c>
      <c r="CD23">
        <f t="shared" si="41"/>
        <v>0.84060003600216004</v>
      </c>
      <c r="CE23">
        <f t="shared" si="42"/>
        <v>0.19120007200432027</v>
      </c>
      <c r="CF23">
        <v>6</v>
      </c>
      <c r="CG23">
        <v>0.5</v>
      </c>
      <c r="CH23" t="s">
        <v>347</v>
      </c>
      <c r="CI23">
        <v>1566747425.5</v>
      </c>
      <c r="CJ23">
        <v>452.75</v>
      </c>
      <c r="CK23">
        <v>499.9</v>
      </c>
      <c r="CL23">
        <v>19.5337</v>
      </c>
      <c r="CM23">
        <v>14.0268</v>
      </c>
      <c r="CN23">
        <v>500.06099999999998</v>
      </c>
      <c r="CO23">
        <v>99.945700000000002</v>
      </c>
      <c r="CP23">
        <v>0.10038900000000001</v>
      </c>
      <c r="CQ23">
        <v>26.980499999999999</v>
      </c>
      <c r="CR23">
        <v>27.015599999999999</v>
      </c>
      <c r="CS23">
        <v>999.9</v>
      </c>
      <c r="CT23">
        <v>0</v>
      </c>
      <c r="CU23">
        <v>0</v>
      </c>
      <c r="CV23">
        <v>9974.3799999999992</v>
      </c>
      <c r="CW23">
        <v>0</v>
      </c>
      <c r="CX23">
        <v>717.06899999999996</v>
      </c>
      <c r="CY23">
        <v>-47.241599999999998</v>
      </c>
      <c r="CZ23">
        <v>461.65300000000002</v>
      </c>
      <c r="DA23">
        <v>507.012</v>
      </c>
      <c r="DB23">
        <v>5.4559100000000003</v>
      </c>
      <c r="DC23">
        <v>451.399</v>
      </c>
      <c r="DD23">
        <v>499.9</v>
      </c>
      <c r="DE23">
        <v>19.366700000000002</v>
      </c>
      <c r="DF23">
        <v>14.0268</v>
      </c>
      <c r="DG23">
        <v>1.94722</v>
      </c>
      <c r="DH23">
        <v>1.4019200000000001</v>
      </c>
      <c r="DI23">
        <v>17.0215</v>
      </c>
      <c r="DJ23">
        <v>11.9384</v>
      </c>
      <c r="DK23">
        <v>1999.88</v>
      </c>
      <c r="DL23">
        <v>0.98000100000000001</v>
      </c>
      <c r="DM23">
        <v>1.99989E-2</v>
      </c>
      <c r="DN23">
        <v>0</v>
      </c>
      <c r="DO23">
        <v>2.2946</v>
      </c>
      <c r="DP23">
        <v>0</v>
      </c>
      <c r="DQ23">
        <v>18978.3</v>
      </c>
      <c r="DR23">
        <v>16151.7</v>
      </c>
      <c r="DS23">
        <v>42.936999999999998</v>
      </c>
      <c r="DT23">
        <v>44</v>
      </c>
      <c r="DU23">
        <v>43.625</v>
      </c>
      <c r="DV23">
        <v>42.25</v>
      </c>
      <c r="DW23">
        <v>42.125</v>
      </c>
      <c r="DX23">
        <v>1959.88</v>
      </c>
      <c r="DY23">
        <v>40</v>
      </c>
      <c r="DZ23">
        <v>0</v>
      </c>
      <c r="EA23">
        <v>1566747420.9000001</v>
      </c>
      <c r="EB23">
        <v>2.12624117647059</v>
      </c>
      <c r="EC23">
        <v>0.90737745725327901</v>
      </c>
      <c r="ED23">
        <v>675.53921731394701</v>
      </c>
      <c r="EE23">
        <v>18937.0411764706</v>
      </c>
      <c r="EF23">
        <v>10</v>
      </c>
      <c r="EG23">
        <v>1566747454</v>
      </c>
      <c r="EH23" t="s">
        <v>372</v>
      </c>
      <c r="EI23">
        <v>22</v>
      </c>
      <c r="EJ23">
        <v>1.351</v>
      </c>
      <c r="EK23">
        <v>0.16700000000000001</v>
      </c>
      <c r="EL23">
        <v>500</v>
      </c>
      <c r="EM23">
        <v>14</v>
      </c>
      <c r="EN23">
        <v>0.03</v>
      </c>
      <c r="EO23">
        <v>0.02</v>
      </c>
      <c r="EP23">
        <v>37.4535841305972</v>
      </c>
      <c r="EQ23">
        <v>-0.63741491994793797</v>
      </c>
      <c r="ER23">
        <v>7.6600579344039701E-2</v>
      </c>
      <c r="ES23">
        <v>0</v>
      </c>
      <c r="ET23">
        <v>0.30595005554007898</v>
      </c>
      <c r="EU23">
        <v>-4.8036779124668597E-2</v>
      </c>
      <c r="EV23">
        <v>5.1181799639917498E-3</v>
      </c>
      <c r="EW23">
        <v>1</v>
      </c>
      <c r="EX23">
        <v>1</v>
      </c>
      <c r="EY23">
        <v>2</v>
      </c>
      <c r="EZ23" t="s">
        <v>357</v>
      </c>
      <c r="FA23">
        <v>2.9502299999999999</v>
      </c>
      <c r="FB23">
        <v>2.7240899999999999</v>
      </c>
      <c r="FC23">
        <v>0.107682</v>
      </c>
      <c r="FD23">
        <v>0.1178</v>
      </c>
      <c r="FE23">
        <v>9.6244399999999994E-2</v>
      </c>
      <c r="FF23">
        <v>7.7698400000000001E-2</v>
      </c>
      <c r="FG23">
        <v>23820.400000000001</v>
      </c>
      <c r="FH23">
        <v>21479.3</v>
      </c>
      <c r="FI23">
        <v>24599.8</v>
      </c>
      <c r="FJ23">
        <v>23376.3</v>
      </c>
      <c r="FK23">
        <v>30224.9</v>
      </c>
      <c r="FL23">
        <v>30009.9</v>
      </c>
      <c r="FM23">
        <v>34312.5</v>
      </c>
      <c r="FN23">
        <v>33456.400000000001</v>
      </c>
      <c r="FO23">
        <v>1.99732</v>
      </c>
      <c r="FP23">
        <v>2.0277799999999999</v>
      </c>
      <c r="FQ23">
        <v>9.3497300000000005E-2</v>
      </c>
      <c r="FR23">
        <v>0</v>
      </c>
      <c r="FS23">
        <v>25.4847</v>
      </c>
      <c r="FT23">
        <v>999.9</v>
      </c>
      <c r="FU23">
        <v>53.985999999999997</v>
      </c>
      <c r="FV23">
        <v>29.123999999999999</v>
      </c>
      <c r="FW23">
        <v>21.880700000000001</v>
      </c>
      <c r="FX23">
        <v>56.386499999999998</v>
      </c>
      <c r="FY23">
        <v>40.472799999999999</v>
      </c>
      <c r="FZ23">
        <v>1</v>
      </c>
      <c r="GA23">
        <v>9.2723600000000003E-2</v>
      </c>
      <c r="GB23">
        <v>1.1844699999999999</v>
      </c>
      <c r="GC23">
        <v>20.400500000000001</v>
      </c>
      <c r="GD23">
        <v>5.2452899999999998</v>
      </c>
      <c r="GE23">
        <v>12.0219</v>
      </c>
      <c r="GF23">
        <v>4.9576500000000001</v>
      </c>
      <c r="GG23">
        <v>3.3053499999999998</v>
      </c>
      <c r="GH23">
        <v>9999</v>
      </c>
      <c r="GI23">
        <v>459.7</v>
      </c>
      <c r="GJ23">
        <v>9999</v>
      </c>
      <c r="GK23">
        <v>9999</v>
      </c>
      <c r="GL23">
        <v>1.8686100000000001</v>
      </c>
      <c r="GM23">
        <v>1.87317</v>
      </c>
      <c r="GN23">
        <v>1.8760699999999999</v>
      </c>
      <c r="GO23">
        <v>1.87836</v>
      </c>
      <c r="GP23">
        <v>1.8707400000000001</v>
      </c>
      <c r="GQ23">
        <v>1.87256</v>
      </c>
      <c r="GR23">
        <v>1.8693500000000001</v>
      </c>
      <c r="GS23">
        <v>1.87365</v>
      </c>
      <c r="GT23" t="s">
        <v>350</v>
      </c>
      <c r="GU23" t="s">
        <v>19</v>
      </c>
      <c r="GV23" t="s">
        <v>19</v>
      </c>
      <c r="GW23" t="s">
        <v>19</v>
      </c>
      <c r="GX23" t="s">
        <v>351</v>
      </c>
      <c r="GY23" t="s">
        <v>352</v>
      </c>
      <c r="GZ23" t="s">
        <v>353</v>
      </c>
      <c r="HA23" t="s">
        <v>353</v>
      </c>
      <c r="HB23" t="s">
        <v>353</v>
      </c>
      <c r="HC23" t="s">
        <v>353</v>
      </c>
      <c r="HD23">
        <v>0</v>
      </c>
      <c r="HE23">
        <v>100</v>
      </c>
      <c r="HF23">
        <v>100</v>
      </c>
      <c r="HG23">
        <v>1.351</v>
      </c>
      <c r="HH23">
        <v>0.16700000000000001</v>
      </c>
      <c r="HI23">
        <v>2</v>
      </c>
      <c r="HJ23">
        <v>507.94900000000001</v>
      </c>
      <c r="HK23">
        <v>520.78</v>
      </c>
      <c r="HL23">
        <v>24.650300000000001</v>
      </c>
      <c r="HM23">
        <v>28.5745</v>
      </c>
      <c r="HN23">
        <v>29.9999</v>
      </c>
      <c r="HO23">
        <v>28.5885</v>
      </c>
      <c r="HP23">
        <v>28.600899999999999</v>
      </c>
      <c r="HQ23">
        <v>24.827999999999999</v>
      </c>
      <c r="HR23">
        <v>37.064</v>
      </c>
      <c r="HS23">
        <v>0</v>
      </c>
      <c r="HT23">
        <v>24.635200000000001</v>
      </c>
      <c r="HU23">
        <v>500</v>
      </c>
      <c r="HV23">
        <v>14.198399999999999</v>
      </c>
      <c r="HW23">
        <v>102.253</v>
      </c>
      <c r="HX23">
        <v>102.009</v>
      </c>
    </row>
    <row r="24" spans="1:232" x14ac:dyDescent="0.25">
      <c r="A24">
        <v>9</v>
      </c>
      <c r="B24">
        <v>1566747566</v>
      </c>
      <c r="C24">
        <v>1065.5</v>
      </c>
      <c r="D24" t="s">
        <v>373</v>
      </c>
      <c r="E24" t="s">
        <v>374</v>
      </c>
      <c r="G24">
        <v>1566747566</v>
      </c>
      <c r="H24">
        <f t="shared" si="0"/>
        <v>3.6333659341651857E-3</v>
      </c>
      <c r="I24">
        <f t="shared" si="1"/>
        <v>37.469796342400514</v>
      </c>
      <c r="J24">
        <f t="shared" si="2"/>
        <v>552.673</v>
      </c>
      <c r="K24">
        <f t="shared" si="3"/>
        <v>267.85668515451943</v>
      </c>
      <c r="L24">
        <f t="shared" si="4"/>
        <v>26.798262279646519</v>
      </c>
      <c r="M24">
        <f t="shared" si="5"/>
        <v>55.293284915906405</v>
      </c>
      <c r="N24">
        <f t="shared" si="6"/>
        <v>0.22940419715670346</v>
      </c>
      <c r="O24">
        <f t="shared" si="7"/>
        <v>2.2580634195108429</v>
      </c>
      <c r="P24">
        <f t="shared" si="8"/>
        <v>0.21719832303076306</v>
      </c>
      <c r="Q24">
        <f t="shared" si="9"/>
        <v>0.13679145686069041</v>
      </c>
      <c r="R24">
        <f t="shared" si="10"/>
        <v>321.47679813617634</v>
      </c>
      <c r="S24">
        <f t="shared" si="11"/>
        <v>27.997816473102848</v>
      </c>
      <c r="T24">
        <f t="shared" si="12"/>
        <v>26.9496</v>
      </c>
      <c r="U24">
        <f t="shared" si="13"/>
        <v>3.5685786404129987</v>
      </c>
      <c r="V24">
        <f t="shared" si="14"/>
        <v>54.909864983423141</v>
      </c>
      <c r="W24">
        <f t="shared" si="15"/>
        <v>1.9410421870418402</v>
      </c>
      <c r="X24">
        <f t="shared" si="16"/>
        <v>3.5349607718537017</v>
      </c>
      <c r="Y24">
        <f t="shared" si="17"/>
        <v>1.6275364533711585</v>
      </c>
      <c r="Z24">
        <f t="shared" si="18"/>
        <v>-160.23143769668468</v>
      </c>
      <c r="AA24">
        <f t="shared" si="19"/>
        <v>-19.599611126699806</v>
      </c>
      <c r="AB24">
        <f t="shared" si="20"/>
        <v>-1.8707584136694699</v>
      </c>
      <c r="AC24">
        <f t="shared" si="21"/>
        <v>139.77499089912237</v>
      </c>
      <c r="AD24">
        <v>-4.1401179059379498E-2</v>
      </c>
      <c r="AE24">
        <v>4.6476450436640802E-2</v>
      </c>
      <c r="AF24">
        <v>3.4696471630286601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52832.588567813153</v>
      </c>
      <c r="AL24" t="s">
        <v>346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0</v>
      </c>
      <c r="AR24" t="s">
        <v>346</v>
      </c>
      <c r="AS24">
        <v>0</v>
      </c>
      <c r="AT24">
        <v>0</v>
      </c>
      <c r="AU24" t="e">
        <f t="shared" si="27"/>
        <v>#DIV/0!</v>
      </c>
      <c r="AV24">
        <v>0.5</v>
      </c>
      <c r="AW24">
        <f t="shared" si="28"/>
        <v>1681.3676999999998</v>
      </c>
      <c r="AX24">
        <f t="shared" si="29"/>
        <v>37.469796342400514</v>
      </c>
      <c r="AY24" t="e">
        <f t="shared" si="30"/>
        <v>#DIV/0!</v>
      </c>
      <c r="AZ24" t="e">
        <f t="shared" si="31"/>
        <v>#DIV/0!</v>
      </c>
      <c r="BA24">
        <f t="shared" si="32"/>
        <v>2.2285307575731661E-2</v>
      </c>
      <c r="BB24" t="e">
        <f t="shared" si="33"/>
        <v>#DIV/0!</v>
      </c>
      <c r="BC24" t="s">
        <v>346</v>
      </c>
      <c r="BD24">
        <v>0</v>
      </c>
      <c r="BE24">
        <f t="shared" si="34"/>
        <v>0</v>
      </c>
      <c r="BF24" t="e">
        <f t="shared" si="35"/>
        <v>#DIV/0!</v>
      </c>
      <c r="BG24" t="e">
        <f t="shared" si="36"/>
        <v>#DIV/0!</v>
      </c>
      <c r="BH24" t="e">
        <f t="shared" si="37"/>
        <v>#DIV/0!</v>
      </c>
      <c r="BI24" t="e">
        <f t="shared" si="38"/>
        <v>#DIV/0!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f t="shared" si="39"/>
        <v>2000.2</v>
      </c>
      <c r="CC24">
        <f t="shared" si="40"/>
        <v>1681.3676999999998</v>
      </c>
      <c r="CD24">
        <f t="shared" si="41"/>
        <v>0.84059979002099783</v>
      </c>
      <c r="CE24">
        <f t="shared" si="42"/>
        <v>0.1911995800419958</v>
      </c>
      <c r="CF24">
        <v>6</v>
      </c>
      <c r="CG24">
        <v>0.5</v>
      </c>
      <c r="CH24" t="s">
        <v>347</v>
      </c>
      <c r="CI24">
        <v>1566747566</v>
      </c>
      <c r="CJ24">
        <v>552.673</v>
      </c>
      <c r="CK24">
        <v>600.04700000000003</v>
      </c>
      <c r="CL24">
        <v>19.401299999999999</v>
      </c>
      <c r="CM24">
        <v>15.1258</v>
      </c>
      <c r="CN24">
        <v>499.99400000000003</v>
      </c>
      <c r="CO24">
        <v>99.947100000000006</v>
      </c>
      <c r="CP24">
        <v>9.99168E-2</v>
      </c>
      <c r="CQ24">
        <v>26.788599999999999</v>
      </c>
      <c r="CR24">
        <v>26.9496</v>
      </c>
      <c r="CS24">
        <v>999.9</v>
      </c>
      <c r="CT24">
        <v>0</v>
      </c>
      <c r="CU24">
        <v>0</v>
      </c>
      <c r="CV24">
        <v>9989.3799999999992</v>
      </c>
      <c r="CW24">
        <v>0</v>
      </c>
      <c r="CX24">
        <v>336.02100000000002</v>
      </c>
      <c r="CY24">
        <v>-47.374000000000002</v>
      </c>
      <c r="CZ24">
        <v>563.60799999999995</v>
      </c>
      <c r="DA24">
        <v>609.26300000000003</v>
      </c>
      <c r="DB24">
        <v>4.2754599999999998</v>
      </c>
      <c r="DC24">
        <v>551.39099999999996</v>
      </c>
      <c r="DD24">
        <v>600.04700000000003</v>
      </c>
      <c r="DE24">
        <v>19.218299999999999</v>
      </c>
      <c r="DF24">
        <v>15.1258</v>
      </c>
      <c r="DG24">
        <v>1.9391</v>
      </c>
      <c r="DH24">
        <v>1.5117799999999999</v>
      </c>
      <c r="DI24">
        <v>16.9556</v>
      </c>
      <c r="DJ24">
        <v>13.0878</v>
      </c>
      <c r="DK24">
        <v>2000.2</v>
      </c>
      <c r="DL24">
        <v>0.98000699999999996</v>
      </c>
      <c r="DM24">
        <v>1.9993E-2</v>
      </c>
      <c r="DN24">
        <v>0</v>
      </c>
      <c r="DO24">
        <v>2.0093000000000001</v>
      </c>
      <c r="DP24">
        <v>0</v>
      </c>
      <c r="DQ24">
        <v>18502.8</v>
      </c>
      <c r="DR24">
        <v>16154.3</v>
      </c>
      <c r="DS24">
        <v>42.811999999999998</v>
      </c>
      <c r="DT24">
        <v>43.75</v>
      </c>
      <c r="DU24">
        <v>43.5</v>
      </c>
      <c r="DV24">
        <v>42.061999999999998</v>
      </c>
      <c r="DW24">
        <v>42</v>
      </c>
      <c r="DX24">
        <v>1960.21</v>
      </c>
      <c r="DY24">
        <v>39.99</v>
      </c>
      <c r="DZ24">
        <v>0</v>
      </c>
      <c r="EA24">
        <v>1566747561.3</v>
      </c>
      <c r="EB24">
        <v>2.12869411764706</v>
      </c>
      <c r="EC24">
        <v>-1.19568624204534</v>
      </c>
      <c r="ED24">
        <v>23.259804041230101</v>
      </c>
      <c r="EE24">
        <v>18497.941176470598</v>
      </c>
      <c r="EF24">
        <v>10</v>
      </c>
      <c r="EG24">
        <v>1566747525.5</v>
      </c>
      <c r="EH24" t="s">
        <v>375</v>
      </c>
      <c r="EI24">
        <v>23</v>
      </c>
      <c r="EJ24">
        <v>1.282</v>
      </c>
      <c r="EK24">
        <v>0.183</v>
      </c>
      <c r="EL24">
        <v>600</v>
      </c>
      <c r="EM24">
        <v>15</v>
      </c>
      <c r="EN24">
        <v>0.03</v>
      </c>
      <c r="EO24">
        <v>0.02</v>
      </c>
      <c r="EP24">
        <v>37.507228416195602</v>
      </c>
      <c r="EQ24">
        <v>-0.28405933691886998</v>
      </c>
      <c r="ER24">
        <v>4.8749627896336002E-2</v>
      </c>
      <c r="ES24">
        <v>1</v>
      </c>
      <c r="ET24">
        <v>0.23645136780357101</v>
      </c>
      <c r="EU24">
        <v>-3.9468265805360697E-2</v>
      </c>
      <c r="EV24">
        <v>4.2120423733772597E-3</v>
      </c>
      <c r="EW24">
        <v>1</v>
      </c>
      <c r="EX24">
        <v>2</v>
      </c>
      <c r="EY24">
        <v>2</v>
      </c>
      <c r="EZ24" t="s">
        <v>349</v>
      </c>
      <c r="FA24">
        <v>2.9502299999999999</v>
      </c>
      <c r="FB24">
        <v>2.72376</v>
      </c>
      <c r="FC24">
        <v>0.124769</v>
      </c>
      <c r="FD24">
        <v>0.13433100000000001</v>
      </c>
      <c r="FE24">
        <v>9.5734899999999998E-2</v>
      </c>
      <c r="FF24">
        <v>8.2137299999999996E-2</v>
      </c>
      <c r="FG24">
        <v>23372.2</v>
      </c>
      <c r="FH24">
        <v>21081.9</v>
      </c>
      <c r="FI24">
        <v>24607.5</v>
      </c>
      <c r="FJ24">
        <v>23381.5</v>
      </c>
      <c r="FK24">
        <v>30251.5</v>
      </c>
      <c r="FL24">
        <v>29873</v>
      </c>
      <c r="FM24">
        <v>34323.199999999997</v>
      </c>
      <c r="FN24">
        <v>33465.199999999997</v>
      </c>
      <c r="FO24">
        <v>1.9978499999999999</v>
      </c>
      <c r="FP24">
        <v>2.0313699999999999</v>
      </c>
      <c r="FQ24">
        <v>0.122167</v>
      </c>
      <c r="FR24">
        <v>0</v>
      </c>
      <c r="FS24">
        <v>24.9483</v>
      </c>
      <c r="FT24">
        <v>999.9</v>
      </c>
      <c r="FU24">
        <v>53.901000000000003</v>
      </c>
      <c r="FV24">
        <v>29.225000000000001</v>
      </c>
      <c r="FW24">
        <v>21.974399999999999</v>
      </c>
      <c r="FX24">
        <v>55.576500000000003</v>
      </c>
      <c r="FY24">
        <v>40.352600000000002</v>
      </c>
      <c r="FZ24">
        <v>1</v>
      </c>
      <c r="GA24">
        <v>8.0660599999999999E-2</v>
      </c>
      <c r="GB24">
        <v>0.375419</v>
      </c>
      <c r="GC24">
        <v>20.4054</v>
      </c>
      <c r="GD24">
        <v>5.2464899999999997</v>
      </c>
      <c r="GE24">
        <v>12.0219</v>
      </c>
      <c r="GF24">
        <v>4.9579000000000004</v>
      </c>
      <c r="GG24">
        <v>3.30518</v>
      </c>
      <c r="GH24">
        <v>9999</v>
      </c>
      <c r="GI24">
        <v>459.7</v>
      </c>
      <c r="GJ24">
        <v>9999</v>
      </c>
      <c r="GK24">
        <v>9999</v>
      </c>
      <c r="GL24">
        <v>1.8686100000000001</v>
      </c>
      <c r="GM24">
        <v>1.87317</v>
      </c>
      <c r="GN24">
        <v>1.8760600000000001</v>
      </c>
      <c r="GO24">
        <v>1.87836</v>
      </c>
      <c r="GP24">
        <v>1.87073</v>
      </c>
      <c r="GQ24">
        <v>1.87256</v>
      </c>
      <c r="GR24">
        <v>1.8693500000000001</v>
      </c>
      <c r="GS24">
        <v>1.87364</v>
      </c>
      <c r="GT24" t="s">
        <v>350</v>
      </c>
      <c r="GU24" t="s">
        <v>19</v>
      </c>
      <c r="GV24" t="s">
        <v>19</v>
      </c>
      <c r="GW24" t="s">
        <v>19</v>
      </c>
      <c r="GX24" t="s">
        <v>351</v>
      </c>
      <c r="GY24" t="s">
        <v>352</v>
      </c>
      <c r="GZ24" t="s">
        <v>353</v>
      </c>
      <c r="HA24" t="s">
        <v>353</v>
      </c>
      <c r="HB24" t="s">
        <v>353</v>
      </c>
      <c r="HC24" t="s">
        <v>353</v>
      </c>
      <c r="HD24">
        <v>0</v>
      </c>
      <c r="HE24">
        <v>100</v>
      </c>
      <c r="HF24">
        <v>100</v>
      </c>
      <c r="HG24">
        <v>1.282</v>
      </c>
      <c r="HH24">
        <v>0.183</v>
      </c>
      <c r="HI24">
        <v>2</v>
      </c>
      <c r="HJ24">
        <v>507.47800000000001</v>
      </c>
      <c r="HK24">
        <v>522.38599999999997</v>
      </c>
      <c r="HL24">
        <v>24.948699999999999</v>
      </c>
      <c r="HM24">
        <v>28.415400000000002</v>
      </c>
      <c r="HN24">
        <v>29.999600000000001</v>
      </c>
      <c r="HO24">
        <v>28.491800000000001</v>
      </c>
      <c r="HP24">
        <v>28.506</v>
      </c>
      <c r="HQ24">
        <v>28.799700000000001</v>
      </c>
      <c r="HR24">
        <v>32.779499999999999</v>
      </c>
      <c r="HS24">
        <v>0</v>
      </c>
      <c r="HT24">
        <v>24.9801</v>
      </c>
      <c r="HU24">
        <v>600</v>
      </c>
      <c r="HV24">
        <v>15.132899999999999</v>
      </c>
      <c r="HW24">
        <v>102.285</v>
      </c>
      <c r="HX24">
        <v>102.03400000000001</v>
      </c>
    </row>
    <row r="25" spans="1:232" x14ac:dyDescent="0.25">
      <c r="A25">
        <v>10</v>
      </c>
      <c r="B25">
        <v>1566747686.5</v>
      </c>
      <c r="C25">
        <v>1186</v>
      </c>
      <c r="D25" t="s">
        <v>376</v>
      </c>
      <c r="E25" t="s">
        <v>377</v>
      </c>
      <c r="G25">
        <v>1566747686.5</v>
      </c>
      <c r="H25">
        <f t="shared" si="0"/>
        <v>2.8598057382618089E-3</v>
      </c>
      <c r="I25">
        <f t="shared" si="1"/>
        <v>37.69638172032289</v>
      </c>
      <c r="J25">
        <f t="shared" si="2"/>
        <v>652.59199999999998</v>
      </c>
      <c r="K25">
        <f t="shared" si="3"/>
        <v>288.96422627905804</v>
      </c>
      <c r="L25">
        <f t="shared" si="4"/>
        <v>28.908764001045959</v>
      </c>
      <c r="M25">
        <f t="shared" si="5"/>
        <v>65.28707155172799</v>
      </c>
      <c r="N25">
        <f t="shared" si="6"/>
        <v>0.17824468322562598</v>
      </c>
      <c r="O25">
        <f t="shared" si="7"/>
        <v>2.2507919045209888</v>
      </c>
      <c r="P25">
        <f t="shared" si="8"/>
        <v>0.1707576493945753</v>
      </c>
      <c r="Q25">
        <f t="shared" si="9"/>
        <v>0.10737000441470637</v>
      </c>
      <c r="R25">
        <f t="shared" si="10"/>
        <v>321.43746003600091</v>
      </c>
      <c r="S25">
        <f t="shared" si="11"/>
        <v>28.198645047752272</v>
      </c>
      <c r="T25">
        <f t="shared" si="12"/>
        <v>26.951699999999999</v>
      </c>
      <c r="U25">
        <f t="shared" si="13"/>
        <v>3.5690189717966576</v>
      </c>
      <c r="V25">
        <f t="shared" si="14"/>
        <v>55.061845707316301</v>
      </c>
      <c r="W25">
        <f t="shared" si="15"/>
        <v>1.9396580549047</v>
      </c>
      <c r="X25">
        <f t="shared" si="16"/>
        <v>3.5226898589906317</v>
      </c>
      <c r="Y25">
        <f t="shared" si="17"/>
        <v>1.6293609168919576</v>
      </c>
      <c r="Z25">
        <f t="shared" si="18"/>
        <v>-126.11743305734578</v>
      </c>
      <c r="AA25">
        <f t="shared" si="19"/>
        <v>-26.962790819381873</v>
      </c>
      <c r="AB25">
        <f t="shared" si="20"/>
        <v>-2.5811430848108476</v>
      </c>
      <c r="AC25">
        <f t="shared" si="21"/>
        <v>165.77609307446244</v>
      </c>
      <c r="AD25">
        <v>-4.1205069928051397E-2</v>
      </c>
      <c r="AE25">
        <v>4.6256300756621502E-2</v>
      </c>
      <c r="AF25">
        <v>3.4566366173911098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52602.608457029164</v>
      </c>
      <c r="AL25" t="s">
        <v>346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0</v>
      </c>
      <c r="AR25" t="s">
        <v>346</v>
      </c>
      <c r="AS25">
        <v>0</v>
      </c>
      <c r="AT25">
        <v>0</v>
      </c>
      <c r="AU25" t="e">
        <f t="shared" si="27"/>
        <v>#DIV/0!</v>
      </c>
      <c r="AV25">
        <v>0.5</v>
      </c>
      <c r="AW25">
        <f t="shared" si="28"/>
        <v>1681.1579999999999</v>
      </c>
      <c r="AX25">
        <f t="shared" si="29"/>
        <v>37.69638172032289</v>
      </c>
      <c r="AY25" t="e">
        <f t="shared" si="30"/>
        <v>#DIV/0!</v>
      </c>
      <c r="AZ25" t="e">
        <f t="shared" si="31"/>
        <v>#DIV/0!</v>
      </c>
      <c r="BA25">
        <f t="shared" si="32"/>
        <v>2.2422866690889786E-2</v>
      </c>
      <c r="BB25" t="e">
        <f t="shared" si="33"/>
        <v>#DIV/0!</v>
      </c>
      <c r="BC25" t="s">
        <v>346</v>
      </c>
      <c r="BD25">
        <v>0</v>
      </c>
      <c r="BE25">
        <f t="shared" si="34"/>
        <v>0</v>
      </c>
      <c r="BF25" t="e">
        <f t="shared" si="35"/>
        <v>#DIV/0!</v>
      </c>
      <c r="BG25" t="e">
        <f t="shared" si="36"/>
        <v>#DIV/0!</v>
      </c>
      <c r="BH25" t="e">
        <f t="shared" si="37"/>
        <v>#DIV/0!</v>
      </c>
      <c r="BI25" t="e">
        <f t="shared" si="38"/>
        <v>#DIV/0!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f t="shared" si="39"/>
        <v>1999.95</v>
      </c>
      <c r="CC25">
        <f t="shared" si="40"/>
        <v>1681.1579999999999</v>
      </c>
      <c r="CD25">
        <f t="shared" si="41"/>
        <v>0.84060001500037496</v>
      </c>
      <c r="CE25">
        <f t="shared" si="42"/>
        <v>0.19120003000075003</v>
      </c>
      <c r="CF25">
        <v>6</v>
      </c>
      <c r="CG25">
        <v>0.5</v>
      </c>
      <c r="CH25" t="s">
        <v>347</v>
      </c>
      <c r="CI25">
        <v>1566747686.5</v>
      </c>
      <c r="CJ25">
        <v>652.59199999999998</v>
      </c>
      <c r="CK25">
        <v>700.07100000000003</v>
      </c>
      <c r="CL25">
        <v>19.388300000000001</v>
      </c>
      <c r="CM25">
        <v>16.0228</v>
      </c>
      <c r="CN25">
        <v>499.96</v>
      </c>
      <c r="CO25">
        <v>99.942700000000002</v>
      </c>
      <c r="CP25">
        <v>0.100009</v>
      </c>
      <c r="CQ25">
        <v>26.729500000000002</v>
      </c>
      <c r="CR25">
        <v>26.951699999999999</v>
      </c>
      <c r="CS25">
        <v>999.9</v>
      </c>
      <c r="CT25">
        <v>0</v>
      </c>
      <c r="CU25">
        <v>0</v>
      </c>
      <c r="CV25">
        <v>9942.5</v>
      </c>
      <c r="CW25">
        <v>0</v>
      </c>
      <c r="CX25">
        <v>442.39800000000002</v>
      </c>
      <c r="CY25">
        <v>-47.5837</v>
      </c>
      <c r="CZ25">
        <v>665.36199999999997</v>
      </c>
      <c r="DA25">
        <v>711.471</v>
      </c>
      <c r="DB25">
        <v>3.3275899999999998</v>
      </c>
      <c r="DC25">
        <v>651.20500000000004</v>
      </c>
      <c r="DD25">
        <v>700.07100000000003</v>
      </c>
      <c r="DE25">
        <v>19.167300000000001</v>
      </c>
      <c r="DF25">
        <v>16.0228</v>
      </c>
      <c r="DG25">
        <v>1.9339299999999999</v>
      </c>
      <c r="DH25">
        <v>1.6013599999999999</v>
      </c>
      <c r="DI25">
        <v>16.913499999999999</v>
      </c>
      <c r="DJ25">
        <v>13.9719</v>
      </c>
      <c r="DK25">
        <v>1999.95</v>
      </c>
      <c r="DL25">
        <v>0.98000100000000001</v>
      </c>
      <c r="DM25">
        <v>1.99989E-2</v>
      </c>
      <c r="DN25">
        <v>0</v>
      </c>
      <c r="DO25">
        <v>2.0642</v>
      </c>
      <c r="DP25">
        <v>0</v>
      </c>
      <c r="DQ25">
        <v>18498.900000000001</v>
      </c>
      <c r="DR25">
        <v>16152.3</v>
      </c>
      <c r="DS25">
        <v>42.561999999999998</v>
      </c>
      <c r="DT25">
        <v>43.5</v>
      </c>
      <c r="DU25">
        <v>43.311999999999998</v>
      </c>
      <c r="DV25">
        <v>41.686999999999998</v>
      </c>
      <c r="DW25">
        <v>41.75</v>
      </c>
      <c r="DX25">
        <v>1959.95</v>
      </c>
      <c r="DY25">
        <v>40</v>
      </c>
      <c r="DZ25">
        <v>0</v>
      </c>
      <c r="EA25">
        <v>1566747681.9000001</v>
      </c>
      <c r="EB25">
        <v>2.1123235294117602</v>
      </c>
      <c r="EC25">
        <v>-1.6726225038129101</v>
      </c>
      <c r="ED25">
        <v>-30.661766659223002</v>
      </c>
      <c r="EE25">
        <v>18496.2</v>
      </c>
      <c r="EF25">
        <v>10</v>
      </c>
      <c r="EG25">
        <v>1566747712.5</v>
      </c>
      <c r="EH25" t="s">
        <v>378</v>
      </c>
      <c r="EI25">
        <v>24</v>
      </c>
      <c r="EJ25">
        <v>1.387</v>
      </c>
      <c r="EK25">
        <v>0.221</v>
      </c>
      <c r="EL25">
        <v>700</v>
      </c>
      <c r="EM25">
        <v>16</v>
      </c>
      <c r="EN25">
        <v>0.05</v>
      </c>
      <c r="EO25">
        <v>0.03</v>
      </c>
      <c r="EP25">
        <v>37.839176173614199</v>
      </c>
      <c r="EQ25">
        <v>-0.64107030756736605</v>
      </c>
      <c r="ER25">
        <v>7.5985571826286E-2</v>
      </c>
      <c r="ES25">
        <v>0</v>
      </c>
      <c r="ET25">
        <v>0.17937138859122401</v>
      </c>
      <c r="EU25">
        <v>-2.20851277037655E-2</v>
      </c>
      <c r="EV25">
        <v>2.3640492078654302E-3</v>
      </c>
      <c r="EW25">
        <v>1</v>
      </c>
      <c r="EX25">
        <v>1</v>
      </c>
      <c r="EY25">
        <v>2</v>
      </c>
      <c r="EZ25" t="s">
        <v>357</v>
      </c>
      <c r="FA25">
        <v>2.9503900000000001</v>
      </c>
      <c r="FB25">
        <v>2.7234400000000001</v>
      </c>
      <c r="FC25">
        <v>0.14039099999999999</v>
      </c>
      <c r="FD25">
        <v>0.149536</v>
      </c>
      <c r="FE25">
        <v>9.5589900000000005E-2</v>
      </c>
      <c r="FF25">
        <v>8.5686700000000005E-2</v>
      </c>
      <c r="FG25">
        <v>22966.7</v>
      </c>
      <c r="FH25">
        <v>20722.400000000001</v>
      </c>
      <c r="FI25">
        <v>24619</v>
      </c>
      <c r="FJ25">
        <v>23393</v>
      </c>
      <c r="FK25">
        <v>30270.1</v>
      </c>
      <c r="FL25">
        <v>29772.400000000001</v>
      </c>
      <c r="FM25">
        <v>34338.9</v>
      </c>
      <c r="FN25">
        <v>33482.1</v>
      </c>
      <c r="FO25">
        <v>1.9999</v>
      </c>
      <c r="FP25">
        <v>2.0362800000000001</v>
      </c>
      <c r="FQ25">
        <v>0.14418400000000001</v>
      </c>
      <c r="FR25">
        <v>0</v>
      </c>
      <c r="FS25">
        <v>24.588999999999999</v>
      </c>
      <c r="FT25">
        <v>999.9</v>
      </c>
      <c r="FU25">
        <v>53.753999999999998</v>
      </c>
      <c r="FV25">
        <v>29.245000000000001</v>
      </c>
      <c r="FW25">
        <v>21.94</v>
      </c>
      <c r="FX25">
        <v>56.206499999999998</v>
      </c>
      <c r="FY25">
        <v>40.408700000000003</v>
      </c>
      <c r="FZ25">
        <v>1</v>
      </c>
      <c r="GA25">
        <v>6.3254599999999994E-2</v>
      </c>
      <c r="GB25">
        <v>0.25302000000000002</v>
      </c>
      <c r="GC25">
        <v>20.405100000000001</v>
      </c>
      <c r="GD25">
        <v>5.2430500000000002</v>
      </c>
      <c r="GE25">
        <v>12.0219</v>
      </c>
      <c r="GF25">
        <v>4.9570999999999996</v>
      </c>
      <c r="GG25">
        <v>3.3045499999999999</v>
      </c>
      <c r="GH25">
        <v>9999</v>
      </c>
      <c r="GI25">
        <v>459.8</v>
      </c>
      <c r="GJ25">
        <v>9999</v>
      </c>
      <c r="GK25">
        <v>9999</v>
      </c>
      <c r="GL25">
        <v>1.86859</v>
      </c>
      <c r="GM25">
        <v>1.87317</v>
      </c>
      <c r="GN25">
        <v>1.8760600000000001</v>
      </c>
      <c r="GO25">
        <v>1.87836</v>
      </c>
      <c r="GP25">
        <v>1.87073</v>
      </c>
      <c r="GQ25">
        <v>1.87256</v>
      </c>
      <c r="GR25">
        <v>1.8693500000000001</v>
      </c>
      <c r="GS25">
        <v>1.87364</v>
      </c>
      <c r="GT25" t="s">
        <v>350</v>
      </c>
      <c r="GU25" t="s">
        <v>19</v>
      </c>
      <c r="GV25" t="s">
        <v>19</v>
      </c>
      <c r="GW25" t="s">
        <v>19</v>
      </c>
      <c r="GX25" t="s">
        <v>351</v>
      </c>
      <c r="GY25" t="s">
        <v>352</v>
      </c>
      <c r="GZ25" t="s">
        <v>353</v>
      </c>
      <c r="HA25" t="s">
        <v>353</v>
      </c>
      <c r="HB25" t="s">
        <v>353</v>
      </c>
      <c r="HC25" t="s">
        <v>353</v>
      </c>
      <c r="HD25">
        <v>0</v>
      </c>
      <c r="HE25">
        <v>100</v>
      </c>
      <c r="HF25">
        <v>100</v>
      </c>
      <c r="HG25">
        <v>1.387</v>
      </c>
      <c r="HH25">
        <v>0.221</v>
      </c>
      <c r="HI25">
        <v>2</v>
      </c>
      <c r="HJ25">
        <v>507.23399999999998</v>
      </c>
      <c r="HK25">
        <v>524.12099999999998</v>
      </c>
      <c r="HL25">
        <v>25.008800000000001</v>
      </c>
      <c r="HM25">
        <v>28.1816</v>
      </c>
      <c r="HN25">
        <v>29.999199999999998</v>
      </c>
      <c r="HO25">
        <v>28.307200000000002</v>
      </c>
      <c r="HP25">
        <v>28.328199999999999</v>
      </c>
      <c r="HQ25">
        <v>32.665700000000001</v>
      </c>
      <c r="HR25">
        <v>27.841100000000001</v>
      </c>
      <c r="HS25">
        <v>0</v>
      </c>
      <c r="HT25">
        <v>25.026499999999999</v>
      </c>
      <c r="HU25">
        <v>700</v>
      </c>
      <c r="HV25">
        <v>16.0261</v>
      </c>
      <c r="HW25">
        <v>102.333</v>
      </c>
      <c r="HX25">
        <v>102.08499999999999</v>
      </c>
    </row>
    <row r="26" spans="1:232" x14ac:dyDescent="0.25">
      <c r="A26">
        <v>11</v>
      </c>
      <c r="B26">
        <v>1566747813</v>
      </c>
      <c r="C26">
        <v>1312.5</v>
      </c>
      <c r="D26" t="s">
        <v>379</v>
      </c>
      <c r="E26" t="s">
        <v>380</v>
      </c>
      <c r="G26">
        <v>1566747813</v>
      </c>
      <c r="H26">
        <f t="shared" si="0"/>
        <v>2.4417513558783431E-3</v>
      </c>
      <c r="I26">
        <f t="shared" si="1"/>
        <v>37.765100991317325</v>
      </c>
      <c r="J26">
        <f t="shared" si="2"/>
        <v>752.59900000000005</v>
      </c>
      <c r="K26">
        <f t="shared" si="3"/>
        <v>323.39962648087925</v>
      </c>
      <c r="L26">
        <f t="shared" si="4"/>
        <v>32.352325245609414</v>
      </c>
      <c r="M26">
        <f t="shared" si="5"/>
        <v>75.288669601973012</v>
      </c>
      <c r="N26">
        <f t="shared" si="6"/>
        <v>0.15028139024619239</v>
      </c>
      <c r="O26">
        <f t="shared" si="7"/>
        <v>2.2580189847138592</v>
      </c>
      <c r="P26">
        <f t="shared" si="8"/>
        <v>0.14493775129828601</v>
      </c>
      <c r="Q26">
        <f t="shared" si="9"/>
        <v>9.1050369490212765E-2</v>
      </c>
      <c r="R26">
        <f t="shared" si="10"/>
        <v>321.42948007200363</v>
      </c>
      <c r="S26">
        <f t="shared" si="11"/>
        <v>28.442205798108567</v>
      </c>
      <c r="T26">
        <f t="shared" si="12"/>
        <v>27.064900000000002</v>
      </c>
      <c r="U26">
        <f t="shared" si="13"/>
        <v>3.5928252290240352</v>
      </c>
      <c r="V26">
        <f t="shared" si="14"/>
        <v>55.11795821000203</v>
      </c>
      <c r="W26">
        <f t="shared" si="15"/>
        <v>1.9542167529769001</v>
      </c>
      <c r="X26">
        <f t="shared" si="16"/>
        <v>3.5455173167540823</v>
      </c>
      <c r="Y26">
        <f t="shared" si="17"/>
        <v>1.6386084760471351</v>
      </c>
      <c r="Z26">
        <f t="shared" si="18"/>
        <v>-107.68123479423492</v>
      </c>
      <c r="AA26">
        <f t="shared" si="19"/>
        <v>-27.463262480078395</v>
      </c>
      <c r="AB26">
        <f t="shared" si="20"/>
        <v>-2.6235631870301428</v>
      </c>
      <c r="AC26">
        <f t="shared" si="21"/>
        <v>183.6614196106602</v>
      </c>
      <c r="AD26">
        <v>-4.13999789260803E-2</v>
      </c>
      <c r="AE26">
        <v>4.6475103181874998E-2</v>
      </c>
      <c r="AF26">
        <v>3.4695676069614998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52821.990647424871</v>
      </c>
      <c r="AL26" t="s">
        <v>346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0</v>
      </c>
      <c r="AR26" t="s">
        <v>346</v>
      </c>
      <c r="AS26">
        <v>0</v>
      </c>
      <c r="AT26">
        <v>0</v>
      </c>
      <c r="AU26" t="e">
        <f t="shared" si="27"/>
        <v>#DIV/0!</v>
      </c>
      <c r="AV26">
        <v>0.5</v>
      </c>
      <c r="AW26">
        <f t="shared" si="28"/>
        <v>1681.116</v>
      </c>
      <c r="AX26">
        <f t="shared" si="29"/>
        <v>37.765100991317325</v>
      </c>
      <c r="AY26" t="e">
        <f t="shared" si="30"/>
        <v>#DIV/0!</v>
      </c>
      <c r="AZ26" t="e">
        <f t="shared" si="31"/>
        <v>#DIV/0!</v>
      </c>
      <c r="BA26">
        <f t="shared" si="32"/>
        <v>2.246430406427476E-2</v>
      </c>
      <c r="BB26" t="e">
        <f t="shared" si="33"/>
        <v>#DIV/0!</v>
      </c>
      <c r="BC26" t="s">
        <v>346</v>
      </c>
      <c r="BD26">
        <v>0</v>
      </c>
      <c r="BE26">
        <f t="shared" si="34"/>
        <v>0</v>
      </c>
      <c r="BF26" t="e">
        <f t="shared" si="35"/>
        <v>#DIV/0!</v>
      </c>
      <c r="BG26" t="e">
        <f t="shared" si="36"/>
        <v>#DIV/0!</v>
      </c>
      <c r="BH26" t="e">
        <f t="shared" si="37"/>
        <v>#DIV/0!</v>
      </c>
      <c r="BI26" t="e">
        <f t="shared" si="38"/>
        <v>#DIV/0!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f t="shared" si="39"/>
        <v>1999.9</v>
      </c>
      <c r="CC26">
        <f t="shared" si="40"/>
        <v>1681.116</v>
      </c>
      <c r="CD26">
        <f t="shared" si="41"/>
        <v>0.84060003000150008</v>
      </c>
      <c r="CE26">
        <f t="shared" si="42"/>
        <v>0.19120006000300016</v>
      </c>
      <c r="CF26">
        <v>6</v>
      </c>
      <c r="CG26">
        <v>0.5</v>
      </c>
      <c r="CH26" t="s">
        <v>347</v>
      </c>
      <c r="CI26">
        <v>1566747813</v>
      </c>
      <c r="CJ26">
        <v>752.59900000000005</v>
      </c>
      <c r="CK26">
        <v>800.11300000000006</v>
      </c>
      <c r="CL26">
        <v>19.534700000000001</v>
      </c>
      <c r="CM26">
        <v>16.662400000000002</v>
      </c>
      <c r="CN26">
        <v>500.09800000000001</v>
      </c>
      <c r="CO26">
        <v>99.938000000000002</v>
      </c>
      <c r="CP26">
        <v>0.100227</v>
      </c>
      <c r="CQ26">
        <v>26.839300000000001</v>
      </c>
      <c r="CR26">
        <v>27.064900000000002</v>
      </c>
      <c r="CS26">
        <v>999.9</v>
      </c>
      <c r="CT26">
        <v>0</v>
      </c>
      <c r="CU26">
        <v>0</v>
      </c>
      <c r="CV26">
        <v>9990</v>
      </c>
      <c r="CW26">
        <v>0</v>
      </c>
      <c r="CX26">
        <v>652.39800000000002</v>
      </c>
      <c r="CY26">
        <v>-47.514299999999999</v>
      </c>
      <c r="CZ26">
        <v>767.59299999999996</v>
      </c>
      <c r="DA26">
        <v>813.67100000000005</v>
      </c>
      <c r="DB26">
        <v>2.8723700000000001</v>
      </c>
      <c r="DC26">
        <v>751.11</v>
      </c>
      <c r="DD26">
        <v>800.11300000000006</v>
      </c>
      <c r="DE26">
        <v>19.307700000000001</v>
      </c>
      <c r="DF26">
        <v>16.662400000000002</v>
      </c>
      <c r="DG26">
        <v>1.9522600000000001</v>
      </c>
      <c r="DH26">
        <v>1.6652</v>
      </c>
      <c r="DI26">
        <v>17.0624</v>
      </c>
      <c r="DJ26">
        <v>14.575799999999999</v>
      </c>
      <c r="DK26">
        <v>1999.9</v>
      </c>
      <c r="DL26">
        <v>0.97999800000000004</v>
      </c>
      <c r="DM26">
        <v>2.00018E-2</v>
      </c>
      <c r="DN26">
        <v>0</v>
      </c>
      <c r="DO26">
        <v>2.1185</v>
      </c>
      <c r="DP26">
        <v>0</v>
      </c>
      <c r="DQ26">
        <v>18753.7</v>
      </c>
      <c r="DR26">
        <v>16151.8</v>
      </c>
      <c r="DS26">
        <v>42.311999999999998</v>
      </c>
      <c r="DT26">
        <v>43.125</v>
      </c>
      <c r="DU26">
        <v>43</v>
      </c>
      <c r="DV26">
        <v>41.375</v>
      </c>
      <c r="DW26">
        <v>41.5</v>
      </c>
      <c r="DX26">
        <v>1959.9</v>
      </c>
      <c r="DY26">
        <v>40</v>
      </c>
      <c r="DZ26">
        <v>0</v>
      </c>
      <c r="EA26">
        <v>1566747808.5</v>
      </c>
      <c r="EB26">
        <v>2.1170294117647099</v>
      </c>
      <c r="EC26">
        <v>0.76026962254655195</v>
      </c>
      <c r="ED26">
        <v>346.47058831653101</v>
      </c>
      <c r="EE26">
        <v>18751.2294117647</v>
      </c>
      <c r="EF26">
        <v>10</v>
      </c>
      <c r="EG26">
        <v>1566747785</v>
      </c>
      <c r="EH26" t="s">
        <v>381</v>
      </c>
      <c r="EI26">
        <v>25</v>
      </c>
      <c r="EJ26">
        <v>1.4890000000000001</v>
      </c>
      <c r="EK26">
        <v>0.22700000000000001</v>
      </c>
      <c r="EL26">
        <v>800</v>
      </c>
      <c r="EM26">
        <v>16</v>
      </c>
      <c r="EN26">
        <v>0.03</v>
      </c>
      <c r="EO26">
        <v>0.02</v>
      </c>
      <c r="EP26">
        <v>38.038390936202298</v>
      </c>
      <c r="EQ26">
        <v>-0.26119264880958298</v>
      </c>
      <c r="ER26">
        <v>0.69321707771345198</v>
      </c>
      <c r="ES26">
        <v>1</v>
      </c>
      <c r="ET26">
        <v>0.14084260962171299</v>
      </c>
      <c r="EU26">
        <v>9.30420894056119E-2</v>
      </c>
      <c r="EV26">
        <v>1.0920319337392501E-2</v>
      </c>
      <c r="EW26">
        <v>1</v>
      </c>
      <c r="EX26">
        <v>2</v>
      </c>
      <c r="EY26">
        <v>2</v>
      </c>
      <c r="EZ26" t="s">
        <v>349</v>
      </c>
      <c r="FA26">
        <v>2.9510700000000001</v>
      </c>
      <c r="FB26">
        <v>2.7240500000000001</v>
      </c>
      <c r="FC26">
        <v>0.154892</v>
      </c>
      <c r="FD26">
        <v>0.16369800000000001</v>
      </c>
      <c r="FE26">
        <v>9.6147099999999999E-2</v>
      </c>
      <c r="FF26">
        <v>8.8195800000000005E-2</v>
      </c>
      <c r="FG26">
        <v>22593.5</v>
      </c>
      <c r="FH26">
        <v>20388.3</v>
      </c>
      <c r="FI26">
        <v>24633.3</v>
      </c>
      <c r="FJ26">
        <v>23404.6</v>
      </c>
      <c r="FK26">
        <v>30268.5</v>
      </c>
      <c r="FL26">
        <v>29705.5</v>
      </c>
      <c r="FM26">
        <v>34358.6</v>
      </c>
      <c r="FN26">
        <v>33499</v>
      </c>
      <c r="FO26">
        <v>2.0028999999999999</v>
      </c>
      <c r="FP26">
        <v>2.0409299999999999</v>
      </c>
      <c r="FQ26">
        <v>0.16086500000000001</v>
      </c>
      <c r="FR26">
        <v>0</v>
      </c>
      <c r="FS26">
        <v>24.428699999999999</v>
      </c>
      <c r="FT26">
        <v>999.9</v>
      </c>
      <c r="FU26">
        <v>53.594999999999999</v>
      </c>
      <c r="FV26">
        <v>29.295999999999999</v>
      </c>
      <c r="FW26">
        <v>21.9419</v>
      </c>
      <c r="FX26">
        <v>60.576500000000003</v>
      </c>
      <c r="FY26">
        <v>40.400599999999997</v>
      </c>
      <c r="FZ26">
        <v>1</v>
      </c>
      <c r="GA26">
        <v>4.20986E-2</v>
      </c>
      <c r="GB26">
        <v>0.75280800000000003</v>
      </c>
      <c r="GC26">
        <v>20.404199999999999</v>
      </c>
      <c r="GD26">
        <v>5.2467899999999998</v>
      </c>
      <c r="GE26">
        <v>12.0219</v>
      </c>
      <c r="GF26">
        <v>4.9578499999999996</v>
      </c>
      <c r="GG26">
        <v>3.3053300000000001</v>
      </c>
      <c r="GH26">
        <v>9999</v>
      </c>
      <c r="GI26">
        <v>459.8</v>
      </c>
      <c r="GJ26">
        <v>9999</v>
      </c>
      <c r="GK26">
        <v>9999</v>
      </c>
      <c r="GL26">
        <v>1.8686100000000001</v>
      </c>
      <c r="GM26">
        <v>1.87317</v>
      </c>
      <c r="GN26">
        <v>1.8760699999999999</v>
      </c>
      <c r="GO26">
        <v>1.87836</v>
      </c>
      <c r="GP26">
        <v>1.87073</v>
      </c>
      <c r="GQ26">
        <v>1.87256</v>
      </c>
      <c r="GR26">
        <v>1.8693500000000001</v>
      </c>
      <c r="GS26">
        <v>1.87365</v>
      </c>
      <c r="GT26" t="s">
        <v>350</v>
      </c>
      <c r="GU26" t="s">
        <v>19</v>
      </c>
      <c r="GV26" t="s">
        <v>19</v>
      </c>
      <c r="GW26" t="s">
        <v>19</v>
      </c>
      <c r="GX26" t="s">
        <v>351</v>
      </c>
      <c r="GY26" t="s">
        <v>352</v>
      </c>
      <c r="GZ26" t="s">
        <v>353</v>
      </c>
      <c r="HA26" t="s">
        <v>353</v>
      </c>
      <c r="HB26" t="s">
        <v>353</v>
      </c>
      <c r="HC26" t="s">
        <v>353</v>
      </c>
      <c r="HD26">
        <v>0</v>
      </c>
      <c r="HE26">
        <v>100</v>
      </c>
      <c r="HF26">
        <v>100</v>
      </c>
      <c r="HG26">
        <v>1.4890000000000001</v>
      </c>
      <c r="HH26">
        <v>0.22700000000000001</v>
      </c>
      <c r="HI26">
        <v>2</v>
      </c>
      <c r="HJ26">
        <v>507.04899999999998</v>
      </c>
      <c r="HK26">
        <v>525.04999999999995</v>
      </c>
      <c r="HL26">
        <v>24.8828</v>
      </c>
      <c r="HM26">
        <v>27.877700000000001</v>
      </c>
      <c r="HN26">
        <v>29.999400000000001</v>
      </c>
      <c r="HO26">
        <v>28.059000000000001</v>
      </c>
      <c r="HP26">
        <v>28.083200000000001</v>
      </c>
      <c r="HQ26">
        <v>36.432600000000001</v>
      </c>
      <c r="HR26">
        <v>24.844799999999999</v>
      </c>
      <c r="HS26">
        <v>0</v>
      </c>
      <c r="HT26">
        <v>24.868200000000002</v>
      </c>
      <c r="HU26">
        <v>800</v>
      </c>
      <c r="HV26">
        <v>16.620200000000001</v>
      </c>
      <c r="HW26">
        <v>102.392</v>
      </c>
      <c r="HX26">
        <v>102.136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2019-08-24T10:47:13Z</dcterms:created>
  <dcterms:modified xsi:type="dcterms:W3CDTF">2019-08-28T00:03:17Z</dcterms:modified>
</cp:coreProperties>
</file>