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41AC568C-7923-4136-8F51-C32DBBFEF3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8" i="1" l="1"/>
  <c r="CD28" i="1"/>
  <c r="CB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V28" i="1" s="1"/>
  <c r="W28" i="1"/>
  <c r="O28" i="1"/>
  <c r="CE27" i="1"/>
  <c r="CD27" i="1"/>
  <c r="CB27" i="1"/>
  <c r="CC27" i="1" s="1"/>
  <c r="BI27" i="1"/>
  <c r="BH27" i="1"/>
  <c r="BG27" i="1"/>
  <c r="BF27" i="1"/>
  <c r="BE27" i="1"/>
  <c r="BB27" i="1"/>
  <c r="AZ27" i="1"/>
  <c r="AU27" i="1"/>
  <c r="AO27" i="1"/>
  <c r="AP27" i="1" s="1"/>
  <c r="AK27" i="1"/>
  <c r="AI27" i="1"/>
  <c r="M27" i="1" s="1"/>
  <c r="X27" i="1"/>
  <c r="W27" i="1"/>
  <c r="V27" i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J25" i="1" s="1"/>
  <c r="X25" i="1"/>
  <c r="W25" i="1"/>
  <c r="V25" i="1"/>
  <c r="O25" i="1"/>
  <c r="I25" i="1"/>
  <c r="AX25" i="1" s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M20" i="1" s="1"/>
  <c r="X20" i="1"/>
  <c r="W20" i="1"/>
  <c r="V20" i="1" s="1"/>
  <c r="O20" i="1"/>
  <c r="CE19" i="1"/>
  <c r="CD19" i="1"/>
  <c r="CB19" i="1"/>
  <c r="CC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H19" i="1" s="1"/>
  <c r="X19" i="1"/>
  <c r="V19" i="1" s="1"/>
  <c r="W19" i="1"/>
  <c r="O19" i="1"/>
  <c r="I19" i="1"/>
  <c r="AX19" i="1" s="1"/>
  <c r="CE18" i="1"/>
  <c r="CD18" i="1"/>
  <c r="CB18" i="1"/>
  <c r="CC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J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BB17" i="1"/>
  <c r="AZ17" i="1"/>
  <c r="AU17" i="1"/>
  <c r="AO17" i="1"/>
  <c r="AP17" i="1" s="1"/>
  <c r="AK17" i="1"/>
  <c r="AI17" i="1" s="1"/>
  <c r="X17" i="1"/>
  <c r="W17" i="1"/>
  <c r="V17" i="1" s="1"/>
  <c r="O17" i="1"/>
  <c r="H26" i="1" l="1"/>
  <c r="J26" i="1"/>
  <c r="I26" i="1"/>
  <c r="AX26" i="1" s="1"/>
  <c r="J22" i="1"/>
  <c r="M22" i="1"/>
  <c r="R21" i="1"/>
  <c r="AW21" i="1"/>
  <c r="AY21" i="1"/>
  <c r="M25" i="1"/>
  <c r="CC25" i="1"/>
  <c r="I18" i="1"/>
  <c r="AX18" i="1" s="1"/>
  <c r="M18" i="1"/>
  <c r="V21" i="1"/>
  <c r="CC22" i="1"/>
  <c r="AW22" i="1" s="1"/>
  <c r="AY22" i="1" s="1"/>
  <c r="CC23" i="1"/>
  <c r="CC24" i="1"/>
  <c r="AW24" i="1" s="1"/>
  <c r="AY24" i="1" s="1"/>
  <c r="CC28" i="1"/>
  <c r="CC17" i="1"/>
  <c r="J19" i="1"/>
  <c r="AW20" i="1"/>
  <c r="AY20" i="1" s="1"/>
  <c r="R20" i="1"/>
  <c r="R25" i="1"/>
  <c r="AW25" i="1"/>
  <c r="AY25" i="1" s="1"/>
  <c r="BA25" i="1"/>
  <c r="Z26" i="1"/>
  <c r="R18" i="1"/>
  <c r="AW18" i="1"/>
  <c r="AY18" i="1" s="1"/>
  <c r="I23" i="1"/>
  <c r="AX23" i="1" s="1"/>
  <c r="H23" i="1"/>
  <c r="AJ23" i="1"/>
  <c r="J23" i="1"/>
  <c r="M23" i="1"/>
  <c r="H24" i="1"/>
  <c r="M24" i="1"/>
  <c r="AJ24" i="1"/>
  <c r="J24" i="1"/>
  <c r="I24" i="1"/>
  <c r="AX24" i="1" s="1"/>
  <c r="Z19" i="1"/>
  <c r="AW26" i="1"/>
  <c r="AY26" i="1" s="1"/>
  <c r="R26" i="1"/>
  <c r="J28" i="1"/>
  <c r="I28" i="1"/>
  <c r="AX28" i="1" s="1"/>
  <c r="H28" i="1"/>
  <c r="AJ28" i="1"/>
  <c r="M28" i="1"/>
  <c r="R23" i="1"/>
  <c r="AW23" i="1"/>
  <c r="R28" i="1"/>
  <c r="AW28" i="1"/>
  <c r="AY28" i="1" s="1"/>
  <c r="AW19" i="1"/>
  <c r="AY19" i="1" s="1"/>
  <c r="R19" i="1"/>
  <c r="AY23" i="1"/>
  <c r="AW27" i="1"/>
  <c r="AY27" i="1" s="1"/>
  <c r="R27" i="1"/>
  <c r="M17" i="1"/>
  <c r="H17" i="1"/>
  <c r="AJ17" i="1"/>
  <c r="J17" i="1"/>
  <c r="I17" i="1"/>
  <c r="AX17" i="1" s="1"/>
  <c r="BA17" i="1" s="1"/>
  <c r="AW17" i="1"/>
  <c r="AY17" i="1" s="1"/>
  <c r="R17" i="1"/>
  <c r="J21" i="1"/>
  <c r="I21" i="1"/>
  <c r="AX21" i="1" s="1"/>
  <c r="BA21" i="1" s="1"/>
  <c r="H21" i="1"/>
  <c r="AJ21" i="1"/>
  <c r="M21" i="1"/>
  <c r="H20" i="1"/>
  <c r="AJ22" i="1"/>
  <c r="H27" i="1"/>
  <c r="AJ18" i="1"/>
  <c r="I20" i="1"/>
  <c r="AX20" i="1" s="1"/>
  <c r="BA20" i="1" s="1"/>
  <c r="H22" i="1"/>
  <c r="AJ25" i="1"/>
  <c r="I27" i="1"/>
  <c r="AX27" i="1" s="1"/>
  <c r="AJ20" i="1"/>
  <c r="AJ27" i="1"/>
  <c r="H18" i="1"/>
  <c r="M19" i="1"/>
  <c r="J20" i="1"/>
  <c r="I22" i="1"/>
  <c r="AX22" i="1" s="1"/>
  <c r="H25" i="1"/>
  <c r="M26" i="1"/>
  <c r="J27" i="1"/>
  <c r="AJ19" i="1"/>
  <c r="AJ26" i="1"/>
  <c r="R22" i="1" l="1"/>
  <c r="R24" i="1"/>
  <c r="BA22" i="1"/>
  <c r="BA28" i="1"/>
  <c r="Z28" i="1"/>
  <c r="Z25" i="1"/>
  <c r="S28" i="1"/>
  <c r="T28" i="1" s="1"/>
  <c r="S20" i="1"/>
  <c r="T20" i="1" s="1"/>
  <c r="P20" i="1" s="1"/>
  <c r="N20" i="1" s="1"/>
  <c r="Q20" i="1" s="1"/>
  <c r="K20" i="1" s="1"/>
  <c r="L20" i="1" s="1"/>
  <c r="Z22" i="1"/>
  <c r="S24" i="1"/>
  <c r="T24" i="1" s="1"/>
  <c r="BA24" i="1"/>
  <c r="Z23" i="1"/>
  <c r="Z21" i="1"/>
  <c r="S19" i="1"/>
  <c r="T19" i="1" s="1"/>
  <c r="BA23" i="1"/>
  <c r="P17" i="1"/>
  <c r="N17" i="1" s="1"/>
  <c r="Q17" i="1" s="1"/>
  <c r="K17" i="1" s="1"/>
  <c r="L17" i="1" s="1"/>
  <c r="Z17" i="1"/>
  <c r="S23" i="1"/>
  <c r="T23" i="1" s="1"/>
  <c r="S21" i="1"/>
  <c r="T21" i="1" s="1"/>
  <c r="Z18" i="1"/>
  <c r="BA19" i="1"/>
  <c r="S22" i="1"/>
  <c r="T22" i="1" s="1"/>
  <c r="S26" i="1"/>
  <c r="T26" i="1" s="1"/>
  <c r="S18" i="1"/>
  <c r="T18" i="1" s="1"/>
  <c r="P18" i="1" s="1"/>
  <c r="N18" i="1" s="1"/>
  <c r="Q18" i="1" s="1"/>
  <c r="K18" i="1" s="1"/>
  <c r="L18" i="1" s="1"/>
  <c r="S17" i="1"/>
  <c r="T17" i="1" s="1"/>
  <c r="BA18" i="1"/>
  <c r="P24" i="1"/>
  <c r="N24" i="1" s="1"/>
  <c r="Q24" i="1" s="1"/>
  <c r="K24" i="1" s="1"/>
  <c r="L24" i="1" s="1"/>
  <c r="Z24" i="1"/>
  <c r="Z27" i="1"/>
  <c r="P27" i="1"/>
  <c r="N27" i="1" s="1"/>
  <c r="Q27" i="1" s="1"/>
  <c r="K27" i="1" s="1"/>
  <c r="L27" i="1" s="1"/>
  <c r="BA27" i="1"/>
  <c r="Z20" i="1"/>
  <c r="S27" i="1"/>
  <c r="T27" i="1" s="1"/>
  <c r="BA26" i="1"/>
  <c r="S25" i="1"/>
  <c r="T25" i="1" s="1"/>
  <c r="P25" i="1" s="1"/>
  <c r="N25" i="1" s="1"/>
  <c r="Q25" i="1" s="1"/>
  <c r="K25" i="1" s="1"/>
  <c r="L25" i="1" s="1"/>
  <c r="AB21" i="1" l="1"/>
  <c r="AA21" i="1"/>
  <c r="U21" i="1"/>
  <c r="Y21" i="1" s="1"/>
  <c r="U26" i="1"/>
  <c r="Y26" i="1" s="1"/>
  <c r="AB26" i="1"/>
  <c r="AA26" i="1"/>
  <c r="P26" i="1"/>
  <c r="N26" i="1" s="1"/>
  <c r="Q26" i="1" s="1"/>
  <c r="K26" i="1" s="1"/>
  <c r="L26" i="1" s="1"/>
  <c r="U20" i="1"/>
  <c r="Y20" i="1" s="1"/>
  <c r="AB20" i="1"/>
  <c r="AA20" i="1"/>
  <c r="U23" i="1"/>
  <c r="Y23" i="1" s="1"/>
  <c r="AB23" i="1"/>
  <c r="AA23" i="1"/>
  <c r="U17" i="1"/>
  <c r="Y17" i="1" s="1"/>
  <c r="AB17" i="1"/>
  <c r="AA17" i="1"/>
  <c r="P23" i="1"/>
  <c r="N23" i="1" s="1"/>
  <c r="Q23" i="1" s="1"/>
  <c r="K23" i="1" s="1"/>
  <c r="L23" i="1" s="1"/>
  <c r="AB28" i="1"/>
  <c r="AA28" i="1"/>
  <c r="U28" i="1"/>
  <c r="Y28" i="1" s="1"/>
  <c r="U24" i="1"/>
  <c r="Y24" i="1" s="1"/>
  <c r="AB24" i="1"/>
  <c r="AA24" i="1"/>
  <c r="AB22" i="1"/>
  <c r="AC22" i="1" s="1"/>
  <c r="U22" i="1"/>
  <c r="Y22" i="1" s="1"/>
  <c r="AA22" i="1"/>
  <c r="AB25" i="1"/>
  <c r="AC25" i="1" s="1"/>
  <c r="U25" i="1"/>
  <c r="Y25" i="1" s="1"/>
  <c r="AA25" i="1"/>
  <c r="U19" i="1"/>
  <c r="Y19" i="1" s="1"/>
  <c r="AB19" i="1"/>
  <c r="AA19" i="1"/>
  <c r="P19" i="1"/>
  <c r="N19" i="1" s="1"/>
  <c r="Q19" i="1" s="1"/>
  <c r="K19" i="1" s="1"/>
  <c r="L19" i="1" s="1"/>
  <c r="U27" i="1"/>
  <c r="Y27" i="1" s="1"/>
  <c r="AB27" i="1"/>
  <c r="AA27" i="1"/>
  <c r="P22" i="1"/>
  <c r="N22" i="1" s="1"/>
  <c r="Q22" i="1" s="1"/>
  <c r="K22" i="1" s="1"/>
  <c r="L22" i="1" s="1"/>
  <c r="P28" i="1"/>
  <c r="N28" i="1" s="1"/>
  <c r="Q28" i="1" s="1"/>
  <c r="K28" i="1" s="1"/>
  <c r="L28" i="1" s="1"/>
  <c r="AA18" i="1"/>
  <c r="AB18" i="1"/>
  <c r="AC18" i="1" s="1"/>
  <c r="U18" i="1"/>
  <c r="Y18" i="1" s="1"/>
  <c r="P21" i="1"/>
  <c r="N21" i="1" s="1"/>
  <c r="Q21" i="1" s="1"/>
  <c r="K21" i="1" s="1"/>
  <c r="L21" i="1" s="1"/>
  <c r="AC24" i="1" l="1"/>
  <c r="AC17" i="1"/>
  <c r="AC23" i="1"/>
  <c r="AC28" i="1"/>
  <c r="AC19" i="1"/>
  <c r="AC21" i="1"/>
  <c r="AC20" i="1"/>
  <c r="AC27" i="1"/>
  <c r="AC26" i="1"/>
</calcChain>
</file>

<file path=xl/sharedStrings.xml><?xml version="1.0" encoding="utf-8"?>
<sst xmlns="http://schemas.openxmlformats.org/spreadsheetml/2006/main" count="1818" uniqueCount="389">
  <si>
    <t>File opened</t>
  </si>
  <si>
    <t>2019-08-24 10:47:21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</si>
  <si>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</si>
  <si>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</si>
  <si>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</si>
  <si>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</si>
  <si>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</si>
  <si>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</si>
  <si>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</si>
  <si>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</si>
  <si>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</si>
  <si>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</si>
  <si>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</si>
  <si>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</si>
  <si>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</si>
  <si>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</si>
  <si>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</si>
  <si>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</si>
  <si>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</si>
  <si>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</si>
  <si>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</si>
  <si>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</si>
  <si>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</si>
  <si>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10:47:21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</si>
  <si>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</si>
  <si>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</si>
  <si>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</si>
  <si>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</si>
  <si>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</si>
  <si>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</si>
  <si>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</si>
  <si>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</si>
  <si>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</si>
  <si>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</si>
  <si>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</si>
  <si>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</si>
  <si>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</si>
  <si>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</si>
  <si>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</si>
  <si>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</si>
  <si>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</si>
  <si>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</si>
  <si>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</si>
  <si>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</si>
  <si>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</si>
  <si>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</si>
  <si>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</si>
  <si>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</si>
  <si>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</si>
  <si>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</si>
  <si>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</si>
  <si>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</si>
  <si>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</si>
  <si>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</si>
  <si>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</si>
  <si>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</si>
  <si>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</si>
  <si>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</si>
  <si>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</si>
  <si>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</si>
  <si>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</si>
  <si>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</si>
  <si>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</si>
  <si>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</si>
  <si>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</si>
  <si>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</si>
  <si>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</si>
  <si>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</si>
  <si>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</si>
  <si>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</si>
  <si>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</si>
  <si>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</si>
  <si>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</si>
  <si>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</si>
  <si>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</si>
  <si>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</si>
  <si>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</si>
  <si>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</si>
  <si>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</si>
  <si>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</si>
  <si>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</si>
  <si>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</si>
  <si>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</si>
  <si>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</si>
  <si>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</si>
  <si>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</si>
  <si>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</si>
  <si>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</si>
  <si>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</si>
  <si>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</si>
  <si>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</si>
  <si>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</si>
  <si>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</si>
  <si>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</si>
  <si>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</si>
  <si>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</si>
  <si>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</si>
  <si>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</si>
  <si>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</si>
  <si>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</si>
  <si>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</si>
  <si>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</si>
  <si>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</si>
  <si>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</si>
  <si>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</si>
  <si>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</si>
  <si>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</si>
  <si>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</si>
  <si>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</si>
  <si>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</si>
  <si>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</si>
  <si>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</si>
  <si>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</si>
  <si>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</si>
  <si>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</si>
  <si>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</si>
  <si>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</si>
  <si>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</si>
  <si>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</si>
  <si>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</si>
  <si>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</si>
  <si>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</si>
  <si>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</si>
  <si>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</si>
  <si>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</si>
  <si>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</si>
  <si>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</si>
  <si>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</si>
  <si>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</si>
  <si>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</si>
  <si>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</si>
  <si>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</si>
  <si>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</si>
  <si>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</si>
  <si>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</si>
  <si>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</si>
  <si>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</si>
  <si>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</si>
  <si>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</si>
  <si>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</si>
  <si>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</si>
  <si>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</si>
  <si>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</si>
  <si>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</si>
  <si>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</si>
  <si>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</si>
  <si>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</si>
  <si>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</si>
  <si>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</si>
  <si>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</si>
  <si>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</si>
  <si>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</si>
  <si>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</si>
  <si>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</si>
  <si>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</si>
  <si>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</si>
  <si>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</si>
  <si>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</si>
  <si>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</si>
  <si>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</si>
  <si>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</si>
  <si>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</si>
  <si>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</si>
  <si>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</si>
  <si>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</si>
  <si>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</si>
  <si>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</si>
  <si>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</si>
  <si>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</si>
  <si>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</si>
  <si>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</si>
  <si>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</si>
  <si>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</si>
  <si>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</si>
  <si>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</si>
  <si>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</si>
  <si>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</si>
  <si>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</si>
  <si>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</si>
  <si>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</si>
  <si>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</si>
  <si>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</si>
  <si>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</si>
  <si>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</si>
  <si>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</si>
  <si>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</si>
  <si>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</si>
  <si>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</si>
  <si>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</si>
  <si>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</si>
  <si>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</si>
  <si>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</si>
  <si>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</si>
  <si>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</si>
  <si>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</si>
  <si>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</si>
  <si>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</si>
  <si>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</si>
  <si>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</si>
  <si>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</si>
  <si>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</si>
  <si>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</si>
  <si>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</si>
  <si>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</si>
  <si>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</si>
  <si>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</si>
  <si>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</si>
  <si>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</si>
  <si>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</si>
  <si>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</si>
  <si>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</si>
  <si>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</si>
  <si>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</si>
  <si>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</si>
  <si>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</si>
  <si>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</si>
  <si>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</si>
  <si>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</si>
  <si>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</si>
  <si>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</si>
  <si>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</si>
  <si>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</si>
  <si>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</si>
  <si>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</si>
  <si>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</si>
  <si>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</si>
  <si>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</si>
  <si>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</si>
  <si>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</si>
  <si>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</si>
  <si>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</si>
  <si>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</si>
  <si>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</si>
  <si>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</si>
  <si>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</si>
  <si>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</si>
  <si>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</si>
  <si>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</si>
  <si>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</si>
  <si>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</si>
  <si>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</si>
  <si>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</si>
  <si>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</si>
  <si>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</si>
  <si>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</si>
  <si>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</si>
  <si>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</si>
  <si>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</si>
  <si>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</si>
  <si>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</si>
  <si>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</si>
  <si>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</si>
  <si>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</si>
  <si>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</si>
  <si>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</si>
  <si>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</si>
  <si>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</si>
  <si>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</si>
  <si>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</si>
  <si>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</si>
  <si>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</si>
  <si>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</si>
  <si>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</si>
  <si>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</si>
  <si>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</si>
  <si>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</si>
  <si>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</si>
  <si>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</si>
  <si>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</si>
  <si>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</si>
  <si>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</si>
  <si>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</si>
  <si>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</si>
  <si>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</si>
  <si>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</si>
  <si>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</si>
  <si>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</si>
  <si>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</si>
  <si>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</si>
  <si>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</si>
  <si>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</si>
  <si>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</si>
  <si>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</si>
  <si>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</si>
  <si>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</si>
  <si>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</si>
  <si>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</si>
  <si>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</si>
  <si>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</si>
  <si>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</si>
  <si>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</si>
  <si>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</si>
  <si>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</si>
  <si>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</si>
  <si>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</si>
  <si>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</si>
  <si>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</si>
  <si>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</si>
  <si>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</si>
  <si>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</si>
  <si>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</si>
  <si>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</si>
  <si>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</si>
  <si>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</si>
  <si>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</si>
  <si>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</si>
  <si>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</si>
  <si>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</si>
  <si>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</si>
  <si>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</si>
  <si>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</si>
  <si>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</si>
  <si>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</si>
  <si>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</si>
  <si>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</si>
  <si>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</si>
  <si>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</si>
  <si>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</si>
  <si>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</si>
  <si>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</si>
  <si>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</si>
  <si>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</si>
  <si>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</si>
  <si>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</si>
  <si>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</si>
  <si>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</si>
  <si>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</si>
  <si>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</si>
  <si>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</si>
  <si>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</si>
  <si>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</si>
  <si>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</si>
  <si>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</si>
  <si>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</si>
  <si>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</si>
  <si>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</si>
  <si>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</si>
  <si>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</si>
  <si>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</si>
  <si>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</si>
  <si>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</si>
  <si>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</si>
  <si>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10:55:02</t>
  </si>
  <si>
    <t>10:55:02</t>
  </si>
  <si>
    <t>-</t>
  </si>
  <si>
    <t>0: Broadleaf</t>
  </si>
  <si>
    <t>10:54:12</t>
  </si>
  <si>
    <t>2/2</t>
  </si>
  <si>
    <t>5</t>
  </si>
  <si>
    <t>11111111</t>
  </si>
  <si>
    <t>oooooooo</t>
  </si>
  <si>
    <t>off</t>
  </si>
  <si>
    <t>20190825 10:57:02</t>
  </si>
  <si>
    <t>10:57:02</t>
  </si>
  <si>
    <t>10:56:07</t>
  </si>
  <si>
    <t>1/2</t>
  </si>
  <si>
    <t>20190825 10:59:03</t>
  </si>
  <si>
    <t>10:59:03</t>
  </si>
  <si>
    <t>10:58:18</t>
  </si>
  <si>
    <t>20190825 11:01:03</t>
  </si>
  <si>
    <t>11:01:03</t>
  </si>
  <si>
    <t>11:01:40</t>
  </si>
  <si>
    <t>20190825 11:02:48</t>
  </si>
  <si>
    <t>11:02:48</t>
  </si>
  <si>
    <t>11:03:22</t>
  </si>
  <si>
    <t>20190825 11:05:23</t>
  </si>
  <si>
    <t>11:05:23</t>
  </si>
  <si>
    <t>11:05:57</t>
  </si>
  <si>
    <t>20190825 11:07:58</t>
  </si>
  <si>
    <t>11:07:58</t>
  </si>
  <si>
    <t>11:07:10</t>
  </si>
  <si>
    <t>20190825 11:09:38</t>
  </si>
  <si>
    <t>11:09:38</t>
  </si>
  <si>
    <t>11:09:03</t>
  </si>
  <si>
    <t>20190825 11:11:25</t>
  </si>
  <si>
    <t>11:11:25</t>
  </si>
  <si>
    <t>11:10:47</t>
  </si>
  <si>
    <t>20190825 11:13:08</t>
  </si>
  <si>
    <t>11:13:08</t>
  </si>
  <si>
    <t>11:12:30</t>
  </si>
  <si>
    <t>20190825 11:14:45</t>
  </si>
  <si>
    <t>11:14:45</t>
  </si>
  <si>
    <t>11:14:09</t>
  </si>
  <si>
    <t>20190825 11:16:27</t>
  </si>
  <si>
    <t>11:16:27</t>
  </si>
  <si>
    <t>11:15:50</t>
  </si>
  <si>
    <t>20190825 11:18:07</t>
  </si>
  <si>
    <t>11:18:07</t>
  </si>
  <si>
    <t>11:17:31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</si>
</sst>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Measurements!$I$17:$I$28</c:f>
              <c:numCache>
                <c:formatCode>General</c:formatCode>
                <c:ptCount val="12"/>
                <c:pt idx="0">
                  <c:v>34.441166638605743</c:v>
                </c:pt>
                <c:pt idx="1">
                  <c:v>28.286789844149006</c:v>
                </c:pt>
                <c:pt idx="2">
                  <c:v>23.423731468928608</c:v>
                </c:pt>
                <c:pt idx="3">
                  <c:v>13.906122312456178</c:v>
                </c:pt>
                <c:pt idx="4">
                  <c:v>0.6716767124212577</c:v>
                </c:pt>
                <c:pt idx="5">
                  <c:v>36.339845839914432</c:v>
                </c:pt>
                <c:pt idx="6">
                  <c:v>38.32405832844541</c:v>
                </c:pt>
                <c:pt idx="7">
                  <c:v>39.466067869010573</c:v>
                </c:pt>
                <c:pt idx="8">
                  <c:v>39.795013990442243</c:v>
                </c:pt>
                <c:pt idx="9">
                  <c:v>39.726239710017062</c:v>
                </c:pt>
                <c:pt idx="10">
                  <c:v>39.536204608673309</c:v>
                </c:pt>
                <c:pt idx="11">
                  <c:v>39.107085175022263</c:v>
                </c:pt>
              </c:numCache>
            </c:numRef>
          </c:xVal>
          <c:yVal>
            <c:numRef>
              <c:f>Measurements!$K$17:$K$28</c:f>
              <c:numCache>
                <c:formatCode>General</c:formatCode>
                <c:ptCount val="12"/>
                <c:pt idx="0">
                  <c:v>85.039378048436717</c:v>
                </c:pt>
                <c:pt idx="1">
                  <c:v>61.291630274406081</c:v>
                </c:pt>
                <c:pt idx="2">
                  <c:v>46.743438145762887</c:v>
                </c:pt>
                <c:pt idx="3">
                  <c:v>22.456592724858307</c:v>
                </c:pt>
                <c:pt idx="4">
                  <c:v>1.2366052440639412</c:v>
                </c:pt>
                <c:pt idx="5">
                  <c:v>190.19808826295582</c:v>
                </c:pt>
                <c:pt idx="6">
                  <c:v>267.60328689546424</c:v>
                </c:pt>
                <c:pt idx="7">
                  <c:v>343.059641569777</c:v>
                </c:pt>
                <c:pt idx="8">
                  <c:v>421.25956582593852</c:v>
                </c:pt>
                <c:pt idx="9">
                  <c:v>505.59202487052613</c:v>
                </c:pt>
                <c:pt idx="10">
                  <c:v>682.37929755269158</c:v>
                </c:pt>
                <c:pt idx="11">
                  <c:v>856.95741964270701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9B1-9991-7B23C1F2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76072"/>
        <c:axId val="419976728"/>
      </c:scatterChart>
      <c:valAx>
        <c:axId val="41997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6728"/>
        <c:crosses val="autoZero"/>
        <c:crossBetween val="midCat"/>
      </c:valAx>
      <c:valAx>
        <c:axId val="4199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7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11</xdr:row>
      <xdr:rowOff>90487</xdr:rowOff>
    </xdr:from>
    <xdr:to>
      <xdr:col>23</xdr:col>
      <xdr:colOff>38100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76685-C015-484E-AC31-89AECF83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8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1566748502.0999999</v>
      </c>
      <c r="C17">
        <v>0</v>
      </c>
      <c r="D17" t="s">
        <v>342</v>
      </c>
      <c r="E17" t="s">
        <v>343</v>
      </c>
      <c r="G17">
        <v>1566748502.0999999</v>
      </c>
      <c r="H17">
        <f t="shared" ref="H17:H28" si="0">CN17*AI17*(CL17-CM17)/(100*CF17*(1000-AI17*CL17))</f>
        <v>3.4476865143834704E-3</v>
      </c>
      <c r="I17">
        <f t="shared" ref="I17:I28" si="1">CN17*AI17*(CK17-CJ17*(1000-AI17*CM17)/(1000-AI17*CL17))/(100*CF17)</f>
        <v>34.441166638605743</v>
      </c>
      <c r="J17">
        <f t="shared" ref="J17:J28" si="2">CJ17 - IF(AI17&gt;1, I17*CF17*100/(AK17*CV17), 0)</f>
        <v>357.22300000000001</v>
      </c>
      <c r="K17">
        <f t="shared" ref="K17:K28" si="3">((Q17-H17/2)*J17-I17)/(Q17+H17/2)</f>
        <v>85.039378048436717</v>
      </c>
      <c r="L17">
        <f t="shared" ref="L17:L28" si="4">K17*(CO17+CP17)/1000</f>
        <v>8.5070928508086467</v>
      </c>
      <c r="M17">
        <f t="shared" ref="M17:M28" si="5">(CJ17 - IF(AI17&gt;1, I17*CF17*100/(AK17*CV17), 0))*(CO17+CP17)/1000</f>
        <v>35.735553330523004</v>
      </c>
      <c r="N17">
        <f t="shared" ref="N17:N28" si="6">2/((1/P17-1/O17)+SIGN(P17)*SQRT((1/P17-1/O17)*(1/P17-1/O17) + 4*CG17/((CG17+1)*(CG17+1))*(2*1/P17*1/O17-1/O17*1/O17)))</f>
        <v>0.21635466183114987</v>
      </c>
      <c r="O17">
        <f t="shared" ref="O17:O28" si="7">AF17+AE17*CF17+AD17*CF17*CF17</f>
        <v>2.2542569536423049</v>
      </c>
      <c r="P17">
        <f t="shared" ref="P17:P28" si="8">H17*(1000-(1000*0.61365*EXP(17.502*T17/(240.97+T17))/(CO17+CP17)+CL17)/2)/(1000*0.61365*EXP(17.502*T17/(240.97+T17))/(CO17+CP17)-CL17)</f>
        <v>0.20544513743318213</v>
      </c>
      <c r="Q17">
        <f t="shared" ref="Q17:Q28" si="9">1/((CG17+1)/(N17/1.6)+1/(O17/1.37)) + CG17/((CG17+1)/(N17/1.6) + CG17/(O17/1.37))</f>
        <v>0.12933753105533591</v>
      </c>
      <c r="R17">
        <f t="shared" ref="R17:R28" si="10">(CC17*CE17)</f>
        <v>321.42365782094743</v>
      </c>
      <c r="S17">
        <f t="shared" ref="S17:S28" si="11">(CQ17+(R17+2*0.95*0.0000000567*(((CQ17+$B$7)+273)^4-(CQ17+273)^4)-44100*H17)/(1.84*29.3*O17+8*0.95*0.0000000567*(CQ17+273)^3))</f>
        <v>27.964689742452428</v>
      </c>
      <c r="T17">
        <f t="shared" ref="T17:T28" si="12">($C$7*CR17+$D$7*CS17+$E$7*S17)</f>
        <v>26.976600000000001</v>
      </c>
      <c r="U17">
        <f t="shared" ref="U17:U28" si="13">0.61365*EXP(17.502*T17/(240.97+T17))</f>
        <v>3.5742436603643815</v>
      </c>
      <c r="V17">
        <f t="shared" ref="V17:V28" si="14">(W17/X17*100)</f>
        <v>55.241733437266284</v>
      </c>
      <c r="W17">
        <f t="shared" ref="W17:W28" si="15">CL17*(CO17+CP17)/1000</f>
        <v>1.9417501415403</v>
      </c>
      <c r="X17">
        <f t="shared" ref="X17:X28" si="16">0.61365*EXP(17.502*CQ17/(240.97+CQ17))</f>
        <v>3.5150058130333544</v>
      </c>
      <c r="Y17">
        <f t="shared" ref="Y17:Y28" si="17">(U17-CL17*(CO17+CP17)/1000)</f>
        <v>1.6324935188240814</v>
      </c>
      <c r="Z17">
        <f t="shared" ref="Z17:Z28" si="18">(-H17*44100)</f>
        <v>-152.04297528431104</v>
      </c>
      <c r="AA17">
        <f t="shared" ref="AA17:AA28" si="19">2*29.3*O17*0.92*(CQ17-T17)</f>
        <v>-34.539252551450154</v>
      </c>
      <c r="AB17">
        <f t="shared" ref="AB17:AB28" si="20">2*0.95*0.0000000567*(((CQ17+$B$7)+273)^4-(T17+273)^4)</f>
        <v>-3.3011528292536325</v>
      </c>
      <c r="AC17">
        <f t="shared" ref="AC17:AC28" si="21">R17+AB17+Z17+AA17</f>
        <v>131.54027715593261</v>
      </c>
      <c r="AD17">
        <v>-4.1298448848484E-2</v>
      </c>
      <c r="AE17">
        <v>4.6361126775249901E-2</v>
      </c>
      <c r="AF17">
        <v>3.4628343515362299</v>
      </c>
      <c r="AG17">
        <v>0</v>
      </c>
      <c r="AH17">
        <v>0</v>
      </c>
      <c r="AI17">
        <f t="shared" ref="AI17:AI28" si="22">IF(AG17*$H$13&gt;=AK17,1,(AK17/(AK17-AG17*$H$13)))</f>
        <v>1</v>
      </c>
      <c r="AJ17">
        <f t="shared" ref="AJ17:AJ28" si="23">(AI17-1)*100</f>
        <v>0</v>
      </c>
      <c r="AK17">
        <f t="shared" ref="AK17:AK28" si="24">MAX(0,($B$13+$C$13*CV17)/(1+$D$13*CV17)*CO17/(CQ17+273)*$E$13)</f>
        <v>52723.473489182725</v>
      </c>
      <c r="AL17" t="s">
        <v>344</v>
      </c>
      <c r="AM17">
        <v>0</v>
      </c>
      <c r="AN17">
        <v>0</v>
      </c>
      <c r="AO17">
        <f t="shared" ref="AO17:AO28" si="25">AN17-AM17</f>
        <v>0</v>
      </c>
      <c r="AP17" t="e">
        <f t="shared" ref="AP17:AP28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8" si="27">1-AS17/AT17</f>
        <v>#DIV/0!</v>
      </c>
      <c r="AV17">
        <v>0.5</v>
      </c>
      <c r="AW17">
        <f t="shared" ref="AW17:AW28" si="28">CC17</f>
        <v>1681.0826999999997</v>
      </c>
      <c r="AX17">
        <f t="shared" ref="AX17:AX28" si="29">I17</f>
        <v>34.441166638605743</v>
      </c>
      <c r="AY17" t="e">
        <f t="shared" ref="AY17:AY28" si="30">AU17*AV17*AW17</f>
        <v>#DIV/0!</v>
      </c>
      <c r="AZ17" t="e">
        <f t="shared" ref="AZ17:AZ28" si="31">BE17/AT17</f>
        <v>#DIV/0!</v>
      </c>
      <c r="BA17">
        <f t="shared" ref="BA17:BA28" si="32">(AX17-AQ17)/AW17</f>
        <v>2.0487490971506487E-2</v>
      </c>
      <c r="BB17" t="e">
        <f t="shared" ref="BB17:BB28" si="33">(AN17-AT17)/AT17</f>
        <v>#DIV/0!</v>
      </c>
      <c r="BC17" t="s">
        <v>344</v>
      </c>
      <c r="BD17">
        <v>0</v>
      </c>
      <c r="BE17">
        <f t="shared" ref="BE17:BE28" si="34">AT17-BD17</f>
        <v>0</v>
      </c>
      <c r="BF17" t="e">
        <f t="shared" ref="BF17:BF28" si="35">(AT17-AS17)/(AT17-BD17)</f>
        <v>#DIV/0!</v>
      </c>
      <c r="BG17" t="e">
        <f t="shared" ref="BG17:BG28" si="36">(AN17-AT17)/(AN17-BD17)</f>
        <v>#DIV/0!</v>
      </c>
      <c r="BH17" t="e">
        <f t="shared" ref="BH17:BH28" si="37">(AT17-AS17)/(AT17-AM17)</f>
        <v>#DIV/0!</v>
      </c>
      <c r="BI17" t="e">
        <f t="shared" ref="BI17:BI28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8" si="39">$B$11*CW17+$C$11*CX17+$F$11*DK17</f>
        <v>1999.86</v>
      </c>
      <c r="CC17">
        <f t="shared" ref="CC17:CC28" si="40">CB17*CD17</f>
        <v>1681.0826999999997</v>
      </c>
      <c r="CD17">
        <f t="shared" ref="CD17:CD28" si="41">($B$11*$D$9+$C$11*$D$9+$F$11*((DX17+DP17)/MAX(DX17+DP17+DY17, 0.1)*$I$9+DY17/MAX(DX17+DP17+DY17, 0.1)*$J$9))/($B$11+$C$11+$F$11)</f>
        <v>0.84060019201344083</v>
      </c>
      <c r="CE17">
        <f t="shared" ref="CE17:CE28" si="42">($B$11*$K$9+$C$11*$K$9+$F$11*((DX17+DP17)/MAX(DX17+DP17+DY17, 0.1)*$P$9+DY17/MAX(DX17+DP17+DY17, 0.1)*$Q$9))/($B$11+$C$11+$F$11)</f>
        <v>0.19120038402688189</v>
      </c>
      <c r="CF17">
        <v>6</v>
      </c>
      <c r="CG17">
        <v>0.5</v>
      </c>
      <c r="CH17" t="s">
        <v>345</v>
      </c>
      <c r="CI17">
        <v>1566748502.0999999</v>
      </c>
      <c r="CJ17">
        <v>357.22300000000001</v>
      </c>
      <c r="CK17">
        <v>400.02800000000002</v>
      </c>
      <c r="CL17">
        <v>19.410299999999999</v>
      </c>
      <c r="CM17">
        <v>15.3536</v>
      </c>
      <c r="CN17">
        <v>500.02699999999999</v>
      </c>
      <c r="CO17">
        <v>99.936800000000005</v>
      </c>
      <c r="CP17">
        <v>0.100301</v>
      </c>
      <c r="CQ17">
        <v>26.692399999999999</v>
      </c>
      <c r="CR17">
        <v>26.976600000000001</v>
      </c>
      <c r="CS17">
        <v>999.9</v>
      </c>
      <c r="CT17">
        <v>0</v>
      </c>
      <c r="CU17">
        <v>0</v>
      </c>
      <c r="CV17">
        <v>9965.6200000000008</v>
      </c>
      <c r="CW17">
        <v>0</v>
      </c>
      <c r="CX17">
        <v>969.03899999999999</v>
      </c>
      <c r="CY17">
        <v>-42.805</v>
      </c>
      <c r="CZ17">
        <v>364.29399999999998</v>
      </c>
      <c r="DA17">
        <v>406.26499999999999</v>
      </c>
      <c r="DB17">
        <v>4.0566399999999998</v>
      </c>
      <c r="DC17">
        <v>356.11399999999998</v>
      </c>
      <c r="DD17">
        <v>400.02800000000002</v>
      </c>
      <c r="DE17">
        <v>19.225300000000001</v>
      </c>
      <c r="DF17">
        <v>15.3536</v>
      </c>
      <c r="DG17">
        <v>1.9398</v>
      </c>
      <c r="DH17">
        <v>1.5343899999999999</v>
      </c>
      <c r="DI17">
        <v>16.961300000000001</v>
      </c>
      <c r="DJ17">
        <v>13.315300000000001</v>
      </c>
      <c r="DK17">
        <v>1999.86</v>
      </c>
      <c r="DL17">
        <v>0.97999499999999995</v>
      </c>
      <c r="DM17">
        <v>2.00047E-2</v>
      </c>
      <c r="DN17">
        <v>0</v>
      </c>
      <c r="DO17">
        <v>2.3464</v>
      </c>
      <c r="DP17">
        <v>0</v>
      </c>
      <c r="DQ17">
        <v>16699.3</v>
      </c>
      <c r="DR17">
        <v>16151.5</v>
      </c>
      <c r="DS17">
        <v>42.625</v>
      </c>
      <c r="DT17">
        <v>44.061999999999998</v>
      </c>
      <c r="DU17">
        <v>43.375</v>
      </c>
      <c r="DV17">
        <v>42.125</v>
      </c>
      <c r="DW17">
        <v>41.875</v>
      </c>
      <c r="DX17">
        <v>1959.85</v>
      </c>
      <c r="DY17">
        <v>40.01</v>
      </c>
      <c r="DZ17">
        <v>0</v>
      </c>
      <c r="EA17">
        <v>1566748497.3</v>
      </c>
      <c r="EB17">
        <v>2.18257647058824</v>
      </c>
      <c r="EC17">
        <v>-0.61328428303393001</v>
      </c>
      <c r="ED17">
        <v>346.05392403142599</v>
      </c>
      <c r="EE17">
        <v>16677.864705882399</v>
      </c>
      <c r="EF17">
        <v>10</v>
      </c>
      <c r="EG17">
        <v>1566748452.5999999</v>
      </c>
      <c r="EH17" t="s">
        <v>346</v>
      </c>
      <c r="EI17">
        <v>28</v>
      </c>
      <c r="EJ17">
        <v>1.109</v>
      </c>
      <c r="EK17">
        <v>0.185</v>
      </c>
      <c r="EL17">
        <v>400</v>
      </c>
      <c r="EM17">
        <v>15</v>
      </c>
      <c r="EN17">
        <v>0.04</v>
      </c>
      <c r="EO17">
        <v>0.02</v>
      </c>
      <c r="EP17">
        <v>34.4403185787355</v>
      </c>
      <c r="EQ17">
        <v>-0.246683560674476</v>
      </c>
      <c r="ER17">
        <v>3.2312194482815901E-2</v>
      </c>
      <c r="ES17">
        <v>1</v>
      </c>
      <c r="ET17">
        <v>0.21890380293690301</v>
      </c>
      <c r="EU17">
        <v>-1.9684775612740599E-2</v>
      </c>
      <c r="EV17">
        <v>2.1184649745420799E-3</v>
      </c>
      <c r="EW17">
        <v>1</v>
      </c>
      <c r="EX17">
        <v>2</v>
      </c>
      <c r="EY17">
        <v>2</v>
      </c>
      <c r="EZ17" t="s">
        <v>347</v>
      </c>
      <c r="FA17">
        <v>2.95072</v>
      </c>
      <c r="FB17">
        <v>2.7239200000000001</v>
      </c>
      <c r="FC17">
        <v>8.9824399999999999E-2</v>
      </c>
      <c r="FD17">
        <v>9.9839800000000006E-2</v>
      </c>
      <c r="FE17">
        <v>9.5871399999999996E-2</v>
      </c>
      <c r="FF17">
        <v>8.3136600000000005E-2</v>
      </c>
      <c r="FG17">
        <v>24324.3</v>
      </c>
      <c r="FH17">
        <v>21939.4</v>
      </c>
      <c r="FI17">
        <v>24625</v>
      </c>
      <c r="FJ17">
        <v>23398.9</v>
      </c>
      <c r="FK17">
        <v>30267.5</v>
      </c>
      <c r="FL17">
        <v>29862.6</v>
      </c>
      <c r="FM17">
        <v>34347.4</v>
      </c>
      <c r="FN17">
        <v>33490.5</v>
      </c>
      <c r="FO17">
        <v>2.0026199999999998</v>
      </c>
      <c r="FP17">
        <v>2.03443</v>
      </c>
      <c r="FQ17">
        <v>7.3675099999999993E-2</v>
      </c>
      <c r="FR17">
        <v>0</v>
      </c>
      <c r="FS17">
        <v>25.770499999999998</v>
      </c>
      <c r="FT17">
        <v>999.9</v>
      </c>
      <c r="FU17">
        <v>53.100999999999999</v>
      </c>
      <c r="FV17">
        <v>29.437000000000001</v>
      </c>
      <c r="FW17">
        <v>21.915400000000002</v>
      </c>
      <c r="FX17">
        <v>59.844799999999999</v>
      </c>
      <c r="FY17">
        <v>40.288499999999999</v>
      </c>
      <c r="FZ17">
        <v>1</v>
      </c>
      <c r="GA17">
        <v>5.3686499999999998E-2</v>
      </c>
      <c r="GB17">
        <v>1.16808</v>
      </c>
      <c r="GC17">
        <v>20.401599999999998</v>
      </c>
      <c r="GD17">
        <v>5.2467899999999998</v>
      </c>
      <c r="GE17">
        <v>12.0219</v>
      </c>
      <c r="GF17">
        <v>4.9579000000000004</v>
      </c>
      <c r="GG17">
        <v>3.3058000000000001</v>
      </c>
      <c r="GH17">
        <v>9999</v>
      </c>
      <c r="GI17">
        <v>460</v>
      </c>
      <c r="GJ17">
        <v>9999</v>
      </c>
      <c r="GK17">
        <v>9999</v>
      </c>
      <c r="GL17">
        <v>1.86863</v>
      </c>
      <c r="GM17">
        <v>1.87317</v>
      </c>
      <c r="GN17">
        <v>1.8760699999999999</v>
      </c>
      <c r="GO17">
        <v>1.87836</v>
      </c>
      <c r="GP17">
        <v>1.87077</v>
      </c>
      <c r="GQ17">
        <v>1.87256</v>
      </c>
      <c r="GR17">
        <v>1.8693500000000001</v>
      </c>
      <c r="GS17">
        <v>1.8737200000000001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1.109</v>
      </c>
      <c r="HH17">
        <v>0.185</v>
      </c>
      <c r="HI17">
        <v>2</v>
      </c>
      <c r="HJ17">
        <v>506.07</v>
      </c>
      <c r="HK17">
        <v>519.54499999999996</v>
      </c>
      <c r="HL17">
        <v>24.164100000000001</v>
      </c>
      <c r="HM17">
        <v>28.040600000000001</v>
      </c>
      <c r="HN17">
        <v>30.000699999999998</v>
      </c>
      <c r="HO17">
        <v>27.962900000000001</v>
      </c>
      <c r="HP17">
        <v>27.971699999999998</v>
      </c>
      <c r="HQ17">
        <v>20.781700000000001</v>
      </c>
      <c r="HR17">
        <v>32.303400000000003</v>
      </c>
      <c r="HS17">
        <v>0</v>
      </c>
      <c r="HT17">
        <v>24.160599999999999</v>
      </c>
      <c r="HU17">
        <v>400</v>
      </c>
      <c r="HV17">
        <v>15.323600000000001</v>
      </c>
      <c r="HW17">
        <v>102.358</v>
      </c>
      <c r="HX17">
        <v>102.11</v>
      </c>
    </row>
    <row r="18" spans="1:232" x14ac:dyDescent="0.25">
      <c r="A18">
        <v>2</v>
      </c>
      <c r="B18">
        <v>1566748622.5999999</v>
      </c>
      <c r="C18">
        <v>120.5</v>
      </c>
      <c r="D18" t="s">
        <v>352</v>
      </c>
      <c r="E18" t="s">
        <v>353</v>
      </c>
      <c r="G18">
        <v>1566748622.5999999</v>
      </c>
      <c r="H18">
        <f t="shared" si="0"/>
        <v>3.7569731489347398E-3</v>
      </c>
      <c r="I18">
        <f t="shared" si="1"/>
        <v>28.286789844149006</v>
      </c>
      <c r="J18">
        <f t="shared" si="2"/>
        <v>264.87400000000002</v>
      </c>
      <c r="K18">
        <f t="shared" si="3"/>
        <v>61.291630274406081</v>
      </c>
      <c r="L18">
        <f t="shared" si="4"/>
        <v>6.1316037827413954</v>
      </c>
      <c r="M18">
        <f t="shared" si="5"/>
        <v>26.497947812428002</v>
      </c>
      <c r="N18">
        <f t="shared" si="6"/>
        <v>0.23847646650639462</v>
      </c>
      <c r="O18">
        <f t="shared" si="7"/>
        <v>2.2615869534875617</v>
      </c>
      <c r="P18">
        <f t="shared" si="8"/>
        <v>0.22533511498487171</v>
      </c>
      <c r="Q18">
        <f t="shared" si="9"/>
        <v>0.14195476573254068</v>
      </c>
      <c r="R18">
        <f t="shared" si="10"/>
        <v>321.44703599280007</v>
      </c>
      <c r="S18">
        <f t="shared" si="11"/>
        <v>27.881727173174564</v>
      </c>
      <c r="T18">
        <f t="shared" si="12"/>
        <v>26.942399999999999</v>
      </c>
      <c r="U18">
        <f t="shared" si="13"/>
        <v>3.5670692928265324</v>
      </c>
      <c r="V18">
        <f t="shared" si="14"/>
        <v>55.262087629941917</v>
      </c>
      <c r="W18">
        <f t="shared" si="15"/>
        <v>1.9450742591460002</v>
      </c>
      <c r="X18">
        <f t="shared" si="16"/>
        <v>3.5197263486877879</v>
      </c>
      <c r="Y18">
        <f t="shared" si="17"/>
        <v>1.6219950336805322</v>
      </c>
      <c r="Z18">
        <f t="shared" si="18"/>
        <v>-165.68251586802202</v>
      </c>
      <c r="AA18">
        <f t="shared" si="19"/>
        <v>-27.701740750034933</v>
      </c>
      <c r="AB18">
        <f t="shared" si="20"/>
        <v>-2.6389130470888915</v>
      </c>
      <c r="AC18">
        <f t="shared" si="21"/>
        <v>125.4238663276542</v>
      </c>
      <c r="AD18">
        <v>-4.1496414471762999E-2</v>
      </c>
      <c r="AE18">
        <v>4.6583360530121597E-2</v>
      </c>
      <c r="AF18">
        <v>3.4759577112903002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52961.950140211957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1681.2084</v>
      </c>
      <c r="AX18">
        <f t="shared" si="29"/>
        <v>28.286789844149006</v>
      </c>
      <c r="AY18" t="e">
        <f t="shared" si="30"/>
        <v>#DIV/0!</v>
      </c>
      <c r="AZ18" t="e">
        <f t="shared" si="31"/>
        <v>#DIV/0!</v>
      </c>
      <c r="BA18">
        <f t="shared" si="32"/>
        <v>1.6825272728918678E-2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2000.01</v>
      </c>
      <c r="CC18">
        <f t="shared" si="40"/>
        <v>1681.2084</v>
      </c>
      <c r="CD18">
        <f t="shared" si="41"/>
        <v>0.84059999700001498</v>
      </c>
      <c r="CE18">
        <f t="shared" si="42"/>
        <v>0.19119999400003002</v>
      </c>
      <c r="CF18">
        <v>6</v>
      </c>
      <c r="CG18">
        <v>0.5</v>
      </c>
      <c r="CH18" t="s">
        <v>345</v>
      </c>
      <c r="CI18">
        <v>1566748622.5999999</v>
      </c>
      <c r="CJ18">
        <v>264.87400000000002</v>
      </c>
      <c r="CK18">
        <v>300.01299999999998</v>
      </c>
      <c r="CL18">
        <v>19.443000000000001</v>
      </c>
      <c r="CM18">
        <v>15.0222</v>
      </c>
      <c r="CN18">
        <v>499.99</v>
      </c>
      <c r="CO18">
        <v>99.939700000000002</v>
      </c>
      <c r="CP18">
        <v>0.100122</v>
      </c>
      <c r="CQ18">
        <v>26.715199999999999</v>
      </c>
      <c r="CR18">
        <v>26.942399999999999</v>
      </c>
      <c r="CS18">
        <v>999.9</v>
      </c>
      <c r="CT18">
        <v>0</v>
      </c>
      <c r="CU18">
        <v>0</v>
      </c>
      <c r="CV18">
        <v>10013.1</v>
      </c>
      <c r="CW18">
        <v>0</v>
      </c>
      <c r="CX18">
        <v>379.65800000000002</v>
      </c>
      <c r="CY18">
        <v>-35.139000000000003</v>
      </c>
      <c r="CZ18">
        <v>270.12599999999998</v>
      </c>
      <c r="DA18">
        <v>304.589</v>
      </c>
      <c r="DB18">
        <v>4.4207900000000002</v>
      </c>
      <c r="DC18">
        <v>264.18799999999999</v>
      </c>
      <c r="DD18">
        <v>300.01299999999998</v>
      </c>
      <c r="DE18">
        <v>19.251000000000001</v>
      </c>
      <c r="DF18">
        <v>15.0222</v>
      </c>
      <c r="DG18">
        <v>1.94313</v>
      </c>
      <c r="DH18">
        <v>1.50132</v>
      </c>
      <c r="DI18">
        <v>16.988399999999999</v>
      </c>
      <c r="DJ18">
        <v>12.9816</v>
      </c>
      <c r="DK18">
        <v>2000.01</v>
      </c>
      <c r="DL18">
        <v>0.97999800000000004</v>
      </c>
      <c r="DM18">
        <v>2.00018E-2</v>
      </c>
      <c r="DN18">
        <v>0</v>
      </c>
      <c r="DO18">
        <v>1.8425</v>
      </c>
      <c r="DP18">
        <v>0</v>
      </c>
      <c r="DQ18">
        <v>16336.8</v>
      </c>
      <c r="DR18">
        <v>16152.7</v>
      </c>
      <c r="DS18">
        <v>42.75</v>
      </c>
      <c r="DT18">
        <v>44.061999999999998</v>
      </c>
      <c r="DU18">
        <v>43.436999999999998</v>
      </c>
      <c r="DV18">
        <v>42.186999999999998</v>
      </c>
      <c r="DW18">
        <v>41.936999999999998</v>
      </c>
      <c r="DX18">
        <v>1960.01</v>
      </c>
      <c r="DY18">
        <v>40</v>
      </c>
      <c r="DZ18">
        <v>0</v>
      </c>
      <c r="EA18">
        <v>1566748617.9000001</v>
      </c>
      <c r="EB18">
        <v>2.1747588235294102</v>
      </c>
      <c r="EC18">
        <v>-0.90178923443716796</v>
      </c>
      <c r="ED18">
        <v>287.696077906516</v>
      </c>
      <c r="EE18">
        <v>16326.5588235294</v>
      </c>
      <c r="EF18">
        <v>10</v>
      </c>
      <c r="EG18">
        <v>1566748567.5999999</v>
      </c>
      <c r="EH18" t="s">
        <v>354</v>
      </c>
      <c r="EI18">
        <v>29</v>
      </c>
      <c r="EJ18">
        <v>0.68600000000000005</v>
      </c>
      <c r="EK18">
        <v>0.192</v>
      </c>
      <c r="EL18">
        <v>300</v>
      </c>
      <c r="EM18">
        <v>15</v>
      </c>
      <c r="EN18">
        <v>0.04</v>
      </c>
      <c r="EO18">
        <v>0.02</v>
      </c>
      <c r="EP18">
        <v>27.8068249113546</v>
      </c>
      <c r="EQ18">
        <v>2.53843938408078</v>
      </c>
      <c r="ER18">
        <v>0.271922304790289</v>
      </c>
      <c r="ES18">
        <v>0</v>
      </c>
      <c r="ET18">
        <v>0.23454509154025799</v>
      </c>
      <c r="EU18">
        <v>1.8334751233546099E-2</v>
      </c>
      <c r="EV18">
        <v>2.0291319595974202E-3</v>
      </c>
      <c r="EW18">
        <v>1</v>
      </c>
      <c r="EX18">
        <v>1</v>
      </c>
      <c r="EY18">
        <v>2</v>
      </c>
      <c r="EZ18" t="s">
        <v>355</v>
      </c>
      <c r="FA18">
        <v>2.9504600000000001</v>
      </c>
      <c r="FB18">
        <v>2.7241499999999998</v>
      </c>
      <c r="FC18">
        <v>7.0347199999999999E-2</v>
      </c>
      <c r="FD18">
        <v>7.9443600000000003E-2</v>
      </c>
      <c r="FE18">
        <v>9.5930199999999993E-2</v>
      </c>
      <c r="FF18">
        <v>8.1795000000000007E-2</v>
      </c>
      <c r="FG18">
        <v>24836.2</v>
      </c>
      <c r="FH18">
        <v>22430.5</v>
      </c>
      <c r="FI18">
        <v>24617.1</v>
      </c>
      <c r="FJ18">
        <v>23393.1</v>
      </c>
      <c r="FK18">
        <v>30256.3</v>
      </c>
      <c r="FL18">
        <v>29898.6</v>
      </c>
      <c r="FM18">
        <v>34336.9</v>
      </c>
      <c r="FN18">
        <v>33481.9</v>
      </c>
      <c r="FO18">
        <v>2.0008499999999998</v>
      </c>
      <c r="FP18">
        <v>2.0310999999999999</v>
      </c>
      <c r="FQ18">
        <v>9.0196700000000005E-2</v>
      </c>
      <c r="FR18">
        <v>0</v>
      </c>
      <c r="FS18">
        <v>25.465399999999999</v>
      </c>
      <c r="FT18">
        <v>999.9</v>
      </c>
      <c r="FU18">
        <v>53.015999999999998</v>
      </c>
      <c r="FV18">
        <v>29.497</v>
      </c>
      <c r="FW18">
        <v>21.956099999999999</v>
      </c>
      <c r="FX18">
        <v>59.4848</v>
      </c>
      <c r="FY18">
        <v>40.304499999999997</v>
      </c>
      <c r="FZ18">
        <v>1</v>
      </c>
      <c r="GA18">
        <v>6.4197199999999996E-2</v>
      </c>
      <c r="GB18">
        <v>0.47794900000000001</v>
      </c>
      <c r="GC18">
        <v>20.404699999999998</v>
      </c>
      <c r="GD18">
        <v>5.2469400000000004</v>
      </c>
      <c r="GE18">
        <v>12.0219</v>
      </c>
      <c r="GF18">
        <v>4.9577499999999999</v>
      </c>
      <c r="GG18">
        <v>3.30558</v>
      </c>
      <c r="GH18">
        <v>9999</v>
      </c>
      <c r="GI18">
        <v>460</v>
      </c>
      <c r="GJ18">
        <v>9999</v>
      </c>
      <c r="GK18">
        <v>9999</v>
      </c>
      <c r="GL18">
        <v>1.8686799999999999</v>
      </c>
      <c r="GM18">
        <v>1.87317</v>
      </c>
      <c r="GN18">
        <v>1.8760699999999999</v>
      </c>
      <c r="GO18">
        <v>1.87836</v>
      </c>
      <c r="GP18">
        <v>1.87073</v>
      </c>
      <c r="GQ18">
        <v>1.87256</v>
      </c>
      <c r="GR18">
        <v>1.8693500000000001</v>
      </c>
      <c r="GS18">
        <v>1.8736999999999999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0.68600000000000005</v>
      </c>
      <c r="HH18">
        <v>0.192</v>
      </c>
      <c r="HI18">
        <v>2</v>
      </c>
      <c r="HJ18">
        <v>506.28100000000001</v>
      </c>
      <c r="HK18">
        <v>518.70299999999997</v>
      </c>
      <c r="HL18">
        <v>24.757100000000001</v>
      </c>
      <c r="HM18">
        <v>28.192299999999999</v>
      </c>
      <c r="HN18">
        <v>30.000399999999999</v>
      </c>
      <c r="HO18">
        <v>28.121500000000001</v>
      </c>
      <c r="HP18">
        <v>28.126799999999999</v>
      </c>
      <c r="HQ18">
        <v>16.5307</v>
      </c>
      <c r="HR18">
        <v>34.4009</v>
      </c>
      <c r="HS18">
        <v>0</v>
      </c>
      <c r="HT18">
        <v>24.773599999999998</v>
      </c>
      <c r="HU18">
        <v>300</v>
      </c>
      <c r="HV18">
        <v>14.91</v>
      </c>
      <c r="HW18">
        <v>102.32599999999999</v>
      </c>
      <c r="HX18">
        <v>102.08499999999999</v>
      </c>
    </row>
    <row r="19" spans="1:232" x14ac:dyDescent="0.25">
      <c r="A19">
        <v>3</v>
      </c>
      <c r="B19">
        <v>1566748743.0999999</v>
      </c>
      <c r="C19">
        <v>241</v>
      </c>
      <c r="D19" t="s">
        <v>356</v>
      </c>
      <c r="E19" t="s">
        <v>357</v>
      </c>
      <c r="G19">
        <v>1566748743.0999999</v>
      </c>
      <c r="H19">
        <f t="shared" si="0"/>
        <v>4.9444089405534181E-3</v>
      </c>
      <c r="I19">
        <f t="shared" si="1"/>
        <v>23.423731468928608</v>
      </c>
      <c r="J19">
        <f t="shared" si="2"/>
        <v>170.93700000000001</v>
      </c>
      <c r="K19">
        <f t="shared" si="3"/>
        <v>46.743438145762887</v>
      </c>
      <c r="L19">
        <f t="shared" si="4"/>
        <v>4.6764462876806467</v>
      </c>
      <c r="M19">
        <f t="shared" si="5"/>
        <v>17.101388575323003</v>
      </c>
      <c r="N19">
        <f t="shared" si="6"/>
        <v>0.33005734253924618</v>
      </c>
      <c r="O19">
        <f t="shared" si="7"/>
        <v>2.2578363268602537</v>
      </c>
      <c r="P19">
        <f t="shared" si="8"/>
        <v>0.30540579898501558</v>
      </c>
      <c r="Q19">
        <f t="shared" si="9"/>
        <v>0.19293980833988658</v>
      </c>
      <c r="R19">
        <f t="shared" si="10"/>
        <v>321.44863198560012</v>
      </c>
      <c r="S19">
        <f t="shared" si="11"/>
        <v>27.609662522704554</v>
      </c>
      <c r="T19">
        <f t="shared" si="12"/>
        <v>26.878399999999999</v>
      </c>
      <c r="U19">
        <f t="shared" si="13"/>
        <v>3.5536773438636011</v>
      </c>
      <c r="V19">
        <f t="shared" si="14"/>
        <v>55.827203130986945</v>
      </c>
      <c r="W19">
        <f t="shared" si="15"/>
        <v>1.9787696306452001</v>
      </c>
      <c r="X19">
        <f t="shared" si="16"/>
        <v>3.5444541722830492</v>
      </c>
      <c r="Y19">
        <f t="shared" si="17"/>
        <v>1.5749077132184011</v>
      </c>
      <c r="Z19">
        <f t="shared" si="18"/>
        <v>-218.04843427840575</v>
      </c>
      <c r="AA19">
        <f t="shared" si="19"/>
        <v>-5.3802216647731012</v>
      </c>
      <c r="AB19">
        <f t="shared" si="20"/>
        <v>-0.51352129319295281</v>
      </c>
      <c r="AC19">
        <f t="shared" si="21"/>
        <v>97.506454749228283</v>
      </c>
      <c r="AD19">
        <v>-4.1395045771879302E-2</v>
      </c>
      <c r="AE19">
        <v>4.6469565284116401E-2</v>
      </c>
      <c r="AF19">
        <v>3.4692405829432098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52816.99850052657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1681.2167999999999</v>
      </c>
      <c r="AX19">
        <f t="shared" si="29"/>
        <v>23.423731468928608</v>
      </c>
      <c r="AY19" t="e">
        <f t="shared" si="30"/>
        <v>#DIV/0!</v>
      </c>
      <c r="AZ19" t="e">
        <f t="shared" si="31"/>
        <v>#DIV/0!</v>
      </c>
      <c r="BA19">
        <f t="shared" si="32"/>
        <v>1.3932606115361569E-2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2000.02</v>
      </c>
      <c r="CC19">
        <f t="shared" si="40"/>
        <v>1681.2167999999999</v>
      </c>
      <c r="CD19">
        <f t="shared" si="41"/>
        <v>0.84059999400005991</v>
      </c>
      <c r="CE19">
        <f t="shared" si="42"/>
        <v>0.19119998800012</v>
      </c>
      <c r="CF19">
        <v>6</v>
      </c>
      <c r="CG19">
        <v>0.5</v>
      </c>
      <c r="CH19" t="s">
        <v>345</v>
      </c>
      <c r="CI19">
        <v>1566748743.0999999</v>
      </c>
      <c r="CJ19">
        <v>170.93700000000001</v>
      </c>
      <c r="CK19">
        <v>200.053</v>
      </c>
      <c r="CL19">
        <v>19.7788</v>
      </c>
      <c r="CM19">
        <v>13.9642</v>
      </c>
      <c r="CN19">
        <v>500.11500000000001</v>
      </c>
      <c r="CO19">
        <v>99.944900000000004</v>
      </c>
      <c r="CP19">
        <v>0.100079</v>
      </c>
      <c r="CQ19">
        <v>26.834199999999999</v>
      </c>
      <c r="CR19">
        <v>26.878399999999999</v>
      </c>
      <c r="CS19">
        <v>999.9</v>
      </c>
      <c r="CT19">
        <v>0</v>
      </c>
      <c r="CU19">
        <v>0</v>
      </c>
      <c r="CV19">
        <v>9988.1200000000008</v>
      </c>
      <c r="CW19">
        <v>0</v>
      </c>
      <c r="CX19">
        <v>546.95000000000005</v>
      </c>
      <c r="CY19">
        <v>-29.115400000000001</v>
      </c>
      <c r="CZ19">
        <v>174.386</v>
      </c>
      <c r="DA19">
        <v>202.886</v>
      </c>
      <c r="DB19">
        <v>5.8146000000000004</v>
      </c>
      <c r="DC19">
        <v>170.51900000000001</v>
      </c>
      <c r="DD19">
        <v>200.053</v>
      </c>
      <c r="DE19">
        <v>19.604800000000001</v>
      </c>
      <c r="DF19">
        <v>13.9642</v>
      </c>
      <c r="DG19">
        <v>1.97679</v>
      </c>
      <c r="DH19">
        <v>1.3956500000000001</v>
      </c>
      <c r="DI19">
        <v>17.259699999999999</v>
      </c>
      <c r="DJ19">
        <v>11.8705</v>
      </c>
      <c r="DK19">
        <v>2000.02</v>
      </c>
      <c r="DL19">
        <v>0.97999800000000004</v>
      </c>
      <c r="DM19">
        <v>2.00018E-2</v>
      </c>
      <c r="DN19">
        <v>0</v>
      </c>
      <c r="DO19">
        <v>2.145</v>
      </c>
      <c r="DP19">
        <v>0</v>
      </c>
      <c r="DQ19">
        <v>16460.5</v>
      </c>
      <c r="DR19">
        <v>16152.8</v>
      </c>
      <c r="DS19">
        <v>42.811999999999998</v>
      </c>
      <c r="DT19">
        <v>44.061999999999998</v>
      </c>
      <c r="DU19">
        <v>43.561999999999998</v>
      </c>
      <c r="DV19">
        <v>42.25</v>
      </c>
      <c r="DW19">
        <v>42</v>
      </c>
      <c r="DX19">
        <v>1960.02</v>
      </c>
      <c r="DY19">
        <v>40</v>
      </c>
      <c r="DZ19">
        <v>0</v>
      </c>
      <c r="EA19">
        <v>1566748738.5</v>
      </c>
      <c r="EB19">
        <v>2.1347529411764699</v>
      </c>
      <c r="EC19">
        <v>-0.97852942357814499</v>
      </c>
      <c r="ED19">
        <v>-473.52941079365701</v>
      </c>
      <c r="EE19">
        <v>16519.8882352941</v>
      </c>
      <c r="EF19">
        <v>10</v>
      </c>
      <c r="EG19">
        <v>1566748698.0999999</v>
      </c>
      <c r="EH19" t="s">
        <v>358</v>
      </c>
      <c r="EI19">
        <v>30</v>
      </c>
      <c r="EJ19">
        <v>0.41799999999999998</v>
      </c>
      <c r="EK19">
        <v>0.17399999999999999</v>
      </c>
      <c r="EL19">
        <v>200</v>
      </c>
      <c r="EM19">
        <v>15</v>
      </c>
      <c r="EN19">
        <v>0.05</v>
      </c>
      <c r="EO19">
        <v>0.02</v>
      </c>
      <c r="EP19">
        <v>22.889576179202201</v>
      </c>
      <c r="EQ19">
        <v>3.09969754828083</v>
      </c>
      <c r="ER19">
        <v>0.32879276553305598</v>
      </c>
      <c r="ES19">
        <v>0</v>
      </c>
      <c r="ET19">
        <v>0.322663829507011</v>
      </c>
      <c r="EU19">
        <v>3.8023027551461003E-2</v>
      </c>
      <c r="EV19">
        <v>4.0814272660230902E-3</v>
      </c>
      <c r="EW19">
        <v>1</v>
      </c>
      <c r="EX19">
        <v>1</v>
      </c>
      <c r="EY19">
        <v>2</v>
      </c>
      <c r="EZ19" t="s">
        <v>355</v>
      </c>
      <c r="FA19">
        <v>2.9507099999999999</v>
      </c>
      <c r="FB19">
        <v>2.7238899999999999</v>
      </c>
      <c r="FC19">
        <v>4.7903000000000001E-2</v>
      </c>
      <c r="FD19">
        <v>5.6243599999999998E-2</v>
      </c>
      <c r="FE19">
        <v>9.7181199999999995E-2</v>
      </c>
      <c r="FF19">
        <v>7.7514200000000005E-2</v>
      </c>
      <c r="FG19">
        <v>25432.3</v>
      </c>
      <c r="FH19">
        <v>22994.1</v>
      </c>
      <c r="FI19">
        <v>24613.9</v>
      </c>
      <c r="FJ19">
        <v>23391.5</v>
      </c>
      <c r="FK19">
        <v>30210.3</v>
      </c>
      <c r="FL19">
        <v>30036.1</v>
      </c>
      <c r="FM19">
        <v>34332.699999999997</v>
      </c>
      <c r="FN19">
        <v>33479.599999999999</v>
      </c>
      <c r="FO19">
        <v>2.0009800000000002</v>
      </c>
      <c r="FP19">
        <v>2.0277500000000002</v>
      </c>
      <c r="FQ19">
        <v>8.5979700000000006E-2</v>
      </c>
      <c r="FR19">
        <v>0</v>
      </c>
      <c r="FS19">
        <v>25.470400000000001</v>
      </c>
      <c r="FT19">
        <v>999.9</v>
      </c>
      <c r="FU19">
        <v>52.881</v>
      </c>
      <c r="FV19">
        <v>29.547000000000001</v>
      </c>
      <c r="FW19">
        <v>21.963000000000001</v>
      </c>
      <c r="FX19">
        <v>59.714799999999997</v>
      </c>
      <c r="FY19">
        <v>40.1843</v>
      </c>
      <c r="FZ19">
        <v>1</v>
      </c>
      <c r="GA19">
        <v>6.8437499999999998E-2</v>
      </c>
      <c r="GB19">
        <v>0.165931</v>
      </c>
      <c r="GC19">
        <v>20.405799999999999</v>
      </c>
      <c r="GD19">
        <v>5.2433500000000004</v>
      </c>
      <c r="GE19">
        <v>12.0219</v>
      </c>
      <c r="GF19">
        <v>4.9577</v>
      </c>
      <c r="GG19">
        <v>3.3055300000000001</v>
      </c>
      <c r="GH19">
        <v>9999</v>
      </c>
      <c r="GI19">
        <v>460</v>
      </c>
      <c r="GJ19">
        <v>9999</v>
      </c>
      <c r="GK19">
        <v>9999</v>
      </c>
      <c r="GL19">
        <v>1.86863</v>
      </c>
      <c r="GM19">
        <v>1.87317</v>
      </c>
      <c r="GN19">
        <v>1.8760699999999999</v>
      </c>
      <c r="GO19">
        <v>1.87836</v>
      </c>
      <c r="GP19">
        <v>1.8707499999999999</v>
      </c>
      <c r="GQ19">
        <v>1.87256</v>
      </c>
      <c r="GR19">
        <v>1.8693500000000001</v>
      </c>
      <c r="GS19">
        <v>1.8736600000000001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0.41799999999999998</v>
      </c>
      <c r="HH19">
        <v>0.17399999999999999</v>
      </c>
      <c r="HI19">
        <v>2</v>
      </c>
      <c r="HJ19">
        <v>507.14699999999999</v>
      </c>
      <c r="HK19">
        <v>517.27499999999998</v>
      </c>
      <c r="HL19">
        <v>25.024899999999999</v>
      </c>
      <c r="HM19">
        <v>28.26</v>
      </c>
      <c r="HN19">
        <v>30</v>
      </c>
      <c r="HO19">
        <v>28.215900000000001</v>
      </c>
      <c r="HP19">
        <v>28.220400000000001</v>
      </c>
      <c r="HQ19">
        <v>12.1028</v>
      </c>
      <c r="HR19">
        <v>39.369300000000003</v>
      </c>
      <c r="HS19">
        <v>0</v>
      </c>
      <c r="HT19">
        <v>25.055399999999999</v>
      </c>
      <c r="HU19">
        <v>200</v>
      </c>
      <c r="HV19">
        <v>13.8018</v>
      </c>
      <c r="HW19">
        <v>102.313</v>
      </c>
      <c r="HX19">
        <v>102.078</v>
      </c>
    </row>
    <row r="20" spans="1:232" x14ac:dyDescent="0.25">
      <c r="A20">
        <v>4</v>
      </c>
      <c r="B20">
        <v>1566748863.5999999</v>
      </c>
      <c r="C20">
        <v>361.5</v>
      </c>
      <c r="D20" t="s">
        <v>359</v>
      </c>
      <c r="E20" t="s">
        <v>360</v>
      </c>
      <c r="G20">
        <v>1566748863.5999999</v>
      </c>
      <c r="H20">
        <f t="shared" si="0"/>
        <v>5.9812278666082075E-3</v>
      </c>
      <c r="I20">
        <f t="shared" si="1"/>
        <v>13.906122312456178</v>
      </c>
      <c r="J20">
        <f t="shared" si="2"/>
        <v>82.734999999999999</v>
      </c>
      <c r="K20">
        <f t="shared" si="3"/>
        <v>22.456592724858307</v>
      </c>
      <c r="L20">
        <f t="shared" si="4"/>
        <v>2.2466603649329122</v>
      </c>
      <c r="M20">
        <f t="shared" si="5"/>
        <v>8.2771882435649999</v>
      </c>
      <c r="N20">
        <f t="shared" si="6"/>
        <v>0.40986312875537562</v>
      </c>
      <c r="O20">
        <f t="shared" si="7"/>
        <v>2.2570581760520589</v>
      </c>
      <c r="P20">
        <f t="shared" si="8"/>
        <v>0.37255851125912398</v>
      </c>
      <c r="Q20">
        <f t="shared" si="9"/>
        <v>0.23591714509666697</v>
      </c>
      <c r="R20">
        <f t="shared" si="10"/>
        <v>321.44065202160033</v>
      </c>
      <c r="S20">
        <f t="shared" si="11"/>
        <v>27.55601895702932</v>
      </c>
      <c r="T20">
        <f t="shared" si="12"/>
        <v>26.8903</v>
      </c>
      <c r="U20">
        <f t="shared" si="13"/>
        <v>3.5561640823304166</v>
      </c>
      <c r="V20">
        <f t="shared" si="14"/>
        <v>55.324445788979773</v>
      </c>
      <c r="W20">
        <f t="shared" si="15"/>
        <v>1.9945587581492998</v>
      </c>
      <c r="X20">
        <f t="shared" si="16"/>
        <v>3.6052033232416067</v>
      </c>
      <c r="Y20">
        <f t="shared" si="17"/>
        <v>1.5616053241811167</v>
      </c>
      <c r="Z20">
        <f t="shared" si="18"/>
        <v>-263.77214891742193</v>
      </c>
      <c r="AA20">
        <f t="shared" si="19"/>
        <v>28.376363754322707</v>
      </c>
      <c r="AB20">
        <f t="shared" si="20"/>
        <v>2.7134323160660334</v>
      </c>
      <c r="AC20">
        <f t="shared" si="21"/>
        <v>88.758299174567128</v>
      </c>
      <c r="AD20">
        <v>-4.1374033851155997E-2</v>
      </c>
      <c r="AE20">
        <v>4.6445977562359103E-2</v>
      </c>
      <c r="AF20">
        <v>3.4678475293195201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52740.372673195612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1681.1748</v>
      </c>
      <c r="AX20">
        <f t="shared" si="29"/>
        <v>13.906122312456178</v>
      </c>
      <c r="AY20" t="e">
        <f t="shared" si="30"/>
        <v>#DIV/0!</v>
      </c>
      <c r="AZ20" t="e">
        <f t="shared" si="31"/>
        <v>#DIV/0!</v>
      </c>
      <c r="BA20">
        <f t="shared" si="32"/>
        <v>8.2716694971017753E-3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1999.97</v>
      </c>
      <c r="CC20">
        <f t="shared" si="40"/>
        <v>1681.1748</v>
      </c>
      <c r="CD20">
        <f t="shared" si="41"/>
        <v>0.84060000900013498</v>
      </c>
      <c r="CE20">
        <f t="shared" si="42"/>
        <v>0.19120001800027001</v>
      </c>
      <c r="CF20">
        <v>6</v>
      </c>
      <c r="CG20">
        <v>0.5</v>
      </c>
      <c r="CH20" t="s">
        <v>345</v>
      </c>
      <c r="CI20">
        <v>1566748863.5999999</v>
      </c>
      <c r="CJ20">
        <v>82.734999999999999</v>
      </c>
      <c r="CK20">
        <v>100.015</v>
      </c>
      <c r="CL20">
        <v>19.936699999999998</v>
      </c>
      <c r="CM20">
        <v>12.902799999999999</v>
      </c>
      <c r="CN20">
        <v>500.03399999999999</v>
      </c>
      <c r="CO20">
        <v>99.944199999999995</v>
      </c>
      <c r="CP20">
        <v>0.100379</v>
      </c>
      <c r="CQ20">
        <v>27.1235</v>
      </c>
      <c r="CR20">
        <v>26.8903</v>
      </c>
      <c r="CS20">
        <v>999.9</v>
      </c>
      <c r="CT20">
        <v>0</v>
      </c>
      <c r="CU20">
        <v>0</v>
      </c>
      <c r="CV20">
        <v>9983.1200000000008</v>
      </c>
      <c r="CW20">
        <v>0</v>
      </c>
      <c r="CX20">
        <v>668.053</v>
      </c>
      <c r="CY20">
        <v>-17.119800000000001</v>
      </c>
      <c r="CZ20">
        <v>84.585700000000003</v>
      </c>
      <c r="DA20">
        <v>101.322</v>
      </c>
      <c r="DB20">
        <v>7.0848399999999998</v>
      </c>
      <c r="DC20">
        <v>82.477000000000004</v>
      </c>
      <c r="DD20">
        <v>100.015</v>
      </c>
      <c r="DE20">
        <v>19.813700000000001</v>
      </c>
      <c r="DF20">
        <v>12.902799999999999</v>
      </c>
      <c r="DG20">
        <v>1.9976499999999999</v>
      </c>
      <c r="DH20">
        <v>1.28956</v>
      </c>
      <c r="DI20">
        <v>17.425699999999999</v>
      </c>
      <c r="DJ20">
        <v>10.6777</v>
      </c>
      <c r="DK20">
        <v>1999.97</v>
      </c>
      <c r="DL20">
        <v>0.97999800000000004</v>
      </c>
      <c r="DM20">
        <v>2.00018E-2</v>
      </c>
      <c r="DN20">
        <v>0</v>
      </c>
      <c r="DO20">
        <v>2.2719999999999998</v>
      </c>
      <c r="DP20">
        <v>0</v>
      </c>
      <c r="DQ20">
        <v>16799.099999999999</v>
      </c>
      <c r="DR20">
        <v>16152.4</v>
      </c>
      <c r="DS20">
        <v>42.811999999999998</v>
      </c>
      <c r="DT20">
        <v>44</v>
      </c>
      <c r="DU20">
        <v>43.561999999999998</v>
      </c>
      <c r="DV20">
        <v>42.25</v>
      </c>
      <c r="DW20">
        <v>42.061999999999998</v>
      </c>
      <c r="DX20">
        <v>1959.97</v>
      </c>
      <c r="DY20">
        <v>40</v>
      </c>
      <c r="DZ20">
        <v>0</v>
      </c>
      <c r="EA20">
        <v>1566748859.0999999</v>
      </c>
      <c r="EB20">
        <v>2.1833117647058802</v>
      </c>
      <c r="EC20">
        <v>-1.1105146918700901</v>
      </c>
      <c r="ED20">
        <v>1058.8480385135899</v>
      </c>
      <c r="EE20">
        <v>16696.035294117599</v>
      </c>
      <c r="EF20">
        <v>10</v>
      </c>
      <c r="EG20">
        <v>1566748900.0999999</v>
      </c>
      <c r="EH20" t="s">
        <v>361</v>
      </c>
      <c r="EI20">
        <v>31</v>
      </c>
      <c r="EJ20">
        <v>0.25800000000000001</v>
      </c>
      <c r="EK20">
        <v>0.123</v>
      </c>
      <c r="EL20">
        <v>100</v>
      </c>
      <c r="EM20">
        <v>13</v>
      </c>
      <c r="EN20">
        <v>0.05</v>
      </c>
      <c r="EO20">
        <v>0.01</v>
      </c>
      <c r="EP20">
        <v>13.530307577538901</v>
      </c>
      <c r="EQ20">
        <v>1.3220135562220501</v>
      </c>
      <c r="ER20">
        <v>0.141126386601196</v>
      </c>
      <c r="ES20">
        <v>0</v>
      </c>
      <c r="ET20">
        <v>0.40229743450932198</v>
      </c>
      <c r="EU20">
        <v>6.5714986970595302E-2</v>
      </c>
      <c r="EV20">
        <v>6.9792302989594296E-3</v>
      </c>
      <c r="EW20">
        <v>1</v>
      </c>
      <c r="EX20">
        <v>1</v>
      </c>
      <c r="EY20">
        <v>2</v>
      </c>
      <c r="EZ20" t="s">
        <v>355</v>
      </c>
      <c r="FA20">
        <v>2.95052</v>
      </c>
      <c r="FB20">
        <v>2.7241399999999998</v>
      </c>
      <c r="FC20">
        <v>2.4111400000000002E-2</v>
      </c>
      <c r="FD20">
        <v>2.9608200000000001E-2</v>
      </c>
      <c r="FE20">
        <v>9.7920199999999999E-2</v>
      </c>
      <c r="FF20">
        <v>7.3104199999999994E-2</v>
      </c>
      <c r="FG20">
        <v>26069.1</v>
      </c>
      <c r="FH20">
        <v>23644.400000000001</v>
      </c>
      <c r="FI20">
        <v>24615.1</v>
      </c>
      <c r="FJ20">
        <v>23392.799999999999</v>
      </c>
      <c r="FK20">
        <v>30186.7</v>
      </c>
      <c r="FL20">
        <v>30181.4</v>
      </c>
      <c r="FM20">
        <v>34334.5</v>
      </c>
      <c r="FN20">
        <v>33481.4</v>
      </c>
      <c r="FO20">
        <v>2.00223</v>
      </c>
      <c r="FP20">
        <v>2.02583</v>
      </c>
      <c r="FQ20">
        <v>8.9172299999999996E-2</v>
      </c>
      <c r="FR20">
        <v>0</v>
      </c>
      <c r="FS20">
        <v>25.43</v>
      </c>
      <c r="FT20">
        <v>999.9</v>
      </c>
      <c r="FU20">
        <v>52.747</v>
      </c>
      <c r="FV20">
        <v>29.588000000000001</v>
      </c>
      <c r="FW20">
        <v>21.959599999999998</v>
      </c>
      <c r="FX20">
        <v>59.954799999999999</v>
      </c>
      <c r="FY20">
        <v>40.384599999999999</v>
      </c>
      <c r="FZ20">
        <v>1</v>
      </c>
      <c r="GA20">
        <v>6.6369399999999995E-2</v>
      </c>
      <c r="GB20">
        <v>9.9063200000000004E-2</v>
      </c>
      <c r="GC20">
        <v>20.4055</v>
      </c>
      <c r="GD20">
        <v>5.2430500000000002</v>
      </c>
      <c r="GE20">
        <v>12.0219</v>
      </c>
      <c r="GF20">
        <v>4.9573499999999999</v>
      </c>
      <c r="GG20">
        <v>3.3048000000000002</v>
      </c>
      <c r="GH20">
        <v>9999</v>
      </c>
      <c r="GI20">
        <v>460.1</v>
      </c>
      <c r="GJ20">
        <v>9999</v>
      </c>
      <c r="GK20">
        <v>9999</v>
      </c>
      <c r="GL20">
        <v>1.86859</v>
      </c>
      <c r="GM20">
        <v>1.87317</v>
      </c>
      <c r="GN20">
        <v>1.8760600000000001</v>
      </c>
      <c r="GO20">
        <v>1.87836</v>
      </c>
      <c r="GP20">
        <v>1.87073</v>
      </c>
      <c r="GQ20">
        <v>1.87256</v>
      </c>
      <c r="GR20">
        <v>1.8693500000000001</v>
      </c>
      <c r="GS20">
        <v>1.87365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0.25800000000000001</v>
      </c>
      <c r="HH20">
        <v>0.123</v>
      </c>
      <c r="HI20">
        <v>2</v>
      </c>
      <c r="HJ20">
        <v>508.08199999999999</v>
      </c>
      <c r="HK20">
        <v>516.154</v>
      </c>
      <c r="HL20">
        <v>25.3842</v>
      </c>
      <c r="HM20">
        <v>28.2407</v>
      </c>
      <c r="HN20">
        <v>29.999600000000001</v>
      </c>
      <c r="HO20">
        <v>28.233699999999999</v>
      </c>
      <c r="HP20">
        <v>28.241199999999999</v>
      </c>
      <c r="HQ20">
        <v>7.5440100000000001</v>
      </c>
      <c r="HR20">
        <v>44.287399999999998</v>
      </c>
      <c r="HS20">
        <v>0</v>
      </c>
      <c r="HT20">
        <v>25.3979</v>
      </c>
      <c r="HU20">
        <v>100</v>
      </c>
      <c r="HV20">
        <v>12.7636</v>
      </c>
      <c r="HW20">
        <v>102.318</v>
      </c>
      <c r="HX20">
        <v>102.083</v>
      </c>
    </row>
    <row r="21" spans="1:232" x14ac:dyDescent="0.25">
      <c r="A21">
        <v>5</v>
      </c>
      <c r="B21">
        <v>1566748968.5999999</v>
      </c>
      <c r="C21">
        <v>466.5</v>
      </c>
      <c r="D21" t="s">
        <v>362</v>
      </c>
      <c r="E21" t="s">
        <v>363</v>
      </c>
      <c r="G21">
        <v>1566748968.5999999</v>
      </c>
      <c r="H21">
        <f t="shared" si="0"/>
        <v>6.5125561355156777E-3</v>
      </c>
      <c r="I21">
        <f t="shared" si="1"/>
        <v>0.6716767124212577</v>
      </c>
      <c r="J21">
        <f t="shared" si="2"/>
        <v>3.9138099999999998</v>
      </c>
      <c r="K21">
        <f t="shared" si="3"/>
        <v>1.2366052440639412</v>
      </c>
      <c r="L21">
        <f t="shared" si="4"/>
        <v>0.123717372386069</v>
      </c>
      <c r="M21">
        <f t="shared" si="5"/>
        <v>0.39156092175951002</v>
      </c>
      <c r="N21">
        <f t="shared" si="6"/>
        <v>0.45017092228396938</v>
      </c>
      <c r="O21">
        <f t="shared" si="7"/>
        <v>2.2590008131412338</v>
      </c>
      <c r="P21">
        <f t="shared" si="8"/>
        <v>0.40562894287363832</v>
      </c>
      <c r="Q21">
        <f t="shared" si="9"/>
        <v>0.25715175318356992</v>
      </c>
      <c r="R21">
        <f t="shared" si="10"/>
        <v>321.46036565526049</v>
      </c>
      <c r="S21">
        <f t="shared" si="11"/>
        <v>27.479004082717701</v>
      </c>
      <c r="T21">
        <f t="shared" si="12"/>
        <v>26.979099999999999</v>
      </c>
      <c r="U21">
        <f t="shared" si="13"/>
        <v>3.5747685961228162</v>
      </c>
      <c r="V21">
        <f t="shared" si="14"/>
        <v>55.522831302228916</v>
      </c>
      <c r="W21">
        <f t="shared" si="15"/>
        <v>2.0133451295981999</v>
      </c>
      <c r="X21">
        <f t="shared" si="16"/>
        <v>3.6261571724231865</v>
      </c>
      <c r="Y21">
        <f t="shared" si="17"/>
        <v>1.5614234665246163</v>
      </c>
      <c r="Z21">
        <f t="shared" si="18"/>
        <v>-287.20372557624137</v>
      </c>
      <c r="AA21">
        <f t="shared" si="19"/>
        <v>29.618659647018873</v>
      </c>
      <c r="AB21">
        <f t="shared" si="20"/>
        <v>2.8324439098396619</v>
      </c>
      <c r="AC21">
        <f t="shared" si="21"/>
        <v>66.707743635877634</v>
      </c>
      <c r="AD21">
        <v>-4.14265020237694E-2</v>
      </c>
      <c r="AE21">
        <v>4.6504877682581998E-2</v>
      </c>
      <c r="AF21">
        <v>3.4713256199014402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52787.19370882713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1681.2758999999999</v>
      </c>
      <c r="AX21">
        <f t="shared" si="29"/>
        <v>0.6716767124212577</v>
      </c>
      <c r="AY21" t="e">
        <f t="shared" si="30"/>
        <v>#DIV/0!</v>
      </c>
      <c r="AZ21" t="e">
        <f t="shared" si="31"/>
        <v>#DIV/0!</v>
      </c>
      <c r="BA21">
        <f t="shared" si="32"/>
        <v>3.9950415777758892E-4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2000.09</v>
      </c>
      <c r="CC21">
        <f t="shared" si="40"/>
        <v>1681.2758999999999</v>
      </c>
      <c r="CD21">
        <f t="shared" si="41"/>
        <v>0.84060012299446518</v>
      </c>
      <c r="CE21">
        <f t="shared" si="42"/>
        <v>0.19120024598893051</v>
      </c>
      <c r="CF21">
        <v>6</v>
      </c>
      <c r="CG21">
        <v>0.5</v>
      </c>
      <c r="CH21" t="s">
        <v>345</v>
      </c>
      <c r="CI21">
        <v>1566748968.5999999</v>
      </c>
      <c r="CJ21">
        <v>3.9138099999999998</v>
      </c>
      <c r="CK21">
        <v>4.7503000000000002</v>
      </c>
      <c r="CL21">
        <v>20.124199999999998</v>
      </c>
      <c r="CM21">
        <v>12.4674</v>
      </c>
      <c r="CN21">
        <v>500.065</v>
      </c>
      <c r="CO21">
        <v>99.945800000000006</v>
      </c>
      <c r="CP21">
        <v>0.100171</v>
      </c>
      <c r="CQ21">
        <v>27.222300000000001</v>
      </c>
      <c r="CR21">
        <v>26.979099999999999</v>
      </c>
      <c r="CS21">
        <v>999.9</v>
      </c>
      <c r="CT21">
        <v>0</v>
      </c>
      <c r="CU21">
        <v>0</v>
      </c>
      <c r="CV21">
        <v>9995.6200000000008</v>
      </c>
      <c r="CW21">
        <v>0</v>
      </c>
      <c r="CX21">
        <v>400.58100000000002</v>
      </c>
      <c r="CY21">
        <v>-0.78549199999999997</v>
      </c>
      <c r="CZ21">
        <v>4.0462800000000003</v>
      </c>
      <c r="DA21">
        <v>4.81027</v>
      </c>
      <c r="DB21">
        <v>7.6677099999999996</v>
      </c>
      <c r="DC21">
        <v>3.7068099999999999</v>
      </c>
      <c r="DD21">
        <v>4.7503000000000002</v>
      </c>
      <c r="DE21">
        <v>20.0122</v>
      </c>
      <c r="DF21">
        <v>12.4674</v>
      </c>
      <c r="DG21">
        <v>2.0124200000000001</v>
      </c>
      <c r="DH21">
        <v>1.24607</v>
      </c>
      <c r="DI21">
        <v>17.542400000000001</v>
      </c>
      <c r="DJ21">
        <v>10.163600000000001</v>
      </c>
      <c r="DK21">
        <v>2000.09</v>
      </c>
      <c r="DL21">
        <v>0.97999800000000004</v>
      </c>
      <c r="DM21">
        <v>2.00018E-2</v>
      </c>
      <c r="DN21">
        <v>0</v>
      </c>
      <c r="DO21">
        <v>2.0796999999999999</v>
      </c>
      <c r="DP21">
        <v>0</v>
      </c>
      <c r="DQ21">
        <v>17179.2</v>
      </c>
      <c r="DR21">
        <v>16153.4</v>
      </c>
      <c r="DS21">
        <v>42.875</v>
      </c>
      <c r="DT21">
        <v>44.125</v>
      </c>
      <c r="DU21">
        <v>43.561999999999998</v>
      </c>
      <c r="DV21">
        <v>42.25</v>
      </c>
      <c r="DW21">
        <v>42.125</v>
      </c>
      <c r="DX21">
        <v>1960.08</v>
      </c>
      <c r="DY21">
        <v>40.01</v>
      </c>
      <c r="DZ21">
        <v>0</v>
      </c>
      <c r="EA21">
        <v>1566748964.0999999</v>
      </c>
      <c r="EB21">
        <v>2.1779117647058799</v>
      </c>
      <c r="EC21">
        <v>-1.39178919614909</v>
      </c>
      <c r="ED21">
        <v>-84.117647827455201</v>
      </c>
      <c r="EE21">
        <v>17182.311764705901</v>
      </c>
      <c r="EF21">
        <v>10</v>
      </c>
      <c r="EG21">
        <v>1566749002.0999999</v>
      </c>
      <c r="EH21" t="s">
        <v>364</v>
      </c>
      <c r="EI21">
        <v>32</v>
      </c>
      <c r="EJ21">
        <v>0.20699999999999999</v>
      </c>
      <c r="EK21">
        <v>0.112</v>
      </c>
      <c r="EL21">
        <v>5</v>
      </c>
      <c r="EM21">
        <v>12</v>
      </c>
      <c r="EN21">
        <v>0.14000000000000001</v>
      </c>
      <c r="EO21">
        <v>0.02</v>
      </c>
      <c r="EP21">
        <v>0.62424906575676997</v>
      </c>
      <c r="EQ21">
        <v>0.27864919845692099</v>
      </c>
      <c r="ER21">
        <v>3.61752746726706E-2</v>
      </c>
      <c r="ES21">
        <v>1</v>
      </c>
      <c r="ET21">
        <v>0.44603156217617801</v>
      </c>
      <c r="EU21">
        <v>3.0016684786758101E-2</v>
      </c>
      <c r="EV21">
        <v>3.2980577634018401E-3</v>
      </c>
      <c r="EW21">
        <v>1</v>
      </c>
      <c r="EX21">
        <v>2</v>
      </c>
      <c r="EY21">
        <v>2</v>
      </c>
      <c r="EZ21" t="s">
        <v>347</v>
      </c>
      <c r="FA21">
        <v>2.9506100000000002</v>
      </c>
      <c r="FB21">
        <v>2.7240500000000001</v>
      </c>
      <c r="FC21">
        <v>1.0994100000000001E-3</v>
      </c>
      <c r="FD21">
        <v>1.43918E-3</v>
      </c>
      <c r="FE21">
        <v>9.8623799999999998E-2</v>
      </c>
      <c r="FF21">
        <v>7.1256600000000003E-2</v>
      </c>
      <c r="FG21">
        <v>26684.5</v>
      </c>
      <c r="FH21">
        <v>24331.1</v>
      </c>
      <c r="FI21">
        <v>24615.8</v>
      </c>
      <c r="FJ21">
        <v>23393.200000000001</v>
      </c>
      <c r="FK21">
        <v>30163.3</v>
      </c>
      <c r="FL21">
        <v>30242.2</v>
      </c>
      <c r="FM21">
        <v>34335.1</v>
      </c>
      <c r="FN21">
        <v>33482.199999999997</v>
      </c>
      <c r="FO21">
        <v>2.0035699999999999</v>
      </c>
      <c r="FP21">
        <v>2.0236000000000001</v>
      </c>
      <c r="FQ21">
        <v>8.00453E-2</v>
      </c>
      <c r="FR21">
        <v>0</v>
      </c>
      <c r="FS21">
        <v>25.668600000000001</v>
      </c>
      <c r="FT21">
        <v>999.9</v>
      </c>
      <c r="FU21">
        <v>52.649000000000001</v>
      </c>
      <c r="FV21">
        <v>29.617999999999999</v>
      </c>
      <c r="FW21">
        <v>21.955500000000001</v>
      </c>
      <c r="FX21">
        <v>59.924799999999998</v>
      </c>
      <c r="FY21">
        <v>40.468800000000002</v>
      </c>
      <c r="FZ21">
        <v>1</v>
      </c>
      <c r="GA21">
        <v>6.6006099999999998E-2</v>
      </c>
      <c r="GB21">
        <v>0.392737</v>
      </c>
      <c r="GC21">
        <v>20.405100000000001</v>
      </c>
      <c r="GD21">
        <v>5.2457399999999996</v>
      </c>
      <c r="GE21">
        <v>12.0219</v>
      </c>
      <c r="GF21">
        <v>4.9577999999999998</v>
      </c>
      <c r="GG21">
        <v>3.3055500000000002</v>
      </c>
      <c r="GH21">
        <v>9999</v>
      </c>
      <c r="GI21">
        <v>460.1</v>
      </c>
      <c r="GJ21">
        <v>9999</v>
      </c>
      <c r="GK21">
        <v>9999</v>
      </c>
      <c r="GL21">
        <v>1.8686499999999999</v>
      </c>
      <c r="GM21">
        <v>1.87317</v>
      </c>
      <c r="GN21">
        <v>1.8760699999999999</v>
      </c>
      <c r="GO21">
        <v>1.87836</v>
      </c>
      <c r="GP21">
        <v>1.87076</v>
      </c>
      <c r="GQ21">
        <v>1.87256</v>
      </c>
      <c r="GR21">
        <v>1.8693500000000001</v>
      </c>
      <c r="GS21">
        <v>1.87371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0.20699999999999999</v>
      </c>
      <c r="HH21">
        <v>0.112</v>
      </c>
      <c r="HI21">
        <v>2</v>
      </c>
      <c r="HJ21">
        <v>509.01600000000002</v>
      </c>
      <c r="HK21">
        <v>514.77099999999996</v>
      </c>
      <c r="HL21">
        <v>25.191700000000001</v>
      </c>
      <c r="HM21">
        <v>28.238299999999999</v>
      </c>
      <c r="HN21">
        <v>30.0001</v>
      </c>
      <c r="HO21">
        <v>28.243200000000002</v>
      </c>
      <c r="HP21">
        <v>28.255600000000001</v>
      </c>
      <c r="HQ21">
        <v>0</v>
      </c>
      <c r="HR21">
        <v>45.912300000000002</v>
      </c>
      <c r="HS21">
        <v>0</v>
      </c>
      <c r="HT21">
        <v>25.188800000000001</v>
      </c>
      <c r="HU21">
        <v>0</v>
      </c>
      <c r="HV21">
        <v>12.356</v>
      </c>
      <c r="HW21">
        <v>102.32</v>
      </c>
      <c r="HX21">
        <v>102.08499999999999</v>
      </c>
    </row>
    <row r="22" spans="1:232" x14ac:dyDescent="0.25">
      <c r="A22">
        <v>7</v>
      </c>
      <c r="B22">
        <v>1566749278.5999999</v>
      </c>
      <c r="C22">
        <v>776.5</v>
      </c>
      <c r="D22" t="s">
        <v>368</v>
      </c>
      <c r="E22" t="s">
        <v>369</v>
      </c>
      <c r="G22">
        <v>1566749278.5999999</v>
      </c>
      <c r="H22">
        <f t="shared" si="0"/>
        <v>5.9501335080309825E-3</v>
      </c>
      <c r="I22">
        <f t="shared" si="1"/>
        <v>36.339845839914432</v>
      </c>
      <c r="J22">
        <f t="shared" si="2"/>
        <v>353.86200000000002</v>
      </c>
      <c r="K22">
        <f t="shared" si="3"/>
        <v>190.19808826295582</v>
      </c>
      <c r="L22">
        <f t="shared" si="4"/>
        <v>19.027997995183831</v>
      </c>
      <c r="M22">
        <f t="shared" si="5"/>
        <v>35.401435882272004</v>
      </c>
      <c r="N22">
        <f t="shared" si="6"/>
        <v>0.40232248571677237</v>
      </c>
      <c r="O22">
        <f t="shared" si="7"/>
        <v>2.2592462104596382</v>
      </c>
      <c r="P22">
        <f t="shared" si="8"/>
        <v>0.36634494030069742</v>
      </c>
      <c r="Q22">
        <f t="shared" si="9"/>
        <v>0.23192932710590131</v>
      </c>
      <c r="R22">
        <f t="shared" si="10"/>
        <v>321.45502719092002</v>
      </c>
      <c r="S22">
        <f t="shared" si="11"/>
        <v>27.885796228080043</v>
      </c>
      <c r="T22">
        <f t="shared" si="12"/>
        <v>27.087199999999999</v>
      </c>
      <c r="U22">
        <f t="shared" si="13"/>
        <v>3.5975312847341132</v>
      </c>
      <c r="V22">
        <f t="shared" si="14"/>
        <v>54.94173625732607</v>
      </c>
      <c r="W22">
        <f t="shared" si="15"/>
        <v>2.0182486031328</v>
      </c>
      <c r="X22">
        <f t="shared" si="16"/>
        <v>3.6734343335640065</v>
      </c>
      <c r="Y22">
        <f t="shared" si="17"/>
        <v>1.5792826816013132</v>
      </c>
      <c r="Z22">
        <f t="shared" si="18"/>
        <v>-262.40088770416634</v>
      </c>
      <c r="AA22">
        <f t="shared" si="19"/>
        <v>43.385331580934611</v>
      </c>
      <c r="AB22">
        <f t="shared" si="20"/>
        <v>4.1553361034604652</v>
      </c>
      <c r="AC22">
        <f t="shared" si="21"/>
        <v>106.59480717114874</v>
      </c>
      <c r="AD22">
        <v>-4.1433132829499397E-2</v>
      </c>
      <c r="AE22">
        <v>4.6512321342904402E-2</v>
      </c>
      <c r="AF22">
        <v>3.47176506426419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52756.385261700801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1681.2504059998498</v>
      </c>
      <c r="AX22">
        <f t="shared" si="29"/>
        <v>36.339845839914432</v>
      </c>
      <c r="AY22" t="e">
        <f t="shared" si="30"/>
        <v>#DIV/0!</v>
      </c>
      <c r="AZ22" t="e">
        <f t="shared" si="31"/>
        <v>#DIV/0!</v>
      </c>
      <c r="BA22">
        <f t="shared" si="32"/>
        <v>2.1614772975060134E-2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2000.06</v>
      </c>
      <c r="CC22">
        <f t="shared" si="40"/>
        <v>1681.2504059998498</v>
      </c>
      <c r="CD22">
        <f t="shared" si="41"/>
        <v>0.84059998500037492</v>
      </c>
      <c r="CE22">
        <f t="shared" si="42"/>
        <v>0.19119997000074998</v>
      </c>
      <c r="CF22">
        <v>6</v>
      </c>
      <c r="CG22">
        <v>0.5</v>
      </c>
      <c r="CH22" t="s">
        <v>345</v>
      </c>
      <c r="CI22">
        <v>1566749278.5999999</v>
      </c>
      <c r="CJ22">
        <v>353.86200000000002</v>
      </c>
      <c r="CK22">
        <v>399.99700000000001</v>
      </c>
      <c r="CL22">
        <v>20.1738</v>
      </c>
      <c r="CM22">
        <v>13.1776</v>
      </c>
      <c r="CN22">
        <v>499.99400000000003</v>
      </c>
      <c r="CO22">
        <v>99.942999999999998</v>
      </c>
      <c r="CP22">
        <v>0.10005600000000001</v>
      </c>
      <c r="CQ22">
        <v>27.4434</v>
      </c>
      <c r="CR22">
        <v>27.087199999999999</v>
      </c>
      <c r="CS22">
        <v>999.9</v>
      </c>
      <c r="CT22">
        <v>0</v>
      </c>
      <c r="CU22">
        <v>0</v>
      </c>
      <c r="CV22">
        <v>9997.5</v>
      </c>
      <c r="CW22">
        <v>0</v>
      </c>
      <c r="CX22">
        <v>1010.64</v>
      </c>
      <c r="CY22">
        <v>-46.136000000000003</v>
      </c>
      <c r="CZ22">
        <v>361.14699999999999</v>
      </c>
      <c r="DA22">
        <v>405.339</v>
      </c>
      <c r="DB22">
        <v>6.9961900000000004</v>
      </c>
      <c r="DC22">
        <v>352.74200000000002</v>
      </c>
      <c r="DD22">
        <v>399.99700000000001</v>
      </c>
      <c r="DE22">
        <v>20.043800000000001</v>
      </c>
      <c r="DF22">
        <v>13.1776</v>
      </c>
      <c r="DG22">
        <v>2.0162300000000002</v>
      </c>
      <c r="DH22">
        <v>1.31701</v>
      </c>
      <c r="DI22">
        <v>17.572299999999998</v>
      </c>
      <c r="DJ22">
        <v>10.994300000000001</v>
      </c>
      <c r="DK22">
        <v>2000.06</v>
      </c>
      <c r="DL22">
        <v>0.97999800000000004</v>
      </c>
      <c r="DM22">
        <v>2.00018E-2</v>
      </c>
      <c r="DN22">
        <v>0</v>
      </c>
      <c r="DO22">
        <v>2.2812000000000001</v>
      </c>
      <c r="DP22">
        <v>0</v>
      </c>
      <c r="DQ22">
        <v>16650.599999999999</v>
      </c>
      <c r="DR22">
        <v>16153.1</v>
      </c>
      <c r="DS22">
        <v>42.75</v>
      </c>
      <c r="DT22">
        <v>43.875</v>
      </c>
      <c r="DU22">
        <v>43.436999999999998</v>
      </c>
      <c r="DV22">
        <v>42</v>
      </c>
      <c r="DW22">
        <v>41.936999999999998</v>
      </c>
      <c r="DX22">
        <v>1960.05</v>
      </c>
      <c r="DY22">
        <v>40</v>
      </c>
      <c r="DZ22">
        <v>0</v>
      </c>
      <c r="EA22">
        <v>1566749273.7</v>
      </c>
      <c r="EB22">
        <v>2.14205882352941</v>
      </c>
      <c r="EC22">
        <v>1.2473039545765101</v>
      </c>
      <c r="ED22">
        <v>442.23039081186801</v>
      </c>
      <c r="EE22">
        <v>16600.5470588235</v>
      </c>
      <c r="EF22">
        <v>10</v>
      </c>
      <c r="EG22">
        <v>1566749230.0999999</v>
      </c>
      <c r="EH22" t="s">
        <v>370</v>
      </c>
      <c r="EI22">
        <v>34</v>
      </c>
      <c r="EJ22">
        <v>1.1200000000000001</v>
      </c>
      <c r="EK22">
        <v>0.13</v>
      </c>
      <c r="EL22">
        <v>400</v>
      </c>
      <c r="EM22">
        <v>13</v>
      </c>
      <c r="EN22">
        <v>0.05</v>
      </c>
      <c r="EO22">
        <v>0.01</v>
      </c>
      <c r="EP22">
        <v>36.19219264689</v>
      </c>
      <c r="EQ22">
        <v>1.0579338787032999</v>
      </c>
      <c r="ER22">
        <v>0.115419758442319</v>
      </c>
      <c r="ES22">
        <v>0</v>
      </c>
      <c r="ET22">
        <v>0.40802770187952397</v>
      </c>
      <c r="EU22">
        <v>-4.1920761127217099E-2</v>
      </c>
      <c r="EV22">
        <v>4.5416562366319404E-3</v>
      </c>
      <c r="EW22">
        <v>1</v>
      </c>
      <c r="EX22">
        <v>1</v>
      </c>
      <c r="EY22">
        <v>2</v>
      </c>
      <c r="EZ22" t="s">
        <v>355</v>
      </c>
      <c r="FA22">
        <v>2.9506199999999998</v>
      </c>
      <c r="FB22">
        <v>2.7239399999999998</v>
      </c>
      <c r="FC22">
        <v>8.9126999999999998E-2</v>
      </c>
      <c r="FD22">
        <v>9.9779699999999999E-2</v>
      </c>
      <c r="FE22">
        <v>9.8763799999999999E-2</v>
      </c>
      <c r="FF22">
        <v>7.4276900000000007E-2</v>
      </c>
      <c r="FG22">
        <v>24343.7</v>
      </c>
      <c r="FH22">
        <v>21944.5</v>
      </c>
      <c r="FI22">
        <v>24625.8</v>
      </c>
      <c r="FJ22">
        <v>23402.7</v>
      </c>
      <c r="FK22">
        <v>30171.5</v>
      </c>
      <c r="FL22">
        <v>30157.200000000001</v>
      </c>
      <c r="FM22">
        <v>34349.300000000003</v>
      </c>
      <c r="FN22">
        <v>33496.6</v>
      </c>
      <c r="FO22">
        <v>2.0040499999999999</v>
      </c>
      <c r="FP22">
        <v>2.0287700000000002</v>
      </c>
      <c r="FQ22">
        <v>9.6134800000000006E-2</v>
      </c>
      <c r="FR22">
        <v>0</v>
      </c>
      <c r="FS22">
        <v>25.513200000000001</v>
      </c>
      <c r="FT22">
        <v>999.9</v>
      </c>
      <c r="FU22">
        <v>52.429000000000002</v>
      </c>
      <c r="FV22">
        <v>29.719000000000001</v>
      </c>
      <c r="FW22">
        <v>21.993200000000002</v>
      </c>
      <c r="FX22">
        <v>60.364800000000002</v>
      </c>
      <c r="FY22">
        <v>40.468800000000002</v>
      </c>
      <c r="FZ22">
        <v>1</v>
      </c>
      <c r="GA22">
        <v>5.4298800000000001E-2</v>
      </c>
      <c r="GB22">
        <v>1.6704699999999999</v>
      </c>
      <c r="GC22">
        <v>20.396000000000001</v>
      </c>
      <c r="GD22">
        <v>5.24559</v>
      </c>
      <c r="GE22">
        <v>12.0219</v>
      </c>
      <c r="GF22">
        <v>4.9578499999999996</v>
      </c>
      <c r="GG22">
        <v>3.3051499999999998</v>
      </c>
      <c r="GH22">
        <v>9999</v>
      </c>
      <c r="GI22">
        <v>460.2</v>
      </c>
      <c r="GJ22">
        <v>9999</v>
      </c>
      <c r="GK22">
        <v>9999</v>
      </c>
      <c r="GL22">
        <v>1.8686</v>
      </c>
      <c r="GM22">
        <v>1.87317</v>
      </c>
      <c r="GN22">
        <v>1.8760600000000001</v>
      </c>
      <c r="GO22">
        <v>1.87836</v>
      </c>
      <c r="GP22">
        <v>1.8707499999999999</v>
      </c>
      <c r="GQ22">
        <v>1.87256</v>
      </c>
      <c r="GR22">
        <v>1.8693500000000001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1.1200000000000001</v>
      </c>
      <c r="HH22">
        <v>0.13</v>
      </c>
      <c r="HI22">
        <v>2</v>
      </c>
      <c r="HJ22">
        <v>508.21</v>
      </c>
      <c r="HK22">
        <v>517.13599999999997</v>
      </c>
      <c r="HL22">
        <v>24.762799999999999</v>
      </c>
      <c r="HM22">
        <v>28.048999999999999</v>
      </c>
      <c r="HN22">
        <v>29.9999</v>
      </c>
      <c r="HO22">
        <v>28.111499999999999</v>
      </c>
      <c r="HP22">
        <v>28.128799999999998</v>
      </c>
      <c r="HQ22">
        <v>20.7545</v>
      </c>
      <c r="HR22">
        <v>42.632599999999996</v>
      </c>
      <c r="HS22">
        <v>0</v>
      </c>
      <c r="HT22">
        <v>24.757300000000001</v>
      </c>
      <c r="HU22">
        <v>400</v>
      </c>
      <c r="HV22">
        <v>13.2828</v>
      </c>
      <c r="HW22">
        <v>102.36199999999999</v>
      </c>
      <c r="HX22">
        <v>102.128</v>
      </c>
    </row>
    <row r="23" spans="1:232" x14ac:dyDescent="0.25">
      <c r="A23">
        <v>8</v>
      </c>
      <c r="B23">
        <v>1566749378.0999999</v>
      </c>
      <c r="C23">
        <v>876</v>
      </c>
      <c r="D23" t="s">
        <v>371</v>
      </c>
      <c r="E23" t="s">
        <v>372</v>
      </c>
      <c r="G23">
        <v>1566749378.0999999</v>
      </c>
      <c r="H23">
        <f t="shared" si="0"/>
        <v>5.6140734772685405E-3</v>
      </c>
      <c r="I23">
        <f t="shared" si="1"/>
        <v>38.32405832844541</v>
      </c>
      <c r="J23">
        <f t="shared" si="2"/>
        <v>451.04500000000002</v>
      </c>
      <c r="K23">
        <f t="shared" si="3"/>
        <v>267.60328689546424</v>
      </c>
      <c r="L23">
        <f t="shared" si="4"/>
        <v>26.770902632023169</v>
      </c>
      <c r="M23">
        <f t="shared" si="5"/>
        <v>45.122322366607499</v>
      </c>
      <c r="N23">
        <f t="shared" si="6"/>
        <v>0.37983868749271338</v>
      </c>
      <c r="O23">
        <f t="shared" si="7"/>
        <v>2.2588105997291876</v>
      </c>
      <c r="P23">
        <f t="shared" si="8"/>
        <v>0.34759193849450537</v>
      </c>
      <c r="Q23">
        <f t="shared" si="9"/>
        <v>0.2199136160973853</v>
      </c>
      <c r="R23">
        <f t="shared" si="10"/>
        <v>321.44224801440009</v>
      </c>
      <c r="S23">
        <f t="shared" si="11"/>
        <v>27.766833048013975</v>
      </c>
      <c r="T23">
        <f t="shared" si="12"/>
        <v>27.006699999999999</v>
      </c>
      <c r="U23">
        <f t="shared" si="13"/>
        <v>3.5805683611839085</v>
      </c>
      <c r="V23">
        <f t="shared" si="14"/>
        <v>55.458293329916806</v>
      </c>
      <c r="W23">
        <f t="shared" si="15"/>
        <v>2.0099438854852498</v>
      </c>
      <c r="X23">
        <f t="shared" si="16"/>
        <v>3.6242440306055936</v>
      </c>
      <c r="Y23">
        <f t="shared" si="17"/>
        <v>1.5706244756986587</v>
      </c>
      <c r="Z23">
        <f t="shared" si="18"/>
        <v>-247.58064034754264</v>
      </c>
      <c r="AA23">
        <f t="shared" si="19"/>
        <v>25.15912759106736</v>
      </c>
      <c r="AB23">
        <f t="shared" si="20"/>
        <v>2.4064033324794956</v>
      </c>
      <c r="AC23">
        <f t="shared" si="21"/>
        <v>101.42713859040431</v>
      </c>
      <c r="AD23">
        <v>-4.1421362778596003E-2</v>
      </c>
      <c r="AE23">
        <v>4.64991084296522E-2</v>
      </c>
      <c r="AF23">
        <v>3.4709850091807302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52782.360834318075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1681.1831999999999</v>
      </c>
      <c r="AX23">
        <f t="shared" si="29"/>
        <v>38.32405832844541</v>
      </c>
      <c r="AY23" t="e">
        <f t="shared" si="30"/>
        <v>#DIV/0!</v>
      </c>
      <c r="AZ23" t="e">
        <f t="shared" si="31"/>
        <v>#DIV/0!</v>
      </c>
      <c r="BA23">
        <f t="shared" si="32"/>
        <v>2.2795884665303228E-2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1999.98</v>
      </c>
      <c r="CC23">
        <f t="shared" si="40"/>
        <v>1681.1831999999999</v>
      </c>
      <c r="CD23">
        <f t="shared" si="41"/>
        <v>0.84060000600006002</v>
      </c>
      <c r="CE23">
        <f t="shared" si="42"/>
        <v>0.19120001200011999</v>
      </c>
      <c r="CF23">
        <v>6</v>
      </c>
      <c r="CG23">
        <v>0.5</v>
      </c>
      <c r="CH23" t="s">
        <v>345</v>
      </c>
      <c r="CI23">
        <v>1566749378.0999999</v>
      </c>
      <c r="CJ23">
        <v>451.04500000000002</v>
      </c>
      <c r="CK23">
        <v>500.07299999999998</v>
      </c>
      <c r="CL23">
        <v>20.0915</v>
      </c>
      <c r="CM23">
        <v>13.4899</v>
      </c>
      <c r="CN23">
        <v>499.995</v>
      </c>
      <c r="CO23">
        <v>99.939599999999999</v>
      </c>
      <c r="CP23">
        <v>9.9913500000000002E-2</v>
      </c>
      <c r="CQ23">
        <v>27.2133</v>
      </c>
      <c r="CR23">
        <v>27.006699999999999</v>
      </c>
      <c r="CS23">
        <v>999.9</v>
      </c>
      <c r="CT23">
        <v>0</v>
      </c>
      <c r="CU23">
        <v>0</v>
      </c>
      <c r="CV23">
        <v>9995</v>
      </c>
      <c r="CW23">
        <v>0</v>
      </c>
      <c r="CX23">
        <v>944.78700000000003</v>
      </c>
      <c r="CY23">
        <v>-49.027900000000002</v>
      </c>
      <c r="CZ23">
        <v>460.29300000000001</v>
      </c>
      <c r="DA23">
        <v>506.911</v>
      </c>
      <c r="DB23">
        <v>6.60161</v>
      </c>
      <c r="DC23">
        <v>449.71499999999997</v>
      </c>
      <c r="DD23">
        <v>500.07299999999998</v>
      </c>
      <c r="DE23">
        <v>19.9465</v>
      </c>
      <c r="DF23">
        <v>13.4899</v>
      </c>
      <c r="DG23">
        <v>2.0079400000000001</v>
      </c>
      <c r="DH23">
        <v>1.3481799999999999</v>
      </c>
      <c r="DI23">
        <v>17.507100000000001</v>
      </c>
      <c r="DJ23">
        <v>11.3469</v>
      </c>
      <c r="DK23">
        <v>1999.98</v>
      </c>
      <c r="DL23">
        <v>0.97999800000000004</v>
      </c>
      <c r="DM23">
        <v>2.00018E-2</v>
      </c>
      <c r="DN23">
        <v>0</v>
      </c>
      <c r="DO23">
        <v>1.8455999999999999</v>
      </c>
      <c r="DP23">
        <v>0</v>
      </c>
      <c r="DQ23">
        <v>16597.8</v>
      </c>
      <c r="DR23">
        <v>16152.5</v>
      </c>
      <c r="DS23">
        <v>42.75</v>
      </c>
      <c r="DT23">
        <v>44</v>
      </c>
      <c r="DU23">
        <v>43.5</v>
      </c>
      <c r="DV23">
        <v>42</v>
      </c>
      <c r="DW23">
        <v>42</v>
      </c>
      <c r="DX23">
        <v>1959.98</v>
      </c>
      <c r="DY23">
        <v>40</v>
      </c>
      <c r="DZ23">
        <v>0</v>
      </c>
      <c r="EA23">
        <v>1566749373.3</v>
      </c>
      <c r="EB23">
        <v>2.11545294117647</v>
      </c>
      <c r="EC23">
        <v>-1.4041176721313999</v>
      </c>
      <c r="ED23">
        <v>58.749999764301897</v>
      </c>
      <c r="EE23">
        <v>16582.947058823502</v>
      </c>
      <c r="EF23">
        <v>10</v>
      </c>
      <c r="EG23">
        <v>1566749343.5999999</v>
      </c>
      <c r="EH23" t="s">
        <v>373</v>
      </c>
      <c r="EI23">
        <v>35</v>
      </c>
      <c r="EJ23">
        <v>1.33</v>
      </c>
      <c r="EK23">
        <v>0.14499999999999999</v>
      </c>
      <c r="EL23">
        <v>500</v>
      </c>
      <c r="EM23">
        <v>13</v>
      </c>
      <c r="EN23">
        <v>0.02</v>
      </c>
      <c r="EO23">
        <v>0.02</v>
      </c>
      <c r="EP23">
        <v>38.295283647024803</v>
      </c>
      <c r="EQ23">
        <v>-0.22725837430875201</v>
      </c>
      <c r="ER23">
        <v>5.6655246094612102E-2</v>
      </c>
      <c r="ES23">
        <v>1</v>
      </c>
      <c r="ET23">
        <v>0.38416248269396602</v>
      </c>
      <c r="EU23">
        <v>2.0914007777432199E-3</v>
      </c>
      <c r="EV23">
        <v>4.6513201480214402E-3</v>
      </c>
      <c r="EW23">
        <v>1</v>
      </c>
      <c r="EX23">
        <v>2</v>
      </c>
      <c r="EY23">
        <v>2</v>
      </c>
      <c r="EZ23" t="s">
        <v>347</v>
      </c>
      <c r="FA23">
        <v>2.9506299999999999</v>
      </c>
      <c r="FB23">
        <v>2.72377</v>
      </c>
      <c r="FC23">
        <v>0.107512</v>
      </c>
      <c r="FD23">
        <v>0.117955</v>
      </c>
      <c r="FE23">
        <v>9.8419900000000005E-2</v>
      </c>
      <c r="FF23">
        <v>7.5577599999999995E-2</v>
      </c>
      <c r="FG23">
        <v>23853.200000000001</v>
      </c>
      <c r="FH23">
        <v>21501.3</v>
      </c>
      <c r="FI23">
        <v>24626.7</v>
      </c>
      <c r="FJ23">
        <v>23402.6</v>
      </c>
      <c r="FK23">
        <v>30184.2</v>
      </c>
      <c r="FL23">
        <v>30114.799999999999</v>
      </c>
      <c r="FM23">
        <v>34350.400000000001</v>
      </c>
      <c r="FN23">
        <v>33496.5</v>
      </c>
      <c r="FO23">
        <v>2.0036499999999999</v>
      </c>
      <c r="FP23">
        <v>2.0296500000000002</v>
      </c>
      <c r="FQ23">
        <v>8.9637900000000006E-2</v>
      </c>
      <c r="FR23">
        <v>0</v>
      </c>
      <c r="FS23">
        <v>25.539000000000001</v>
      </c>
      <c r="FT23">
        <v>999.9</v>
      </c>
      <c r="FU23">
        <v>52.381</v>
      </c>
      <c r="FV23">
        <v>29.719000000000001</v>
      </c>
      <c r="FW23">
        <v>21.970400000000001</v>
      </c>
      <c r="FX23">
        <v>60.264800000000001</v>
      </c>
      <c r="FY23">
        <v>40.392600000000002</v>
      </c>
      <c r="FZ23">
        <v>1</v>
      </c>
      <c r="GA23">
        <v>5.1577699999999997E-2</v>
      </c>
      <c r="GB23">
        <v>0.70875500000000002</v>
      </c>
      <c r="GC23">
        <v>20.403700000000001</v>
      </c>
      <c r="GD23">
        <v>5.2424499999999998</v>
      </c>
      <c r="GE23">
        <v>12.0219</v>
      </c>
      <c r="GF23">
        <v>4.9573</v>
      </c>
      <c r="GG23">
        <v>3.3047800000000001</v>
      </c>
      <c r="GH23">
        <v>9999</v>
      </c>
      <c r="GI23">
        <v>460.2</v>
      </c>
      <c r="GJ23">
        <v>9999</v>
      </c>
      <c r="GK23">
        <v>9999</v>
      </c>
      <c r="GL23">
        <v>1.8686199999999999</v>
      </c>
      <c r="GM23">
        <v>1.87317</v>
      </c>
      <c r="GN23">
        <v>1.8760699999999999</v>
      </c>
      <c r="GO23">
        <v>1.87836</v>
      </c>
      <c r="GP23">
        <v>1.8707400000000001</v>
      </c>
      <c r="GQ23">
        <v>1.87256</v>
      </c>
      <c r="GR23">
        <v>1.8693500000000001</v>
      </c>
      <c r="GS23">
        <v>1.87368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1.33</v>
      </c>
      <c r="HH23">
        <v>0.14499999999999999</v>
      </c>
      <c r="HI23">
        <v>2</v>
      </c>
      <c r="HJ23">
        <v>507.81599999999997</v>
      </c>
      <c r="HK23">
        <v>517.57899999999995</v>
      </c>
      <c r="HL23">
        <v>25.176600000000001</v>
      </c>
      <c r="HM23">
        <v>28.041699999999999</v>
      </c>
      <c r="HN23">
        <v>30.0002</v>
      </c>
      <c r="HO23">
        <v>28.0946</v>
      </c>
      <c r="HP23">
        <v>28.112200000000001</v>
      </c>
      <c r="HQ23">
        <v>24.834599999999998</v>
      </c>
      <c r="HR23">
        <v>41.197400000000002</v>
      </c>
      <c r="HS23">
        <v>0</v>
      </c>
      <c r="HT23">
        <v>25.173400000000001</v>
      </c>
      <c r="HU23">
        <v>500</v>
      </c>
      <c r="HV23">
        <v>13.4748</v>
      </c>
      <c r="HW23">
        <v>102.366</v>
      </c>
      <c r="HX23">
        <v>102.128</v>
      </c>
    </row>
    <row r="24" spans="1:232" x14ac:dyDescent="0.25">
      <c r="A24">
        <v>9</v>
      </c>
      <c r="B24">
        <v>1566749485.0999999</v>
      </c>
      <c r="C24">
        <v>983</v>
      </c>
      <c r="D24" t="s">
        <v>374</v>
      </c>
      <c r="E24" t="s">
        <v>375</v>
      </c>
      <c r="G24">
        <v>1566749485.0999999</v>
      </c>
      <c r="H24">
        <f t="shared" si="0"/>
        <v>5.2420363152744015E-3</v>
      </c>
      <c r="I24">
        <f t="shared" si="1"/>
        <v>39.466067869010573</v>
      </c>
      <c r="J24">
        <f t="shared" si="2"/>
        <v>549.23599999999999</v>
      </c>
      <c r="K24">
        <f t="shared" si="3"/>
        <v>343.059641569777</v>
      </c>
      <c r="L24">
        <f t="shared" si="4"/>
        <v>34.318608649246677</v>
      </c>
      <c r="M24">
        <f t="shared" si="5"/>
        <v>54.943843740487992</v>
      </c>
      <c r="N24">
        <f t="shared" si="6"/>
        <v>0.34809570690580743</v>
      </c>
      <c r="O24">
        <f t="shared" si="7"/>
        <v>2.2563674741859501</v>
      </c>
      <c r="P24">
        <f t="shared" si="8"/>
        <v>0.32077910180630465</v>
      </c>
      <c r="Q24">
        <f t="shared" si="9"/>
        <v>0.20276229178668728</v>
      </c>
      <c r="R24">
        <f t="shared" si="10"/>
        <v>321.47097588480921</v>
      </c>
      <c r="S24">
        <f t="shared" si="11"/>
        <v>27.821014221734366</v>
      </c>
      <c r="T24">
        <f t="shared" si="12"/>
        <v>27.034800000000001</v>
      </c>
      <c r="U24">
        <f t="shared" si="13"/>
        <v>3.5864816311875334</v>
      </c>
      <c r="V24">
        <f t="shared" si="14"/>
        <v>55.336455570328916</v>
      </c>
      <c r="W24">
        <f t="shared" si="15"/>
        <v>1.9973459105137998</v>
      </c>
      <c r="X24">
        <f t="shared" si="16"/>
        <v>3.6094576169145989</v>
      </c>
      <c r="Y24">
        <f t="shared" si="17"/>
        <v>1.5891357206737335</v>
      </c>
      <c r="Z24">
        <f t="shared" si="18"/>
        <v>-231.17380150360111</v>
      </c>
      <c r="AA24">
        <f t="shared" si="19"/>
        <v>13.235006819592288</v>
      </c>
      <c r="AB24">
        <f t="shared" si="20"/>
        <v>1.2670001259731052</v>
      </c>
      <c r="AC24">
        <f t="shared" si="21"/>
        <v>104.79918132677346</v>
      </c>
      <c r="AD24">
        <v>-4.1355388794926E-2</v>
      </c>
      <c r="AE24">
        <v>4.6425046853344303E-2</v>
      </c>
      <c r="AF24">
        <v>3.4666111896832201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52713.873480785289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1681.3344</v>
      </c>
      <c r="AX24">
        <f t="shared" si="29"/>
        <v>39.466067869010573</v>
      </c>
      <c r="AY24" t="e">
        <f t="shared" si="30"/>
        <v>#DIV/0!</v>
      </c>
      <c r="AZ24" t="e">
        <f t="shared" si="31"/>
        <v>#DIV/0!</v>
      </c>
      <c r="BA24">
        <f t="shared" si="32"/>
        <v>2.3473062746477188E-2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2000.16</v>
      </c>
      <c r="CC24">
        <f t="shared" si="40"/>
        <v>1681.3344</v>
      </c>
      <c r="CD24">
        <f t="shared" si="41"/>
        <v>0.84059995200383963</v>
      </c>
      <c r="CE24">
        <f t="shared" si="42"/>
        <v>0.19119990400767939</v>
      </c>
      <c r="CF24">
        <v>6</v>
      </c>
      <c r="CG24">
        <v>0.5</v>
      </c>
      <c r="CH24" t="s">
        <v>345</v>
      </c>
      <c r="CI24">
        <v>1566749485.0999999</v>
      </c>
      <c r="CJ24">
        <v>549.23599999999999</v>
      </c>
      <c r="CK24">
        <v>600.04899999999998</v>
      </c>
      <c r="CL24">
        <v>19.966100000000001</v>
      </c>
      <c r="CM24">
        <v>13.801399999999999</v>
      </c>
      <c r="CN24">
        <v>500.012</v>
      </c>
      <c r="CO24">
        <v>99.936599999999999</v>
      </c>
      <c r="CP24">
        <v>0.100258</v>
      </c>
      <c r="CQ24">
        <v>27.143599999999999</v>
      </c>
      <c r="CR24">
        <v>27.034800000000001</v>
      </c>
      <c r="CS24">
        <v>999.9</v>
      </c>
      <c r="CT24">
        <v>0</v>
      </c>
      <c r="CU24">
        <v>0</v>
      </c>
      <c r="CV24">
        <v>9979.3799999999992</v>
      </c>
      <c r="CW24">
        <v>0</v>
      </c>
      <c r="CX24">
        <v>950.75199999999995</v>
      </c>
      <c r="CY24">
        <v>-50.813000000000002</v>
      </c>
      <c r="CZ24">
        <v>560.42499999999995</v>
      </c>
      <c r="DA24">
        <v>608.44600000000003</v>
      </c>
      <c r="DB24">
        <v>6.1647400000000001</v>
      </c>
      <c r="DC24">
        <v>547.98099999999999</v>
      </c>
      <c r="DD24">
        <v>600.04899999999998</v>
      </c>
      <c r="DE24">
        <v>19.8111</v>
      </c>
      <c r="DF24">
        <v>13.801399999999999</v>
      </c>
      <c r="DG24">
        <v>1.9953399999999999</v>
      </c>
      <c r="DH24">
        <v>1.3792599999999999</v>
      </c>
      <c r="DI24">
        <v>17.407399999999999</v>
      </c>
      <c r="DJ24">
        <v>11.6915</v>
      </c>
      <c r="DK24">
        <v>2000.16</v>
      </c>
      <c r="DL24">
        <v>0.98000100000000001</v>
      </c>
      <c r="DM24">
        <v>1.99989E-2</v>
      </c>
      <c r="DN24">
        <v>0</v>
      </c>
      <c r="DO24">
        <v>2.4883000000000002</v>
      </c>
      <c r="DP24">
        <v>0</v>
      </c>
      <c r="DQ24">
        <v>16607.7</v>
      </c>
      <c r="DR24">
        <v>16153.9</v>
      </c>
      <c r="DS24">
        <v>42.811999999999998</v>
      </c>
      <c r="DT24">
        <v>44.125</v>
      </c>
      <c r="DU24">
        <v>43.5</v>
      </c>
      <c r="DV24">
        <v>42.125</v>
      </c>
      <c r="DW24">
        <v>42</v>
      </c>
      <c r="DX24">
        <v>1960.16</v>
      </c>
      <c r="DY24">
        <v>40</v>
      </c>
      <c r="DZ24">
        <v>0</v>
      </c>
      <c r="EA24">
        <v>1566749480.0999999</v>
      </c>
      <c r="EB24">
        <v>2.1084764705882399</v>
      </c>
      <c r="EC24">
        <v>-0.12012254936662101</v>
      </c>
      <c r="ED24">
        <v>102.59803843078301</v>
      </c>
      <c r="EE24">
        <v>16591.7764705882</v>
      </c>
      <c r="EF24">
        <v>10</v>
      </c>
      <c r="EG24">
        <v>1566749447.0999999</v>
      </c>
      <c r="EH24" t="s">
        <v>376</v>
      </c>
      <c r="EI24">
        <v>36</v>
      </c>
      <c r="EJ24">
        <v>1.2549999999999999</v>
      </c>
      <c r="EK24">
        <v>0.155</v>
      </c>
      <c r="EL24">
        <v>600</v>
      </c>
      <c r="EM24">
        <v>14</v>
      </c>
      <c r="EN24">
        <v>0.04</v>
      </c>
      <c r="EO24">
        <v>0.02</v>
      </c>
      <c r="EP24">
        <v>39.4428615361062</v>
      </c>
      <c r="EQ24">
        <v>-0.240703094041294</v>
      </c>
      <c r="ER24">
        <v>5.1411297575443098E-2</v>
      </c>
      <c r="ES24">
        <v>1</v>
      </c>
      <c r="ET24">
        <v>0.35273974537853697</v>
      </c>
      <c r="EU24">
        <v>-1.68167800688349E-2</v>
      </c>
      <c r="EV24">
        <v>2.2474944377108702E-3</v>
      </c>
      <c r="EW24">
        <v>1</v>
      </c>
      <c r="EX24">
        <v>2</v>
      </c>
      <c r="EY24">
        <v>2</v>
      </c>
      <c r="EZ24" t="s">
        <v>347</v>
      </c>
      <c r="FA24">
        <v>2.9506399999999999</v>
      </c>
      <c r="FB24">
        <v>2.7239800000000001</v>
      </c>
      <c r="FC24">
        <v>0.124323</v>
      </c>
      <c r="FD24">
        <v>0.13441600000000001</v>
      </c>
      <c r="FE24">
        <v>9.7933400000000004E-2</v>
      </c>
      <c r="FF24">
        <v>7.6858800000000005E-2</v>
      </c>
      <c r="FG24">
        <v>23402</v>
      </c>
      <c r="FH24">
        <v>21098.2</v>
      </c>
      <c r="FI24">
        <v>24624.9</v>
      </c>
      <c r="FJ24">
        <v>23400.7</v>
      </c>
      <c r="FK24">
        <v>30199.1</v>
      </c>
      <c r="FL24">
        <v>30071.599999999999</v>
      </c>
      <c r="FM24">
        <v>34348.400000000001</v>
      </c>
      <c r="FN24">
        <v>33494.800000000003</v>
      </c>
      <c r="FO24">
        <v>2.00318</v>
      </c>
      <c r="FP24">
        <v>2.0298500000000002</v>
      </c>
      <c r="FQ24">
        <v>8.7373000000000006E-2</v>
      </c>
      <c r="FR24">
        <v>0</v>
      </c>
      <c r="FS24">
        <v>25.604399999999998</v>
      </c>
      <c r="FT24">
        <v>999.9</v>
      </c>
      <c r="FU24">
        <v>52.344000000000001</v>
      </c>
      <c r="FV24">
        <v>29.739000000000001</v>
      </c>
      <c r="FW24">
        <v>21.982700000000001</v>
      </c>
      <c r="FX24">
        <v>60.064900000000002</v>
      </c>
      <c r="FY24">
        <v>40.400599999999997</v>
      </c>
      <c r="FZ24">
        <v>1</v>
      </c>
      <c r="GA24">
        <v>5.50813E-2</v>
      </c>
      <c r="GB24">
        <v>1.26065</v>
      </c>
      <c r="GC24">
        <v>20.400099999999998</v>
      </c>
      <c r="GD24">
        <v>5.2469400000000004</v>
      </c>
      <c r="GE24">
        <v>12.0219</v>
      </c>
      <c r="GF24">
        <v>4.9577499999999999</v>
      </c>
      <c r="GG24">
        <v>3.30505</v>
      </c>
      <c r="GH24">
        <v>9999</v>
      </c>
      <c r="GI24">
        <v>460.3</v>
      </c>
      <c r="GJ24">
        <v>9999</v>
      </c>
      <c r="GK24">
        <v>9999</v>
      </c>
      <c r="GL24">
        <v>1.8686</v>
      </c>
      <c r="GM24">
        <v>1.87317</v>
      </c>
      <c r="GN24">
        <v>1.8760699999999999</v>
      </c>
      <c r="GO24">
        <v>1.87836</v>
      </c>
      <c r="GP24">
        <v>1.8707400000000001</v>
      </c>
      <c r="GQ24">
        <v>1.87256</v>
      </c>
      <c r="GR24">
        <v>1.8693500000000001</v>
      </c>
      <c r="GS24">
        <v>1.8736600000000001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1.2549999999999999</v>
      </c>
      <c r="HH24">
        <v>0.155</v>
      </c>
      <c r="HI24">
        <v>2</v>
      </c>
      <c r="HJ24">
        <v>507.61799999999999</v>
      </c>
      <c r="HK24">
        <v>517.80399999999997</v>
      </c>
      <c r="HL24">
        <v>24.662199999999999</v>
      </c>
      <c r="HM24">
        <v>28.075199999999999</v>
      </c>
      <c r="HN24">
        <v>30.0001</v>
      </c>
      <c r="HO24">
        <v>28.1066</v>
      </c>
      <c r="HP24">
        <v>28.121700000000001</v>
      </c>
      <c r="HQ24">
        <v>28.799499999999998</v>
      </c>
      <c r="HR24">
        <v>39.503599999999999</v>
      </c>
      <c r="HS24">
        <v>0</v>
      </c>
      <c r="HT24">
        <v>24.640899999999998</v>
      </c>
      <c r="HU24">
        <v>600</v>
      </c>
      <c r="HV24">
        <v>13.836600000000001</v>
      </c>
      <c r="HW24">
        <v>102.35899999999999</v>
      </c>
      <c r="HX24">
        <v>102.121</v>
      </c>
    </row>
    <row r="25" spans="1:232" x14ac:dyDescent="0.25">
      <c r="A25">
        <v>10</v>
      </c>
      <c r="B25">
        <v>1566749588.0999999</v>
      </c>
      <c r="C25">
        <v>1086</v>
      </c>
      <c r="D25" t="s">
        <v>377</v>
      </c>
      <c r="E25" t="s">
        <v>378</v>
      </c>
      <c r="G25">
        <v>1566749588.0999999</v>
      </c>
      <c r="H25">
        <f t="shared" si="0"/>
        <v>4.839494865623988E-3</v>
      </c>
      <c r="I25">
        <f t="shared" si="1"/>
        <v>39.795013990442243</v>
      </c>
      <c r="J25">
        <f t="shared" si="2"/>
        <v>648.39599999999996</v>
      </c>
      <c r="K25">
        <f t="shared" si="3"/>
        <v>421.25956582593852</v>
      </c>
      <c r="L25">
        <f t="shared" si="4"/>
        <v>42.142807007352843</v>
      </c>
      <c r="M25">
        <f t="shared" si="5"/>
        <v>64.865535904839604</v>
      </c>
      <c r="N25">
        <f t="shared" si="6"/>
        <v>0.31847180086975324</v>
      </c>
      <c r="O25">
        <f t="shared" si="7"/>
        <v>2.2596786468134042</v>
      </c>
      <c r="P25">
        <f t="shared" si="8"/>
        <v>0.29547315587806</v>
      </c>
      <c r="Q25">
        <f t="shared" si="9"/>
        <v>0.18659846648540321</v>
      </c>
      <c r="R25">
        <f t="shared" si="10"/>
        <v>321.44543999999996</v>
      </c>
      <c r="S25">
        <f t="shared" si="11"/>
        <v>27.788032311999675</v>
      </c>
      <c r="T25">
        <f t="shared" si="12"/>
        <v>26.992799999999999</v>
      </c>
      <c r="U25">
        <f t="shared" si="13"/>
        <v>3.5776464391587139</v>
      </c>
      <c r="V25">
        <f t="shared" si="14"/>
        <v>55.520288622181411</v>
      </c>
      <c r="W25">
        <f t="shared" si="15"/>
        <v>1.9846635499838698</v>
      </c>
      <c r="X25">
        <f t="shared" si="16"/>
        <v>3.5746636035875343</v>
      </c>
      <c r="Y25">
        <f t="shared" si="17"/>
        <v>1.5929828891748441</v>
      </c>
      <c r="Z25">
        <f t="shared" si="18"/>
        <v>-213.42172357401788</v>
      </c>
      <c r="AA25">
        <f t="shared" si="19"/>
        <v>-1.7298978919393242</v>
      </c>
      <c r="AB25">
        <f t="shared" si="20"/>
        <v>-0.16519110351207264</v>
      </c>
      <c r="AC25">
        <f t="shared" si="21"/>
        <v>106.12862743053067</v>
      </c>
      <c r="AD25">
        <v>-4.1444819163243399E-2</v>
      </c>
      <c r="AE25">
        <v>4.65254402763111E-2</v>
      </c>
      <c r="AF25">
        <v>3.4725394950322999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52852.362103212159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1681.1999999999998</v>
      </c>
      <c r="AX25">
        <f t="shared" si="29"/>
        <v>39.795013990442243</v>
      </c>
      <c r="AY25" t="e">
        <f t="shared" si="30"/>
        <v>#DIV/0!</v>
      </c>
      <c r="AZ25" t="e">
        <f t="shared" si="31"/>
        <v>#DIV/0!</v>
      </c>
      <c r="BA25">
        <f t="shared" si="32"/>
        <v>2.3670600755675855E-2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</v>
      </c>
      <c r="CC25">
        <f t="shared" si="40"/>
        <v>1681.1999999999998</v>
      </c>
      <c r="CD25">
        <f t="shared" si="41"/>
        <v>0.8405999999999999</v>
      </c>
      <c r="CE25">
        <f t="shared" si="42"/>
        <v>0.19120000000000001</v>
      </c>
      <c r="CF25">
        <v>6</v>
      </c>
      <c r="CG25">
        <v>0.5</v>
      </c>
      <c r="CH25" t="s">
        <v>345</v>
      </c>
      <c r="CI25">
        <v>1566749588.0999999</v>
      </c>
      <c r="CJ25">
        <v>648.39599999999996</v>
      </c>
      <c r="CK25">
        <v>699.92200000000003</v>
      </c>
      <c r="CL25">
        <v>19.838699999999999</v>
      </c>
      <c r="CM25">
        <v>14.145799999999999</v>
      </c>
      <c r="CN25">
        <v>499.93700000000001</v>
      </c>
      <c r="CO25">
        <v>99.940200000000004</v>
      </c>
      <c r="CP25">
        <v>9.9800100000000003E-2</v>
      </c>
      <c r="CQ25">
        <v>26.9786</v>
      </c>
      <c r="CR25">
        <v>26.992799999999999</v>
      </c>
      <c r="CS25">
        <v>999.9</v>
      </c>
      <c r="CT25">
        <v>0</v>
      </c>
      <c r="CU25">
        <v>0</v>
      </c>
      <c r="CV25">
        <v>10000.6</v>
      </c>
      <c r="CW25">
        <v>0</v>
      </c>
      <c r="CX25">
        <v>507.82600000000002</v>
      </c>
      <c r="CY25">
        <v>-51.526400000000002</v>
      </c>
      <c r="CZ25">
        <v>661.52</v>
      </c>
      <c r="DA25">
        <v>709.96500000000003</v>
      </c>
      <c r="DB25">
        <v>5.6928599999999996</v>
      </c>
      <c r="DC25">
        <v>646.93600000000004</v>
      </c>
      <c r="DD25">
        <v>699.92200000000003</v>
      </c>
      <c r="DE25">
        <v>19.674700000000001</v>
      </c>
      <c r="DF25">
        <v>14.145799999999999</v>
      </c>
      <c r="DG25">
        <v>1.98268</v>
      </c>
      <c r="DH25">
        <v>1.41374</v>
      </c>
      <c r="DI25">
        <v>17.306699999999999</v>
      </c>
      <c r="DJ25">
        <v>12.065799999999999</v>
      </c>
      <c r="DK25">
        <v>2000</v>
      </c>
      <c r="DL25">
        <v>0.98000100000000001</v>
      </c>
      <c r="DM25">
        <v>1.99989E-2</v>
      </c>
      <c r="DN25">
        <v>0</v>
      </c>
      <c r="DO25">
        <v>2.2665999999999999</v>
      </c>
      <c r="DP25">
        <v>0</v>
      </c>
      <c r="DQ25">
        <v>16862.7</v>
      </c>
      <c r="DR25">
        <v>16152.6</v>
      </c>
      <c r="DS25">
        <v>42.936999999999998</v>
      </c>
      <c r="DT25">
        <v>44.436999999999998</v>
      </c>
      <c r="DU25">
        <v>43.686999999999998</v>
      </c>
      <c r="DV25">
        <v>42.436999999999998</v>
      </c>
      <c r="DW25">
        <v>42.186999999999998</v>
      </c>
      <c r="DX25">
        <v>1960</v>
      </c>
      <c r="DY25">
        <v>40</v>
      </c>
      <c r="DZ25">
        <v>0</v>
      </c>
      <c r="EA25">
        <v>1566749583.3</v>
      </c>
      <c r="EB25">
        <v>2.1013999999999999</v>
      </c>
      <c r="EC25">
        <v>0.76098038591206596</v>
      </c>
      <c r="ED25">
        <v>156.34803792486801</v>
      </c>
      <c r="EE25">
        <v>16843.982352941199</v>
      </c>
      <c r="EF25">
        <v>10</v>
      </c>
      <c r="EG25">
        <v>1566749550.0999999</v>
      </c>
      <c r="EH25" t="s">
        <v>379</v>
      </c>
      <c r="EI25">
        <v>37</v>
      </c>
      <c r="EJ25">
        <v>1.46</v>
      </c>
      <c r="EK25">
        <v>0.16400000000000001</v>
      </c>
      <c r="EL25">
        <v>700</v>
      </c>
      <c r="EM25">
        <v>14</v>
      </c>
      <c r="EN25">
        <v>0.04</v>
      </c>
      <c r="EO25">
        <v>0.02</v>
      </c>
      <c r="EP25">
        <v>39.812022870864602</v>
      </c>
      <c r="EQ25">
        <v>-0.25363671760954698</v>
      </c>
      <c r="ER25">
        <v>5.5402537262405502E-2</v>
      </c>
      <c r="ES25">
        <v>1</v>
      </c>
      <c r="ET25">
        <v>0.32312335150631799</v>
      </c>
      <c r="EU25">
        <v>-1.77763328988788E-2</v>
      </c>
      <c r="EV25">
        <v>2.2969164958122402E-3</v>
      </c>
      <c r="EW25">
        <v>1</v>
      </c>
      <c r="EX25">
        <v>2</v>
      </c>
      <c r="EY25">
        <v>2</v>
      </c>
      <c r="EZ25" t="s">
        <v>347</v>
      </c>
      <c r="FA25">
        <v>2.9503599999999999</v>
      </c>
      <c r="FB25">
        <v>2.7237200000000001</v>
      </c>
      <c r="FC25">
        <v>0.13980400000000001</v>
      </c>
      <c r="FD25">
        <v>0.14952699999999999</v>
      </c>
      <c r="FE25">
        <v>9.7439600000000001E-2</v>
      </c>
      <c r="FF25">
        <v>7.8260700000000002E-2</v>
      </c>
      <c r="FG25">
        <v>22984.1</v>
      </c>
      <c r="FH25">
        <v>20726.2</v>
      </c>
      <c r="FI25">
        <v>24620.799999999999</v>
      </c>
      <c r="FJ25">
        <v>23396.9</v>
      </c>
      <c r="FK25">
        <v>30211.3</v>
      </c>
      <c r="FL25">
        <v>30021.3</v>
      </c>
      <c r="FM25">
        <v>34343.1</v>
      </c>
      <c r="FN25">
        <v>33489.599999999999</v>
      </c>
      <c r="FO25">
        <v>2.0019200000000001</v>
      </c>
      <c r="FP25">
        <v>2.0299999999999998</v>
      </c>
      <c r="FQ25">
        <v>6.8321800000000002E-2</v>
      </c>
      <c r="FR25">
        <v>0</v>
      </c>
      <c r="FS25">
        <v>25.874500000000001</v>
      </c>
      <c r="FT25">
        <v>999.9</v>
      </c>
      <c r="FU25">
        <v>52.259</v>
      </c>
      <c r="FV25">
        <v>29.779</v>
      </c>
      <c r="FW25">
        <v>21.9971</v>
      </c>
      <c r="FX25">
        <v>59.454900000000002</v>
      </c>
      <c r="FY25">
        <v>40.352600000000002</v>
      </c>
      <c r="FZ25">
        <v>1</v>
      </c>
      <c r="GA25">
        <v>6.1885200000000001E-2</v>
      </c>
      <c r="GB25">
        <v>1.7863100000000001</v>
      </c>
      <c r="GC25">
        <v>20.394400000000001</v>
      </c>
      <c r="GD25">
        <v>5.242</v>
      </c>
      <c r="GE25">
        <v>12.0219</v>
      </c>
      <c r="GF25">
        <v>4.9574999999999996</v>
      </c>
      <c r="GG25">
        <v>3.3046799999999998</v>
      </c>
      <c r="GH25">
        <v>9999</v>
      </c>
      <c r="GI25">
        <v>460.3</v>
      </c>
      <c r="GJ25">
        <v>9999</v>
      </c>
      <c r="GK25">
        <v>9999</v>
      </c>
      <c r="GL25">
        <v>1.86859</v>
      </c>
      <c r="GM25">
        <v>1.87317</v>
      </c>
      <c r="GN25">
        <v>1.8760699999999999</v>
      </c>
      <c r="GO25">
        <v>1.87835</v>
      </c>
      <c r="GP25">
        <v>1.87073</v>
      </c>
      <c r="GQ25">
        <v>1.87256</v>
      </c>
      <c r="GR25">
        <v>1.8693500000000001</v>
      </c>
      <c r="GS25">
        <v>1.8736600000000001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1.46</v>
      </c>
      <c r="HH25">
        <v>0.16400000000000001</v>
      </c>
      <c r="HI25">
        <v>2</v>
      </c>
      <c r="HJ25">
        <v>507.27600000000001</v>
      </c>
      <c r="HK25">
        <v>518.39400000000001</v>
      </c>
      <c r="HL25">
        <v>23.8873</v>
      </c>
      <c r="HM25">
        <v>28.155000000000001</v>
      </c>
      <c r="HN25">
        <v>30.0001</v>
      </c>
      <c r="HO25">
        <v>28.159300000000002</v>
      </c>
      <c r="HP25">
        <v>28.174800000000001</v>
      </c>
      <c r="HQ25">
        <v>32.656500000000001</v>
      </c>
      <c r="HR25">
        <v>37.878399999999999</v>
      </c>
      <c r="HS25">
        <v>0</v>
      </c>
      <c r="HT25">
        <v>23.9025</v>
      </c>
      <c r="HU25">
        <v>700</v>
      </c>
      <c r="HV25">
        <v>14.011100000000001</v>
      </c>
      <c r="HW25">
        <v>102.343</v>
      </c>
      <c r="HX25">
        <v>102.105</v>
      </c>
    </row>
    <row r="26" spans="1:232" x14ac:dyDescent="0.25">
      <c r="A26">
        <v>11</v>
      </c>
      <c r="B26">
        <v>1566749685</v>
      </c>
      <c r="C26">
        <v>1182.9000000953699</v>
      </c>
      <c r="D26" t="s">
        <v>380</v>
      </c>
      <c r="E26" t="s">
        <v>381</v>
      </c>
      <c r="G26">
        <v>1566749685</v>
      </c>
      <c r="H26">
        <f t="shared" si="0"/>
        <v>4.6101338875369153E-3</v>
      </c>
      <c r="I26">
        <f t="shared" si="1"/>
        <v>39.726239710017062</v>
      </c>
      <c r="J26">
        <f t="shared" si="2"/>
        <v>748.19</v>
      </c>
      <c r="K26">
        <f t="shared" si="3"/>
        <v>505.59202487052613</v>
      </c>
      <c r="L26">
        <f t="shared" si="4"/>
        <v>50.580987941812261</v>
      </c>
      <c r="M26">
        <f t="shared" si="5"/>
        <v>74.85123875891</v>
      </c>
      <c r="N26">
        <f t="shared" si="6"/>
        <v>0.29866292460418792</v>
      </c>
      <c r="O26">
        <f t="shared" si="7"/>
        <v>2.2583825910185742</v>
      </c>
      <c r="P26">
        <f t="shared" si="8"/>
        <v>0.27832765116742558</v>
      </c>
      <c r="Q26">
        <f t="shared" si="9"/>
        <v>0.17566631043599187</v>
      </c>
      <c r="R26">
        <f t="shared" si="10"/>
        <v>321.43586404320132</v>
      </c>
      <c r="S26">
        <f t="shared" si="11"/>
        <v>27.777382674140071</v>
      </c>
      <c r="T26">
        <f t="shared" si="12"/>
        <v>26.9956</v>
      </c>
      <c r="U26">
        <f t="shared" si="13"/>
        <v>3.5782348602992102</v>
      </c>
      <c r="V26">
        <f t="shared" si="14"/>
        <v>55.31002829072721</v>
      </c>
      <c r="W26">
        <f t="shared" si="15"/>
        <v>1.9670772288446996</v>
      </c>
      <c r="X26">
        <f t="shared" si="16"/>
        <v>3.5564567396442324</v>
      </c>
      <c r="Y26">
        <f t="shared" si="17"/>
        <v>1.6111576314545106</v>
      </c>
      <c r="Z26">
        <f t="shared" si="18"/>
        <v>-203.30690444037796</v>
      </c>
      <c r="AA26">
        <f t="shared" si="19"/>
        <v>-12.650232521462543</v>
      </c>
      <c r="AB26">
        <f t="shared" si="20"/>
        <v>-1.2081788476454267</v>
      </c>
      <c r="AC26">
        <f t="shared" si="21"/>
        <v>104.27054823371542</v>
      </c>
      <c r="AD26">
        <v>-4.1409800152579702E-2</v>
      </c>
      <c r="AE26">
        <v>4.6486128369007201E-2</v>
      </c>
      <c r="AF26">
        <v>3.4702186262974002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52824.885620157846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1681.1496</v>
      </c>
      <c r="AX26">
        <f t="shared" si="29"/>
        <v>39.726239710017062</v>
      </c>
      <c r="AY26" t="e">
        <f t="shared" si="30"/>
        <v>#DIV/0!</v>
      </c>
      <c r="AZ26" t="e">
        <f t="shared" si="31"/>
        <v>#DIV/0!</v>
      </c>
      <c r="BA26">
        <f t="shared" si="32"/>
        <v>2.3630401309923318E-2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1999.94</v>
      </c>
      <c r="CC26">
        <f t="shared" si="40"/>
        <v>1681.1496</v>
      </c>
      <c r="CD26">
        <f t="shared" si="41"/>
        <v>0.84060001800053996</v>
      </c>
      <c r="CE26">
        <f t="shared" si="42"/>
        <v>0.19120003600108004</v>
      </c>
      <c r="CF26">
        <v>6</v>
      </c>
      <c r="CG26">
        <v>0.5</v>
      </c>
      <c r="CH26" t="s">
        <v>345</v>
      </c>
      <c r="CI26">
        <v>1566749685</v>
      </c>
      <c r="CJ26">
        <v>748.19</v>
      </c>
      <c r="CK26">
        <v>799.995</v>
      </c>
      <c r="CL26">
        <v>19.662299999999998</v>
      </c>
      <c r="CM26">
        <v>14.2395</v>
      </c>
      <c r="CN26">
        <v>500.05399999999997</v>
      </c>
      <c r="CO26">
        <v>99.942899999999995</v>
      </c>
      <c r="CP26">
        <v>0.100189</v>
      </c>
      <c r="CQ26">
        <v>26.8917</v>
      </c>
      <c r="CR26">
        <v>26.9956</v>
      </c>
      <c r="CS26">
        <v>999.9</v>
      </c>
      <c r="CT26">
        <v>0</v>
      </c>
      <c r="CU26">
        <v>0</v>
      </c>
      <c r="CV26">
        <v>9991.8799999999992</v>
      </c>
      <c r="CW26">
        <v>0</v>
      </c>
      <c r="CX26">
        <v>938.73</v>
      </c>
      <c r="CY26">
        <v>-51.804699999999997</v>
      </c>
      <c r="CZ26">
        <v>763.19600000000003</v>
      </c>
      <c r="DA26">
        <v>811.55100000000004</v>
      </c>
      <c r="DB26">
        <v>5.4228699999999996</v>
      </c>
      <c r="DC26">
        <v>746.68600000000004</v>
      </c>
      <c r="DD26">
        <v>799.995</v>
      </c>
      <c r="DE26">
        <v>19.4953</v>
      </c>
      <c r="DF26">
        <v>14.2395</v>
      </c>
      <c r="DG26">
        <v>1.9651099999999999</v>
      </c>
      <c r="DH26">
        <v>1.42313</v>
      </c>
      <c r="DI26">
        <v>17.166</v>
      </c>
      <c r="DJ26">
        <v>12.166399999999999</v>
      </c>
      <c r="DK26">
        <v>1999.94</v>
      </c>
      <c r="DL26">
        <v>0.98000100000000001</v>
      </c>
      <c r="DM26">
        <v>1.99989E-2</v>
      </c>
      <c r="DN26">
        <v>0</v>
      </c>
      <c r="DO26">
        <v>2.2924000000000002</v>
      </c>
      <c r="DP26">
        <v>0</v>
      </c>
      <c r="DQ26">
        <v>16927.8</v>
      </c>
      <c r="DR26">
        <v>16152.2</v>
      </c>
      <c r="DS26">
        <v>43.061999999999998</v>
      </c>
      <c r="DT26">
        <v>44.5</v>
      </c>
      <c r="DU26">
        <v>43.811999999999998</v>
      </c>
      <c r="DV26">
        <v>42.5</v>
      </c>
      <c r="DW26">
        <v>42.25</v>
      </c>
      <c r="DX26">
        <v>1959.94</v>
      </c>
      <c r="DY26">
        <v>40</v>
      </c>
      <c r="DZ26">
        <v>0</v>
      </c>
      <c r="EA26">
        <v>1566749680.5</v>
      </c>
      <c r="EB26">
        <v>2.1112000000000002</v>
      </c>
      <c r="EC26">
        <v>0.77642152858784397</v>
      </c>
      <c r="ED26">
        <v>597.64705625192801</v>
      </c>
      <c r="EE26">
        <v>16889.088235294101</v>
      </c>
      <c r="EF26">
        <v>10</v>
      </c>
      <c r="EG26">
        <v>1566749649.0999999</v>
      </c>
      <c r="EH26" t="s">
        <v>382</v>
      </c>
      <c r="EI26">
        <v>38</v>
      </c>
      <c r="EJ26">
        <v>1.504</v>
      </c>
      <c r="EK26">
        <v>0.16700000000000001</v>
      </c>
      <c r="EL26">
        <v>800</v>
      </c>
      <c r="EM26">
        <v>14</v>
      </c>
      <c r="EN26">
        <v>0.03</v>
      </c>
      <c r="EO26">
        <v>0.02</v>
      </c>
      <c r="EP26">
        <v>39.729550078521498</v>
      </c>
      <c r="EQ26">
        <v>-0.172336479698459</v>
      </c>
      <c r="ER26">
        <v>5.8113868553052103E-2</v>
      </c>
      <c r="ES26">
        <v>1</v>
      </c>
      <c r="ET26">
        <v>0.304547064428633</v>
      </c>
      <c r="EU26">
        <v>-1.75860870301601E-2</v>
      </c>
      <c r="EV26">
        <v>2.9556088111498502E-3</v>
      </c>
      <c r="EW26">
        <v>1</v>
      </c>
      <c r="EX26">
        <v>2</v>
      </c>
      <c r="EY26">
        <v>2</v>
      </c>
      <c r="EZ26" t="s">
        <v>347</v>
      </c>
      <c r="FA26">
        <v>2.95059</v>
      </c>
      <c r="FB26">
        <v>2.72403</v>
      </c>
      <c r="FC26">
        <v>0.154229</v>
      </c>
      <c r="FD26">
        <v>0.16358</v>
      </c>
      <c r="FE26">
        <v>9.6786499999999998E-2</v>
      </c>
      <c r="FF26">
        <v>7.8631199999999998E-2</v>
      </c>
      <c r="FG26">
        <v>22595.1</v>
      </c>
      <c r="FH26">
        <v>20381.599999999999</v>
      </c>
      <c r="FI26">
        <v>24617.3</v>
      </c>
      <c r="FJ26">
        <v>23394.799999999999</v>
      </c>
      <c r="FK26">
        <v>30229.3</v>
      </c>
      <c r="FL26">
        <v>30005.9</v>
      </c>
      <c r="FM26">
        <v>34338.199999999997</v>
      </c>
      <c r="FN26">
        <v>33485.800000000003</v>
      </c>
      <c r="FO26">
        <v>2.0006300000000001</v>
      </c>
      <c r="FP26">
        <v>2.0284</v>
      </c>
      <c r="FQ26">
        <v>7.0504800000000006E-2</v>
      </c>
      <c r="FR26">
        <v>0</v>
      </c>
      <c r="FS26">
        <v>25.8415</v>
      </c>
      <c r="FT26">
        <v>999.9</v>
      </c>
      <c r="FU26">
        <v>52.246000000000002</v>
      </c>
      <c r="FV26">
        <v>29.809000000000001</v>
      </c>
      <c r="FW26">
        <v>22.0289</v>
      </c>
      <c r="FX26">
        <v>59.984900000000003</v>
      </c>
      <c r="FY26">
        <v>40.124200000000002</v>
      </c>
      <c r="FZ26">
        <v>1</v>
      </c>
      <c r="GA26">
        <v>6.6707299999999997E-2</v>
      </c>
      <c r="GB26">
        <v>1.36602</v>
      </c>
      <c r="GC26">
        <v>20.399100000000001</v>
      </c>
      <c r="GD26">
        <v>5.24634</v>
      </c>
      <c r="GE26">
        <v>12.0219</v>
      </c>
      <c r="GF26">
        <v>4.9576500000000001</v>
      </c>
      <c r="GG26">
        <v>3.3053300000000001</v>
      </c>
      <c r="GH26">
        <v>9999</v>
      </c>
      <c r="GI26">
        <v>460.3</v>
      </c>
      <c r="GJ26">
        <v>9999</v>
      </c>
      <c r="GK26">
        <v>9999</v>
      </c>
      <c r="GL26">
        <v>1.8686199999999999</v>
      </c>
      <c r="GM26">
        <v>1.87317</v>
      </c>
      <c r="GN26">
        <v>1.8760600000000001</v>
      </c>
      <c r="GO26">
        <v>1.87836</v>
      </c>
      <c r="GP26">
        <v>1.8707400000000001</v>
      </c>
      <c r="GQ26">
        <v>1.87256</v>
      </c>
      <c r="GR26">
        <v>1.8693500000000001</v>
      </c>
      <c r="GS26">
        <v>1.8736600000000001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1.504</v>
      </c>
      <c r="HH26">
        <v>0.16700000000000001</v>
      </c>
      <c r="HI26">
        <v>2</v>
      </c>
      <c r="HJ26">
        <v>506.98099999999999</v>
      </c>
      <c r="HK26">
        <v>517.86099999999999</v>
      </c>
      <c r="HL26">
        <v>24.205500000000001</v>
      </c>
      <c r="HM26">
        <v>28.228300000000001</v>
      </c>
      <c r="HN26">
        <v>30.0002</v>
      </c>
      <c r="HO26">
        <v>28.222300000000001</v>
      </c>
      <c r="HP26">
        <v>28.235800000000001</v>
      </c>
      <c r="HQ26">
        <v>36.404000000000003</v>
      </c>
      <c r="HR26">
        <v>37.153599999999997</v>
      </c>
      <c r="HS26">
        <v>0</v>
      </c>
      <c r="HT26">
        <v>24.204799999999999</v>
      </c>
      <c r="HU26">
        <v>800</v>
      </c>
      <c r="HV26">
        <v>14.2372</v>
      </c>
      <c r="HW26">
        <v>102.328</v>
      </c>
      <c r="HX26">
        <v>102.095</v>
      </c>
    </row>
    <row r="27" spans="1:232" x14ac:dyDescent="0.25">
      <c r="A27">
        <v>12</v>
      </c>
      <c r="B27">
        <v>1566749787.5</v>
      </c>
      <c r="C27">
        <v>1285.4000000953699</v>
      </c>
      <c r="D27" t="s">
        <v>383</v>
      </c>
      <c r="E27" t="s">
        <v>384</v>
      </c>
      <c r="G27">
        <v>1566749787.5</v>
      </c>
      <c r="H27">
        <f t="shared" si="0"/>
        <v>4.2822024379372487E-3</v>
      </c>
      <c r="I27">
        <f t="shared" si="1"/>
        <v>39.536204608673309</v>
      </c>
      <c r="J27">
        <f t="shared" si="2"/>
        <v>947.71100000000001</v>
      </c>
      <c r="K27">
        <f t="shared" si="3"/>
        <v>682.37929755269158</v>
      </c>
      <c r="L27">
        <f t="shared" si="4"/>
        <v>68.266132491637009</v>
      </c>
      <c r="M27">
        <f t="shared" si="5"/>
        <v>94.810268895630003</v>
      </c>
      <c r="N27">
        <f t="shared" si="6"/>
        <v>0.27438389273517949</v>
      </c>
      <c r="O27">
        <f t="shared" si="7"/>
        <v>2.2587415738753824</v>
      </c>
      <c r="P27">
        <f t="shared" si="8"/>
        <v>0.25712050857280733</v>
      </c>
      <c r="Q27">
        <f t="shared" si="9"/>
        <v>0.16216076908614718</v>
      </c>
      <c r="R27">
        <f t="shared" si="10"/>
        <v>321.41774640243921</v>
      </c>
      <c r="S27">
        <f t="shared" si="11"/>
        <v>27.808697718877706</v>
      </c>
      <c r="T27">
        <f t="shared" si="12"/>
        <v>26.998899999999999</v>
      </c>
      <c r="U27">
        <f t="shared" si="13"/>
        <v>3.5789284650979858</v>
      </c>
      <c r="V27">
        <f t="shared" si="14"/>
        <v>55.329971559385214</v>
      </c>
      <c r="W27">
        <f t="shared" si="15"/>
        <v>1.9589092827300001</v>
      </c>
      <c r="X27">
        <f t="shared" si="16"/>
        <v>3.5404125965029976</v>
      </c>
      <c r="Y27">
        <f t="shared" si="17"/>
        <v>1.6200191823679857</v>
      </c>
      <c r="Z27">
        <f t="shared" si="18"/>
        <v>-188.84512751303268</v>
      </c>
      <c r="AA27">
        <f t="shared" si="19"/>
        <v>-22.418460062034359</v>
      </c>
      <c r="AB27">
        <f t="shared" si="20"/>
        <v>-2.1399796162355984</v>
      </c>
      <c r="AC27">
        <f t="shared" si="21"/>
        <v>108.01417921113655</v>
      </c>
      <c r="AD27">
        <v>-4.1419497914431599E-2</v>
      </c>
      <c r="AE27">
        <v>4.6497014956256598E-2</v>
      </c>
      <c r="AF27">
        <v>3.4708614090573802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52850.270777948397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1681.0568999999998</v>
      </c>
      <c r="AX27">
        <f t="shared" si="29"/>
        <v>39.536204608673309</v>
      </c>
      <c r="AY27" t="e">
        <f t="shared" si="30"/>
        <v>#DIV/0!</v>
      </c>
      <c r="AZ27" t="e">
        <f t="shared" si="31"/>
        <v>#DIV/0!</v>
      </c>
      <c r="BA27">
        <f t="shared" si="32"/>
        <v>2.3518659367611716E-2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1999.83</v>
      </c>
      <c r="CC27">
        <f t="shared" si="40"/>
        <v>1681.0568999999998</v>
      </c>
      <c r="CD27">
        <f t="shared" si="41"/>
        <v>0.84059990099158421</v>
      </c>
      <c r="CE27">
        <f t="shared" si="42"/>
        <v>0.19119980198316858</v>
      </c>
      <c r="CF27">
        <v>6</v>
      </c>
      <c r="CG27">
        <v>0.5</v>
      </c>
      <c r="CH27" t="s">
        <v>345</v>
      </c>
      <c r="CI27">
        <v>1566749787.5</v>
      </c>
      <c r="CJ27">
        <v>947.71100000000001</v>
      </c>
      <c r="CK27">
        <v>1000.02</v>
      </c>
      <c r="CL27">
        <v>19.581</v>
      </c>
      <c r="CM27">
        <v>14.5434</v>
      </c>
      <c r="CN27">
        <v>500.04199999999997</v>
      </c>
      <c r="CO27">
        <v>99.941299999999998</v>
      </c>
      <c r="CP27">
        <v>0.10002999999999999</v>
      </c>
      <c r="CQ27">
        <v>26.814800000000002</v>
      </c>
      <c r="CR27">
        <v>26.998899999999999</v>
      </c>
      <c r="CS27">
        <v>999.9</v>
      </c>
      <c r="CT27">
        <v>0</v>
      </c>
      <c r="CU27">
        <v>0</v>
      </c>
      <c r="CV27">
        <v>9994.3799999999992</v>
      </c>
      <c r="CW27">
        <v>0</v>
      </c>
      <c r="CX27">
        <v>740.41600000000005</v>
      </c>
      <c r="CY27">
        <v>-52.308500000000002</v>
      </c>
      <c r="CZ27">
        <v>966.63900000000001</v>
      </c>
      <c r="DA27">
        <v>1014.78</v>
      </c>
      <c r="DB27">
        <v>5.0376300000000001</v>
      </c>
      <c r="DC27">
        <v>945.77099999999996</v>
      </c>
      <c r="DD27">
        <v>1000.02</v>
      </c>
      <c r="DE27">
        <v>19.408000000000001</v>
      </c>
      <c r="DF27">
        <v>14.5434</v>
      </c>
      <c r="DG27">
        <v>1.95695</v>
      </c>
      <c r="DH27">
        <v>1.4534800000000001</v>
      </c>
      <c r="DI27">
        <v>17.100300000000001</v>
      </c>
      <c r="DJ27">
        <v>12.487399999999999</v>
      </c>
      <c r="DK27">
        <v>1999.83</v>
      </c>
      <c r="DL27">
        <v>0.98000100000000001</v>
      </c>
      <c r="DM27">
        <v>1.99989E-2</v>
      </c>
      <c r="DN27">
        <v>0</v>
      </c>
      <c r="DO27">
        <v>2.4952999999999999</v>
      </c>
      <c r="DP27">
        <v>0</v>
      </c>
      <c r="DQ27">
        <v>16914.900000000001</v>
      </c>
      <c r="DR27">
        <v>16151.3</v>
      </c>
      <c r="DS27">
        <v>43.186999999999998</v>
      </c>
      <c r="DT27">
        <v>44.625</v>
      </c>
      <c r="DU27">
        <v>43.936999999999998</v>
      </c>
      <c r="DV27">
        <v>42.686999999999998</v>
      </c>
      <c r="DW27">
        <v>42.375</v>
      </c>
      <c r="DX27">
        <v>1959.84</v>
      </c>
      <c r="DY27">
        <v>39.99</v>
      </c>
      <c r="DZ27">
        <v>0</v>
      </c>
      <c r="EA27">
        <v>1566749783.0999999</v>
      </c>
      <c r="EB27">
        <v>2.13792352941176</v>
      </c>
      <c r="EC27">
        <v>2.3262745283142601</v>
      </c>
      <c r="ED27">
        <v>511.22549020608699</v>
      </c>
      <c r="EE27">
        <v>16889.641176470599</v>
      </c>
      <c r="EF27">
        <v>10</v>
      </c>
      <c r="EG27">
        <v>1566749750.5</v>
      </c>
      <c r="EH27" t="s">
        <v>385</v>
      </c>
      <c r="EI27">
        <v>39</v>
      </c>
      <c r="EJ27">
        <v>1.94</v>
      </c>
      <c r="EK27">
        <v>0.17299999999999999</v>
      </c>
      <c r="EL27">
        <v>1000</v>
      </c>
      <c r="EM27">
        <v>14</v>
      </c>
      <c r="EN27">
        <v>0.04</v>
      </c>
      <c r="EO27">
        <v>0.02</v>
      </c>
      <c r="EP27">
        <v>39.413553096213299</v>
      </c>
      <c r="EQ27">
        <v>-0.109072512705109</v>
      </c>
      <c r="ER27">
        <v>8.4108876874981003E-2</v>
      </c>
      <c r="ES27">
        <v>1</v>
      </c>
      <c r="ET27">
        <v>0.28014672273679198</v>
      </c>
      <c r="EU27">
        <v>-2.26565999778293E-2</v>
      </c>
      <c r="EV27">
        <v>3.3637552409417001E-3</v>
      </c>
      <c r="EW27">
        <v>1</v>
      </c>
      <c r="EX27">
        <v>2</v>
      </c>
      <c r="EY27">
        <v>2</v>
      </c>
      <c r="EZ27" t="s">
        <v>347</v>
      </c>
      <c r="FA27">
        <v>2.9504700000000001</v>
      </c>
      <c r="FB27">
        <v>2.7238899999999999</v>
      </c>
      <c r="FC27">
        <v>0.18031800000000001</v>
      </c>
      <c r="FD27">
        <v>0.18915100000000001</v>
      </c>
      <c r="FE27">
        <v>9.6456399999999998E-2</v>
      </c>
      <c r="FF27">
        <v>7.98455E-2</v>
      </c>
      <c r="FG27">
        <v>21893.5</v>
      </c>
      <c r="FH27">
        <v>19754.099999999999</v>
      </c>
      <c r="FI27">
        <v>24612.6</v>
      </c>
      <c r="FJ27">
        <v>23390.1</v>
      </c>
      <c r="FK27">
        <v>30235.3</v>
      </c>
      <c r="FL27">
        <v>29960.3</v>
      </c>
      <c r="FM27">
        <v>34332.1</v>
      </c>
      <c r="FN27">
        <v>33478.800000000003</v>
      </c>
      <c r="FO27">
        <v>1.9996</v>
      </c>
      <c r="FP27">
        <v>2.0285500000000001</v>
      </c>
      <c r="FQ27">
        <v>6.5274499999999999E-2</v>
      </c>
      <c r="FR27">
        <v>0</v>
      </c>
      <c r="FS27">
        <v>25.930499999999999</v>
      </c>
      <c r="FT27">
        <v>999.9</v>
      </c>
      <c r="FU27">
        <v>52.222000000000001</v>
      </c>
      <c r="FV27">
        <v>29.818999999999999</v>
      </c>
      <c r="FW27">
        <v>22.031099999999999</v>
      </c>
      <c r="FX27">
        <v>59.714799999999997</v>
      </c>
      <c r="FY27">
        <v>40.1282</v>
      </c>
      <c r="FZ27">
        <v>1</v>
      </c>
      <c r="GA27">
        <v>7.3856699999999997E-2</v>
      </c>
      <c r="GB27">
        <v>1.9649000000000001</v>
      </c>
      <c r="GC27">
        <v>20.392900000000001</v>
      </c>
      <c r="GD27">
        <v>5.2467899999999998</v>
      </c>
      <c r="GE27">
        <v>12.0222</v>
      </c>
      <c r="GF27">
        <v>4.9579500000000003</v>
      </c>
      <c r="GG27">
        <v>3.3053499999999998</v>
      </c>
      <c r="GH27">
        <v>9999</v>
      </c>
      <c r="GI27">
        <v>460.3</v>
      </c>
      <c r="GJ27">
        <v>9999</v>
      </c>
      <c r="GK27">
        <v>9999</v>
      </c>
      <c r="GL27">
        <v>1.8686100000000001</v>
      </c>
      <c r="GM27">
        <v>1.87317</v>
      </c>
      <c r="GN27">
        <v>1.8760699999999999</v>
      </c>
      <c r="GO27">
        <v>1.87836</v>
      </c>
      <c r="GP27">
        <v>1.87073</v>
      </c>
      <c r="GQ27">
        <v>1.87256</v>
      </c>
      <c r="GR27">
        <v>1.8693500000000001</v>
      </c>
      <c r="GS27">
        <v>1.87365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1.94</v>
      </c>
      <c r="HH27">
        <v>0.17299999999999999</v>
      </c>
      <c r="HI27">
        <v>2</v>
      </c>
      <c r="HJ27">
        <v>506.91</v>
      </c>
      <c r="HK27">
        <v>518.58399999999995</v>
      </c>
      <c r="HL27">
        <v>23.639399999999998</v>
      </c>
      <c r="HM27">
        <v>28.303899999999999</v>
      </c>
      <c r="HN27">
        <v>30.000399999999999</v>
      </c>
      <c r="HO27">
        <v>28.2912</v>
      </c>
      <c r="HP27">
        <v>28.303599999999999</v>
      </c>
      <c r="HQ27">
        <v>43.663600000000002</v>
      </c>
      <c r="HR27">
        <v>35.692</v>
      </c>
      <c r="HS27">
        <v>0</v>
      </c>
      <c r="HT27">
        <v>23.639099999999999</v>
      </c>
      <c r="HU27">
        <v>1000</v>
      </c>
      <c r="HV27">
        <v>14.5527</v>
      </c>
      <c r="HW27">
        <v>102.31</v>
      </c>
      <c r="HX27">
        <v>102.074</v>
      </c>
    </row>
    <row r="28" spans="1:232" x14ac:dyDescent="0.25">
      <c r="A28">
        <v>13</v>
      </c>
      <c r="B28">
        <v>1566749887.5</v>
      </c>
      <c r="C28">
        <v>1385.4000000953699</v>
      </c>
      <c r="D28" t="s">
        <v>386</v>
      </c>
      <c r="E28" t="s">
        <v>387</v>
      </c>
      <c r="G28">
        <v>1566749887.5</v>
      </c>
      <c r="H28">
        <f t="shared" si="0"/>
        <v>3.9360400202528333E-3</v>
      </c>
      <c r="I28">
        <f t="shared" si="1"/>
        <v>39.107085175022263</v>
      </c>
      <c r="J28">
        <f t="shared" si="2"/>
        <v>1147.71</v>
      </c>
      <c r="K28">
        <f t="shared" si="3"/>
        <v>856.95741964270701</v>
      </c>
      <c r="L28">
        <f t="shared" si="4"/>
        <v>85.730139378137736</v>
      </c>
      <c r="M28">
        <f t="shared" si="5"/>
        <v>114.81706793169</v>
      </c>
      <c r="N28">
        <f t="shared" si="6"/>
        <v>0.24929914717449453</v>
      </c>
      <c r="O28">
        <f t="shared" si="7"/>
        <v>2.2595820391680776</v>
      </c>
      <c r="P28">
        <f t="shared" si="8"/>
        <v>0.23496448074605072</v>
      </c>
      <c r="Q28">
        <f t="shared" si="9"/>
        <v>0.14807198174345526</v>
      </c>
      <c r="R28">
        <f t="shared" si="10"/>
        <v>321.45773538991136</v>
      </c>
      <c r="S28">
        <f t="shared" si="11"/>
        <v>27.834254339693135</v>
      </c>
      <c r="T28">
        <f t="shared" si="12"/>
        <v>26.956900000000001</v>
      </c>
      <c r="U28">
        <f t="shared" si="13"/>
        <v>3.5701095203122679</v>
      </c>
      <c r="V28">
        <f t="shared" si="14"/>
        <v>55.09538990558579</v>
      </c>
      <c r="W28">
        <f t="shared" si="15"/>
        <v>1.9404285561134997</v>
      </c>
      <c r="X28">
        <f t="shared" si="16"/>
        <v>3.5219435953511082</v>
      </c>
      <c r="Y28">
        <f t="shared" si="17"/>
        <v>1.6296809641987682</v>
      </c>
      <c r="Z28">
        <f t="shared" si="18"/>
        <v>-173.57936489314994</v>
      </c>
      <c r="AA28">
        <f t="shared" si="19"/>
        <v>-28.140093572890599</v>
      </c>
      <c r="AB28">
        <f t="shared" si="20"/>
        <v>-2.6833880814772262</v>
      </c>
      <c r="AC28">
        <f t="shared" si="21"/>
        <v>117.05488884239358</v>
      </c>
      <c r="AD28">
        <v>-4.14422082218961E-2</v>
      </c>
      <c r="AE28">
        <v>4.6522509265917798E-2</v>
      </c>
      <c r="AF28">
        <v>3.4723664795608302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52893.719454936901</v>
      </c>
      <c r="AL28" t="s">
        <v>344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0</v>
      </c>
      <c r="AR28" t="s">
        <v>344</v>
      </c>
      <c r="AS28">
        <v>0</v>
      </c>
      <c r="AT28">
        <v>0</v>
      </c>
      <c r="AU28" t="e">
        <f t="shared" si="27"/>
        <v>#DIV/0!</v>
      </c>
      <c r="AV28">
        <v>0.5</v>
      </c>
      <c r="AW28">
        <f t="shared" si="28"/>
        <v>1681.2593999999999</v>
      </c>
      <c r="AX28">
        <f t="shared" si="29"/>
        <v>39.107085175022263</v>
      </c>
      <c r="AY28" t="e">
        <f t="shared" si="30"/>
        <v>#DIV/0!</v>
      </c>
      <c r="AZ28" t="e">
        <f t="shared" si="31"/>
        <v>#DIV/0!</v>
      </c>
      <c r="BA28">
        <f t="shared" si="32"/>
        <v>2.3260589754931491E-2</v>
      </c>
      <c r="BB28" t="e">
        <f t="shared" si="33"/>
        <v>#DIV/0!</v>
      </c>
      <c r="BC28" t="s">
        <v>344</v>
      </c>
      <c r="BD28">
        <v>0</v>
      </c>
      <c r="BE28">
        <f t="shared" si="34"/>
        <v>0</v>
      </c>
      <c r="BF28" t="e">
        <f t="shared" si="35"/>
        <v>#DIV/0!</v>
      </c>
      <c r="BG28" t="e">
        <f t="shared" si="36"/>
        <v>#DIV/0!</v>
      </c>
      <c r="BH28" t="e">
        <f t="shared" si="37"/>
        <v>#DIV/0!</v>
      </c>
      <c r="BI28" t="e">
        <f t="shared" si="38"/>
        <v>#DIV/0!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f t="shared" si="39"/>
        <v>2000.07</v>
      </c>
      <c r="CC28">
        <f t="shared" si="40"/>
        <v>1681.2593999999999</v>
      </c>
      <c r="CD28">
        <f t="shared" si="41"/>
        <v>0.84060027899023537</v>
      </c>
      <c r="CE28">
        <f t="shared" si="42"/>
        <v>0.1912005579804707</v>
      </c>
      <c r="CF28">
        <v>6</v>
      </c>
      <c r="CG28">
        <v>0.5</v>
      </c>
      <c r="CH28" t="s">
        <v>345</v>
      </c>
      <c r="CI28">
        <v>1566749887.5</v>
      </c>
      <c r="CJ28">
        <v>1147.71</v>
      </c>
      <c r="CK28">
        <v>1200.05</v>
      </c>
      <c r="CL28">
        <v>19.3965</v>
      </c>
      <c r="CM28">
        <v>14.765700000000001</v>
      </c>
      <c r="CN28">
        <v>500.09</v>
      </c>
      <c r="CO28">
        <v>99.939899999999994</v>
      </c>
      <c r="CP28">
        <v>0.10023899999999999</v>
      </c>
      <c r="CQ28">
        <v>26.725899999999999</v>
      </c>
      <c r="CR28">
        <v>26.956900000000001</v>
      </c>
      <c r="CS28">
        <v>999.9</v>
      </c>
      <c r="CT28">
        <v>0</v>
      </c>
      <c r="CU28">
        <v>0</v>
      </c>
      <c r="CV28">
        <v>10000</v>
      </c>
      <c r="CW28">
        <v>0</v>
      </c>
      <c r="CX28">
        <v>892.28</v>
      </c>
      <c r="CY28">
        <v>-52.337499999999999</v>
      </c>
      <c r="CZ28">
        <v>1170.42</v>
      </c>
      <c r="DA28">
        <v>1218.04</v>
      </c>
      <c r="DB28">
        <v>4.6307099999999997</v>
      </c>
      <c r="DC28">
        <v>1145.3499999999999</v>
      </c>
      <c r="DD28">
        <v>1200.05</v>
      </c>
      <c r="DE28">
        <v>19.215499999999999</v>
      </c>
      <c r="DF28">
        <v>14.765700000000001</v>
      </c>
      <c r="DG28">
        <v>1.93848</v>
      </c>
      <c r="DH28">
        <v>1.4756899999999999</v>
      </c>
      <c r="DI28">
        <v>16.950600000000001</v>
      </c>
      <c r="DJ28">
        <v>12.718500000000001</v>
      </c>
      <c r="DK28">
        <v>2000.07</v>
      </c>
      <c r="DL28">
        <v>0.97999199999999997</v>
      </c>
      <c r="DM28">
        <v>2.0008000000000001E-2</v>
      </c>
      <c r="DN28">
        <v>0</v>
      </c>
      <c r="DO28">
        <v>2.4666000000000001</v>
      </c>
      <c r="DP28">
        <v>0</v>
      </c>
      <c r="DQ28">
        <v>16369.5</v>
      </c>
      <c r="DR28">
        <v>16153.2</v>
      </c>
      <c r="DS28">
        <v>43.25</v>
      </c>
      <c r="DT28">
        <v>44.686999999999998</v>
      </c>
      <c r="DU28">
        <v>44</v>
      </c>
      <c r="DV28">
        <v>42.75</v>
      </c>
      <c r="DW28">
        <v>42.436999999999998</v>
      </c>
      <c r="DX28">
        <v>1960.05</v>
      </c>
      <c r="DY28">
        <v>40.020000000000003</v>
      </c>
      <c r="DZ28">
        <v>0</v>
      </c>
      <c r="EA28">
        <v>1566749882.7</v>
      </c>
      <c r="EB28">
        <v>2.1728705882352899</v>
      </c>
      <c r="EC28">
        <v>-2.7250000112290702</v>
      </c>
      <c r="ED28">
        <v>-121.76470643250801</v>
      </c>
      <c r="EE28">
        <v>16419.9352941176</v>
      </c>
      <c r="EF28">
        <v>10</v>
      </c>
      <c r="EG28">
        <v>1566749851.5</v>
      </c>
      <c r="EH28" t="s">
        <v>388</v>
      </c>
      <c r="EI28">
        <v>40</v>
      </c>
      <c r="EJ28">
        <v>2.3679999999999999</v>
      </c>
      <c r="EK28">
        <v>0.18099999999999999</v>
      </c>
      <c r="EL28">
        <v>1200</v>
      </c>
      <c r="EM28">
        <v>15</v>
      </c>
      <c r="EN28">
        <v>0.06</v>
      </c>
      <c r="EO28">
        <v>0.02</v>
      </c>
      <c r="EP28">
        <v>39.062137555835797</v>
      </c>
      <c r="EQ28">
        <v>-0.214182910006881</v>
      </c>
      <c r="ER28">
        <v>9.1647361270415298E-2</v>
      </c>
      <c r="ES28">
        <v>1</v>
      </c>
      <c r="ET28">
        <v>0.25369838783702597</v>
      </c>
      <c r="EU28">
        <v>-1.2194610294298001E-2</v>
      </c>
      <c r="EV28">
        <v>2.1791858823710201E-3</v>
      </c>
      <c r="EW28">
        <v>1</v>
      </c>
      <c r="EX28">
        <v>2</v>
      </c>
      <c r="EY28">
        <v>2</v>
      </c>
      <c r="EZ28" t="s">
        <v>347</v>
      </c>
      <c r="FA28">
        <v>2.9504999999999999</v>
      </c>
      <c r="FB28">
        <v>2.7241499999999998</v>
      </c>
      <c r="FC28">
        <v>0.20369899999999999</v>
      </c>
      <c r="FD28">
        <v>0.21210399999999999</v>
      </c>
      <c r="FE28">
        <v>9.5744399999999993E-2</v>
      </c>
      <c r="FF28">
        <v>8.0720600000000003E-2</v>
      </c>
      <c r="FG28">
        <v>21264.3</v>
      </c>
      <c r="FH28">
        <v>19191.599999999999</v>
      </c>
      <c r="FI28">
        <v>24608</v>
      </c>
      <c r="FJ28">
        <v>23386.7</v>
      </c>
      <c r="FK28">
        <v>30254</v>
      </c>
      <c r="FL28">
        <v>29927.8</v>
      </c>
      <c r="FM28">
        <v>34325.800000000003</v>
      </c>
      <c r="FN28">
        <v>33474.199999999997</v>
      </c>
      <c r="FO28">
        <v>1.9981</v>
      </c>
      <c r="FP28">
        <v>2.0279500000000001</v>
      </c>
      <c r="FQ28">
        <v>6.8619799999999995E-2</v>
      </c>
      <c r="FR28">
        <v>0</v>
      </c>
      <c r="FS28">
        <v>25.833600000000001</v>
      </c>
      <c r="FT28">
        <v>999.9</v>
      </c>
      <c r="FU28">
        <v>52.198</v>
      </c>
      <c r="FV28">
        <v>29.88</v>
      </c>
      <c r="FW28">
        <v>22.100200000000001</v>
      </c>
      <c r="FX28">
        <v>59.404899999999998</v>
      </c>
      <c r="FY28">
        <v>40.136200000000002</v>
      </c>
      <c r="FZ28">
        <v>1</v>
      </c>
      <c r="GA28">
        <v>7.9443600000000003E-2</v>
      </c>
      <c r="GB28">
        <v>1.2077599999999999</v>
      </c>
      <c r="GC28">
        <v>20.400099999999998</v>
      </c>
      <c r="GD28">
        <v>5.2464899999999997</v>
      </c>
      <c r="GE28">
        <v>12.0219</v>
      </c>
      <c r="GF28">
        <v>4.9577</v>
      </c>
      <c r="GG28">
        <v>3.3052700000000002</v>
      </c>
      <c r="GH28">
        <v>9999</v>
      </c>
      <c r="GI28">
        <v>460.4</v>
      </c>
      <c r="GJ28">
        <v>9999</v>
      </c>
      <c r="GK28">
        <v>9999</v>
      </c>
      <c r="GL28">
        <v>1.8686</v>
      </c>
      <c r="GM28">
        <v>1.87317</v>
      </c>
      <c r="GN28">
        <v>1.8760699999999999</v>
      </c>
      <c r="GO28">
        <v>1.87836</v>
      </c>
      <c r="GP28">
        <v>1.87073</v>
      </c>
      <c r="GQ28">
        <v>1.87256</v>
      </c>
      <c r="GR28">
        <v>1.8693500000000001</v>
      </c>
      <c r="GS28">
        <v>1.8736600000000001</v>
      </c>
      <c r="GT28" t="s">
        <v>348</v>
      </c>
      <c r="GU28" t="s">
        <v>19</v>
      </c>
      <c r="GV28" t="s">
        <v>19</v>
      </c>
      <c r="GW28" t="s">
        <v>19</v>
      </c>
      <c r="GX28" t="s">
        <v>349</v>
      </c>
      <c r="GY28" t="s">
        <v>350</v>
      </c>
      <c r="GZ28" t="s">
        <v>351</v>
      </c>
      <c r="HA28" t="s">
        <v>351</v>
      </c>
      <c r="HB28" t="s">
        <v>351</v>
      </c>
      <c r="HC28" t="s">
        <v>351</v>
      </c>
      <c r="HD28">
        <v>0</v>
      </c>
      <c r="HE28">
        <v>100</v>
      </c>
      <c r="HF28">
        <v>100</v>
      </c>
      <c r="HG28">
        <v>2.3679999999999999</v>
      </c>
      <c r="HH28">
        <v>0.18099999999999999</v>
      </c>
      <c r="HI28">
        <v>2</v>
      </c>
      <c r="HJ28">
        <v>506.67200000000003</v>
      </c>
      <c r="HK28">
        <v>518.94600000000003</v>
      </c>
      <c r="HL28">
        <v>24.123799999999999</v>
      </c>
      <c r="HM28">
        <v>28.393999999999998</v>
      </c>
      <c r="HN28">
        <v>30.000399999999999</v>
      </c>
      <c r="HO28">
        <v>28.376100000000001</v>
      </c>
      <c r="HP28">
        <v>28.387799999999999</v>
      </c>
      <c r="HQ28">
        <v>50.65</v>
      </c>
      <c r="HR28">
        <v>34.809800000000003</v>
      </c>
      <c r="HS28">
        <v>0</v>
      </c>
      <c r="HT28">
        <v>24.1355</v>
      </c>
      <c r="HU28">
        <v>1200</v>
      </c>
      <c r="HV28">
        <v>14.803900000000001</v>
      </c>
      <c r="HW28">
        <v>102.291</v>
      </c>
      <c r="HX28">
        <v>102.059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2019-08-24T11:18:25Z</dcterms:created>
  <dcterms:modified xsi:type="dcterms:W3CDTF">2019-08-28T00:03:56Z</dcterms:modified>
</cp:coreProperties>
</file>