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92685245-7201-43D8-83D0-36117484F57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9" i="1" l="1"/>
  <c r="CD29" i="1"/>
  <c r="CB29" i="1"/>
  <c r="BI29" i="1"/>
  <c r="BH29" i="1"/>
  <c r="BG29" i="1"/>
  <c r="BF29" i="1"/>
  <c r="BE29" i="1"/>
  <c r="AZ29" i="1" s="1"/>
  <c r="BB29" i="1"/>
  <c r="AU29" i="1"/>
  <c r="AP29" i="1"/>
  <c r="AO29" i="1"/>
  <c r="AK29" i="1"/>
  <c r="AI29" i="1" s="1"/>
  <c r="X29" i="1"/>
  <c r="V29" i="1" s="1"/>
  <c r="W29" i="1"/>
  <c r="O29" i="1"/>
  <c r="CE28" i="1"/>
  <c r="CD28" i="1"/>
  <c r="CC28" i="1" s="1"/>
  <c r="AW28" i="1" s="1"/>
  <c r="CB28" i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X28" i="1"/>
  <c r="V28" i="1" s="1"/>
  <c r="W28" i="1"/>
  <c r="O28" i="1"/>
  <c r="CE27" i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CE26" i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J26" i="1" s="1"/>
  <c r="X26" i="1"/>
  <c r="W26" i="1"/>
  <c r="V26" i="1" s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P23" i="1"/>
  <c r="AO23" i="1"/>
  <c r="AK23" i="1"/>
  <c r="AI23" i="1" s="1"/>
  <c r="X23" i="1"/>
  <c r="W23" i="1"/>
  <c r="V23" i="1" s="1"/>
  <c r="O23" i="1"/>
  <c r="CE22" i="1"/>
  <c r="CD22" i="1"/>
  <c r="CC22" i="1" s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CC21" i="1" s="1"/>
  <c r="AW21" i="1" s="1"/>
  <c r="AY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AW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J19" i="1" s="1"/>
  <c r="X19" i="1"/>
  <c r="W19" i="1"/>
  <c r="O19" i="1"/>
  <c r="CE18" i="1"/>
  <c r="CD18" i="1"/>
  <c r="CB18" i="1"/>
  <c r="CC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M18" i="1" s="1"/>
  <c r="X18" i="1"/>
  <c r="V18" i="1" s="1"/>
  <c r="W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P17" i="1"/>
  <c r="AO17" i="1"/>
  <c r="AK17" i="1"/>
  <c r="AI17" i="1" s="1"/>
  <c r="X17" i="1"/>
  <c r="W17" i="1"/>
  <c r="O17" i="1"/>
  <c r="I17" i="1" l="1"/>
  <c r="AX17" i="1" s="1"/>
  <c r="M17" i="1"/>
  <c r="V17" i="1"/>
  <c r="CC19" i="1"/>
  <c r="I18" i="1"/>
  <c r="AX18" i="1" s="1"/>
  <c r="BA18" i="1" s="1"/>
  <c r="V27" i="1"/>
  <c r="V19" i="1"/>
  <c r="CC27" i="1"/>
  <c r="R27" i="1" s="1"/>
  <c r="M25" i="1"/>
  <c r="I25" i="1"/>
  <c r="AX25" i="1" s="1"/>
  <c r="AW22" i="1"/>
  <c r="R22" i="1"/>
  <c r="CC24" i="1"/>
  <c r="AW24" i="1" s="1"/>
  <c r="AY24" i="1" s="1"/>
  <c r="AY20" i="1"/>
  <c r="AJ17" i="1"/>
  <c r="J17" i="1"/>
  <c r="AY22" i="1"/>
  <c r="CC23" i="1"/>
  <c r="CC17" i="1"/>
  <c r="V20" i="1"/>
  <c r="V21" i="1"/>
  <c r="CC25" i="1"/>
  <c r="V22" i="1"/>
  <c r="CC26" i="1"/>
  <c r="R26" i="1" s="1"/>
  <c r="AY28" i="1"/>
  <c r="CC29" i="1"/>
  <c r="I24" i="1"/>
  <c r="AX24" i="1" s="1"/>
  <c r="H24" i="1"/>
  <c r="AJ24" i="1"/>
  <c r="M24" i="1"/>
  <c r="J24" i="1"/>
  <c r="AW23" i="1"/>
  <c r="AY23" i="1" s="1"/>
  <c r="R23" i="1"/>
  <c r="H27" i="1"/>
  <c r="AJ27" i="1"/>
  <c r="M27" i="1"/>
  <c r="J27" i="1"/>
  <c r="I27" i="1"/>
  <c r="AX27" i="1" s="1"/>
  <c r="M28" i="1"/>
  <c r="J28" i="1"/>
  <c r="I28" i="1"/>
  <c r="AX28" i="1" s="1"/>
  <c r="BA28" i="1" s="1"/>
  <c r="H28" i="1"/>
  <c r="AJ28" i="1"/>
  <c r="J29" i="1"/>
  <c r="I29" i="1"/>
  <c r="AX29" i="1" s="1"/>
  <c r="H29" i="1"/>
  <c r="AJ29" i="1"/>
  <c r="M29" i="1"/>
  <c r="H21" i="1"/>
  <c r="J21" i="1"/>
  <c r="I21" i="1"/>
  <c r="AX21" i="1" s="1"/>
  <c r="BA21" i="1" s="1"/>
  <c r="AJ21" i="1"/>
  <c r="M21" i="1"/>
  <c r="AW25" i="1"/>
  <c r="AY25" i="1" s="1"/>
  <c r="R25" i="1"/>
  <c r="AJ20" i="1"/>
  <c r="M20" i="1"/>
  <c r="J20" i="1"/>
  <c r="H20" i="1"/>
  <c r="I20" i="1"/>
  <c r="AX20" i="1" s="1"/>
  <c r="BA20" i="1" s="1"/>
  <c r="AW18" i="1"/>
  <c r="AY18" i="1" s="1"/>
  <c r="R18" i="1"/>
  <c r="R29" i="1"/>
  <c r="AW29" i="1"/>
  <c r="AY29" i="1" s="1"/>
  <c r="R17" i="1"/>
  <c r="AW17" i="1"/>
  <c r="AY17" i="1" s="1"/>
  <c r="I22" i="1"/>
  <c r="AX22" i="1" s="1"/>
  <c r="BA22" i="1" s="1"/>
  <c r="H22" i="1"/>
  <c r="S22" i="1" s="1"/>
  <c r="T22" i="1" s="1"/>
  <c r="M22" i="1"/>
  <c r="AJ22" i="1"/>
  <c r="J22" i="1"/>
  <c r="AW27" i="1"/>
  <c r="AY27" i="1" s="1"/>
  <c r="R19" i="1"/>
  <c r="AW19" i="1"/>
  <c r="AY19" i="1" s="1"/>
  <c r="AJ23" i="1"/>
  <c r="M23" i="1"/>
  <c r="J23" i="1"/>
  <c r="I23" i="1"/>
  <c r="AX23" i="1" s="1"/>
  <c r="H23" i="1"/>
  <c r="AJ18" i="1"/>
  <c r="AJ25" i="1"/>
  <c r="H18" i="1"/>
  <c r="M19" i="1"/>
  <c r="R20" i="1"/>
  <c r="H25" i="1"/>
  <c r="M26" i="1"/>
  <c r="H17" i="1"/>
  <c r="J18" i="1"/>
  <c r="AJ19" i="1"/>
  <c r="J25" i="1"/>
  <c r="AJ26" i="1"/>
  <c r="H19" i="1"/>
  <c r="R21" i="1"/>
  <c r="H26" i="1"/>
  <c r="R28" i="1"/>
  <c r="I19" i="1"/>
  <c r="AX19" i="1" s="1"/>
  <c r="I26" i="1"/>
  <c r="AX26" i="1" s="1"/>
  <c r="BA25" i="1" l="1"/>
  <c r="BA27" i="1"/>
  <c r="AW26" i="1"/>
  <c r="AY26" i="1" s="1"/>
  <c r="R24" i="1"/>
  <c r="BA23" i="1"/>
  <c r="U22" i="1"/>
  <c r="Y22" i="1" s="1"/>
  <c r="AB22" i="1"/>
  <c r="AA22" i="1"/>
  <c r="Z19" i="1"/>
  <c r="S20" i="1"/>
  <c r="T20" i="1" s="1"/>
  <c r="P20" i="1" s="1"/>
  <c r="N20" i="1" s="1"/>
  <c r="Q20" i="1" s="1"/>
  <c r="K20" i="1" s="1"/>
  <c r="L20" i="1" s="1"/>
  <c r="S19" i="1"/>
  <c r="T19" i="1" s="1"/>
  <c r="P19" i="1" s="1"/>
  <c r="N19" i="1" s="1"/>
  <c r="Q19" i="1" s="1"/>
  <c r="K19" i="1" s="1"/>
  <c r="L19" i="1" s="1"/>
  <c r="S27" i="1"/>
  <c r="T27" i="1" s="1"/>
  <c r="Z29" i="1"/>
  <c r="S24" i="1"/>
  <c r="T24" i="1" s="1"/>
  <c r="Z20" i="1"/>
  <c r="S17" i="1"/>
  <c r="T17" i="1" s="1"/>
  <c r="P17" i="1" s="1"/>
  <c r="N17" i="1" s="1"/>
  <c r="Q17" i="1" s="1"/>
  <c r="K17" i="1" s="1"/>
  <c r="L17" i="1" s="1"/>
  <c r="BA29" i="1"/>
  <c r="Z18" i="1"/>
  <c r="Z23" i="1"/>
  <c r="BA17" i="1"/>
  <c r="S18" i="1"/>
  <c r="T18" i="1" s="1"/>
  <c r="P18" i="1" s="1"/>
  <c r="N18" i="1" s="1"/>
  <c r="Q18" i="1" s="1"/>
  <c r="K18" i="1" s="1"/>
  <c r="L18" i="1" s="1"/>
  <c r="S23" i="1"/>
  <c r="T23" i="1" s="1"/>
  <c r="P23" i="1" s="1"/>
  <c r="N23" i="1" s="1"/>
  <c r="Q23" i="1" s="1"/>
  <c r="K23" i="1" s="1"/>
  <c r="L23" i="1" s="1"/>
  <c r="Z26" i="1"/>
  <c r="S21" i="1"/>
  <c r="T21" i="1" s="1"/>
  <c r="S26" i="1"/>
  <c r="T26" i="1" s="1"/>
  <c r="P26" i="1" s="1"/>
  <c r="N26" i="1" s="1"/>
  <c r="Q26" i="1" s="1"/>
  <c r="K26" i="1" s="1"/>
  <c r="L26" i="1" s="1"/>
  <c r="BA26" i="1"/>
  <c r="S25" i="1"/>
  <c r="T25" i="1" s="1"/>
  <c r="P25" i="1" s="1"/>
  <c r="N25" i="1" s="1"/>
  <c r="Q25" i="1" s="1"/>
  <c r="K25" i="1" s="1"/>
  <c r="L25" i="1" s="1"/>
  <c r="Z25" i="1"/>
  <c r="BA19" i="1"/>
  <c r="S29" i="1"/>
  <c r="T29" i="1" s="1"/>
  <c r="P29" i="1" s="1"/>
  <c r="N29" i="1" s="1"/>
  <c r="Q29" i="1" s="1"/>
  <c r="K29" i="1" s="1"/>
  <c r="L29" i="1" s="1"/>
  <c r="Z21" i="1"/>
  <c r="P21" i="1"/>
  <c r="N21" i="1" s="1"/>
  <c r="Q21" i="1" s="1"/>
  <c r="K21" i="1" s="1"/>
  <c r="L21" i="1" s="1"/>
  <c r="Z28" i="1"/>
  <c r="P27" i="1"/>
  <c r="N27" i="1" s="1"/>
  <c r="Q27" i="1" s="1"/>
  <c r="K27" i="1" s="1"/>
  <c r="L27" i="1" s="1"/>
  <c r="Z27" i="1"/>
  <c r="Z24" i="1"/>
  <c r="S28" i="1"/>
  <c r="T28" i="1" s="1"/>
  <c r="Z17" i="1"/>
  <c r="P22" i="1"/>
  <c r="N22" i="1" s="1"/>
  <c r="Q22" i="1" s="1"/>
  <c r="K22" i="1" s="1"/>
  <c r="L22" i="1" s="1"/>
  <c r="Z22" i="1"/>
  <c r="BA24" i="1"/>
  <c r="U24" i="1" l="1"/>
  <c r="Y24" i="1" s="1"/>
  <c r="AB24" i="1"/>
  <c r="AA24" i="1"/>
  <c r="AB21" i="1"/>
  <c r="AA21" i="1"/>
  <c r="U21" i="1"/>
  <c r="Y21" i="1" s="1"/>
  <c r="AB17" i="1"/>
  <c r="U17" i="1"/>
  <c r="Y17" i="1" s="1"/>
  <c r="AA17" i="1"/>
  <c r="P24" i="1"/>
  <c r="N24" i="1" s="1"/>
  <c r="Q24" i="1" s="1"/>
  <c r="K24" i="1" s="1"/>
  <c r="L24" i="1" s="1"/>
  <c r="U28" i="1"/>
  <c r="Y28" i="1" s="1"/>
  <c r="AB28" i="1"/>
  <c r="AA28" i="1"/>
  <c r="U27" i="1"/>
  <c r="Y27" i="1" s="1"/>
  <c r="AB27" i="1"/>
  <c r="AA27" i="1"/>
  <c r="P28" i="1"/>
  <c r="N28" i="1" s="1"/>
  <c r="Q28" i="1" s="1"/>
  <c r="K28" i="1" s="1"/>
  <c r="L28" i="1" s="1"/>
  <c r="U25" i="1"/>
  <c r="Y25" i="1" s="1"/>
  <c r="AB25" i="1"/>
  <c r="AA25" i="1"/>
  <c r="AA26" i="1"/>
  <c r="U26" i="1"/>
  <c r="Y26" i="1" s="1"/>
  <c r="AB26" i="1"/>
  <c r="U18" i="1"/>
  <c r="Y18" i="1" s="1"/>
  <c r="AB18" i="1"/>
  <c r="AA18" i="1"/>
  <c r="U23" i="1"/>
  <c r="Y23" i="1" s="1"/>
  <c r="AB23" i="1"/>
  <c r="AA23" i="1"/>
  <c r="U19" i="1"/>
  <c r="Y19" i="1" s="1"/>
  <c r="AA19" i="1"/>
  <c r="AB19" i="1"/>
  <c r="AC19" i="1" s="1"/>
  <c r="AC22" i="1"/>
  <c r="U29" i="1"/>
  <c r="Y29" i="1" s="1"/>
  <c r="AB29" i="1"/>
  <c r="AA29" i="1"/>
  <c r="AA20" i="1"/>
  <c r="U20" i="1"/>
  <c r="Y20" i="1" s="1"/>
  <c r="AB20" i="1"/>
  <c r="AC20" i="1" s="1"/>
  <c r="AC24" i="1" l="1"/>
  <c r="AC29" i="1"/>
  <c r="AC26" i="1"/>
  <c r="AC17" i="1"/>
  <c r="AC23" i="1"/>
  <c r="AC28" i="1"/>
  <c r="AC21" i="1"/>
  <c r="AC27" i="1"/>
  <c r="AC25" i="1"/>
  <c r="AC18" i="1"/>
</calcChain>
</file>

<file path=xl/sharedStrings.xml><?xml version="1.0" encoding="utf-8"?>
<sst xmlns="http://schemas.openxmlformats.org/spreadsheetml/2006/main" count="932" uniqueCount="389">
  <si>
    <t>File opened</t>
  </si>
  <si>
    <t>2019-08-24 12:44:11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</si>
  <si>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</si>
  <si>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</si>
  <si>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</si>
  <si>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</si>
  <si>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</si>
  <si>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</si>
  <si>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</si>
  <si>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</si>
  <si>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</si>
  <si>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</si>
  <si>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</si>
  <si>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{"ssa_ref": "28807", "co2bspan2b": "0.311371", "flowazero": "0.31735", "h2obzero": "1.02732", "co2bspanconc1": "2500", "h2oaspanconc1": "12.27", "h2oaspan2": "0", "h2obspan2b": "0.0681597", "h2obspan2a": "0.0681987", "flowmeterzero": "1.02033", "h2obspanconc2": "0", "oxygen": "21", "h2oaspanconc2": "0", "h2oazero": "1.02473", "co2aspan2a": "0.311586", "h2obspan1": "0.999428", "h2obspanconc1": "12.27", "co2azero": "0.916881", "co2bspanconc2": "296.4", "co2bspan2a": "0.314381", "co2aspanconc1": "2500", "co2aspan2": "-0.0312706", "h2oaspan1": "1.00358", "co2bspan1": "0.999962", "co2aspanconc2": "296.4", "chamberpressurezero": "2.57547", "co2bzero": "0.956001", "co2aspan1": "1.00061", "tbzero": "0.113358", "co2bspan2": "-0.0303373", "co2aspan2b": "0.308739", "h2oaspan2b": "0.0667894", "tazero": "0.0265884", "flowbzero": "0.30202", "ssb_ref": "27856.8", "h2obspan2": "0", "h2oaspan2a": "0.0665509"}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</si>
  <si>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</si>
  <si>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</si>
  <si>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</si>
  <si>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</si>
  <si>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</si>
  <si>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</si>
  <si>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</si>
  <si>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</si>
  <si>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</si>
  <si>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12:44:11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</si>
  <si>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</si>
  <si>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</si>
  <si>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</si>
  <si>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</si>
  <si>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</si>
  <si>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</si>
  <si>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</si>
  <si>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</si>
  <si>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</si>
  <si>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</si>
  <si>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</si>
  <si>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</si>
  <si>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</si>
  <si>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</si>
  <si>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</si>
  <si>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</si>
  <si>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</si>
  <si>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</si>
  <si>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</si>
  <si>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</si>
  <si>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</si>
  <si>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</si>
  <si>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</si>
  <si>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</si>
  <si>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</si>
  <si>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</si>
  <si>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</si>
  <si>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</si>
  <si>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</si>
  <si>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</si>
  <si>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</si>
  <si>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</si>
  <si>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</si>
  <si>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</si>
  <si>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</si>
  <si>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</si>
  <si>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</si>
  <si>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</si>
  <si>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</si>
  <si>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</si>
  <si>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</si>
  <si>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</si>
  <si>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</si>
  <si>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</si>
  <si>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2.85883 79.7139 379.794 622.512 867.183 1051.32 1234.19 1311.37</t>
  </si>
  <si>
    <t>Fs_true</t>
  </si>
  <si>
    <t>0.0336516 100.868 403.167 601.353 801.513 1000.96 1202.31 1401.29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</si>
  <si>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</si>
  <si>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</si>
  <si>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</si>
  <si>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</si>
  <si>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</si>
  <si>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</si>
  <si>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</si>
  <si>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</si>
  <si>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</si>
  <si>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</si>
  <si>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</si>
  <si>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</si>
  <si>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</si>
  <si>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</si>
  <si>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</si>
  <si>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</si>
  <si>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</si>
  <si>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</si>
  <si>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</si>
  <si>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</si>
  <si>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</si>
  <si>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</si>
  <si>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</si>
  <si>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</si>
  <si>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</si>
  <si>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</si>
  <si>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</si>
  <si>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</si>
  <si>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</si>
  <si>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</si>
  <si>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</si>
  <si>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</si>
  <si>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</si>
  <si>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</si>
  <si>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</si>
  <si>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</si>
  <si>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</si>
  <si>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</si>
  <si>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</si>
  <si>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</si>
  <si>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</si>
  <si>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</si>
  <si>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</si>
  <si>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</si>
  <si>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</si>
  <si>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</si>
  <si>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</si>
  <si>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</si>
  <si>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</si>
  <si>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</si>
  <si>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</si>
  <si>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</si>
  <si>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</si>
  <si>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</si>
  <si>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</si>
  <si>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</si>
  <si>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</si>
  <si>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</si>
  <si>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</si>
  <si>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</si>
  <si>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</si>
  <si>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</si>
  <si>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</si>
  <si>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</si>
  <si>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</si>
  <si>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</si>
  <si>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</si>
  <si>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</si>
  <si>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</si>
  <si>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</si>
  <si>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</si>
  <si>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</si>
  <si>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</si>
  <si>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</si>
  <si>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</si>
  <si>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</si>
  <si>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</si>
  <si>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</si>
  <si>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</si>
  <si>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</si>
  <si>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</si>
  <si>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</si>
  <si>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</si>
  <si>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</si>
  <si>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</si>
  <si>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</si>
  <si>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</si>
  <si>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</si>
  <si>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</si>
  <si>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</si>
  <si>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</si>
  <si>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</si>
  <si>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</si>
  <si>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</si>
  <si>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</si>
  <si>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</si>
  <si>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</si>
  <si>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</si>
  <si>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</si>
  <si>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</si>
  <si>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</si>
  <si>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</si>
  <si>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</si>
  <si>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</si>
  <si>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</si>
  <si>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</si>
  <si>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</si>
  <si>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</si>
  <si>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</si>
  <si>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</si>
  <si>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</si>
  <si>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</si>
  <si>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</si>
  <si>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</si>
  <si>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</si>
  <si>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</si>
  <si>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</si>
  <si>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</si>
  <si>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</si>
  <si>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</si>
  <si>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</si>
  <si>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</si>
  <si>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</si>
  <si>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</si>
  <si>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</si>
  <si>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</si>
  <si>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</si>
  <si>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</si>
  <si>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</si>
  <si>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</si>
  <si>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</si>
  <si>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</si>
  <si>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</si>
  <si>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</si>
  <si>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</si>
  <si>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</si>
  <si>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</si>
  <si>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</si>
  <si>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</si>
  <si>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</si>
  <si>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</si>
  <si>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</si>
  <si>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</si>
  <si>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</si>
  <si>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</si>
  <si>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</si>
  <si>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</si>
  <si>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</si>
  <si>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</si>
  <si>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</si>
  <si>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</si>
  <si>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</si>
  <si>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</si>
  <si>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</si>
  <si>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</si>
  <si>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</si>
  <si>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</si>
  <si>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</si>
  <si>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</si>
  <si>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</si>
  <si>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</si>
  <si>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</si>
  <si>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</si>
  <si>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</si>
  <si>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</si>
  <si>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</si>
  <si>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</si>
  <si>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</si>
  <si>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</si>
  <si>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</si>
  <si>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</si>
  <si>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</si>
  <si>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</si>
  <si>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</si>
  <si>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</si>
  <si>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</si>
  <si>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</si>
  <si>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</si>
  <si>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</si>
  <si>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</si>
  <si>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</si>
  <si>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</si>
  <si>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</si>
  <si>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</si>
  <si>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</si>
  <si>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</si>
  <si>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</si>
  <si>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</si>
  <si>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</si>
  <si>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</si>
  <si>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</si>
  <si>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</si>
  <si>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</si>
  <si>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</si>
  <si>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</si>
  <si>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</si>
  <si>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</si>
  <si>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</si>
  <si>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</si>
  <si>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</si>
  <si>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</si>
  <si>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</si>
  <si>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</si>
  <si>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</si>
  <si>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</si>
  <si>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</si>
  <si>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</si>
  <si>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</si>
  <si>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</si>
  <si>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</si>
  <si>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</si>
  <si>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</si>
  <si>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</si>
  <si>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</si>
  <si>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</si>
  <si>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</si>
  <si>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</si>
  <si>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</si>
  <si>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</si>
  <si>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</si>
  <si>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</si>
  <si>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</si>
  <si>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</si>
  <si>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</si>
  <si>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</si>
  <si>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</si>
  <si>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</si>
  <si>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</si>
  <si>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</si>
  <si>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</si>
  <si>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</si>
  <si>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</si>
  <si>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</si>
  <si>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</si>
  <si>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</si>
  <si>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</si>
  <si>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</si>
  <si>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</si>
  <si>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</si>
  <si>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</si>
  <si>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</si>
  <si>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</si>
  <si>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</si>
  <si>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</si>
  <si>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</si>
  <si>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</si>
  <si>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</si>
  <si>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</si>
  <si>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</si>
  <si>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</si>
  <si>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</si>
  <si>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</si>
  <si>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</si>
  <si>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</si>
  <si>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</si>
  <si>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</si>
  <si>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</si>
  <si>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</si>
  <si>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</si>
  <si>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</si>
  <si>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</si>
  <si>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</si>
  <si>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</si>
  <si>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</si>
  <si>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</si>
  <si>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</si>
  <si>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</si>
  <si>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</si>
  <si>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</si>
  <si>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</si>
  <si>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</si>
  <si>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12:52:48</t>
  </si>
  <si>
    <t>12:52:48</t>
  </si>
  <si>
    <t>-</t>
  </si>
  <si>
    <t>0: Broadleaf</t>
  </si>
  <si>
    <t>12:52:10</t>
  </si>
  <si>
    <t>1/2</t>
  </si>
  <si>
    <t>5</t>
  </si>
  <si>
    <t>11111111</t>
  </si>
  <si>
    <t>oooooooo</t>
  </si>
  <si>
    <t>off</t>
  </si>
  <si>
    <t>20190825 12:54:49</t>
  </si>
  <si>
    <t>12:54:49</t>
  </si>
  <si>
    <t>12:55:14</t>
  </si>
  <si>
    <t>20190825 13:00:00</t>
  </si>
  <si>
    <t>13:00:00</t>
  </si>
  <si>
    <t>12:58:56</t>
  </si>
  <si>
    <t>20190825 13:01:54</t>
  </si>
  <si>
    <t>13:01:54</t>
  </si>
  <si>
    <t>13:01:23</t>
  </si>
  <si>
    <t>2/2</t>
  </si>
  <si>
    <t>20190825 13:03:48</t>
  </si>
  <si>
    <t>13:03:48</t>
  </si>
  <si>
    <t>13:03:18</t>
  </si>
  <si>
    <t>20190825 13:05:49</t>
  </si>
  <si>
    <t>13:05:49</t>
  </si>
  <si>
    <t>13:04:55</t>
  </si>
  <si>
    <t>20190825 13:06:58</t>
  </si>
  <si>
    <t>13:06:58</t>
  </si>
  <si>
    <t>13:07:26</t>
  </si>
  <si>
    <t>20190825 13:11:56</t>
  </si>
  <si>
    <t>13:11:56</t>
  </si>
  <si>
    <t>13:11:12</t>
  </si>
  <si>
    <t>20190825 13:13:34</t>
  </si>
  <si>
    <t>13:13:34</t>
  </si>
  <si>
    <t>13:14:02</t>
  </si>
  <si>
    <t>20190825 13:16:03</t>
  </si>
  <si>
    <t>13:16:03</t>
  </si>
  <si>
    <t>13:15:17</t>
  </si>
  <si>
    <t>20190825 13:18:04</t>
  </si>
  <si>
    <t>13:18:04</t>
  </si>
  <si>
    <t>13:18:34</t>
  </si>
  <si>
    <t>20190825 13:20:35</t>
  </si>
  <si>
    <t>13:20:35</t>
  </si>
  <si>
    <t>13:19:50</t>
  </si>
  <si>
    <t>20190825 13:22:18</t>
  </si>
  <si>
    <t>13:22:18</t>
  </si>
  <si>
    <t>13:21:37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</si>
</sst>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Measurements!$I$17:$I$29</c:f>
              <c:numCache>
                <c:formatCode>General</c:formatCode>
                <c:ptCount val="13"/>
                <c:pt idx="0">
                  <c:v>32.298836846208268</c:v>
                </c:pt>
                <c:pt idx="1">
                  <c:v>26.382143860263604</c:v>
                </c:pt>
                <c:pt idx="2">
                  <c:v>34.427436234817065</c:v>
                </c:pt>
                <c:pt idx="3">
                  <c:v>26.809354609924114</c:v>
                </c:pt>
                <c:pt idx="4">
                  <c:v>19.875902956354427</c:v>
                </c:pt>
                <c:pt idx="5">
                  <c:v>11.698454165423213</c:v>
                </c:pt>
                <c:pt idx="6">
                  <c:v>0.6004450255576439</c:v>
                </c:pt>
                <c:pt idx="7">
                  <c:v>36.865477519381741</c:v>
                </c:pt>
                <c:pt idx="8">
                  <c:v>39.214700734736297</c:v>
                </c:pt>
                <c:pt idx="9">
                  <c:v>40.098569452906865</c:v>
                </c:pt>
                <c:pt idx="10">
                  <c:v>40.251284205421491</c:v>
                </c:pt>
                <c:pt idx="11">
                  <c:v>41.531618068790436</c:v>
                </c:pt>
                <c:pt idx="12">
                  <c:v>41.44174187968062</c:v>
                </c:pt>
              </c:numCache>
            </c:numRef>
          </c:xVal>
          <c:yVal>
            <c:numRef>
              <c:f>Measurements!$K$17:$K$29</c:f>
              <c:numCache>
                <c:formatCode>General</c:formatCode>
                <c:ptCount val="13"/>
                <c:pt idx="0">
                  <c:v>102.82497290185434</c:v>
                </c:pt>
                <c:pt idx="1">
                  <c:v>76.193797472608964</c:v>
                </c:pt>
                <c:pt idx="2">
                  <c:v>113.34107777105366</c:v>
                </c:pt>
                <c:pt idx="3">
                  <c:v>73.595545437915561</c:v>
                </c:pt>
                <c:pt idx="4">
                  <c:v>52.517781574109307</c:v>
                </c:pt>
                <c:pt idx="5">
                  <c:v>24.892729159384832</c:v>
                </c:pt>
                <c:pt idx="6">
                  <c:v>1.6962509591624229</c:v>
                </c:pt>
                <c:pt idx="7">
                  <c:v>156.08303891833904</c:v>
                </c:pt>
                <c:pt idx="8">
                  <c:v>209.41977530243446</c:v>
                </c:pt>
                <c:pt idx="9">
                  <c:v>233.05864657498125</c:v>
                </c:pt>
                <c:pt idx="10">
                  <c:v>260.65313207052549</c:v>
                </c:pt>
                <c:pt idx="11">
                  <c:v>336.09734443097352</c:v>
                </c:pt>
                <c:pt idx="12">
                  <c:v>497.43076952654542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6-4AE0-AC64-0324071B6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46112"/>
        <c:axId val="325647096"/>
      </c:scatterChart>
      <c:valAx>
        <c:axId val="3256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47096"/>
        <c:crosses val="autoZero"/>
        <c:crossBetween val="midCat"/>
      </c:valAx>
      <c:valAx>
        <c:axId val="3256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2</xdr:row>
      <xdr:rowOff>109537</xdr:rowOff>
    </xdr:from>
    <xdr:to>
      <xdr:col>23</xdr:col>
      <xdr:colOff>295275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E0C38-78BC-4E5E-A5BE-B5A2152B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9"/>
  <sheetViews>
    <sheetView tabSelected="1" topLeftCell="A4" workbookViewId="0">
      <selection activeCell="A18" sqref="A18:XFD18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341</v>
      </c>
      <c r="GJ16" t="s">
        <v>340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1566755568.5999999</v>
      </c>
      <c r="C17">
        <v>0</v>
      </c>
      <c r="D17" t="s">
        <v>342</v>
      </c>
      <c r="E17" t="s">
        <v>343</v>
      </c>
      <c r="G17">
        <v>1566755568.5999999</v>
      </c>
      <c r="H17">
        <f t="shared" ref="H17:H29" si="0">CN17*AI17*(CL17-CM17)/(100*CF17*(1000-AI17*CL17))</f>
        <v>3.5494948729837216E-3</v>
      </c>
      <c r="I17">
        <f t="shared" ref="I17:I29" si="1">CN17*AI17*(CK17-CJ17*(1000-AI17*CM17)/(1000-AI17*CL17))/(100*CF17)</f>
        <v>32.298836846208268</v>
      </c>
      <c r="J17">
        <f t="shared" ref="J17:J29" si="2">CJ17 - IF(AI17&gt;1, I17*CF17*100/(AK17*CV17), 0)</f>
        <v>359.70400000000001</v>
      </c>
      <c r="K17">
        <f t="shared" ref="K17:K29" si="3">((Q17-H17/2)*J17-I17)/(Q17+H17/2)</f>
        <v>102.82497290185434</v>
      </c>
      <c r="L17">
        <f t="shared" ref="L17:L29" si="4">K17*(CO17+CP17)/1000</f>
        <v>10.274803658367988</v>
      </c>
      <c r="M17">
        <f t="shared" ref="M17:M29" si="5">(CJ17 - IF(AI17&gt;1, I17*CF17*100/(AK17*CV17), 0))*(CO17+CP17)/1000</f>
        <v>35.943486011489597</v>
      </c>
      <c r="N17">
        <f t="shared" ref="N17:N29" si="6">2/((1/P17-1/O17)+SIGN(P17)*SQRT((1/P17-1/O17)*(1/P17-1/O17) + 4*CG17/((CG17+1)*(CG17+1))*(2*1/P17*1/O17-1/O17*1/O17)))</f>
        <v>0.21561308633431533</v>
      </c>
      <c r="O17">
        <f t="shared" ref="O17:O29" si="7">AF17+AE17*CF17+AD17*CF17*CF17</f>
        <v>2.2614698737512735</v>
      </c>
      <c r="P17">
        <f t="shared" ref="P17:P29" si="8">H17*(1000-(1000*0.61365*EXP(17.502*T17/(240.97+T17))/(CO17+CP17)+CL17)/2)/(1000*0.61365*EXP(17.502*T17/(240.97+T17))/(CO17+CP17)-CL17)</f>
        <v>0.20480891212015756</v>
      </c>
      <c r="Q17">
        <f t="shared" ref="Q17:Q29" si="9">1/((CG17+1)/(N17/1.6)+1/(O17/1.37)) + CG17/((CG17+1)/(N17/1.6) + CG17/(O17/1.37))</f>
        <v>0.12893115225991186</v>
      </c>
      <c r="R17">
        <f t="shared" ref="R17:R29" si="10">(CC17*CE17)</f>
        <v>321.39915620883033</v>
      </c>
      <c r="S17">
        <f t="shared" ref="S17:S29" si="11">(CQ17+(R17+2*0.95*0.0000000567*(((CQ17+$B$7)+273)^4-(CQ17+273)^4)-44100*H17)/(1.84*29.3*O17+8*0.95*0.0000000567*(CQ17+273)^3))</f>
        <v>27.745170188597285</v>
      </c>
      <c r="T17">
        <f t="shared" ref="T17:T29" si="12">($C$7*CR17+$D$7*CS17+$E$7*S17)</f>
        <v>27.060300000000002</v>
      </c>
      <c r="U17">
        <f t="shared" ref="U17:U29" si="13">0.61365*EXP(17.502*T17/(240.97+T17))</f>
        <v>3.591855141980008</v>
      </c>
      <c r="V17">
        <f t="shared" ref="V17:V29" si="14">(W17/X17*100)</f>
        <v>54.859579926327974</v>
      </c>
      <c r="W17">
        <f t="shared" ref="W17:W29" si="15">CL17*(CO17+CP17)/1000</f>
        <v>1.9077315168498399</v>
      </c>
      <c r="X17">
        <f t="shared" ref="X17:X29" si="16">0.61365*EXP(17.502*CQ17/(240.97+CQ17))</f>
        <v>3.4774810879189575</v>
      </c>
      <c r="Y17">
        <f t="shared" ref="Y17:Y29" si="17">(U17-CL17*(CO17+CP17)/1000)</f>
        <v>1.6841236251301681</v>
      </c>
      <c r="Z17">
        <f t="shared" ref="Z17:Z29" si="18">(-H17*44100)</f>
        <v>-156.53272389858213</v>
      </c>
      <c r="AA17">
        <f t="shared" ref="AA17:AA29" si="19">2*29.3*O17*0.92*(CQ17-T17)</f>
        <v>-67.068392144906696</v>
      </c>
      <c r="AB17">
        <f t="shared" ref="AB17:AB29" si="20">2*0.95*0.0000000567*(((CQ17+$B$7)+273)^4-(T17+273)^4)</f>
        <v>-6.3865959977449229</v>
      </c>
      <c r="AC17">
        <f t="shared" ref="AC17:AC29" si="21">R17+AB17+Z17+AA17</f>
        <v>91.411444167596599</v>
      </c>
      <c r="AD17">
        <v>-4.1493247811576102E-2</v>
      </c>
      <c r="AE17">
        <v>4.6579805676647199E-2</v>
      </c>
      <c r="AF17">
        <v>3.4757479609081301</v>
      </c>
      <c r="AG17">
        <v>0</v>
      </c>
      <c r="AH17">
        <v>0</v>
      </c>
      <c r="AI17">
        <f t="shared" ref="AI17:AI29" si="22">IF(AG17*$H$13&gt;=AK17,1,(AK17/(AK17-AG17*$H$13)))</f>
        <v>1</v>
      </c>
      <c r="AJ17">
        <f t="shared" ref="AJ17:AJ29" si="23">(AI17-1)*100</f>
        <v>0</v>
      </c>
      <c r="AK17">
        <f t="shared" ref="AK17:AK29" si="24">MAX(0,($B$13+$C$13*CV17)/(1+$D$13*CV17)*CO17/(CQ17+273)*$E$13)</f>
        <v>52991.817179569247</v>
      </c>
      <c r="AL17" t="s">
        <v>344</v>
      </c>
      <c r="AM17">
        <v>0</v>
      </c>
      <c r="AN17">
        <v>0</v>
      </c>
      <c r="AO17">
        <f t="shared" ref="AO17:AO29" si="25">AN17-AM17</f>
        <v>0</v>
      </c>
      <c r="AP17" t="e">
        <f t="shared" ref="AP17:AP29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9" si="27">1-AS17/AT17</f>
        <v>#DIV/0!</v>
      </c>
      <c r="AV17">
        <v>0.5</v>
      </c>
      <c r="AW17">
        <f t="shared" ref="AW17:AW29" si="28">CC17</f>
        <v>1680.9564000000003</v>
      </c>
      <c r="AX17">
        <f t="shared" ref="AX17:AX29" si="29">I17</f>
        <v>32.298836846208268</v>
      </c>
      <c r="AY17" t="e">
        <f t="shared" ref="AY17:AY29" si="30">AU17*AV17*AW17</f>
        <v>#DIV/0!</v>
      </c>
      <c r="AZ17" t="e">
        <f t="shared" ref="AZ17:AZ29" si="31">BE17/AT17</f>
        <v>#DIV/0!</v>
      </c>
      <c r="BA17">
        <f t="shared" ref="BA17:BA29" si="32">(AX17-AQ17)/AW17</f>
        <v>1.921455954848577E-2</v>
      </c>
      <c r="BB17" t="e">
        <f t="shared" ref="BB17:BB29" si="33">(AN17-AT17)/AT17</f>
        <v>#DIV/0!</v>
      </c>
      <c r="BC17" t="s">
        <v>344</v>
      </c>
      <c r="BD17">
        <v>0</v>
      </c>
      <c r="BE17">
        <f t="shared" ref="BE17:BE29" si="34">AT17-BD17</f>
        <v>0</v>
      </c>
      <c r="BF17" t="e">
        <f t="shared" ref="BF17:BF29" si="35">(AT17-AS17)/(AT17-BD17)</f>
        <v>#DIV/0!</v>
      </c>
      <c r="BG17" t="e">
        <f t="shared" ref="BG17:BG29" si="36">(AN17-AT17)/(AN17-BD17)</f>
        <v>#DIV/0!</v>
      </c>
      <c r="BH17" t="e">
        <f t="shared" ref="BH17:BH29" si="37">(AT17-AS17)/(AT17-AM17)</f>
        <v>#DIV/0!</v>
      </c>
      <c r="BI17" t="e">
        <f t="shared" ref="BI17:BI29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9" si="39">$B$11*CW17+$C$11*CX17+$F$11*DK17</f>
        <v>1999.71</v>
      </c>
      <c r="CC17">
        <f t="shared" ref="CC17:CC29" si="40">CB17*CD17</f>
        <v>1680.9564000000003</v>
      </c>
      <c r="CD17">
        <f t="shared" ref="CD17:CD29" si="41">($B$11*$D$9+$C$11*$D$9+$F$11*((DX17+DP17)/MAX(DX17+DP17+DY17, 0.1)*$I$9+DY17/MAX(DX17+DP17+DY17, 0.1)*$J$9))/($B$11+$C$11+$F$11)</f>
        <v>0.8406000870126169</v>
      </c>
      <c r="CE17">
        <f t="shared" ref="CE17:CE29" si="42">($B$11*$K$9+$C$11*$K$9+$F$11*((DX17+DP17)/MAX(DX17+DP17+DY17, 0.1)*$P$9+DY17/MAX(DX17+DP17+DY17, 0.1)*$Q$9))/($B$11+$C$11+$F$11)</f>
        <v>0.19120017402523365</v>
      </c>
      <c r="CF17">
        <v>6</v>
      </c>
      <c r="CG17">
        <v>0.5</v>
      </c>
      <c r="CH17" t="s">
        <v>345</v>
      </c>
      <c r="CI17">
        <v>1566755568.5999999</v>
      </c>
      <c r="CJ17">
        <v>359.70400000000001</v>
      </c>
      <c r="CK17">
        <v>399.99400000000003</v>
      </c>
      <c r="CL17">
        <v>19.0916</v>
      </c>
      <c r="CM17">
        <v>14.913600000000001</v>
      </c>
      <c r="CN17">
        <v>500.00900000000001</v>
      </c>
      <c r="CO17">
        <v>99.825400000000002</v>
      </c>
      <c r="CP17">
        <v>9.9777400000000002E-2</v>
      </c>
      <c r="CQ17">
        <v>26.510200000000001</v>
      </c>
      <c r="CR17">
        <v>27.060300000000002</v>
      </c>
      <c r="CS17">
        <v>999.9</v>
      </c>
      <c r="CT17">
        <v>0</v>
      </c>
      <c r="CU17">
        <v>0</v>
      </c>
      <c r="CV17">
        <v>10023.799999999999</v>
      </c>
      <c r="CW17">
        <v>0</v>
      </c>
      <c r="CX17">
        <v>1225.92</v>
      </c>
      <c r="CY17">
        <v>-40.2896</v>
      </c>
      <c r="CZ17">
        <v>366.70499999999998</v>
      </c>
      <c r="DA17">
        <v>406.04899999999998</v>
      </c>
      <c r="DB17">
        <v>4.1780099999999996</v>
      </c>
      <c r="DC17">
        <v>358.29700000000003</v>
      </c>
      <c r="DD17">
        <v>399.99400000000003</v>
      </c>
      <c r="DE17">
        <v>18.925599999999999</v>
      </c>
      <c r="DF17">
        <v>14.913600000000001</v>
      </c>
      <c r="DG17">
        <v>1.9058299999999999</v>
      </c>
      <c r="DH17">
        <v>1.4887600000000001</v>
      </c>
      <c r="DI17">
        <v>16.6829</v>
      </c>
      <c r="DJ17">
        <v>12.853199999999999</v>
      </c>
      <c r="DK17">
        <v>1999.71</v>
      </c>
      <c r="DL17">
        <v>0.97999700000000001</v>
      </c>
      <c r="DM17">
        <v>2.0002700000000002E-2</v>
      </c>
      <c r="DN17">
        <v>0</v>
      </c>
      <c r="DO17">
        <v>1.7677</v>
      </c>
      <c r="DP17">
        <v>0</v>
      </c>
      <c r="DQ17">
        <v>21865.9</v>
      </c>
      <c r="DR17">
        <v>16150.3</v>
      </c>
      <c r="DS17">
        <v>46.186999999999998</v>
      </c>
      <c r="DT17">
        <v>48</v>
      </c>
      <c r="DU17">
        <v>47</v>
      </c>
      <c r="DV17">
        <v>46.061999999999998</v>
      </c>
      <c r="DW17">
        <v>45.186999999999998</v>
      </c>
      <c r="DX17">
        <v>1959.71</v>
      </c>
      <c r="DY17">
        <v>40</v>
      </c>
      <c r="DZ17">
        <v>0</v>
      </c>
      <c r="EA17">
        <v>1566755564.2</v>
      </c>
      <c r="EB17">
        <v>2.1492058823529399</v>
      </c>
      <c r="EC17">
        <v>1.28455878861372</v>
      </c>
      <c r="ED17">
        <v>-377.10784117291701</v>
      </c>
      <c r="EE17">
        <v>21913.7647058824</v>
      </c>
      <c r="EF17">
        <v>10</v>
      </c>
      <c r="EG17">
        <v>1566755530.0999999</v>
      </c>
      <c r="EH17" t="s">
        <v>346</v>
      </c>
      <c r="EI17">
        <v>74</v>
      </c>
      <c r="EJ17">
        <v>1.407</v>
      </c>
      <c r="EK17">
        <v>0.16600000000000001</v>
      </c>
      <c r="EL17">
        <v>400</v>
      </c>
      <c r="EM17">
        <v>15</v>
      </c>
      <c r="EN17">
        <v>0.04</v>
      </c>
      <c r="EO17">
        <v>0.02</v>
      </c>
      <c r="EP17">
        <v>32.463413809894298</v>
      </c>
      <c r="EQ17">
        <v>-1.1775826737689501</v>
      </c>
      <c r="ER17">
        <v>0.13549303000518301</v>
      </c>
      <c r="ES17">
        <v>0</v>
      </c>
      <c r="ET17">
        <v>0.21928300738466799</v>
      </c>
      <c r="EU17">
        <v>-1.21883601657047E-2</v>
      </c>
      <c r="EV17">
        <v>1.7638621242529E-3</v>
      </c>
      <c r="EW17">
        <v>1</v>
      </c>
      <c r="EX17">
        <v>1</v>
      </c>
      <c r="EY17">
        <v>2</v>
      </c>
      <c r="EZ17" t="s">
        <v>347</v>
      </c>
      <c r="FA17">
        <v>2.9472299999999998</v>
      </c>
      <c r="FB17">
        <v>2.7238899999999999</v>
      </c>
      <c r="FC17">
        <v>8.9388300000000004E-2</v>
      </c>
      <c r="FD17">
        <v>9.8891400000000004E-2</v>
      </c>
      <c r="FE17">
        <v>9.3946500000000002E-2</v>
      </c>
      <c r="FF17">
        <v>8.0658900000000006E-2</v>
      </c>
      <c r="FG17">
        <v>24169.4</v>
      </c>
      <c r="FH17">
        <v>21847.8</v>
      </c>
      <c r="FI17">
        <v>24469.599999999999</v>
      </c>
      <c r="FJ17">
        <v>23287.1</v>
      </c>
      <c r="FK17">
        <v>30152.9</v>
      </c>
      <c r="FL17">
        <v>29797.5</v>
      </c>
      <c r="FM17">
        <v>34140.5</v>
      </c>
      <c r="FN17">
        <v>33325.599999999999</v>
      </c>
      <c r="FO17">
        <v>1.9633</v>
      </c>
      <c r="FP17">
        <v>1.9618500000000001</v>
      </c>
      <c r="FQ17">
        <v>1.9777599999999999E-2</v>
      </c>
      <c r="FR17">
        <v>0</v>
      </c>
      <c r="FS17">
        <v>26.736799999999999</v>
      </c>
      <c r="FT17">
        <v>999.9</v>
      </c>
      <c r="FU17">
        <v>49.67</v>
      </c>
      <c r="FV17">
        <v>32.860999999999997</v>
      </c>
      <c r="FW17">
        <v>24.9407</v>
      </c>
      <c r="FX17">
        <v>59.597799999999999</v>
      </c>
      <c r="FY17">
        <v>40.076099999999997</v>
      </c>
      <c r="FZ17">
        <v>1</v>
      </c>
      <c r="GA17">
        <v>0.303788</v>
      </c>
      <c r="GB17">
        <v>3.8752399999999998</v>
      </c>
      <c r="GC17">
        <v>20.357199999999999</v>
      </c>
      <c r="GD17">
        <v>5.2445399999999998</v>
      </c>
      <c r="GE17">
        <v>12.0219</v>
      </c>
      <c r="GF17">
        <v>4.9576000000000002</v>
      </c>
      <c r="GG17">
        <v>3.3056000000000001</v>
      </c>
      <c r="GH17">
        <v>9999</v>
      </c>
      <c r="GI17">
        <v>461.9</v>
      </c>
      <c r="GJ17">
        <v>9999</v>
      </c>
      <c r="GK17">
        <v>9999</v>
      </c>
      <c r="GL17">
        <v>1.86863</v>
      </c>
      <c r="GM17">
        <v>1.87317</v>
      </c>
      <c r="GN17">
        <v>1.87601</v>
      </c>
      <c r="GO17">
        <v>1.8783000000000001</v>
      </c>
      <c r="GP17">
        <v>1.87073</v>
      </c>
      <c r="GQ17">
        <v>1.8725099999999999</v>
      </c>
      <c r="GR17">
        <v>1.8693500000000001</v>
      </c>
      <c r="GS17">
        <v>1.87361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1.407</v>
      </c>
      <c r="HH17">
        <v>0.16600000000000001</v>
      </c>
      <c r="HI17">
        <v>2</v>
      </c>
      <c r="HJ17">
        <v>507.77199999999999</v>
      </c>
      <c r="HK17">
        <v>499.02199999999999</v>
      </c>
      <c r="HL17">
        <v>22.213699999999999</v>
      </c>
      <c r="HM17">
        <v>31.227399999999999</v>
      </c>
      <c r="HN17">
        <v>30</v>
      </c>
      <c r="HO17">
        <v>31.2378</v>
      </c>
      <c r="HP17">
        <v>31.2483</v>
      </c>
      <c r="HQ17">
        <v>20.738800000000001</v>
      </c>
      <c r="HR17">
        <v>42.762300000000003</v>
      </c>
      <c r="HS17">
        <v>0</v>
      </c>
      <c r="HT17">
        <v>22.172000000000001</v>
      </c>
      <c r="HU17">
        <v>400</v>
      </c>
      <c r="HV17">
        <v>14.9366</v>
      </c>
      <c r="HW17">
        <v>101.729</v>
      </c>
      <c r="HX17">
        <v>101.614</v>
      </c>
    </row>
    <row r="18" spans="1:232" x14ac:dyDescent="0.25">
      <c r="A18">
        <v>3</v>
      </c>
      <c r="B18">
        <v>1566755689.0999999</v>
      </c>
      <c r="C18">
        <v>120.5</v>
      </c>
      <c r="D18" t="s">
        <v>352</v>
      </c>
      <c r="E18" t="s">
        <v>353</v>
      </c>
      <c r="G18">
        <v>1566755689.0999999</v>
      </c>
      <c r="H18">
        <f t="shared" si="0"/>
        <v>3.788544910470636E-3</v>
      </c>
      <c r="I18">
        <f t="shared" si="1"/>
        <v>26.382143860263604</v>
      </c>
      <c r="J18">
        <f t="shared" si="2"/>
        <v>267.15899999999999</v>
      </c>
      <c r="K18">
        <f t="shared" si="3"/>
        <v>76.193797472608964</v>
      </c>
      <c r="L18">
        <f t="shared" si="4"/>
        <v>7.613710852535136</v>
      </c>
      <c r="M18">
        <f t="shared" si="5"/>
        <v>26.696023103240996</v>
      </c>
      <c r="N18">
        <f t="shared" si="6"/>
        <v>0.23785112150874882</v>
      </c>
      <c r="O18">
        <f t="shared" si="7"/>
        <v>2.2472612679372475</v>
      </c>
      <c r="P18">
        <f t="shared" si="8"/>
        <v>0.2246981727273708</v>
      </c>
      <c r="Q18">
        <f t="shared" si="9"/>
        <v>0.14155745261007202</v>
      </c>
      <c r="R18">
        <f t="shared" si="10"/>
        <v>321.4773598560144</v>
      </c>
      <c r="S18">
        <f t="shared" si="11"/>
        <v>27.513325566865309</v>
      </c>
      <c r="T18">
        <f t="shared" si="12"/>
        <v>26.862400000000001</v>
      </c>
      <c r="U18">
        <f t="shared" si="13"/>
        <v>3.5503362227036073</v>
      </c>
      <c r="V18">
        <f t="shared" si="14"/>
        <v>55.492361296710072</v>
      </c>
      <c r="W18">
        <f t="shared" si="15"/>
        <v>1.9115767088699998</v>
      </c>
      <c r="X18">
        <f t="shared" si="16"/>
        <v>3.444756474948075</v>
      </c>
      <c r="Y18">
        <f t="shared" si="17"/>
        <v>1.6387595138336075</v>
      </c>
      <c r="Z18">
        <f t="shared" si="18"/>
        <v>-167.07483055175504</v>
      </c>
      <c r="AA18">
        <f t="shared" si="19"/>
        <v>-62.091604106979275</v>
      </c>
      <c r="AB18">
        <f t="shared" si="20"/>
        <v>-5.9394059564182502</v>
      </c>
      <c r="AC18">
        <f t="shared" si="21"/>
        <v>86.371519240861858</v>
      </c>
      <c r="AD18">
        <v>-4.11100572365352E-2</v>
      </c>
      <c r="AE18">
        <v>4.6149640686825699E-2</v>
      </c>
      <c r="AF18">
        <v>3.4503254843315601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52550.206201593712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1681.3679999999999</v>
      </c>
      <c r="AX18">
        <f t="shared" si="29"/>
        <v>26.382143860263604</v>
      </c>
      <c r="AY18" t="e">
        <f t="shared" si="30"/>
        <v>#DIV/0!</v>
      </c>
      <c r="AZ18" t="e">
        <f t="shared" si="31"/>
        <v>#DIV/0!</v>
      </c>
      <c r="BA18">
        <f t="shared" si="32"/>
        <v>1.5690880200089217E-2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2000.2</v>
      </c>
      <c r="CC18">
        <f t="shared" si="40"/>
        <v>1681.3679999999999</v>
      </c>
      <c r="CD18">
        <f t="shared" si="41"/>
        <v>0.84059994000599936</v>
      </c>
      <c r="CE18">
        <f t="shared" si="42"/>
        <v>0.19119988001199881</v>
      </c>
      <c r="CF18">
        <v>6</v>
      </c>
      <c r="CG18">
        <v>0.5</v>
      </c>
      <c r="CH18" t="s">
        <v>345</v>
      </c>
      <c r="CI18">
        <v>1566755689.0999999</v>
      </c>
      <c r="CJ18">
        <v>267.15899999999999</v>
      </c>
      <c r="CK18">
        <v>300.03300000000002</v>
      </c>
      <c r="CL18">
        <v>19.13</v>
      </c>
      <c r="CM18">
        <v>14.6706</v>
      </c>
      <c r="CN18">
        <v>499.98700000000002</v>
      </c>
      <c r="CO18">
        <v>99.825199999999995</v>
      </c>
      <c r="CP18">
        <v>0.100399</v>
      </c>
      <c r="CQ18">
        <v>26.349900000000002</v>
      </c>
      <c r="CR18">
        <v>26.862400000000001</v>
      </c>
      <c r="CS18">
        <v>999.9</v>
      </c>
      <c r="CT18">
        <v>0</v>
      </c>
      <c r="CU18">
        <v>0</v>
      </c>
      <c r="CV18">
        <v>9931.25</v>
      </c>
      <c r="CW18">
        <v>0</v>
      </c>
      <c r="CX18">
        <v>733.75400000000002</v>
      </c>
      <c r="CY18">
        <v>-32.921399999999998</v>
      </c>
      <c r="CZ18">
        <v>272.32600000000002</v>
      </c>
      <c r="DA18">
        <v>304.5</v>
      </c>
      <c r="DB18">
        <v>4.4763099999999998</v>
      </c>
      <c r="DC18">
        <v>266.20800000000003</v>
      </c>
      <c r="DD18">
        <v>300.03300000000002</v>
      </c>
      <c r="DE18">
        <v>18.966999999999999</v>
      </c>
      <c r="DF18">
        <v>14.6706</v>
      </c>
      <c r="DG18">
        <v>1.9113500000000001</v>
      </c>
      <c r="DH18">
        <v>1.4644999999999999</v>
      </c>
      <c r="DI18">
        <v>16.7285</v>
      </c>
      <c r="DJ18">
        <v>12.602499999999999</v>
      </c>
      <c r="DK18">
        <v>2000.2</v>
      </c>
      <c r="DL18">
        <v>0.98</v>
      </c>
      <c r="DM18">
        <v>1.9999800000000002E-2</v>
      </c>
      <c r="DN18">
        <v>0</v>
      </c>
      <c r="DO18">
        <v>1.9510000000000001</v>
      </c>
      <c r="DP18">
        <v>0</v>
      </c>
      <c r="DQ18">
        <v>20869.099999999999</v>
      </c>
      <c r="DR18">
        <v>16154.2</v>
      </c>
      <c r="DS18">
        <v>46.186999999999998</v>
      </c>
      <c r="DT18">
        <v>47.811999999999998</v>
      </c>
      <c r="DU18">
        <v>47</v>
      </c>
      <c r="DV18">
        <v>46.061999999999998</v>
      </c>
      <c r="DW18">
        <v>45.186999999999998</v>
      </c>
      <c r="DX18">
        <v>1960.2</v>
      </c>
      <c r="DY18">
        <v>40</v>
      </c>
      <c r="DZ18">
        <v>0</v>
      </c>
      <c r="EA18">
        <v>1566755684.8</v>
      </c>
      <c r="EB18">
        <v>2.1229</v>
      </c>
      <c r="EC18">
        <v>0.66338236791926597</v>
      </c>
      <c r="ED18">
        <v>325.90686472947402</v>
      </c>
      <c r="EE18">
        <v>20848.488235294099</v>
      </c>
      <c r="EF18">
        <v>10</v>
      </c>
      <c r="EG18">
        <v>1566755714.0999999</v>
      </c>
      <c r="EH18" t="s">
        <v>354</v>
      </c>
      <c r="EI18">
        <v>76</v>
      </c>
      <c r="EJ18">
        <v>0.95099999999999996</v>
      </c>
      <c r="EK18">
        <v>0.16300000000000001</v>
      </c>
      <c r="EL18">
        <v>300</v>
      </c>
      <c r="EM18">
        <v>15</v>
      </c>
      <c r="EN18">
        <v>0.04</v>
      </c>
      <c r="EO18">
        <v>0.03</v>
      </c>
      <c r="EP18">
        <v>26.2211927620518</v>
      </c>
      <c r="EQ18">
        <v>1.5298410403882701</v>
      </c>
      <c r="ER18">
        <v>0.172797982600877</v>
      </c>
      <c r="ES18">
        <v>0</v>
      </c>
      <c r="ET18">
        <v>0.23591151354661399</v>
      </c>
      <c r="EU18">
        <v>1.26846668735421E-2</v>
      </c>
      <c r="EV18">
        <v>1.4498478395613601E-3</v>
      </c>
      <c r="EW18">
        <v>1</v>
      </c>
      <c r="EX18">
        <v>1</v>
      </c>
      <c r="EY18">
        <v>2</v>
      </c>
      <c r="EZ18" t="s">
        <v>347</v>
      </c>
      <c r="FA18">
        <v>2.9472299999999998</v>
      </c>
      <c r="FB18">
        <v>2.7237200000000001</v>
      </c>
      <c r="FC18">
        <v>7.0113800000000004E-2</v>
      </c>
      <c r="FD18">
        <v>7.8694200000000006E-2</v>
      </c>
      <c r="FE18">
        <v>9.4102400000000003E-2</v>
      </c>
      <c r="FF18">
        <v>7.9699500000000006E-2</v>
      </c>
      <c r="FG18">
        <v>24684.7</v>
      </c>
      <c r="FH18">
        <v>22340.6</v>
      </c>
      <c r="FI18">
        <v>24473</v>
      </c>
      <c r="FJ18">
        <v>23290</v>
      </c>
      <c r="FK18">
        <v>30151.8</v>
      </c>
      <c r="FL18">
        <v>29832.9</v>
      </c>
      <c r="FM18">
        <v>34145.4</v>
      </c>
      <c r="FN18">
        <v>33330.6</v>
      </c>
      <c r="FO18">
        <v>1.9638199999999999</v>
      </c>
      <c r="FP18">
        <v>1.9615</v>
      </c>
      <c r="FQ18">
        <v>1.6391300000000001E-2</v>
      </c>
      <c r="FR18">
        <v>0</v>
      </c>
      <c r="FS18">
        <v>26.594200000000001</v>
      </c>
      <c r="FT18">
        <v>999.9</v>
      </c>
      <c r="FU18">
        <v>49.634</v>
      </c>
      <c r="FV18">
        <v>32.920999999999999</v>
      </c>
      <c r="FW18">
        <v>25.008700000000001</v>
      </c>
      <c r="FX18">
        <v>59.797800000000002</v>
      </c>
      <c r="FY18">
        <v>40.112200000000001</v>
      </c>
      <c r="FZ18">
        <v>1</v>
      </c>
      <c r="GA18">
        <v>0.292879</v>
      </c>
      <c r="GB18">
        <v>2.4087700000000001</v>
      </c>
      <c r="GC18">
        <v>20.3856</v>
      </c>
      <c r="GD18">
        <v>5.2441000000000004</v>
      </c>
      <c r="GE18">
        <v>12.0219</v>
      </c>
      <c r="GF18">
        <v>4.9577499999999999</v>
      </c>
      <c r="GG18">
        <v>3.3056299999999998</v>
      </c>
      <c r="GH18">
        <v>9999</v>
      </c>
      <c r="GI18">
        <v>462</v>
      </c>
      <c r="GJ18">
        <v>9999</v>
      </c>
      <c r="GK18">
        <v>9999</v>
      </c>
      <c r="GL18">
        <v>1.8686400000000001</v>
      </c>
      <c r="GM18">
        <v>1.87317</v>
      </c>
      <c r="GN18">
        <v>1.8760600000000001</v>
      </c>
      <c r="GO18">
        <v>1.87836</v>
      </c>
      <c r="GP18">
        <v>1.87073</v>
      </c>
      <c r="GQ18">
        <v>1.87253</v>
      </c>
      <c r="GR18">
        <v>1.8693500000000001</v>
      </c>
      <c r="GS18">
        <v>1.8736299999999999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0.95099999999999996</v>
      </c>
      <c r="HH18">
        <v>0.16300000000000001</v>
      </c>
      <c r="HI18">
        <v>2</v>
      </c>
      <c r="HJ18">
        <v>507.83699999999999</v>
      </c>
      <c r="HK18">
        <v>498.536</v>
      </c>
      <c r="HL18">
        <v>22.746200000000002</v>
      </c>
      <c r="HM18">
        <v>31.1739</v>
      </c>
      <c r="HN18">
        <v>29.999400000000001</v>
      </c>
      <c r="HO18">
        <v>31.203399999999998</v>
      </c>
      <c r="HP18">
        <v>31.218399999999999</v>
      </c>
      <c r="HQ18">
        <v>16.491900000000001</v>
      </c>
      <c r="HR18">
        <v>44.126399999999997</v>
      </c>
      <c r="HS18">
        <v>0</v>
      </c>
      <c r="HT18">
        <v>22.8264</v>
      </c>
      <c r="HU18">
        <v>300</v>
      </c>
      <c r="HV18">
        <v>14.5817</v>
      </c>
      <c r="HW18">
        <v>101.74299999999999</v>
      </c>
      <c r="HX18">
        <v>101.628</v>
      </c>
    </row>
    <row r="19" spans="1:232" x14ac:dyDescent="0.25">
      <c r="A19">
        <v>4</v>
      </c>
      <c r="B19">
        <v>1566756000.0999999</v>
      </c>
      <c r="C19">
        <v>431.5</v>
      </c>
      <c r="D19" t="s">
        <v>355</v>
      </c>
      <c r="E19" t="s">
        <v>356</v>
      </c>
      <c r="G19">
        <v>1566756000.0999999</v>
      </c>
      <c r="H19">
        <f t="shared" si="0"/>
        <v>3.9705468667577872E-3</v>
      </c>
      <c r="I19">
        <f t="shared" si="1"/>
        <v>34.427436234817065</v>
      </c>
      <c r="J19">
        <f t="shared" si="2"/>
        <v>356.952</v>
      </c>
      <c r="K19">
        <f t="shared" si="3"/>
        <v>113.34107777105366</v>
      </c>
      <c r="L19">
        <f t="shared" si="4"/>
        <v>11.325488074799802</v>
      </c>
      <c r="M19">
        <f t="shared" si="5"/>
        <v>35.668053443448002</v>
      </c>
      <c r="N19">
        <f t="shared" si="6"/>
        <v>0.24419622101867744</v>
      </c>
      <c r="O19">
        <f t="shared" si="7"/>
        <v>2.2486755997911012</v>
      </c>
      <c r="P19">
        <f t="shared" si="8"/>
        <v>0.23036225421257481</v>
      </c>
      <c r="Q19">
        <f t="shared" si="9"/>
        <v>0.14515398679368513</v>
      </c>
      <c r="R19">
        <f t="shared" si="10"/>
        <v>321.41830812241034</v>
      </c>
      <c r="S19">
        <f t="shared" si="11"/>
        <v>27.504218871909284</v>
      </c>
      <c r="T19">
        <f t="shared" si="12"/>
        <v>26.955400000000001</v>
      </c>
      <c r="U19">
        <f t="shared" si="13"/>
        <v>3.5697949091610233</v>
      </c>
      <c r="V19">
        <f t="shared" si="14"/>
        <v>54.829070583337739</v>
      </c>
      <c r="W19">
        <f t="shared" si="15"/>
        <v>1.8945880502247001</v>
      </c>
      <c r="X19">
        <f t="shared" si="16"/>
        <v>3.4554444021534358</v>
      </c>
      <c r="Y19">
        <f t="shared" si="17"/>
        <v>1.6752068589363232</v>
      </c>
      <c r="Z19">
        <f t="shared" si="18"/>
        <v>-175.10111682401842</v>
      </c>
      <c r="AA19">
        <f t="shared" si="19"/>
        <v>-67.040521211573733</v>
      </c>
      <c r="AB19">
        <f t="shared" si="20"/>
        <v>-6.4134342970671137</v>
      </c>
      <c r="AC19">
        <f t="shared" si="21"/>
        <v>72.863235789751073</v>
      </c>
      <c r="AD19">
        <v>-4.1148102043130602E-2</v>
      </c>
      <c r="AE19">
        <v>4.6192349315137098E-2</v>
      </c>
      <c r="AF19">
        <v>3.45285317745298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52587.664776363228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1681.0571999999997</v>
      </c>
      <c r="AX19">
        <f t="shared" si="29"/>
        <v>34.427436234817065</v>
      </c>
      <c r="AY19" t="e">
        <f t="shared" si="30"/>
        <v>#DIV/0!</v>
      </c>
      <c r="AZ19" t="e">
        <f t="shared" si="31"/>
        <v>#DIV/0!</v>
      </c>
      <c r="BA19">
        <f t="shared" si="32"/>
        <v>2.0479634027216368E-2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1999.83</v>
      </c>
      <c r="CC19">
        <f t="shared" si="40"/>
        <v>1681.0571999999997</v>
      </c>
      <c r="CD19">
        <f t="shared" si="41"/>
        <v>0.84060005100433532</v>
      </c>
      <c r="CE19">
        <f t="shared" si="42"/>
        <v>0.19120010200867074</v>
      </c>
      <c r="CF19">
        <v>6</v>
      </c>
      <c r="CG19">
        <v>0.5</v>
      </c>
      <c r="CH19" t="s">
        <v>345</v>
      </c>
      <c r="CI19">
        <v>1566756000.0999999</v>
      </c>
      <c r="CJ19">
        <v>356.952</v>
      </c>
      <c r="CK19">
        <v>399.96</v>
      </c>
      <c r="CL19">
        <v>18.9603</v>
      </c>
      <c r="CM19">
        <v>14.2866</v>
      </c>
      <c r="CN19">
        <v>500.06599999999997</v>
      </c>
      <c r="CO19">
        <v>99.823400000000007</v>
      </c>
      <c r="CP19">
        <v>0.100549</v>
      </c>
      <c r="CQ19">
        <v>26.4024</v>
      </c>
      <c r="CR19">
        <v>26.955400000000001</v>
      </c>
      <c r="CS19">
        <v>999.9</v>
      </c>
      <c r="CT19">
        <v>0</v>
      </c>
      <c r="CU19">
        <v>0</v>
      </c>
      <c r="CV19">
        <v>9940.6200000000008</v>
      </c>
      <c r="CW19">
        <v>0</v>
      </c>
      <c r="CX19">
        <v>634.39499999999998</v>
      </c>
      <c r="CY19">
        <v>-43.0077</v>
      </c>
      <c r="CZ19">
        <v>363.851</v>
      </c>
      <c r="DA19">
        <v>405.75700000000001</v>
      </c>
      <c r="DB19">
        <v>4.6736899999999997</v>
      </c>
      <c r="DC19">
        <v>355.541</v>
      </c>
      <c r="DD19">
        <v>399.96</v>
      </c>
      <c r="DE19">
        <v>18.8123</v>
      </c>
      <c r="DF19">
        <v>14.2866</v>
      </c>
      <c r="DG19">
        <v>1.8926799999999999</v>
      </c>
      <c r="DH19">
        <v>1.4261299999999999</v>
      </c>
      <c r="DI19">
        <v>16.574000000000002</v>
      </c>
      <c r="DJ19">
        <v>12.198399999999999</v>
      </c>
      <c r="DK19">
        <v>1999.83</v>
      </c>
      <c r="DL19">
        <v>0.97999700000000001</v>
      </c>
      <c r="DM19">
        <v>2.0002700000000002E-2</v>
      </c>
      <c r="DN19">
        <v>0</v>
      </c>
      <c r="DO19">
        <v>1.9098999999999999</v>
      </c>
      <c r="DP19">
        <v>0</v>
      </c>
      <c r="DQ19">
        <v>20400.900000000001</v>
      </c>
      <c r="DR19">
        <v>16151.3</v>
      </c>
      <c r="DS19">
        <v>45.936999999999998</v>
      </c>
      <c r="DT19">
        <v>47.561999999999998</v>
      </c>
      <c r="DU19">
        <v>46.75</v>
      </c>
      <c r="DV19">
        <v>45.75</v>
      </c>
      <c r="DW19">
        <v>44.936999999999998</v>
      </c>
      <c r="DX19">
        <v>1959.83</v>
      </c>
      <c r="DY19">
        <v>40</v>
      </c>
      <c r="DZ19">
        <v>0</v>
      </c>
      <c r="EA19">
        <v>1566755995.5999999</v>
      </c>
      <c r="EB19">
        <v>2.2189352941176499</v>
      </c>
      <c r="EC19">
        <v>-1.01193625503798</v>
      </c>
      <c r="ED19">
        <v>-311.96078714884197</v>
      </c>
      <c r="EE19">
        <v>20439.094117647099</v>
      </c>
      <c r="EF19">
        <v>10</v>
      </c>
      <c r="EG19">
        <v>1566755936.0999999</v>
      </c>
      <c r="EH19" t="s">
        <v>357</v>
      </c>
      <c r="EI19">
        <v>78</v>
      </c>
      <c r="EJ19">
        <v>1.411</v>
      </c>
      <c r="EK19">
        <v>0.14799999999999999</v>
      </c>
      <c r="EL19">
        <v>400</v>
      </c>
      <c r="EM19">
        <v>14</v>
      </c>
      <c r="EN19">
        <v>0.05</v>
      </c>
      <c r="EO19">
        <v>0.02</v>
      </c>
      <c r="EP19">
        <v>34.611181793150301</v>
      </c>
      <c r="EQ19">
        <v>-1.02170140350119</v>
      </c>
      <c r="ER19">
        <v>0.111616033105801</v>
      </c>
      <c r="ES19">
        <v>0</v>
      </c>
      <c r="ET19">
        <v>0.246982467939138</v>
      </c>
      <c r="EU19">
        <v>-1.72587828713111E-2</v>
      </c>
      <c r="EV19">
        <v>1.83376968512849E-3</v>
      </c>
      <c r="EW19">
        <v>1</v>
      </c>
      <c r="EX19">
        <v>1</v>
      </c>
      <c r="EY19">
        <v>2</v>
      </c>
      <c r="EZ19" t="s">
        <v>347</v>
      </c>
      <c r="FA19">
        <v>2.9475099999999999</v>
      </c>
      <c r="FB19">
        <v>2.7239399999999998</v>
      </c>
      <c r="FC19">
        <v>8.8860400000000006E-2</v>
      </c>
      <c r="FD19">
        <v>9.8896800000000007E-2</v>
      </c>
      <c r="FE19">
        <v>9.3556299999999995E-2</v>
      </c>
      <c r="FF19">
        <v>7.8169299999999997E-2</v>
      </c>
      <c r="FG19">
        <v>24188</v>
      </c>
      <c r="FH19">
        <v>21850.6</v>
      </c>
      <c r="FI19">
        <v>24473.7</v>
      </c>
      <c r="FJ19">
        <v>23289.8</v>
      </c>
      <c r="FK19">
        <v>30170.9</v>
      </c>
      <c r="FL19">
        <v>29882.5</v>
      </c>
      <c r="FM19">
        <v>34146.199999999997</v>
      </c>
      <c r="FN19">
        <v>33330.300000000003</v>
      </c>
      <c r="FO19">
        <v>1.9641999999999999</v>
      </c>
      <c r="FP19">
        <v>1.96082</v>
      </c>
      <c r="FQ19">
        <v>4.2803600000000004E-3</v>
      </c>
      <c r="FR19">
        <v>0</v>
      </c>
      <c r="FS19">
        <v>26.885400000000001</v>
      </c>
      <c r="FT19">
        <v>999.9</v>
      </c>
      <c r="FU19">
        <v>49.487000000000002</v>
      </c>
      <c r="FV19">
        <v>33.052</v>
      </c>
      <c r="FW19">
        <v>25.119900000000001</v>
      </c>
      <c r="FX19">
        <v>60.137799999999999</v>
      </c>
      <c r="FY19">
        <v>40.200299999999999</v>
      </c>
      <c r="FZ19">
        <v>1</v>
      </c>
      <c r="GA19">
        <v>0.29208299999999998</v>
      </c>
      <c r="GB19">
        <v>3.2236899999999999</v>
      </c>
      <c r="GC19">
        <v>20.372299999999999</v>
      </c>
      <c r="GD19">
        <v>5.2415500000000002</v>
      </c>
      <c r="GE19">
        <v>12.0219</v>
      </c>
      <c r="GF19">
        <v>4.9577499999999999</v>
      </c>
      <c r="GG19">
        <v>3.30558</v>
      </c>
      <c r="GH19">
        <v>9999</v>
      </c>
      <c r="GI19">
        <v>462.1</v>
      </c>
      <c r="GJ19">
        <v>9999</v>
      </c>
      <c r="GK19">
        <v>9999</v>
      </c>
      <c r="GL19">
        <v>1.8686</v>
      </c>
      <c r="GM19">
        <v>1.87317</v>
      </c>
      <c r="GN19">
        <v>1.87598</v>
      </c>
      <c r="GO19">
        <v>1.8783399999999999</v>
      </c>
      <c r="GP19">
        <v>1.87073</v>
      </c>
      <c r="GQ19">
        <v>1.87252</v>
      </c>
      <c r="GR19">
        <v>1.8693500000000001</v>
      </c>
      <c r="GS19">
        <v>1.8736299999999999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1.411</v>
      </c>
      <c r="HH19">
        <v>0.14799999999999999</v>
      </c>
      <c r="HI19">
        <v>2</v>
      </c>
      <c r="HJ19">
        <v>507.65600000000001</v>
      </c>
      <c r="HK19">
        <v>497.67599999999999</v>
      </c>
      <c r="HL19">
        <v>22.4162</v>
      </c>
      <c r="HM19">
        <v>31.1023</v>
      </c>
      <c r="HN19">
        <v>30.001200000000001</v>
      </c>
      <c r="HO19">
        <v>31.150300000000001</v>
      </c>
      <c r="HP19">
        <v>31.169499999999999</v>
      </c>
      <c r="HQ19">
        <v>20.721499999999999</v>
      </c>
      <c r="HR19">
        <v>45.367400000000004</v>
      </c>
      <c r="HS19">
        <v>0</v>
      </c>
      <c r="HT19">
        <v>22.376999999999999</v>
      </c>
      <c r="HU19">
        <v>400</v>
      </c>
      <c r="HV19">
        <v>14.339</v>
      </c>
      <c r="HW19">
        <v>101.746</v>
      </c>
      <c r="HX19">
        <v>101.627</v>
      </c>
    </row>
    <row r="20" spans="1:232" x14ac:dyDescent="0.25">
      <c r="A20">
        <v>5</v>
      </c>
      <c r="B20">
        <v>1566756114.5999999</v>
      </c>
      <c r="C20">
        <v>546</v>
      </c>
      <c r="D20" t="s">
        <v>358</v>
      </c>
      <c r="E20" t="s">
        <v>359</v>
      </c>
      <c r="G20">
        <v>1566756114.5999999</v>
      </c>
      <c r="H20">
        <f t="shared" si="0"/>
        <v>3.874039677020524E-3</v>
      </c>
      <c r="I20">
        <f t="shared" si="1"/>
        <v>26.809354609924114</v>
      </c>
      <c r="J20">
        <f t="shared" si="2"/>
        <v>266.65499999999997</v>
      </c>
      <c r="K20">
        <f t="shared" si="3"/>
        <v>73.595545437915561</v>
      </c>
      <c r="L20">
        <f t="shared" si="4"/>
        <v>7.3540389771555938</v>
      </c>
      <c r="M20">
        <f t="shared" si="5"/>
        <v>26.645515727683499</v>
      </c>
      <c r="N20">
        <f t="shared" si="6"/>
        <v>0.239053617990022</v>
      </c>
      <c r="O20">
        <f t="shared" si="7"/>
        <v>2.26079482165171</v>
      </c>
      <c r="P20">
        <f t="shared" si="8"/>
        <v>0.22584611994902262</v>
      </c>
      <c r="Q20">
        <f t="shared" si="9"/>
        <v>0.14227962431991617</v>
      </c>
      <c r="R20">
        <f t="shared" si="10"/>
        <v>321.43426805040178</v>
      </c>
      <c r="S20">
        <f t="shared" si="11"/>
        <v>27.536830043075199</v>
      </c>
      <c r="T20">
        <f t="shared" si="12"/>
        <v>27.004100000000001</v>
      </c>
      <c r="U20">
        <f t="shared" si="13"/>
        <v>3.5800216562898814</v>
      </c>
      <c r="V20">
        <f t="shared" si="14"/>
        <v>55.34449180844674</v>
      </c>
      <c r="W20">
        <f t="shared" si="15"/>
        <v>1.9130751838820699</v>
      </c>
      <c r="X20">
        <f t="shared" si="16"/>
        <v>3.456667721339695</v>
      </c>
      <c r="Y20">
        <f t="shared" si="17"/>
        <v>1.6669464724078116</v>
      </c>
      <c r="Z20">
        <f t="shared" si="18"/>
        <v>-170.84514975660511</v>
      </c>
      <c r="AA20">
        <f t="shared" si="19"/>
        <v>-72.606281182105278</v>
      </c>
      <c r="AB20">
        <f t="shared" si="20"/>
        <v>-6.9105414990518756</v>
      </c>
      <c r="AC20">
        <f t="shared" si="21"/>
        <v>71.072295612639522</v>
      </c>
      <c r="AD20">
        <v>-4.1474992583522399E-2</v>
      </c>
      <c r="AE20">
        <v>4.6559312583911099E-2</v>
      </c>
      <c r="AF20">
        <v>3.4745386791550499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52987.475520753753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1681.1412</v>
      </c>
      <c r="AX20">
        <f t="shared" si="29"/>
        <v>26.809354609924114</v>
      </c>
      <c r="AY20" t="e">
        <f t="shared" si="30"/>
        <v>#DIV/0!</v>
      </c>
      <c r="AZ20" t="e">
        <f t="shared" si="31"/>
        <v>#DIV/0!</v>
      </c>
      <c r="BA20">
        <f t="shared" si="32"/>
        <v>1.5947116524134983E-2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1999.93</v>
      </c>
      <c r="CC20">
        <f t="shared" si="40"/>
        <v>1681.1412</v>
      </c>
      <c r="CD20">
        <f t="shared" si="41"/>
        <v>0.84060002100073505</v>
      </c>
      <c r="CE20">
        <f t="shared" si="42"/>
        <v>0.19120004200147006</v>
      </c>
      <c r="CF20">
        <v>6</v>
      </c>
      <c r="CG20">
        <v>0.5</v>
      </c>
      <c r="CH20" t="s">
        <v>345</v>
      </c>
      <c r="CI20">
        <v>1566756114.5999999</v>
      </c>
      <c r="CJ20">
        <v>266.65499999999997</v>
      </c>
      <c r="CK20">
        <v>300.06700000000001</v>
      </c>
      <c r="CL20">
        <v>19.145099999999999</v>
      </c>
      <c r="CM20">
        <v>14.585100000000001</v>
      </c>
      <c r="CN20">
        <v>499.983</v>
      </c>
      <c r="CO20">
        <v>99.825299999999999</v>
      </c>
      <c r="CP20">
        <v>9.9755700000000003E-2</v>
      </c>
      <c r="CQ20">
        <v>26.4084</v>
      </c>
      <c r="CR20">
        <v>27.004100000000001</v>
      </c>
      <c r="CS20">
        <v>999.9</v>
      </c>
      <c r="CT20">
        <v>0</v>
      </c>
      <c r="CU20">
        <v>0</v>
      </c>
      <c r="CV20">
        <v>10019.4</v>
      </c>
      <c r="CW20">
        <v>0</v>
      </c>
      <c r="CX20">
        <v>1113.72</v>
      </c>
      <c r="CY20">
        <v>-33.412199999999999</v>
      </c>
      <c r="CZ20">
        <v>271.86</v>
      </c>
      <c r="DA20">
        <v>304.50900000000001</v>
      </c>
      <c r="DB20">
        <v>4.5599800000000004</v>
      </c>
      <c r="DC20">
        <v>265.71499999999997</v>
      </c>
      <c r="DD20">
        <v>300.06700000000001</v>
      </c>
      <c r="DE20">
        <v>18.9801</v>
      </c>
      <c r="DF20">
        <v>14.585100000000001</v>
      </c>
      <c r="DG20">
        <v>1.91117</v>
      </c>
      <c r="DH20">
        <v>1.45597</v>
      </c>
      <c r="DI20">
        <v>16.727</v>
      </c>
      <c r="DJ20">
        <v>12.513400000000001</v>
      </c>
      <c r="DK20">
        <v>1999.93</v>
      </c>
      <c r="DL20">
        <v>0.98</v>
      </c>
      <c r="DM20">
        <v>1.9999800000000002E-2</v>
      </c>
      <c r="DN20">
        <v>0</v>
      </c>
      <c r="DO20">
        <v>1.9896</v>
      </c>
      <c r="DP20">
        <v>0</v>
      </c>
      <c r="DQ20">
        <v>19842.900000000001</v>
      </c>
      <c r="DR20">
        <v>16152.1</v>
      </c>
      <c r="DS20">
        <v>45.811999999999998</v>
      </c>
      <c r="DT20">
        <v>47.375</v>
      </c>
      <c r="DU20">
        <v>46.625</v>
      </c>
      <c r="DV20">
        <v>45.625</v>
      </c>
      <c r="DW20">
        <v>44.811999999999998</v>
      </c>
      <c r="DX20">
        <v>1959.93</v>
      </c>
      <c r="DY20">
        <v>40</v>
      </c>
      <c r="DZ20">
        <v>0</v>
      </c>
      <c r="EA20">
        <v>1566756110.2</v>
      </c>
      <c r="EB20">
        <v>2.1780647058823499</v>
      </c>
      <c r="EC20">
        <v>0.50955884648266203</v>
      </c>
      <c r="ED20">
        <v>-313.01470687290202</v>
      </c>
      <c r="EE20">
        <v>19858.8882352941</v>
      </c>
      <c r="EF20">
        <v>10</v>
      </c>
      <c r="EG20">
        <v>1566756083.5999999</v>
      </c>
      <c r="EH20" t="s">
        <v>360</v>
      </c>
      <c r="EI20">
        <v>79</v>
      </c>
      <c r="EJ20">
        <v>0.94</v>
      </c>
      <c r="EK20">
        <v>0.16500000000000001</v>
      </c>
      <c r="EL20">
        <v>300</v>
      </c>
      <c r="EM20">
        <v>15</v>
      </c>
      <c r="EN20">
        <v>0.05</v>
      </c>
      <c r="EO20">
        <v>0.02</v>
      </c>
      <c r="EP20">
        <v>26.7647764734132</v>
      </c>
      <c r="EQ20">
        <v>-3.6431165257546999E-2</v>
      </c>
      <c r="ER20">
        <v>4.2158117445798997E-2</v>
      </c>
      <c r="ES20">
        <v>1</v>
      </c>
      <c r="ET20">
        <v>0.23556373330883601</v>
      </c>
      <c r="EU20">
        <v>8.1810374761136798E-2</v>
      </c>
      <c r="EV20">
        <v>1.19930940461902E-2</v>
      </c>
      <c r="EW20">
        <v>1</v>
      </c>
      <c r="EX20">
        <v>2</v>
      </c>
      <c r="EY20">
        <v>2</v>
      </c>
      <c r="EZ20" t="s">
        <v>361</v>
      </c>
      <c r="FA20">
        <v>2.9472399999999999</v>
      </c>
      <c r="FB20">
        <v>2.72384</v>
      </c>
      <c r="FC20">
        <v>7.0009299999999997E-2</v>
      </c>
      <c r="FD20">
        <v>7.8706700000000004E-2</v>
      </c>
      <c r="FE20">
        <v>9.4155500000000003E-2</v>
      </c>
      <c r="FF20">
        <v>7.9363600000000006E-2</v>
      </c>
      <c r="FG20">
        <v>24684.5</v>
      </c>
      <c r="FH20">
        <v>22338.799999999999</v>
      </c>
      <c r="FI20">
        <v>24469.9</v>
      </c>
      <c r="FJ20">
        <v>23288.400000000001</v>
      </c>
      <c r="FK20">
        <v>30146.1</v>
      </c>
      <c r="FL20">
        <v>29842</v>
      </c>
      <c r="FM20">
        <v>34141</v>
      </c>
      <c r="FN20">
        <v>33328.6</v>
      </c>
      <c r="FO20">
        <v>1.96332</v>
      </c>
      <c r="FP20">
        <v>1.9599299999999999</v>
      </c>
      <c r="FQ20">
        <v>8.9630500000000002E-3</v>
      </c>
      <c r="FR20">
        <v>0</v>
      </c>
      <c r="FS20">
        <v>26.857500000000002</v>
      </c>
      <c r="FT20">
        <v>999.9</v>
      </c>
      <c r="FU20">
        <v>49.438000000000002</v>
      </c>
      <c r="FV20">
        <v>33.082999999999998</v>
      </c>
      <c r="FW20">
        <v>25.136500000000002</v>
      </c>
      <c r="FX20">
        <v>59.657800000000002</v>
      </c>
      <c r="FY20">
        <v>40.056100000000001</v>
      </c>
      <c r="FZ20">
        <v>1</v>
      </c>
      <c r="GA20">
        <v>0.29774899999999999</v>
      </c>
      <c r="GB20">
        <v>3.4283100000000002</v>
      </c>
      <c r="GC20">
        <v>20.3673</v>
      </c>
      <c r="GD20">
        <v>5.2452899999999998</v>
      </c>
      <c r="GE20">
        <v>12.0221</v>
      </c>
      <c r="GF20">
        <v>4.9578499999999996</v>
      </c>
      <c r="GG20">
        <v>3.30558</v>
      </c>
      <c r="GH20">
        <v>9999</v>
      </c>
      <c r="GI20">
        <v>462.1</v>
      </c>
      <c r="GJ20">
        <v>9999</v>
      </c>
      <c r="GK20">
        <v>9999</v>
      </c>
      <c r="GL20">
        <v>1.8686</v>
      </c>
      <c r="GM20">
        <v>1.87317</v>
      </c>
      <c r="GN20">
        <v>1.87599</v>
      </c>
      <c r="GO20">
        <v>1.8783000000000001</v>
      </c>
      <c r="GP20">
        <v>1.87073</v>
      </c>
      <c r="GQ20">
        <v>1.8725099999999999</v>
      </c>
      <c r="GR20">
        <v>1.8693500000000001</v>
      </c>
      <c r="GS20">
        <v>1.8736299999999999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0.94</v>
      </c>
      <c r="HH20">
        <v>0.16500000000000001</v>
      </c>
      <c r="HI20">
        <v>2</v>
      </c>
      <c r="HJ20">
        <v>507.31400000000002</v>
      </c>
      <c r="HK20">
        <v>497.26100000000002</v>
      </c>
      <c r="HL20">
        <v>22.334</v>
      </c>
      <c r="HM20">
        <v>31.151199999999999</v>
      </c>
      <c r="HN20">
        <v>30.0001</v>
      </c>
      <c r="HO20">
        <v>31.177800000000001</v>
      </c>
      <c r="HP20">
        <v>31.192499999999999</v>
      </c>
      <c r="HQ20">
        <v>16.486999999999998</v>
      </c>
      <c r="HR20">
        <v>44.755000000000003</v>
      </c>
      <c r="HS20">
        <v>0</v>
      </c>
      <c r="HT20">
        <v>22.3291</v>
      </c>
      <c r="HU20">
        <v>300</v>
      </c>
      <c r="HV20">
        <v>14.4998</v>
      </c>
      <c r="HW20">
        <v>101.73</v>
      </c>
      <c r="HX20">
        <v>101.621</v>
      </c>
    </row>
    <row r="21" spans="1:232" x14ac:dyDescent="0.25">
      <c r="A21">
        <v>6</v>
      </c>
      <c r="B21">
        <v>1566756228.5999999</v>
      </c>
      <c r="C21">
        <v>660</v>
      </c>
      <c r="D21" t="s">
        <v>362</v>
      </c>
      <c r="E21" t="s">
        <v>363</v>
      </c>
      <c r="G21">
        <v>1566756228.5999999</v>
      </c>
      <c r="H21">
        <f t="shared" si="0"/>
        <v>4.393421164021704E-3</v>
      </c>
      <c r="I21">
        <f t="shared" si="1"/>
        <v>19.875902956354427</v>
      </c>
      <c r="J21">
        <f t="shared" si="2"/>
        <v>175.26499999999999</v>
      </c>
      <c r="K21">
        <f t="shared" si="3"/>
        <v>52.517781574109307</v>
      </c>
      <c r="L21">
        <f t="shared" si="4"/>
        <v>5.2480452985322064</v>
      </c>
      <c r="M21">
        <f t="shared" si="5"/>
        <v>17.514042514329997</v>
      </c>
      <c r="N21">
        <f t="shared" si="6"/>
        <v>0.28131904761029347</v>
      </c>
      <c r="O21">
        <f t="shared" si="7"/>
        <v>2.2513538431476845</v>
      </c>
      <c r="P21">
        <f t="shared" si="8"/>
        <v>0.26314753187254214</v>
      </c>
      <c r="Q21">
        <f t="shared" si="9"/>
        <v>0.16600193523196152</v>
      </c>
      <c r="R21">
        <f t="shared" si="10"/>
        <v>321.41511613681291</v>
      </c>
      <c r="S21">
        <f t="shared" si="11"/>
        <v>27.248814519626688</v>
      </c>
      <c r="T21">
        <f t="shared" si="12"/>
        <v>26.807200000000002</v>
      </c>
      <c r="U21">
        <f t="shared" si="13"/>
        <v>3.5388303958912015</v>
      </c>
      <c r="V21">
        <f t="shared" si="14"/>
        <v>55.822691101204647</v>
      </c>
      <c r="W21">
        <f t="shared" si="15"/>
        <v>1.9159871859669999</v>
      </c>
      <c r="X21">
        <f t="shared" si="16"/>
        <v>3.4322730562978054</v>
      </c>
      <c r="Y21">
        <f t="shared" si="17"/>
        <v>1.6228432099242016</v>
      </c>
      <c r="Z21">
        <f t="shared" si="18"/>
        <v>-193.74987333335716</v>
      </c>
      <c r="AA21">
        <f t="shared" si="19"/>
        <v>-62.969343977654702</v>
      </c>
      <c r="AB21">
        <f t="shared" si="20"/>
        <v>-6.0089051279796237</v>
      </c>
      <c r="AC21">
        <f t="shared" si="21"/>
        <v>58.686993697821421</v>
      </c>
      <c r="AD21">
        <v>-4.1220204652980597E-2</v>
      </c>
      <c r="AE21">
        <v>4.6273290811229301E-2</v>
      </c>
      <c r="AF21">
        <v>3.45764146578761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52696.334109775446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1681.0403999999996</v>
      </c>
      <c r="AX21">
        <f t="shared" si="29"/>
        <v>19.875902956354427</v>
      </c>
      <c r="AY21" t="e">
        <f t="shared" si="30"/>
        <v>#DIV/0!</v>
      </c>
      <c r="AZ21" t="e">
        <f t="shared" si="31"/>
        <v>#DIV/0!</v>
      </c>
      <c r="BA21">
        <f t="shared" si="32"/>
        <v>1.182357244736916E-2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1999.81</v>
      </c>
      <c r="CC21">
        <f t="shared" si="40"/>
        <v>1681.0403999999996</v>
      </c>
      <c r="CD21">
        <f t="shared" si="41"/>
        <v>0.8406000570054154</v>
      </c>
      <c r="CE21">
        <f t="shared" si="42"/>
        <v>0.19120011401083103</v>
      </c>
      <c r="CF21">
        <v>6</v>
      </c>
      <c r="CG21">
        <v>0.5</v>
      </c>
      <c r="CH21" t="s">
        <v>345</v>
      </c>
      <c r="CI21">
        <v>1566756228.5999999</v>
      </c>
      <c r="CJ21">
        <v>175.26499999999999</v>
      </c>
      <c r="CK21">
        <v>200.04</v>
      </c>
      <c r="CL21">
        <v>19.173500000000001</v>
      </c>
      <c r="CM21">
        <v>14.0025</v>
      </c>
      <c r="CN21">
        <v>500.00200000000001</v>
      </c>
      <c r="CO21">
        <v>99.828800000000001</v>
      </c>
      <c r="CP21">
        <v>0.100122</v>
      </c>
      <c r="CQ21">
        <v>26.288399999999999</v>
      </c>
      <c r="CR21">
        <v>26.807200000000002</v>
      </c>
      <c r="CS21">
        <v>999.9</v>
      </c>
      <c r="CT21">
        <v>0</v>
      </c>
      <c r="CU21">
        <v>0</v>
      </c>
      <c r="CV21">
        <v>9957.5</v>
      </c>
      <c r="CW21">
        <v>0</v>
      </c>
      <c r="CX21">
        <v>338.02199999999999</v>
      </c>
      <c r="CY21">
        <v>-24.7744</v>
      </c>
      <c r="CZ21">
        <v>178.691</v>
      </c>
      <c r="DA21">
        <v>202.881</v>
      </c>
      <c r="DB21">
        <v>5.1710700000000003</v>
      </c>
      <c r="DC21">
        <v>174.55</v>
      </c>
      <c r="DD21">
        <v>200.04</v>
      </c>
      <c r="DE21">
        <v>19.017499999999998</v>
      </c>
      <c r="DF21">
        <v>14.0025</v>
      </c>
      <c r="DG21">
        <v>1.9140699999999999</v>
      </c>
      <c r="DH21">
        <v>1.39785</v>
      </c>
      <c r="DI21">
        <v>16.750900000000001</v>
      </c>
      <c r="DJ21">
        <v>11.894299999999999</v>
      </c>
      <c r="DK21">
        <v>1999.81</v>
      </c>
      <c r="DL21">
        <v>0.98</v>
      </c>
      <c r="DM21">
        <v>1.9999800000000002E-2</v>
      </c>
      <c r="DN21">
        <v>0</v>
      </c>
      <c r="DO21">
        <v>2.206</v>
      </c>
      <c r="DP21">
        <v>0</v>
      </c>
      <c r="DQ21">
        <v>18609.5</v>
      </c>
      <c r="DR21">
        <v>16151.1</v>
      </c>
      <c r="DS21">
        <v>45.811999999999998</v>
      </c>
      <c r="DT21">
        <v>47.25</v>
      </c>
      <c r="DU21">
        <v>46.625</v>
      </c>
      <c r="DV21">
        <v>45.625</v>
      </c>
      <c r="DW21">
        <v>44.811999999999998</v>
      </c>
      <c r="DX21">
        <v>1959.81</v>
      </c>
      <c r="DY21">
        <v>40</v>
      </c>
      <c r="DZ21">
        <v>0</v>
      </c>
      <c r="EA21">
        <v>1566756224.2</v>
      </c>
      <c r="EB21">
        <v>2.1551588235294101</v>
      </c>
      <c r="EC21">
        <v>1.09362747344172</v>
      </c>
      <c r="ED21">
        <v>25.318626196803301</v>
      </c>
      <c r="EE21">
        <v>18598.464705882401</v>
      </c>
      <c r="EF21">
        <v>10</v>
      </c>
      <c r="EG21">
        <v>1566756198.0999999</v>
      </c>
      <c r="EH21" t="s">
        <v>364</v>
      </c>
      <c r="EI21">
        <v>80</v>
      </c>
      <c r="EJ21">
        <v>0.71499999999999997</v>
      </c>
      <c r="EK21">
        <v>0.156</v>
      </c>
      <c r="EL21">
        <v>200</v>
      </c>
      <c r="EM21">
        <v>14</v>
      </c>
      <c r="EN21">
        <v>0.1</v>
      </c>
      <c r="EO21">
        <v>0.03</v>
      </c>
      <c r="EP21">
        <v>19.8081906434731</v>
      </c>
      <c r="EQ21">
        <v>-3.9292945491902098E-2</v>
      </c>
      <c r="ER21">
        <v>4.6761697373498397E-2</v>
      </c>
      <c r="ES21">
        <v>1</v>
      </c>
      <c r="ET21">
        <v>0.27708254969933699</v>
      </c>
      <c r="EU21">
        <v>7.8563129926904202E-2</v>
      </c>
      <c r="EV21">
        <v>1.3276777998772599E-2</v>
      </c>
      <c r="EW21">
        <v>1</v>
      </c>
      <c r="EX21">
        <v>2</v>
      </c>
      <c r="EY21">
        <v>2</v>
      </c>
      <c r="EZ21" t="s">
        <v>361</v>
      </c>
      <c r="FA21">
        <v>2.9472299999999998</v>
      </c>
      <c r="FB21">
        <v>2.7236600000000002</v>
      </c>
      <c r="FC21">
        <v>4.8432500000000003E-2</v>
      </c>
      <c r="FD21">
        <v>5.5681599999999998E-2</v>
      </c>
      <c r="FE21">
        <v>9.4281400000000001E-2</v>
      </c>
      <c r="FF21">
        <v>7.7011800000000005E-2</v>
      </c>
      <c r="FG21">
        <v>25253.200000000001</v>
      </c>
      <c r="FH21">
        <v>22894</v>
      </c>
      <c r="FI21">
        <v>24466.3</v>
      </c>
      <c r="FJ21">
        <v>23285.5</v>
      </c>
      <c r="FK21">
        <v>30137.5</v>
      </c>
      <c r="FL21">
        <v>29914</v>
      </c>
      <c r="FM21">
        <v>34136.1</v>
      </c>
      <c r="FN21">
        <v>33323.9</v>
      </c>
      <c r="FO21">
        <v>1.96343</v>
      </c>
      <c r="FP21">
        <v>1.9572499999999999</v>
      </c>
      <c r="FQ21">
        <v>2.3394800000000001E-3</v>
      </c>
      <c r="FR21">
        <v>0</v>
      </c>
      <c r="FS21">
        <v>26.768999999999998</v>
      </c>
      <c r="FT21">
        <v>999.9</v>
      </c>
      <c r="FU21">
        <v>49.353000000000002</v>
      </c>
      <c r="FV21">
        <v>33.133000000000003</v>
      </c>
      <c r="FW21">
        <v>25.163399999999999</v>
      </c>
      <c r="FX21">
        <v>59.837800000000001</v>
      </c>
      <c r="FY21">
        <v>40.160299999999999</v>
      </c>
      <c r="FZ21">
        <v>1</v>
      </c>
      <c r="GA21">
        <v>0.29976599999999998</v>
      </c>
      <c r="GB21">
        <v>2.4501499999999998</v>
      </c>
      <c r="GC21">
        <v>20.384699999999999</v>
      </c>
      <c r="GD21">
        <v>5.24559</v>
      </c>
      <c r="GE21">
        <v>12.0219</v>
      </c>
      <c r="GF21">
        <v>4.9577</v>
      </c>
      <c r="GG21">
        <v>3.3056800000000002</v>
      </c>
      <c r="GH21">
        <v>9999</v>
      </c>
      <c r="GI21">
        <v>462.1</v>
      </c>
      <c r="GJ21">
        <v>9999</v>
      </c>
      <c r="GK21">
        <v>9999</v>
      </c>
      <c r="GL21">
        <v>1.8686700000000001</v>
      </c>
      <c r="GM21">
        <v>1.87317</v>
      </c>
      <c r="GN21">
        <v>1.8759600000000001</v>
      </c>
      <c r="GO21">
        <v>1.8783000000000001</v>
      </c>
      <c r="GP21">
        <v>1.8707400000000001</v>
      </c>
      <c r="GQ21">
        <v>1.87256</v>
      </c>
      <c r="GR21">
        <v>1.8693599999999999</v>
      </c>
      <c r="GS21">
        <v>1.8736299999999999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0.71499999999999997</v>
      </c>
      <c r="HH21">
        <v>0.156</v>
      </c>
      <c r="HI21">
        <v>2</v>
      </c>
      <c r="HJ21">
        <v>507.78800000000001</v>
      </c>
      <c r="HK21">
        <v>495.88200000000001</v>
      </c>
      <c r="HL21">
        <v>22.649699999999999</v>
      </c>
      <c r="HM21">
        <v>31.208500000000001</v>
      </c>
      <c r="HN21">
        <v>29.999500000000001</v>
      </c>
      <c r="HO21">
        <v>31.229600000000001</v>
      </c>
      <c r="HP21">
        <v>31.242799999999999</v>
      </c>
      <c r="HQ21">
        <v>12.0669</v>
      </c>
      <c r="HR21">
        <v>46.596200000000003</v>
      </c>
      <c r="HS21">
        <v>0</v>
      </c>
      <c r="HT21">
        <v>22.765499999999999</v>
      </c>
      <c r="HU21">
        <v>200</v>
      </c>
      <c r="HV21">
        <v>13.927</v>
      </c>
      <c r="HW21">
        <v>101.71599999999999</v>
      </c>
      <c r="HX21">
        <v>101.608</v>
      </c>
    </row>
    <row r="22" spans="1:232" x14ac:dyDescent="0.25">
      <c r="A22">
        <v>7</v>
      </c>
      <c r="B22">
        <v>1566756349.0999999</v>
      </c>
      <c r="C22">
        <v>780.5</v>
      </c>
      <c r="D22" t="s">
        <v>365</v>
      </c>
      <c r="E22" t="s">
        <v>366</v>
      </c>
      <c r="G22">
        <v>1566756349.0999999</v>
      </c>
      <c r="H22">
        <f t="shared" si="0"/>
        <v>5.1935581091781813E-3</v>
      </c>
      <c r="I22">
        <f t="shared" si="1"/>
        <v>11.698454165423213</v>
      </c>
      <c r="J22">
        <f t="shared" si="2"/>
        <v>85.442499999999995</v>
      </c>
      <c r="K22">
        <f t="shared" si="3"/>
        <v>24.892729159384832</v>
      </c>
      <c r="L22">
        <f t="shared" si="4"/>
        <v>2.4874524633588719</v>
      </c>
      <c r="M22">
        <f t="shared" si="5"/>
        <v>8.5380014276342493</v>
      </c>
      <c r="N22">
        <f t="shared" si="6"/>
        <v>0.33914722087087756</v>
      </c>
      <c r="O22">
        <f t="shared" si="7"/>
        <v>2.2635919176685975</v>
      </c>
      <c r="P22">
        <f t="shared" si="8"/>
        <v>0.31323701881032134</v>
      </c>
      <c r="Q22">
        <f t="shared" si="9"/>
        <v>0.19793585031123509</v>
      </c>
      <c r="R22">
        <f t="shared" si="10"/>
        <v>321.44863198560012</v>
      </c>
      <c r="S22">
        <f t="shared" si="11"/>
        <v>27.473183062045401</v>
      </c>
      <c r="T22">
        <f t="shared" si="12"/>
        <v>26.973500000000001</v>
      </c>
      <c r="U22">
        <f t="shared" si="13"/>
        <v>3.5735928334762455</v>
      </c>
      <c r="V22">
        <f t="shared" si="14"/>
        <v>55.544334319771117</v>
      </c>
      <c r="W22">
        <f t="shared" si="15"/>
        <v>1.9626736090389103</v>
      </c>
      <c r="X22">
        <f t="shared" si="16"/>
        <v>3.5335262058227475</v>
      </c>
      <c r="Y22">
        <f t="shared" si="17"/>
        <v>1.6109192244373352</v>
      </c>
      <c r="Z22">
        <f t="shared" si="18"/>
        <v>-229.03591261475779</v>
      </c>
      <c r="AA22">
        <f t="shared" si="19"/>
        <v>-23.406268399854103</v>
      </c>
      <c r="AB22">
        <f t="shared" si="20"/>
        <v>-2.2288322219461505</v>
      </c>
      <c r="AC22">
        <f t="shared" si="21"/>
        <v>66.777618749042063</v>
      </c>
      <c r="AD22">
        <v>-4.1550666174165703E-2</v>
      </c>
      <c r="AE22">
        <v>4.6644262818778801E-2</v>
      </c>
      <c r="AF22">
        <v>3.4795503230258902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53014.075431543097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1681.2167999999999</v>
      </c>
      <c r="AX22">
        <f t="shared" si="29"/>
        <v>11.698454165423213</v>
      </c>
      <c r="AY22" t="e">
        <f t="shared" si="30"/>
        <v>#DIV/0!</v>
      </c>
      <c r="AZ22" t="e">
        <f t="shared" si="31"/>
        <v>#DIV/0!</v>
      </c>
      <c r="BA22">
        <f t="shared" si="32"/>
        <v>6.9583257587142915E-3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2000.02</v>
      </c>
      <c r="CC22">
        <f t="shared" si="40"/>
        <v>1681.2167999999999</v>
      </c>
      <c r="CD22">
        <f t="shared" si="41"/>
        <v>0.84059999400005991</v>
      </c>
      <c r="CE22">
        <f t="shared" si="42"/>
        <v>0.19119998800012</v>
      </c>
      <c r="CF22">
        <v>6</v>
      </c>
      <c r="CG22">
        <v>0.5</v>
      </c>
      <c r="CH22" t="s">
        <v>345</v>
      </c>
      <c r="CI22">
        <v>1566756349.0999999</v>
      </c>
      <c r="CJ22">
        <v>85.442499999999995</v>
      </c>
      <c r="CK22">
        <v>100.01300000000001</v>
      </c>
      <c r="CL22">
        <v>19.641100000000002</v>
      </c>
      <c r="CM22">
        <v>13.5313</v>
      </c>
      <c r="CN22">
        <v>500.005</v>
      </c>
      <c r="CO22">
        <v>99.827100000000002</v>
      </c>
      <c r="CP22">
        <v>9.9768099999999998E-2</v>
      </c>
      <c r="CQ22">
        <v>26.781700000000001</v>
      </c>
      <c r="CR22">
        <v>26.973500000000001</v>
      </c>
      <c r="CS22">
        <v>999.9</v>
      </c>
      <c r="CT22">
        <v>0</v>
      </c>
      <c r="CU22">
        <v>0</v>
      </c>
      <c r="CV22">
        <v>10037.5</v>
      </c>
      <c r="CW22">
        <v>0</v>
      </c>
      <c r="CX22">
        <v>763.41499999999996</v>
      </c>
      <c r="CY22">
        <v>-14.5703</v>
      </c>
      <c r="CZ22">
        <v>87.154300000000006</v>
      </c>
      <c r="DA22">
        <v>101.38500000000001</v>
      </c>
      <c r="DB22">
        <v>6.1098499999999998</v>
      </c>
      <c r="DC22">
        <v>84.983500000000006</v>
      </c>
      <c r="DD22">
        <v>100.01300000000001</v>
      </c>
      <c r="DE22">
        <v>19.496099999999998</v>
      </c>
      <c r="DF22">
        <v>13.5313</v>
      </c>
      <c r="DG22">
        <v>1.96072</v>
      </c>
      <c r="DH22">
        <v>1.3507899999999999</v>
      </c>
      <c r="DI22">
        <v>17.130600000000001</v>
      </c>
      <c r="DJ22">
        <v>11.376200000000001</v>
      </c>
      <c r="DK22">
        <v>2000.02</v>
      </c>
      <c r="DL22">
        <v>0.98</v>
      </c>
      <c r="DM22">
        <v>1.9999800000000002E-2</v>
      </c>
      <c r="DN22">
        <v>0</v>
      </c>
      <c r="DO22">
        <v>2.3788</v>
      </c>
      <c r="DP22">
        <v>0</v>
      </c>
      <c r="DQ22">
        <v>19486</v>
      </c>
      <c r="DR22">
        <v>16152.8</v>
      </c>
      <c r="DS22">
        <v>45.561999999999998</v>
      </c>
      <c r="DT22">
        <v>46.75</v>
      </c>
      <c r="DU22">
        <v>46.375</v>
      </c>
      <c r="DV22">
        <v>45.186999999999998</v>
      </c>
      <c r="DW22">
        <v>44.561999999999998</v>
      </c>
      <c r="DX22">
        <v>1960.02</v>
      </c>
      <c r="DY22">
        <v>40</v>
      </c>
      <c r="DZ22">
        <v>0</v>
      </c>
      <c r="EA22">
        <v>1566756344.8</v>
      </c>
      <c r="EB22">
        <v>2.0913941176470598</v>
      </c>
      <c r="EC22">
        <v>-0.75009801645947705</v>
      </c>
      <c r="ED22">
        <v>1836.9852954717301</v>
      </c>
      <c r="EE22">
        <v>19419.323529411799</v>
      </c>
      <c r="EF22">
        <v>10</v>
      </c>
      <c r="EG22">
        <v>1566756295.0999999</v>
      </c>
      <c r="EH22" t="s">
        <v>367</v>
      </c>
      <c r="EI22">
        <v>81</v>
      </c>
      <c r="EJ22">
        <v>0.45900000000000002</v>
      </c>
      <c r="EK22">
        <v>0.14499999999999999</v>
      </c>
      <c r="EL22">
        <v>100</v>
      </c>
      <c r="EM22">
        <v>14</v>
      </c>
      <c r="EN22">
        <v>0.22</v>
      </c>
      <c r="EO22">
        <v>0.03</v>
      </c>
      <c r="EP22">
        <v>11.4195598526025</v>
      </c>
      <c r="EQ22">
        <v>1.6129284653690501</v>
      </c>
      <c r="ER22">
        <v>0.17158864756872499</v>
      </c>
      <c r="ES22">
        <v>0</v>
      </c>
      <c r="ET22">
        <v>0.32781101979205901</v>
      </c>
      <c r="EU22">
        <v>5.8258915785877601E-2</v>
      </c>
      <c r="EV22">
        <v>6.2322801530979898E-3</v>
      </c>
      <c r="EW22">
        <v>1</v>
      </c>
      <c r="EX22">
        <v>1</v>
      </c>
      <c r="EY22">
        <v>2</v>
      </c>
      <c r="EZ22" t="s">
        <v>347</v>
      </c>
      <c r="FA22">
        <v>2.9474499999999999</v>
      </c>
      <c r="FB22">
        <v>2.7240099999999998</v>
      </c>
      <c r="FC22">
        <v>2.4566000000000001E-2</v>
      </c>
      <c r="FD22">
        <v>2.9304799999999999E-2</v>
      </c>
      <c r="FE22">
        <v>9.60149E-2</v>
      </c>
      <c r="FF22">
        <v>7.5109099999999998E-2</v>
      </c>
      <c r="FG22">
        <v>25895.200000000001</v>
      </c>
      <c r="FH22">
        <v>23541.1</v>
      </c>
      <c r="FI22">
        <v>24473.8</v>
      </c>
      <c r="FJ22">
        <v>23292.6</v>
      </c>
      <c r="FK22">
        <v>30088.6</v>
      </c>
      <c r="FL22">
        <v>29984.9</v>
      </c>
      <c r="FM22">
        <v>34146.9</v>
      </c>
      <c r="FN22">
        <v>33334.400000000001</v>
      </c>
      <c r="FO22">
        <v>1.9662299999999999</v>
      </c>
      <c r="FP22">
        <v>1.95865</v>
      </c>
      <c r="FQ22">
        <v>6.5237299999999998E-2</v>
      </c>
      <c r="FR22">
        <v>0</v>
      </c>
      <c r="FS22">
        <v>25.9057</v>
      </c>
      <c r="FT22">
        <v>999.9</v>
      </c>
      <c r="FU22">
        <v>49.158000000000001</v>
      </c>
      <c r="FV22">
        <v>33.183</v>
      </c>
      <c r="FW22">
        <v>25.134399999999999</v>
      </c>
      <c r="FX22">
        <v>59.497799999999998</v>
      </c>
      <c r="FY22">
        <v>40.168300000000002</v>
      </c>
      <c r="FZ22">
        <v>1</v>
      </c>
      <c r="GA22">
        <v>0.28997499999999998</v>
      </c>
      <c r="GB22">
        <v>2.9385500000000002</v>
      </c>
      <c r="GC22">
        <v>20.374199999999998</v>
      </c>
      <c r="GD22">
        <v>5.24275</v>
      </c>
      <c r="GE22">
        <v>12.0219</v>
      </c>
      <c r="GF22">
        <v>4.9573</v>
      </c>
      <c r="GG22">
        <v>3.3049499999999998</v>
      </c>
      <c r="GH22">
        <v>9999</v>
      </c>
      <c r="GI22">
        <v>462.2</v>
      </c>
      <c r="GJ22">
        <v>9999</v>
      </c>
      <c r="GK22">
        <v>9999</v>
      </c>
      <c r="GL22">
        <v>1.8686499999999999</v>
      </c>
      <c r="GM22">
        <v>1.8731800000000001</v>
      </c>
      <c r="GN22">
        <v>1.87601</v>
      </c>
      <c r="GO22">
        <v>1.87835</v>
      </c>
      <c r="GP22">
        <v>1.8707400000000001</v>
      </c>
      <c r="GQ22">
        <v>1.87252</v>
      </c>
      <c r="GR22">
        <v>1.8693500000000001</v>
      </c>
      <c r="GS22">
        <v>1.8736299999999999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0.45900000000000002</v>
      </c>
      <c r="HH22">
        <v>0.14499999999999999</v>
      </c>
      <c r="HI22">
        <v>2</v>
      </c>
      <c r="HJ22">
        <v>508.63299999999998</v>
      </c>
      <c r="HK22">
        <v>495.82499999999999</v>
      </c>
      <c r="HL22">
        <v>23.273599999999998</v>
      </c>
      <c r="HM22">
        <v>31.013500000000001</v>
      </c>
      <c r="HN22">
        <v>29.994299999999999</v>
      </c>
      <c r="HO22">
        <v>31.1096</v>
      </c>
      <c r="HP22">
        <v>31.122299999999999</v>
      </c>
      <c r="HQ22">
        <v>7.5091200000000002</v>
      </c>
      <c r="HR22">
        <v>48.096899999999998</v>
      </c>
      <c r="HS22">
        <v>0</v>
      </c>
      <c r="HT22">
        <v>23.473700000000001</v>
      </c>
      <c r="HU22">
        <v>100</v>
      </c>
      <c r="HV22">
        <v>13.4826</v>
      </c>
      <c r="HW22">
        <v>101.747</v>
      </c>
      <c r="HX22">
        <v>101.639</v>
      </c>
    </row>
    <row r="23" spans="1:232" x14ac:dyDescent="0.25">
      <c r="A23">
        <v>8</v>
      </c>
      <c r="B23">
        <v>1566756418</v>
      </c>
      <c r="C23">
        <v>849.40000009536698</v>
      </c>
      <c r="D23" t="s">
        <v>368</v>
      </c>
      <c r="E23" t="s">
        <v>369</v>
      </c>
      <c r="G23">
        <v>1566756418</v>
      </c>
      <c r="H23">
        <f t="shared" si="0"/>
        <v>5.9589585729034758E-3</v>
      </c>
      <c r="I23">
        <f t="shared" si="1"/>
        <v>0.6004450255576439</v>
      </c>
      <c r="J23">
        <f t="shared" si="2"/>
        <v>4.3770300000000004</v>
      </c>
      <c r="K23">
        <f t="shared" si="3"/>
        <v>1.6962509591624229</v>
      </c>
      <c r="L23">
        <f t="shared" si="4"/>
        <v>0.16949336608450433</v>
      </c>
      <c r="M23">
        <f t="shared" si="5"/>
        <v>0.43736308247641803</v>
      </c>
      <c r="N23">
        <f t="shared" si="6"/>
        <v>0.40006528201455593</v>
      </c>
      <c r="O23">
        <f t="shared" si="7"/>
        <v>2.2596952434640416</v>
      </c>
      <c r="P23">
        <f t="shared" si="8"/>
        <v>0.36447760001027757</v>
      </c>
      <c r="Q23">
        <f t="shared" si="9"/>
        <v>0.23073152652783141</v>
      </c>
      <c r="R23">
        <f t="shared" si="10"/>
        <v>321.45557767686972</v>
      </c>
      <c r="S23">
        <f t="shared" si="11"/>
        <v>27.243950197039972</v>
      </c>
      <c r="T23">
        <f t="shared" si="12"/>
        <v>26.8462</v>
      </c>
      <c r="U23">
        <f t="shared" si="13"/>
        <v>3.5469561317877734</v>
      </c>
      <c r="V23">
        <f t="shared" si="14"/>
        <v>55.346876072614378</v>
      </c>
      <c r="W23">
        <f t="shared" si="15"/>
        <v>1.9582980155469196</v>
      </c>
      <c r="X23">
        <f t="shared" si="16"/>
        <v>3.5382268241800277</v>
      </c>
      <c r="Y23">
        <f t="shared" si="17"/>
        <v>1.5886581162408537</v>
      </c>
      <c r="Z23">
        <f t="shared" si="18"/>
        <v>-262.79007306504326</v>
      </c>
      <c r="AA23">
        <f t="shared" si="19"/>
        <v>-5.1044545095598304</v>
      </c>
      <c r="AB23">
        <f t="shared" si="20"/>
        <v>-0.48664838862140114</v>
      </c>
      <c r="AC23">
        <f t="shared" si="21"/>
        <v>53.07440171364523</v>
      </c>
      <c r="AD23">
        <v>-4.1445267718579003E-2</v>
      </c>
      <c r="AE23">
        <v>4.6525943818970898E-2</v>
      </c>
      <c r="AF23">
        <v>3.4725692184190602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52881.081372075358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1681.2507000000001</v>
      </c>
      <c r="AX23">
        <f t="shared" si="29"/>
        <v>0.6004450255576439</v>
      </c>
      <c r="AY23" t="e">
        <f t="shared" si="30"/>
        <v>#DIV/0!</v>
      </c>
      <c r="AZ23" t="e">
        <f t="shared" si="31"/>
        <v>#DIV/0!</v>
      </c>
      <c r="BA23">
        <f t="shared" si="32"/>
        <v>3.571418739380414E-4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2000.06</v>
      </c>
      <c r="CC23">
        <f t="shared" si="40"/>
        <v>1681.2507000000001</v>
      </c>
      <c r="CD23">
        <f t="shared" si="41"/>
        <v>0.84060013199604011</v>
      </c>
      <c r="CE23">
        <f t="shared" si="42"/>
        <v>0.19120026399208023</v>
      </c>
      <c r="CF23">
        <v>6</v>
      </c>
      <c r="CG23">
        <v>0.5</v>
      </c>
      <c r="CH23" t="s">
        <v>345</v>
      </c>
      <c r="CI23">
        <v>1566756418</v>
      </c>
      <c r="CJ23">
        <v>4.3770300000000004</v>
      </c>
      <c r="CK23">
        <v>5.1288299999999998</v>
      </c>
      <c r="CL23">
        <v>19.598199999999999</v>
      </c>
      <c r="CM23">
        <v>12.587899999999999</v>
      </c>
      <c r="CN23">
        <v>500.02199999999999</v>
      </c>
      <c r="CO23">
        <v>99.822500000000005</v>
      </c>
      <c r="CP23">
        <v>9.9840600000000002E-2</v>
      </c>
      <c r="CQ23">
        <v>26.804300000000001</v>
      </c>
      <c r="CR23">
        <v>26.8462</v>
      </c>
      <c r="CS23">
        <v>999.9</v>
      </c>
      <c r="CT23">
        <v>0</v>
      </c>
      <c r="CU23">
        <v>0</v>
      </c>
      <c r="CV23">
        <v>10012.5</v>
      </c>
      <c r="CW23">
        <v>0</v>
      </c>
      <c r="CX23">
        <v>351.13299999999998</v>
      </c>
      <c r="CY23">
        <v>-0.70079899999999995</v>
      </c>
      <c r="CZ23">
        <v>4.5167000000000002</v>
      </c>
      <c r="DA23">
        <v>5.19421</v>
      </c>
      <c r="DB23">
        <v>7.0442499999999999</v>
      </c>
      <c r="DC23">
        <v>3.9690300000000001</v>
      </c>
      <c r="DD23">
        <v>5.1288299999999998</v>
      </c>
      <c r="DE23">
        <v>19.487200000000001</v>
      </c>
      <c r="DF23">
        <v>12.587899999999999</v>
      </c>
      <c r="DG23">
        <v>1.95973</v>
      </c>
      <c r="DH23">
        <v>1.2565599999999999</v>
      </c>
      <c r="DI23">
        <v>17.122699999999998</v>
      </c>
      <c r="DJ23">
        <v>10.289099999999999</v>
      </c>
      <c r="DK23">
        <v>2000.06</v>
      </c>
      <c r="DL23">
        <v>0.97999700000000001</v>
      </c>
      <c r="DM23">
        <v>2.0002700000000002E-2</v>
      </c>
      <c r="DN23">
        <v>0</v>
      </c>
      <c r="DO23">
        <v>2.3048999999999999</v>
      </c>
      <c r="DP23">
        <v>0</v>
      </c>
      <c r="DQ23">
        <v>19776</v>
      </c>
      <c r="DR23">
        <v>16153.1</v>
      </c>
      <c r="DS23">
        <v>45.375</v>
      </c>
      <c r="DT23">
        <v>46.5</v>
      </c>
      <c r="DU23">
        <v>46.186999999999998</v>
      </c>
      <c r="DV23">
        <v>44.936999999999998</v>
      </c>
      <c r="DW23">
        <v>44.436999999999998</v>
      </c>
      <c r="DX23">
        <v>1960.05</v>
      </c>
      <c r="DY23">
        <v>40.01</v>
      </c>
      <c r="DZ23">
        <v>0</v>
      </c>
      <c r="EA23">
        <v>1566756413.8</v>
      </c>
      <c r="EB23">
        <v>2.1756470588235302</v>
      </c>
      <c r="EC23">
        <v>-1.13154416989242</v>
      </c>
      <c r="ED23">
        <v>13.235294950028401</v>
      </c>
      <c r="EE23">
        <v>19782.6117647059</v>
      </c>
      <c r="EF23">
        <v>10</v>
      </c>
      <c r="EG23">
        <v>1566756446.5</v>
      </c>
      <c r="EH23" t="s">
        <v>370</v>
      </c>
      <c r="EI23">
        <v>82</v>
      </c>
      <c r="EJ23">
        <v>0.40799999999999997</v>
      </c>
      <c r="EK23">
        <v>0.111</v>
      </c>
      <c r="EL23">
        <v>5</v>
      </c>
      <c r="EM23">
        <v>12</v>
      </c>
      <c r="EN23">
        <v>0.23</v>
      </c>
      <c r="EO23">
        <v>0.01</v>
      </c>
      <c r="EP23">
        <v>0.54337696951639403</v>
      </c>
      <c r="EQ23">
        <v>0.26020921656635898</v>
      </c>
      <c r="ER23">
        <v>3.2457628590123598E-2</v>
      </c>
      <c r="ES23">
        <v>1</v>
      </c>
      <c r="ET23">
        <v>0.395333715121091</v>
      </c>
      <c r="EU23">
        <v>4.2399254497830399E-2</v>
      </c>
      <c r="EV23">
        <v>4.5880746549688198E-3</v>
      </c>
      <c r="EW23">
        <v>1</v>
      </c>
      <c r="EX23">
        <v>2</v>
      </c>
      <c r="EY23">
        <v>2</v>
      </c>
      <c r="EZ23" t="s">
        <v>361</v>
      </c>
      <c r="FA23">
        <v>2.9476900000000001</v>
      </c>
      <c r="FB23">
        <v>2.7238600000000002</v>
      </c>
      <c r="FC23">
        <v>1.1651700000000001E-3</v>
      </c>
      <c r="FD23">
        <v>1.53797E-3</v>
      </c>
      <c r="FE23">
        <v>9.60096E-2</v>
      </c>
      <c r="FF23">
        <v>7.1199600000000002E-2</v>
      </c>
      <c r="FG23">
        <v>26531</v>
      </c>
      <c r="FH23">
        <v>24223.9</v>
      </c>
      <c r="FI23">
        <v>24486.799999999999</v>
      </c>
      <c r="FJ23">
        <v>23301.3</v>
      </c>
      <c r="FK23">
        <v>30102.9</v>
      </c>
      <c r="FL23">
        <v>30123.4</v>
      </c>
      <c r="FM23">
        <v>34163.4</v>
      </c>
      <c r="FN23">
        <v>33347.5</v>
      </c>
      <c r="FO23">
        <v>1.9702</v>
      </c>
      <c r="FP23">
        <v>1.9583999999999999</v>
      </c>
      <c r="FQ23">
        <v>7.1078500000000003E-2</v>
      </c>
      <c r="FR23">
        <v>0</v>
      </c>
      <c r="FS23">
        <v>25.682400000000001</v>
      </c>
      <c r="FT23">
        <v>999.9</v>
      </c>
      <c r="FU23">
        <v>49.011000000000003</v>
      </c>
      <c r="FV23">
        <v>33.183</v>
      </c>
      <c r="FW23">
        <v>25.06</v>
      </c>
      <c r="FX23">
        <v>59.677799999999998</v>
      </c>
      <c r="FY23">
        <v>40.236400000000003</v>
      </c>
      <c r="FZ23">
        <v>1</v>
      </c>
      <c r="GA23">
        <v>0.264177</v>
      </c>
      <c r="GB23">
        <v>0.77254599999999995</v>
      </c>
      <c r="GC23">
        <v>20.401399999999999</v>
      </c>
      <c r="GD23">
        <v>5.2460399999999998</v>
      </c>
      <c r="GE23">
        <v>12.0219</v>
      </c>
      <c r="GF23">
        <v>4.9576500000000001</v>
      </c>
      <c r="GG23">
        <v>3.30545</v>
      </c>
      <c r="GH23">
        <v>9999</v>
      </c>
      <c r="GI23">
        <v>462.2</v>
      </c>
      <c r="GJ23">
        <v>9999</v>
      </c>
      <c r="GK23">
        <v>9999</v>
      </c>
      <c r="GL23">
        <v>1.8687100000000001</v>
      </c>
      <c r="GM23">
        <v>1.8732899999999999</v>
      </c>
      <c r="GN23">
        <v>1.8760699999999999</v>
      </c>
      <c r="GO23">
        <v>1.87836</v>
      </c>
      <c r="GP23">
        <v>1.8708199999999999</v>
      </c>
      <c r="GQ23">
        <v>1.87256</v>
      </c>
      <c r="GR23">
        <v>1.8694299999999999</v>
      </c>
      <c r="GS23">
        <v>1.87365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0.40799999999999997</v>
      </c>
      <c r="HH23">
        <v>0.111</v>
      </c>
      <c r="HI23">
        <v>2</v>
      </c>
      <c r="HJ23">
        <v>510.10599999999999</v>
      </c>
      <c r="HK23">
        <v>494.57499999999999</v>
      </c>
      <c r="HL23">
        <v>24.7209</v>
      </c>
      <c r="HM23">
        <v>30.834499999999998</v>
      </c>
      <c r="HN23">
        <v>29.998899999999999</v>
      </c>
      <c r="HO23">
        <v>30.974299999999999</v>
      </c>
      <c r="HP23">
        <v>30.991499999999998</v>
      </c>
      <c r="HQ23">
        <v>0</v>
      </c>
      <c r="HR23">
        <v>52.5321</v>
      </c>
      <c r="HS23">
        <v>0</v>
      </c>
      <c r="HT23">
        <v>24.8142</v>
      </c>
      <c r="HU23">
        <v>0</v>
      </c>
      <c r="HV23">
        <v>12.4415</v>
      </c>
      <c r="HW23">
        <v>101.798</v>
      </c>
      <c r="HX23">
        <v>101.679</v>
      </c>
    </row>
    <row r="24" spans="1:232" x14ac:dyDescent="0.25">
      <c r="A24">
        <v>10</v>
      </c>
      <c r="B24">
        <v>1566756716</v>
      </c>
      <c r="C24">
        <v>1147.4000000953699</v>
      </c>
      <c r="D24" t="s">
        <v>371</v>
      </c>
      <c r="E24" t="s">
        <v>372</v>
      </c>
      <c r="G24">
        <v>1566756716</v>
      </c>
      <c r="H24">
        <f t="shared" si="0"/>
        <v>5.0405450987117606E-3</v>
      </c>
      <c r="I24">
        <f t="shared" si="1"/>
        <v>36.865477519381741</v>
      </c>
      <c r="J24">
        <f t="shared" si="2"/>
        <v>353.72300000000001</v>
      </c>
      <c r="K24">
        <f t="shared" si="3"/>
        <v>156.08303891833904</v>
      </c>
      <c r="L24">
        <f t="shared" si="4"/>
        <v>15.593906636241037</v>
      </c>
      <c r="M24">
        <f t="shared" si="5"/>
        <v>35.339672236757004</v>
      </c>
      <c r="N24">
        <f t="shared" si="6"/>
        <v>0.33022984194857519</v>
      </c>
      <c r="O24">
        <f t="shared" si="7"/>
        <v>2.2569779674974169</v>
      </c>
      <c r="P24">
        <f t="shared" si="8"/>
        <v>0.30554492304901903</v>
      </c>
      <c r="Q24">
        <f t="shared" si="9"/>
        <v>0.19302942317925534</v>
      </c>
      <c r="R24">
        <f t="shared" si="10"/>
        <v>321.46403019373832</v>
      </c>
      <c r="S24">
        <f t="shared" si="11"/>
        <v>27.859657976714935</v>
      </c>
      <c r="T24">
        <f t="shared" si="12"/>
        <v>27.014700000000001</v>
      </c>
      <c r="U24">
        <f t="shared" si="13"/>
        <v>3.5822509872182553</v>
      </c>
      <c r="V24">
        <f t="shared" si="14"/>
        <v>54.94438511963704</v>
      </c>
      <c r="W24">
        <f t="shared" si="15"/>
        <v>1.9799619770861001</v>
      </c>
      <c r="X24">
        <f t="shared" si="16"/>
        <v>3.6035747288369686</v>
      </c>
      <c r="Y24">
        <f t="shared" si="17"/>
        <v>1.6022890101321552</v>
      </c>
      <c r="Z24">
        <f t="shared" si="18"/>
        <v>-222.28803885318865</v>
      </c>
      <c r="AA24">
        <f t="shared" si="19"/>
        <v>12.301665634174029</v>
      </c>
      <c r="AB24">
        <f t="shared" si="20"/>
        <v>1.1770500485692286</v>
      </c>
      <c r="AC24">
        <f t="shared" si="21"/>
        <v>112.65470702329294</v>
      </c>
      <c r="AD24">
        <v>-4.1371868405326202E-2</v>
      </c>
      <c r="AE24">
        <v>4.6443546659711697E-2</v>
      </c>
      <c r="AF24">
        <v>3.4677039501308902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52736.149509189076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1681.3004999999998</v>
      </c>
      <c r="AX24">
        <f t="shared" si="29"/>
        <v>36.865477519381741</v>
      </c>
      <c r="AY24" t="e">
        <f t="shared" si="30"/>
        <v>#DIV/0!</v>
      </c>
      <c r="AZ24" t="e">
        <f t="shared" si="31"/>
        <v>#DIV/0!</v>
      </c>
      <c r="BA24">
        <f t="shared" si="32"/>
        <v>2.1926762954856519E-2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2000.12</v>
      </c>
      <c r="CC24">
        <f t="shared" si="40"/>
        <v>1681.3004999999998</v>
      </c>
      <c r="CD24">
        <f t="shared" si="41"/>
        <v>0.84059981401115924</v>
      </c>
      <c r="CE24">
        <f t="shared" si="42"/>
        <v>0.19119962802231866</v>
      </c>
      <c r="CF24">
        <v>6</v>
      </c>
      <c r="CG24">
        <v>0.5</v>
      </c>
      <c r="CH24" t="s">
        <v>345</v>
      </c>
      <c r="CI24">
        <v>1566756716</v>
      </c>
      <c r="CJ24">
        <v>353.72300000000001</v>
      </c>
      <c r="CK24">
        <v>400.09500000000003</v>
      </c>
      <c r="CL24">
        <v>19.817900000000002</v>
      </c>
      <c r="CM24">
        <v>13.889900000000001</v>
      </c>
      <c r="CN24">
        <v>500.06599999999997</v>
      </c>
      <c r="CO24">
        <v>99.807699999999997</v>
      </c>
      <c r="CP24">
        <v>0.100059</v>
      </c>
      <c r="CQ24">
        <v>27.1158</v>
      </c>
      <c r="CR24">
        <v>27.014700000000001</v>
      </c>
      <c r="CS24">
        <v>999.9</v>
      </c>
      <c r="CT24">
        <v>0</v>
      </c>
      <c r="CU24">
        <v>0</v>
      </c>
      <c r="CV24">
        <v>9996.25</v>
      </c>
      <c r="CW24">
        <v>0</v>
      </c>
      <c r="CX24">
        <v>334.42</v>
      </c>
      <c r="CY24">
        <v>-46.372100000000003</v>
      </c>
      <c r="CZ24">
        <v>360.875</v>
      </c>
      <c r="DA24">
        <v>405.73099999999999</v>
      </c>
      <c r="DB24">
        <v>5.9279799999999998</v>
      </c>
      <c r="DC24">
        <v>352.45800000000003</v>
      </c>
      <c r="DD24">
        <v>400.09500000000003</v>
      </c>
      <c r="DE24">
        <v>19.674900000000001</v>
      </c>
      <c r="DF24">
        <v>13.889900000000001</v>
      </c>
      <c r="DG24">
        <v>1.97797</v>
      </c>
      <c r="DH24">
        <v>1.38632</v>
      </c>
      <c r="DI24">
        <v>17.269100000000002</v>
      </c>
      <c r="DJ24">
        <v>11.768800000000001</v>
      </c>
      <c r="DK24">
        <v>2000.12</v>
      </c>
      <c r="DL24">
        <v>0.98000699999999996</v>
      </c>
      <c r="DM24">
        <v>1.9993500000000001E-2</v>
      </c>
      <c r="DN24">
        <v>0</v>
      </c>
      <c r="DO24">
        <v>2.0566</v>
      </c>
      <c r="DP24">
        <v>0</v>
      </c>
      <c r="DQ24">
        <v>18180.7</v>
      </c>
      <c r="DR24">
        <v>16153.7</v>
      </c>
      <c r="DS24">
        <v>44.436999999999998</v>
      </c>
      <c r="DT24">
        <v>45.186999999999998</v>
      </c>
      <c r="DU24">
        <v>45.061999999999998</v>
      </c>
      <c r="DV24">
        <v>43.686999999999998</v>
      </c>
      <c r="DW24">
        <v>43.561999999999998</v>
      </c>
      <c r="DX24">
        <v>1960.13</v>
      </c>
      <c r="DY24">
        <v>39.99</v>
      </c>
      <c r="DZ24">
        <v>0</v>
      </c>
      <c r="EA24">
        <v>1566756711.4000001</v>
      </c>
      <c r="EB24">
        <v>2.16135294117647</v>
      </c>
      <c r="EC24">
        <v>-0.368112714080226</v>
      </c>
      <c r="ED24">
        <v>-216.02941119694799</v>
      </c>
      <c r="EE24">
        <v>18202.2294117647</v>
      </c>
      <c r="EF24">
        <v>10</v>
      </c>
      <c r="EG24">
        <v>1566756672</v>
      </c>
      <c r="EH24" t="s">
        <v>373</v>
      </c>
      <c r="EI24">
        <v>84</v>
      </c>
      <c r="EJ24">
        <v>1.2649999999999999</v>
      </c>
      <c r="EK24">
        <v>0.14299999999999999</v>
      </c>
      <c r="EL24">
        <v>400</v>
      </c>
      <c r="EM24">
        <v>13</v>
      </c>
      <c r="EN24">
        <v>7.0000000000000007E-2</v>
      </c>
      <c r="EO24">
        <v>0.01</v>
      </c>
      <c r="EP24">
        <v>36.855440422915997</v>
      </c>
      <c r="EQ24">
        <v>-0.25643685173515601</v>
      </c>
      <c r="ER24">
        <v>3.7892928930696498E-2</v>
      </c>
      <c r="ES24">
        <v>1</v>
      </c>
      <c r="ET24">
        <v>0.33750552374894199</v>
      </c>
      <c r="EU24">
        <v>-4.1592797504364398E-2</v>
      </c>
      <c r="EV24">
        <v>4.4211509230882599E-3</v>
      </c>
      <c r="EW24">
        <v>1</v>
      </c>
      <c r="EX24">
        <v>2</v>
      </c>
      <c r="EY24">
        <v>2</v>
      </c>
      <c r="EZ24" t="s">
        <v>361</v>
      </c>
      <c r="FA24">
        <v>2.9489000000000001</v>
      </c>
      <c r="FB24">
        <v>2.7239399999999998</v>
      </c>
      <c r="FC24">
        <v>8.8483500000000007E-2</v>
      </c>
      <c r="FD24">
        <v>9.9163299999999996E-2</v>
      </c>
      <c r="FE24">
        <v>9.6861900000000001E-2</v>
      </c>
      <c r="FF24">
        <v>7.6744999999999994E-2</v>
      </c>
      <c r="FG24">
        <v>24265.8</v>
      </c>
      <c r="FH24">
        <v>21897.5</v>
      </c>
      <c r="FI24">
        <v>24536.9</v>
      </c>
      <c r="FJ24">
        <v>23342.400000000001</v>
      </c>
      <c r="FK24">
        <v>30135</v>
      </c>
      <c r="FL24">
        <v>29998</v>
      </c>
      <c r="FM24">
        <v>34232.699999999997</v>
      </c>
      <c r="FN24">
        <v>33408.199999999997</v>
      </c>
      <c r="FO24">
        <v>1.98095</v>
      </c>
      <c r="FP24">
        <v>1.9759500000000001</v>
      </c>
      <c r="FQ24">
        <v>0.10761999999999999</v>
      </c>
      <c r="FR24">
        <v>0</v>
      </c>
      <c r="FS24">
        <v>25.252199999999998</v>
      </c>
      <c r="FT24">
        <v>999.9</v>
      </c>
      <c r="FU24">
        <v>48.34</v>
      </c>
      <c r="FV24">
        <v>33.183</v>
      </c>
      <c r="FW24">
        <v>24.722000000000001</v>
      </c>
      <c r="FX24">
        <v>56.127800000000001</v>
      </c>
      <c r="FY24">
        <v>40.248399999999997</v>
      </c>
      <c r="FZ24">
        <v>1</v>
      </c>
      <c r="GA24">
        <v>0.18405199999999999</v>
      </c>
      <c r="GB24">
        <v>1.3340000000000001</v>
      </c>
      <c r="GC24">
        <v>20.3979</v>
      </c>
      <c r="GD24">
        <v>5.2384000000000004</v>
      </c>
      <c r="GE24">
        <v>12.0219</v>
      </c>
      <c r="GF24">
        <v>4.9572000000000003</v>
      </c>
      <c r="GG24">
        <v>3.3047</v>
      </c>
      <c r="GH24">
        <v>9999</v>
      </c>
      <c r="GI24">
        <v>462.3</v>
      </c>
      <c r="GJ24">
        <v>9999</v>
      </c>
      <c r="GK24">
        <v>9999</v>
      </c>
      <c r="GL24">
        <v>1.8686199999999999</v>
      </c>
      <c r="GM24">
        <v>1.8731899999999999</v>
      </c>
      <c r="GN24">
        <v>1.8760600000000001</v>
      </c>
      <c r="GO24">
        <v>1.87836</v>
      </c>
      <c r="GP24">
        <v>1.87076</v>
      </c>
      <c r="GQ24">
        <v>1.87256</v>
      </c>
      <c r="GR24">
        <v>1.8693599999999999</v>
      </c>
      <c r="GS24">
        <v>1.8736299999999999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1.2649999999999999</v>
      </c>
      <c r="HH24">
        <v>0.14299999999999999</v>
      </c>
      <c r="HI24">
        <v>2</v>
      </c>
      <c r="HJ24">
        <v>509.95400000000001</v>
      </c>
      <c r="HK24">
        <v>499.12700000000001</v>
      </c>
      <c r="HL24">
        <v>24.555099999999999</v>
      </c>
      <c r="HM24">
        <v>29.814599999999999</v>
      </c>
      <c r="HN24">
        <v>29.998799999999999</v>
      </c>
      <c r="HO24">
        <v>30.099799999999998</v>
      </c>
      <c r="HP24">
        <v>30.133299999999998</v>
      </c>
      <c r="HQ24">
        <v>20.753499999999999</v>
      </c>
      <c r="HR24">
        <v>45.308</v>
      </c>
      <c r="HS24">
        <v>0</v>
      </c>
      <c r="HT24">
        <v>24.558199999999999</v>
      </c>
      <c r="HU24">
        <v>400</v>
      </c>
      <c r="HV24">
        <v>13.9495</v>
      </c>
      <c r="HW24">
        <v>102.006</v>
      </c>
      <c r="HX24">
        <v>101.861</v>
      </c>
    </row>
    <row r="25" spans="1:232" x14ac:dyDescent="0.25">
      <c r="A25">
        <v>11</v>
      </c>
      <c r="B25">
        <v>1566756814</v>
      </c>
      <c r="C25">
        <v>1245.4000000953699</v>
      </c>
      <c r="D25" t="s">
        <v>374</v>
      </c>
      <c r="E25" t="s">
        <v>375</v>
      </c>
      <c r="G25">
        <v>1566756814</v>
      </c>
      <c r="H25">
        <f t="shared" si="0"/>
        <v>4.4443765691772269E-3</v>
      </c>
      <c r="I25">
        <f t="shared" si="1"/>
        <v>39.214700734736297</v>
      </c>
      <c r="J25">
        <f t="shared" si="2"/>
        <v>450.64299999999997</v>
      </c>
      <c r="K25">
        <f t="shared" si="3"/>
        <v>209.41977530243446</v>
      </c>
      <c r="L25">
        <f t="shared" si="4"/>
        <v>20.921828541634365</v>
      </c>
      <c r="M25">
        <f t="shared" si="5"/>
        <v>45.020942104783799</v>
      </c>
      <c r="N25">
        <f t="shared" si="6"/>
        <v>0.28598301984830504</v>
      </c>
      <c r="O25">
        <f t="shared" si="7"/>
        <v>2.2627611052765917</v>
      </c>
      <c r="P25">
        <f t="shared" si="8"/>
        <v>0.26731346595754096</v>
      </c>
      <c r="Q25">
        <f t="shared" si="9"/>
        <v>0.16864663239665656</v>
      </c>
      <c r="R25">
        <f t="shared" si="10"/>
        <v>321.45924221532528</v>
      </c>
      <c r="S25">
        <f t="shared" si="11"/>
        <v>27.960996114095227</v>
      </c>
      <c r="T25">
        <f t="shared" si="12"/>
        <v>27.022400000000001</v>
      </c>
      <c r="U25">
        <f t="shared" si="13"/>
        <v>3.5838711666275747</v>
      </c>
      <c r="V25">
        <f t="shared" si="14"/>
        <v>54.942220508039462</v>
      </c>
      <c r="W25">
        <f t="shared" si="15"/>
        <v>1.9690237108567201</v>
      </c>
      <c r="X25">
        <f t="shared" si="16"/>
        <v>3.5838080307813573</v>
      </c>
      <c r="Y25">
        <f t="shared" si="17"/>
        <v>1.6148474557708545</v>
      </c>
      <c r="Z25">
        <f t="shared" si="18"/>
        <v>-195.9970067007157</v>
      </c>
      <c r="AA25">
        <f t="shared" si="19"/>
        <v>-3.6596993012649591E-2</v>
      </c>
      <c r="AB25">
        <f t="shared" si="20"/>
        <v>-3.4912286830645748E-3</v>
      </c>
      <c r="AC25">
        <f t="shared" si="21"/>
        <v>125.42214729291386</v>
      </c>
      <c r="AD25">
        <v>-4.1528180121603503E-2</v>
      </c>
      <c r="AE25">
        <v>4.66190202548913E-2</v>
      </c>
      <c r="AF25">
        <v>3.4780614681249702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52943.612417768854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1681.2752999999998</v>
      </c>
      <c r="AX25">
        <f t="shared" si="29"/>
        <v>39.214700734736297</v>
      </c>
      <c r="AY25" t="e">
        <f t="shared" si="30"/>
        <v>#DIV/0!</v>
      </c>
      <c r="AZ25" t="e">
        <f t="shared" si="31"/>
        <v>#DIV/0!</v>
      </c>
      <c r="BA25">
        <f t="shared" si="32"/>
        <v>2.3324378068681734E-2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2000.09</v>
      </c>
      <c r="CC25">
        <f t="shared" si="40"/>
        <v>1681.2752999999998</v>
      </c>
      <c r="CD25">
        <f t="shared" si="41"/>
        <v>0.84059982300796454</v>
      </c>
      <c r="CE25">
        <f t="shared" si="42"/>
        <v>0.19119964601592929</v>
      </c>
      <c r="CF25">
        <v>6</v>
      </c>
      <c r="CG25">
        <v>0.5</v>
      </c>
      <c r="CH25" t="s">
        <v>345</v>
      </c>
      <c r="CI25">
        <v>1566756814</v>
      </c>
      <c r="CJ25">
        <v>450.64299999999997</v>
      </c>
      <c r="CK25">
        <v>500.09800000000001</v>
      </c>
      <c r="CL25">
        <v>19.709199999999999</v>
      </c>
      <c r="CM25">
        <v>14.4817</v>
      </c>
      <c r="CN25">
        <v>500.06099999999998</v>
      </c>
      <c r="CO25">
        <v>99.803899999999999</v>
      </c>
      <c r="CP25">
        <v>9.9886600000000006E-2</v>
      </c>
      <c r="CQ25">
        <v>27.022099999999998</v>
      </c>
      <c r="CR25">
        <v>27.022400000000001</v>
      </c>
      <c r="CS25">
        <v>999.9</v>
      </c>
      <c r="CT25">
        <v>0</v>
      </c>
      <c r="CU25">
        <v>0</v>
      </c>
      <c r="CV25">
        <v>10034.4</v>
      </c>
      <c r="CW25">
        <v>0</v>
      </c>
      <c r="CX25">
        <v>363.04700000000003</v>
      </c>
      <c r="CY25">
        <v>-49.579700000000003</v>
      </c>
      <c r="CZ25">
        <v>459.56299999999999</v>
      </c>
      <c r="DA25">
        <v>507.447</v>
      </c>
      <c r="DB25">
        <v>5.1984899999999996</v>
      </c>
      <c r="DC25">
        <v>449.25400000000002</v>
      </c>
      <c r="DD25">
        <v>500.09800000000001</v>
      </c>
      <c r="DE25">
        <v>19.537199999999999</v>
      </c>
      <c r="DF25">
        <v>14.4817</v>
      </c>
      <c r="DG25">
        <v>1.9641599999999999</v>
      </c>
      <c r="DH25">
        <v>1.44533</v>
      </c>
      <c r="DI25">
        <v>17.1584</v>
      </c>
      <c r="DJ25">
        <v>12.4018</v>
      </c>
      <c r="DK25">
        <v>2000.09</v>
      </c>
      <c r="DL25">
        <v>0.98000699999999996</v>
      </c>
      <c r="DM25">
        <v>1.9993500000000001E-2</v>
      </c>
      <c r="DN25">
        <v>0</v>
      </c>
      <c r="DO25">
        <v>1.8221000000000001</v>
      </c>
      <c r="DP25">
        <v>0</v>
      </c>
      <c r="DQ25">
        <v>18356</v>
      </c>
      <c r="DR25">
        <v>16153.4</v>
      </c>
      <c r="DS25">
        <v>44.25</v>
      </c>
      <c r="DT25">
        <v>45</v>
      </c>
      <c r="DU25">
        <v>44.875</v>
      </c>
      <c r="DV25">
        <v>43.5</v>
      </c>
      <c r="DW25">
        <v>43.375</v>
      </c>
      <c r="DX25">
        <v>1960.1</v>
      </c>
      <c r="DY25">
        <v>39.99</v>
      </c>
      <c r="DZ25">
        <v>0</v>
      </c>
      <c r="EA25">
        <v>1566756809.8</v>
      </c>
      <c r="EB25">
        <v>2.1805176470588199</v>
      </c>
      <c r="EC25">
        <v>-0.62311277035788104</v>
      </c>
      <c r="ED25">
        <v>8.8970586627544996</v>
      </c>
      <c r="EE25">
        <v>18361.3882352941</v>
      </c>
      <c r="EF25">
        <v>10</v>
      </c>
      <c r="EG25">
        <v>1566756842.5</v>
      </c>
      <c r="EH25" t="s">
        <v>376</v>
      </c>
      <c r="EI25">
        <v>85</v>
      </c>
      <c r="EJ25">
        <v>1.389</v>
      </c>
      <c r="EK25">
        <v>0.17199999999999999</v>
      </c>
      <c r="EL25">
        <v>500</v>
      </c>
      <c r="EM25">
        <v>14</v>
      </c>
      <c r="EN25">
        <v>0.05</v>
      </c>
      <c r="EO25">
        <v>0.02</v>
      </c>
      <c r="EP25">
        <v>39.313743866375397</v>
      </c>
      <c r="EQ25">
        <v>-0.231024173354273</v>
      </c>
      <c r="ER25">
        <v>5.2231517009234403E-2</v>
      </c>
      <c r="ES25">
        <v>1</v>
      </c>
      <c r="ET25">
        <v>0.28698958728092999</v>
      </c>
      <c r="EU25">
        <v>-2.6099354309335101E-2</v>
      </c>
      <c r="EV25">
        <v>3.09506112566387E-3</v>
      </c>
      <c r="EW25">
        <v>1</v>
      </c>
      <c r="EX25">
        <v>2</v>
      </c>
      <c r="EY25">
        <v>2</v>
      </c>
      <c r="EZ25" t="s">
        <v>361</v>
      </c>
      <c r="FA25">
        <v>2.9491900000000002</v>
      </c>
      <c r="FB25">
        <v>2.7241200000000001</v>
      </c>
      <c r="FC25">
        <v>0.106819</v>
      </c>
      <c r="FD25">
        <v>0.117316</v>
      </c>
      <c r="FE25">
        <v>9.6434199999999998E-2</v>
      </c>
      <c r="FF25">
        <v>7.9189200000000001E-2</v>
      </c>
      <c r="FG25">
        <v>23792.1</v>
      </c>
      <c r="FH25">
        <v>21465.1</v>
      </c>
      <c r="FI25">
        <v>24550.7</v>
      </c>
      <c r="FJ25">
        <v>23351.200000000001</v>
      </c>
      <c r="FK25">
        <v>30165.599999999999</v>
      </c>
      <c r="FL25">
        <v>29931</v>
      </c>
      <c r="FM25">
        <v>34251.300000000003</v>
      </c>
      <c r="FN25">
        <v>33422.199999999997</v>
      </c>
      <c r="FO25">
        <v>1.984</v>
      </c>
      <c r="FP25">
        <v>1.9809699999999999</v>
      </c>
      <c r="FQ25">
        <v>0.111863</v>
      </c>
      <c r="FR25">
        <v>0</v>
      </c>
      <c r="FS25">
        <v>25.190300000000001</v>
      </c>
      <c r="FT25">
        <v>999.9</v>
      </c>
      <c r="FU25">
        <v>48.082999999999998</v>
      </c>
      <c r="FV25">
        <v>33.152999999999999</v>
      </c>
      <c r="FW25">
        <v>24.549499999999998</v>
      </c>
      <c r="FX25">
        <v>55.447800000000001</v>
      </c>
      <c r="FY25">
        <v>40.408700000000003</v>
      </c>
      <c r="FZ25">
        <v>1</v>
      </c>
      <c r="GA25">
        <v>0.161664</v>
      </c>
      <c r="GB25">
        <v>1.17784</v>
      </c>
      <c r="GC25">
        <v>20.399999999999999</v>
      </c>
      <c r="GD25">
        <v>5.2467899999999998</v>
      </c>
      <c r="GE25">
        <v>12.0221</v>
      </c>
      <c r="GF25">
        <v>4.9577999999999998</v>
      </c>
      <c r="GG25">
        <v>3.3054000000000001</v>
      </c>
      <c r="GH25">
        <v>9999</v>
      </c>
      <c r="GI25">
        <v>462.3</v>
      </c>
      <c r="GJ25">
        <v>9999</v>
      </c>
      <c r="GK25">
        <v>9999</v>
      </c>
      <c r="GL25">
        <v>1.8686199999999999</v>
      </c>
      <c r="GM25">
        <v>1.8731899999999999</v>
      </c>
      <c r="GN25">
        <v>1.8760600000000001</v>
      </c>
      <c r="GO25">
        <v>1.87835</v>
      </c>
      <c r="GP25">
        <v>1.87076</v>
      </c>
      <c r="GQ25">
        <v>1.87256</v>
      </c>
      <c r="GR25">
        <v>1.86938</v>
      </c>
      <c r="GS25">
        <v>1.8736299999999999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1.389</v>
      </c>
      <c r="HH25">
        <v>0.17199999999999999</v>
      </c>
      <c r="HI25">
        <v>2</v>
      </c>
      <c r="HJ25">
        <v>509.596</v>
      </c>
      <c r="HK25">
        <v>500.10300000000001</v>
      </c>
      <c r="HL25">
        <v>24.730599999999999</v>
      </c>
      <c r="HM25">
        <v>29.528700000000001</v>
      </c>
      <c r="HN25">
        <v>29.999300000000002</v>
      </c>
      <c r="HO25">
        <v>29.816400000000002</v>
      </c>
      <c r="HP25">
        <v>29.852799999999998</v>
      </c>
      <c r="HQ25">
        <v>24.851099999999999</v>
      </c>
      <c r="HR25">
        <v>42.179900000000004</v>
      </c>
      <c r="HS25">
        <v>0</v>
      </c>
      <c r="HT25">
        <v>24.713100000000001</v>
      </c>
      <c r="HU25">
        <v>500</v>
      </c>
      <c r="HV25">
        <v>14.524800000000001</v>
      </c>
      <c r="HW25">
        <v>102.062</v>
      </c>
      <c r="HX25">
        <v>101.902</v>
      </c>
    </row>
    <row r="26" spans="1:232" x14ac:dyDescent="0.25">
      <c r="A26">
        <v>12</v>
      </c>
      <c r="B26">
        <v>1566756963.5</v>
      </c>
      <c r="C26">
        <v>1394.9000000953699</v>
      </c>
      <c r="D26" t="s">
        <v>377</v>
      </c>
      <c r="E26" t="s">
        <v>378</v>
      </c>
      <c r="G26">
        <v>1566756963.5</v>
      </c>
      <c r="H26">
        <f t="shared" si="0"/>
        <v>3.4943005215818854E-3</v>
      </c>
      <c r="I26">
        <f t="shared" si="1"/>
        <v>40.098569452906865</v>
      </c>
      <c r="J26">
        <f t="shared" si="2"/>
        <v>549.59699999999998</v>
      </c>
      <c r="K26">
        <f t="shared" si="3"/>
        <v>233.05864657498125</v>
      </c>
      <c r="L26">
        <f t="shared" si="4"/>
        <v>23.283644380016373</v>
      </c>
      <c r="M26">
        <f t="shared" si="5"/>
        <v>54.907300322825996</v>
      </c>
      <c r="N26">
        <f t="shared" si="6"/>
        <v>0.21927163639051311</v>
      </c>
      <c r="O26">
        <f t="shared" si="7"/>
        <v>2.2517464717947537</v>
      </c>
      <c r="P26">
        <f t="shared" si="8"/>
        <v>0.20806233470564256</v>
      </c>
      <c r="Q26">
        <f t="shared" si="9"/>
        <v>0.13099830090495579</v>
      </c>
      <c r="R26">
        <f t="shared" si="10"/>
        <v>321.43689831607287</v>
      </c>
      <c r="S26">
        <f t="shared" si="11"/>
        <v>28.085978398067645</v>
      </c>
      <c r="T26">
        <f t="shared" si="12"/>
        <v>26.9999</v>
      </c>
      <c r="U26">
        <f t="shared" si="13"/>
        <v>3.5791386715398739</v>
      </c>
      <c r="V26">
        <f t="shared" si="14"/>
        <v>54.97103014960264</v>
      </c>
      <c r="W26">
        <f t="shared" si="15"/>
        <v>1.9477012505047999</v>
      </c>
      <c r="X26">
        <f t="shared" si="16"/>
        <v>3.543141260413289</v>
      </c>
      <c r="Y26">
        <f t="shared" si="17"/>
        <v>1.6314374210350739</v>
      </c>
      <c r="Z26">
        <f t="shared" si="18"/>
        <v>-154.09865300176114</v>
      </c>
      <c r="AA26">
        <f t="shared" si="19"/>
        <v>-20.880138795432661</v>
      </c>
      <c r="AB26">
        <f t="shared" si="20"/>
        <v>-1.9994701121425971</v>
      </c>
      <c r="AC26">
        <f t="shared" si="21"/>
        <v>144.45863640673647</v>
      </c>
      <c r="AD26">
        <v>-4.1230781373184602E-2</v>
      </c>
      <c r="AE26">
        <v>4.6285164106229897E-2</v>
      </c>
      <c r="AF26">
        <v>3.4583436165920198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52613.95713290431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1681.1577</v>
      </c>
      <c r="AX26">
        <f t="shared" si="29"/>
        <v>40.098569452906865</v>
      </c>
      <c r="AY26" t="e">
        <f t="shared" si="30"/>
        <v>#DIV/0!</v>
      </c>
      <c r="AZ26" t="e">
        <f t="shared" si="31"/>
        <v>#DIV/0!</v>
      </c>
      <c r="BA26">
        <f t="shared" si="32"/>
        <v>2.385175968495214E-2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1999.95</v>
      </c>
      <c r="CC26">
        <f t="shared" si="40"/>
        <v>1681.1577</v>
      </c>
      <c r="CD26">
        <f t="shared" si="41"/>
        <v>0.84059986499662487</v>
      </c>
      <c r="CE26">
        <f t="shared" si="42"/>
        <v>0.19119972999324983</v>
      </c>
      <c r="CF26">
        <v>6</v>
      </c>
      <c r="CG26">
        <v>0.5</v>
      </c>
      <c r="CH26" t="s">
        <v>345</v>
      </c>
      <c r="CI26">
        <v>1566756963.5</v>
      </c>
      <c r="CJ26">
        <v>549.59699999999998</v>
      </c>
      <c r="CK26">
        <v>600.01599999999996</v>
      </c>
      <c r="CL26">
        <v>19.4956</v>
      </c>
      <c r="CM26">
        <v>15.384499999999999</v>
      </c>
      <c r="CN26">
        <v>500.03800000000001</v>
      </c>
      <c r="CO26">
        <v>99.804299999999998</v>
      </c>
      <c r="CP26">
        <v>0.100358</v>
      </c>
      <c r="CQ26">
        <v>26.8279</v>
      </c>
      <c r="CR26">
        <v>26.9999</v>
      </c>
      <c r="CS26">
        <v>999.9</v>
      </c>
      <c r="CT26">
        <v>0</v>
      </c>
      <c r="CU26">
        <v>0</v>
      </c>
      <c r="CV26">
        <v>9962.5</v>
      </c>
      <c r="CW26">
        <v>0</v>
      </c>
      <c r="CX26">
        <v>342.27800000000002</v>
      </c>
      <c r="CY26">
        <v>-50.419199999999996</v>
      </c>
      <c r="CZ26">
        <v>560.52499999999998</v>
      </c>
      <c r="DA26">
        <v>609.39099999999996</v>
      </c>
      <c r="DB26">
        <v>4.1110600000000002</v>
      </c>
      <c r="DC26">
        <v>548.22500000000002</v>
      </c>
      <c r="DD26">
        <v>600.01599999999996</v>
      </c>
      <c r="DE26">
        <v>19.3096</v>
      </c>
      <c r="DF26">
        <v>15.384499999999999</v>
      </c>
      <c r="DG26">
        <v>1.94574</v>
      </c>
      <c r="DH26">
        <v>1.5354399999999999</v>
      </c>
      <c r="DI26">
        <v>17.009599999999999</v>
      </c>
      <c r="DJ26">
        <v>13.325699999999999</v>
      </c>
      <c r="DK26">
        <v>1999.95</v>
      </c>
      <c r="DL26">
        <v>0.98000399999999999</v>
      </c>
      <c r="DM26">
        <v>1.9996400000000001E-2</v>
      </c>
      <c r="DN26">
        <v>0</v>
      </c>
      <c r="DO26">
        <v>1.8156000000000001</v>
      </c>
      <c r="DP26">
        <v>0</v>
      </c>
      <c r="DQ26">
        <v>18271.2</v>
      </c>
      <c r="DR26">
        <v>16152.3</v>
      </c>
      <c r="DS26">
        <v>44.061999999999998</v>
      </c>
      <c r="DT26">
        <v>44.936999999999998</v>
      </c>
      <c r="DU26">
        <v>44.75</v>
      </c>
      <c r="DV26">
        <v>43.375</v>
      </c>
      <c r="DW26">
        <v>43.186999999999998</v>
      </c>
      <c r="DX26">
        <v>1959.96</v>
      </c>
      <c r="DY26">
        <v>39.99</v>
      </c>
      <c r="DZ26">
        <v>0</v>
      </c>
      <c r="EA26">
        <v>1566756959.2</v>
      </c>
      <c r="EB26">
        <v>2.1280117647058798</v>
      </c>
      <c r="EC26">
        <v>-0.27870093902475002</v>
      </c>
      <c r="ED26">
        <v>-257.303924922134</v>
      </c>
      <c r="EE26">
        <v>18240.311764705901</v>
      </c>
      <c r="EF26">
        <v>10</v>
      </c>
      <c r="EG26">
        <v>1566756917</v>
      </c>
      <c r="EH26" t="s">
        <v>379</v>
      </c>
      <c r="EI26">
        <v>86</v>
      </c>
      <c r="EJ26">
        <v>1.3720000000000001</v>
      </c>
      <c r="EK26">
        <v>0.186</v>
      </c>
      <c r="EL26">
        <v>600</v>
      </c>
      <c r="EM26">
        <v>15</v>
      </c>
      <c r="EN26">
        <v>0.05</v>
      </c>
      <c r="EO26">
        <v>0.02</v>
      </c>
      <c r="EP26">
        <v>40.175453932426599</v>
      </c>
      <c r="EQ26">
        <v>-0.55266614366774902</v>
      </c>
      <c r="ER26">
        <v>6.6761695364144197E-2</v>
      </c>
      <c r="ES26">
        <v>0</v>
      </c>
      <c r="ET26">
        <v>0.22321208206461399</v>
      </c>
      <c r="EU26">
        <v>-2.3385656488648501E-2</v>
      </c>
      <c r="EV26">
        <v>2.47756638054725E-3</v>
      </c>
      <c r="EW26">
        <v>1</v>
      </c>
      <c r="EX26">
        <v>1</v>
      </c>
      <c r="EY26">
        <v>2</v>
      </c>
      <c r="EZ26" t="s">
        <v>347</v>
      </c>
      <c r="FA26">
        <v>2.9494500000000001</v>
      </c>
      <c r="FB26">
        <v>2.72397</v>
      </c>
      <c r="FC26">
        <v>0.12378500000000001</v>
      </c>
      <c r="FD26">
        <v>0.133824</v>
      </c>
      <c r="FE26">
        <v>9.5700400000000005E-2</v>
      </c>
      <c r="FF26">
        <v>8.2839599999999999E-2</v>
      </c>
      <c r="FG26">
        <v>23354.1</v>
      </c>
      <c r="FH26">
        <v>21074.400000000001</v>
      </c>
      <c r="FI26">
        <v>24564.400000000001</v>
      </c>
      <c r="FJ26">
        <v>23362.400000000001</v>
      </c>
      <c r="FK26">
        <v>30206.6</v>
      </c>
      <c r="FL26">
        <v>29828.400000000001</v>
      </c>
      <c r="FM26">
        <v>34270.1</v>
      </c>
      <c r="FN26">
        <v>33440.400000000001</v>
      </c>
      <c r="FO26">
        <v>1.9874000000000001</v>
      </c>
      <c r="FP26">
        <v>1.9875</v>
      </c>
      <c r="FQ26">
        <v>0.10212499999999999</v>
      </c>
      <c r="FR26">
        <v>0</v>
      </c>
      <c r="FS26">
        <v>25.327500000000001</v>
      </c>
      <c r="FT26">
        <v>999.9</v>
      </c>
      <c r="FU26">
        <v>47.643999999999998</v>
      </c>
      <c r="FV26">
        <v>33.122999999999998</v>
      </c>
      <c r="FW26">
        <v>24.285599999999999</v>
      </c>
      <c r="FX26">
        <v>55.787799999999997</v>
      </c>
      <c r="FY26">
        <v>40.424700000000001</v>
      </c>
      <c r="FZ26">
        <v>1</v>
      </c>
      <c r="GA26">
        <v>0.139042</v>
      </c>
      <c r="GB26">
        <v>1.34588</v>
      </c>
      <c r="GC26">
        <v>20.3993</v>
      </c>
      <c r="GD26">
        <v>5.2466400000000002</v>
      </c>
      <c r="GE26">
        <v>12.0219</v>
      </c>
      <c r="GF26">
        <v>4.9577499999999999</v>
      </c>
      <c r="GG26">
        <v>3.30518</v>
      </c>
      <c r="GH26">
        <v>9999</v>
      </c>
      <c r="GI26">
        <v>462.3</v>
      </c>
      <c r="GJ26">
        <v>9999</v>
      </c>
      <c r="GK26">
        <v>9999</v>
      </c>
      <c r="GL26">
        <v>1.8686</v>
      </c>
      <c r="GM26">
        <v>1.8731800000000001</v>
      </c>
      <c r="GN26">
        <v>1.87605</v>
      </c>
      <c r="GO26">
        <v>1.8783399999999999</v>
      </c>
      <c r="GP26">
        <v>1.8707400000000001</v>
      </c>
      <c r="GQ26">
        <v>1.8725499999999999</v>
      </c>
      <c r="GR26">
        <v>1.8693500000000001</v>
      </c>
      <c r="GS26">
        <v>1.8736299999999999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1.3720000000000001</v>
      </c>
      <c r="HH26">
        <v>0.186</v>
      </c>
      <c r="HI26">
        <v>2</v>
      </c>
      <c r="HJ26">
        <v>508.98200000000003</v>
      </c>
      <c r="HK26">
        <v>501.54500000000002</v>
      </c>
      <c r="HL26">
        <v>24.328399999999998</v>
      </c>
      <c r="HM26">
        <v>29.2361</v>
      </c>
      <c r="HN26">
        <v>29.9999</v>
      </c>
      <c r="HO26">
        <v>29.476099999999999</v>
      </c>
      <c r="HP26">
        <v>29.512</v>
      </c>
      <c r="HQ26">
        <v>28.8491</v>
      </c>
      <c r="HR26">
        <v>37.196899999999999</v>
      </c>
      <c r="HS26">
        <v>0</v>
      </c>
      <c r="HT26">
        <v>24.282800000000002</v>
      </c>
      <c r="HU26">
        <v>600</v>
      </c>
      <c r="HV26">
        <v>15.3653</v>
      </c>
      <c r="HW26">
        <v>102.11799999999999</v>
      </c>
      <c r="HX26">
        <v>101.955</v>
      </c>
    </row>
    <row r="27" spans="1:232" x14ac:dyDescent="0.25">
      <c r="A27">
        <v>13</v>
      </c>
      <c r="B27">
        <v>1566757084</v>
      </c>
      <c r="C27">
        <v>1515.4000000953699</v>
      </c>
      <c r="D27" t="s">
        <v>380</v>
      </c>
      <c r="E27" t="s">
        <v>381</v>
      </c>
      <c r="G27">
        <v>1566757084</v>
      </c>
      <c r="H27">
        <f t="shared" si="0"/>
        <v>2.869276175148578E-3</v>
      </c>
      <c r="I27">
        <f t="shared" si="1"/>
        <v>40.251284205421491</v>
      </c>
      <c r="J27">
        <f t="shared" si="2"/>
        <v>649.47400000000005</v>
      </c>
      <c r="K27">
        <f t="shared" si="3"/>
        <v>260.65313207052549</v>
      </c>
      <c r="L27">
        <f t="shared" si="4"/>
        <v>26.038883161917791</v>
      </c>
      <c r="M27">
        <f t="shared" si="5"/>
        <v>64.881543791031802</v>
      </c>
      <c r="N27">
        <f t="shared" si="6"/>
        <v>0.17738180164979395</v>
      </c>
      <c r="O27">
        <f t="shared" si="7"/>
        <v>2.2570313914241922</v>
      </c>
      <c r="P27">
        <f t="shared" si="8"/>
        <v>0.16998504332389486</v>
      </c>
      <c r="Q27">
        <f t="shared" si="9"/>
        <v>0.10687951877408583</v>
      </c>
      <c r="R27">
        <f t="shared" si="10"/>
        <v>321.44807026569731</v>
      </c>
      <c r="S27">
        <f t="shared" si="11"/>
        <v>28.181596456120896</v>
      </c>
      <c r="T27">
        <f t="shared" si="12"/>
        <v>26.986499999999999</v>
      </c>
      <c r="U27">
        <f t="shared" si="13"/>
        <v>3.5763228004148475</v>
      </c>
      <c r="V27">
        <f t="shared" si="14"/>
        <v>55.008493200229026</v>
      </c>
      <c r="W27">
        <f t="shared" si="15"/>
        <v>1.93660430358999</v>
      </c>
      <c r="X27">
        <f t="shared" si="16"/>
        <v>3.5205550832683548</v>
      </c>
      <c r="Y27">
        <f t="shared" si="17"/>
        <v>1.6397184968248575</v>
      </c>
      <c r="Z27">
        <f t="shared" si="18"/>
        <v>-126.53507932405229</v>
      </c>
      <c r="AA27">
        <f t="shared" si="19"/>
        <v>-32.52535171489329</v>
      </c>
      <c r="AB27">
        <f t="shared" si="20"/>
        <v>-3.1054192389675164</v>
      </c>
      <c r="AC27">
        <f t="shared" si="21"/>
        <v>159.28221998778423</v>
      </c>
      <c r="AD27">
        <v>-4.1373310720224099E-2</v>
      </c>
      <c r="AE27">
        <v>4.6445165784538299E-2</v>
      </c>
      <c r="AF27">
        <v>3.4677995826450299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52807.503560552657</v>
      </c>
      <c r="AL27" t="s">
        <v>344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0</v>
      </c>
      <c r="AR27" t="s">
        <v>344</v>
      </c>
      <c r="AS27">
        <v>0</v>
      </c>
      <c r="AT27">
        <v>0</v>
      </c>
      <c r="AU27" t="e">
        <f t="shared" si="27"/>
        <v>#DIV/0!</v>
      </c>
      <c r="AV27">
        <v>0.5</v>
      </c>
      <c r="AW27">
        <f t="shared" si="28"/>
        <v>1681.2164999999998</v>
      </c>
      <c r="AX27">
        <f t="shared" si="29"/>
        <v>40.251284205421491</v>
      </c>
      <c r="AY27" t="e">
        <f t="shared" si="30"/>
        <v>#DIV/0!</v>
      </c>
      <c r="AZ27" t="e">
        <f t="shared" si="31"/>
        <v>#DIV/0!</v>
      </c>
      <c r="BA27">
        <f t="shared" si="32"/>
        <v>2.3941761340922775E-2</v>
      </c>
      <c r="BB27" t="e">
        <f t="shared" si="33"/>
        <v>#DIV/0!</v>
      </c>
      <c r="BC27" t="s">
        <v>344</v>
      </c>
      <c r="BD27">
        <v>0</v>
      </c>
      <c r="BE27">
        <f t="shared" si="34"/>
        <v>0</v>
      </c>
      <c r="BF27" t="e">
        <f t="shared" si="35"/>
        <v>#DIV/0!</v>
      </c>
      <c r="BG27" t="e">
        <f t="shared" si="36"/>
        <v>#DIV/0!</v>
      </c>
      <c r="BH27" t="e">
        <f t="shared" si="37"/>
        <v>#DIV/0!</v>
      </c>
      <c r="BI27" t="e">
        <f t="shared" si="38"/>
        <v>#DIV/0!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f t="shared" si="39"/>
        <v>2000.02</v>
      </c>
      <c r="CC27">
        <f t="shared" si="40"/>
        <v>1681.2164999999998</v>
      </c>
      <c r="CD27">
        <f t="shared" si="41"/>
        <v>0.84059984400155985</v>
      </c>
      <c r="CE27">
        <f t="shared" si="42"/>
        <v>0.19119968800311998</v>
      </c>
      <c r="CF27">
        <v>6</v>
      </c>
      <c r="CG27">
        <v>0.5</v>
      </c>
      <c r="CH27" t="s">
        <v>345</v>
      </c>
      <c r="CI27">
        <v>1566757084</v>
      </c>
      <c r="CJ27">
        <v>649.47400000000005</v>
      </c>
      <c r="CK27">
        <v>700.01499999999999</v>
      </c>
      <c r="CL27">
        <v>19.3857</v>
      </c>
      <c r="CM27">
        <v>16.0091</v>
      </c>
      <c r="CN27">
        <v>499.96800000000002</v>
      </c>
      <c r="CO27">
        <v>99.798699999999997</v>
      </c>
      <c r="CP27">
        <v>9.9900699999999995E-2</v>
      </c>
      <c r="CQ27">
        <v>26.719200000000001</v>
      </c>
      <c r="CR27">
        <v>26.986499999999999</v>
      </c>
      <c r="CS27">
        <v>999.9</v>
      </c>
      <c r="CT27">
        <v>0</v>
      </c>
      <c r="CU27">
        <v>0</v>
      </c>
      <c r="CV27">
        <v>9997.5</v>
      </c>
      <c r="CW27">
        <v>0</v>
      </c>
      <c r="CX27">
        <v>667.43700000000001</v>
      </c>
      <c r="CY27">
        <v>-50.5991</v>
      </c>
      <c r="CZ27">
        <v>662.23400000000004</v>
      </c>
      <c r="DA27">
        <v>711.404</v>
      </c>
      <c r="DB27">
        <v>3.3475999999999999</v>
      </c>
      <c r="DC27">
        <v>648.04399999999998</v>
      </c>
      <c r="DD27">
        <v>700.01499999999999</v>
      </c>
      <c r="DE27">
        <v>19.1707</v>
      </c>
      <c r="DF27">
        <v>16.0091</v>
      </c>
      <c r="DG27">
        <v>1.93177</v>
      </c>
      <c r="DH27">
        <v>1.59768</v>
      </c>
      <c r="DI27">
        <v>16.895900000000001</v>
      </c>
      <c r="DJ27">
        <v>13.936500000000001</v>
      </c>
      <c r="DK27">
        <v>2000.02</v>
      </c>
      <c r="DL27">
        <v>0.98000399999999999</v>
      </c>
      <c r="DM27">
        <v>1.9996400000000001E-2</v>
      </c>
      <c r="DN27">
        <v>0</v>
      </c>
      <c r="DO27">
        <v>2.0878000000000001</v>
      </c>
      <c r="DP27">
        <v>0</v>
      </c>
      <c r="DQ27">
        <v>18442</v>
      </c>
      <c r="DR27">
        <v>16152.8</v>
      </c>
      <c r="DS27">
        <v>43.936999999999998</v>
      </c>
      <c r="DT27">
        <v>44.811999999999998</v>
      </c>
      <c r="DU27">
        <v>44.625</v>
      </c>
      <c r="DV27">
        <v>43.25</v>
      </c>
      <c r="DW27">
        <v>43.061999999999998</v>
      </c>
      <c r="DX27">
        <v>1960.03</v>
      </c>
      <c r="DY27">
        <v>39.99</v>
      </c>
      <c r="DZ27">
        <v>0</v>
      </c>
      <c r="EA27">
        <v>1566757079.8</v>
      </c>
      <c r="EB27">
        <v>2.2603294117647099</v>
      </c>
      <c r="EC27">
        <v>-1.2257108193336399</v>
      </c>
      <c r="ED27">
        <v>2119.26471981944</v>
      </c>
      <c r="EE27">
        <v>18578.194117647101</v>
      </c>
      <c r="EF27">
        <v>10</v>
      </c>
      <c r="EG27">
        <v>1566757114.5</v>
      </c>
      <c r="EH27" t="s">
        <v>382</v>
      </c>
      <c r="EI27">
        <v>87</v>
      </c>
      <c r="EJ27">
        <v>1.43</v>
      </c>
      <c r="EK27">
        <v>0.215</v>
      </c>
      <c r="EL27">
        <v>700</v>
      </c>
      <c r="EM27">
        <v>16</v>
      </c>
      <c r="EN27">
        <v>0.04</v>
      </c>
      <c r="EO27">
        <v>0.03</v>
      </c>
      <c r="EP27">
        <v>40.522920505169203</v>
      </c>
      <c r="EQ27">
        <v>-0.82951158031368499</v>
      </c>
      <c r="ER27">
        <v>9.5763482901617E-2</v>
      </c>
      <c r="ES27">
        <v>0</v>
      </c>
      <c r="ET27">
        <v>0.17689575634020999</v>
      </c>
      <c r="EU27">
        <v>-1.23365588976284E-2</v>
      </c>
      <c r="EV27">
        <v>1.58784011312555E-3</v>
      </c>
      <c r="EW27">
        <v>1</v>
      </c>
      <c r="EX27">
        <v>1</v>
      </c>
      <c r="EY27">
        <v>2</v>
      </c>
      <c r="EZ27" t="s">
        <v>347</v>
      </c>
      <c r="FA27">
        <v>2.9494500000000001</v>
      </c>
      <c r="FB27">
        <v>2.7238199999999999</v>
      </c>
      <c r="FC27">
        <v>0.139407</v>
      </c>
      <c r="FD27">
        <v>0.14898600000000001</v>
      </c>
      <c r="FE27">
        <v>9.5246499999999998E-2</v>
      </c>
      <c r="FF27">
        <v>8.5311999999999999E-2</v>
      </c>
      <c r="FG27">
        <v>22946.5</v>
      </c>
      <c r="FH27">
        <v>20711.099999999999</v>
      </c>
      <c r="FI27">
        <v>24573.200000000001</v>
      </c>
      <c r="FJ27">
        <v>23368.3</v>
      </c>
      <c r="FK27">
        <v>30232.799999999999</v>
      </c>
      <c r="FL27">
        <v>29755.5</v>
      </c>
      <c r="FM27">
        <v>34282.400000000001</v>
      </c>
      <c r="FN27">
        <v>33448.9</v>
      </c>
      <c r="FO27">
        <v>1.9884299999999999</v>
      </c>
      <c r="FP27">
        <v>1.9917199999999999</v>
      </c>
      <c r="FQ27">
        <v>0.111148</v>
      </c>
      <c r="FR27">
        <v>0</v>
      </c>
      <c r="FS27">
        <v>25.1661</v>
      </c>
      <c r="FT27">
        <v>999.9</v>
      </c>
      <c r="FU27">
        <v>47.277000000000001</v>
      </c>
      <c r="FV27">
        <v>33.082999999999998</v>
      </c>
      <c r="FW27">
        <v>24.046900000000001</v>
      </c>
      <c r="FX27">
        <v>54.697800000000001</v>
      </c>
      <c r="FY27">
        <v>40.420699999999997</v>
      </c>
      <c r="FZ27">
        <v>1</v>
      </c>
      <c r="GA27">
        <v>0.12626299999999999</v>
      </c>
      <c r="GB27">
        <v>1.15541</v>
      </c>
      <c r="GC27">
        <v>20.401</v>
      </c>
      <c r="GD27">
        <v>5.24275</v>
      </c>
      <c r="GE27">
        <v>12.0221</v>
      </c>
      <c r="GF27">
        <v>4.9577499999999999</v>
      </c>
      <c r="GG27">
        <v>3.3051200000000001</v>
      </c>
      <c r="GH27">
        <v>9999</v>
      </c>
      <c r="GI27">
        <v>462.4</v>
      </c>
      <c r="GJ27">
        <v>9999</v>
      </c>
      <c r="GK27">
        <v>9999</v>
      </c>
      <c r="GL27">
        <v>1.8686</v>
      </c>
      <c r="GM27">
        <v>1.87317</v>
      </c>
      <c r="GN27">
        <v>1.87601</v>
      </c>
      <c r="GO27">
        <v>1.8783399999999999</v>
      </c>
      <c r="GP27">
        <v>1.87073</v>
      </c>
      <c r="GQ27">
        <v>1.87256</v>
      </c>
      <c r="GR27">
        <v>1.8693500000000001</v>
      </c>
      <c r="GS27">
        <v>1.8736299999999999</v>
      </c>
      <c r="GT27" t="s">
        <v>348</v>
      </c>
      <c r="GU27" t="s">
        <v>19</v>
      </c>
      <c r="GV27" t="s">
        <v>19</v>
      </c>
      <c r="GW27" t="s">
        <v>19</v>
      </c>
      <c r="GX27" t="s">
        <v>349</v>
      </c>
      <c r="GY27" t="s">
        <v>350</v>
      </c>
      <c r="GZ27" t="s">
        <v>351</v>
      </c>
      <c r="HA27" t="s">
        <v>351</v>
      </c>
      <c r="HB27" t="s">
        <v>351</v>
      </c>
      <c r="HC27" t="s">
        <v>351</v>
      </c>
      <c r="HD27">
        <v>0</v>
      </c>
      <c r="HE27">
        <v>100</v>
      </c>
      <c r="HF27">
        <v>100</v>
      </c>
      <c r="HG27">
        <v>1.43</v>
      </c>
      <c r="HH27">
        <v>0.215</v>
      </c>
      <c r="HI27">
        <v>2</v>
      </c>
      <c r="HJ27">
        <v>507.87</v>
      </c>
      <c r="HK27">
        <v>502.48399999999998</v>
      </c>
      <c r="HL27">
        <v>24.186599999999999</v>
      </c>
      <c r="HM27">
        <v>29.0779</v>
      </c>
      <c r="HN27">
        <v>29.999600000000001</v>
      </c>
      <c r="HO27">
        <v>29.261099999999999</v>
      </c>
      <c r="HP27">
        <v>29.293399999999998</v>
      </c>
      <c r="HQ27">
        <v>32.730800000000002</v>
      </c>
      <c r="HR27">
        <v>33.699399999999997</v>
      </c>
      <c r="HS27">
        <v>0</v>
      </c>
      <c r="HT27">
        <v>24.183199999999999</v>
      </c>
      <c r="HU27">
        <v>700</v>
      </c>
      <c r="HV27">
        <v>16.019400000000001</v>
      </c>
      <c r="HW27">
        <v>102.155</v>
      </c>
      <c r="HX27">
        <v>101.98099999999999</v>
      </c>
    </row>
    <row r="28" spans="1:232" x14ac:dyDescent="0.25">
      <c r="A28">
        <v>14</v>
      </c>
      <c r="B28">
        <v>1566757235.5</v>
      </c>
      <c r="C28">
        <v>1666.9000000953699</v>
      </c>
      <c r="D28" t="s">
        <v>383</v>
      </c>
      <c r="E28" t="s">
        <v>384</v>
      </c>
      <c r="G28">
        <v>1566757235.5</v>
      </c>
      <c r="H28">
        <f t="shared" si="0"/>
        <v>2.8403105246698236E-3</v>
      </c>
      <c r="I28">
        <f t="shared" si="1"/>
        <v>41.531618068790436</v>
      </c>
      <c r="J28">
        <f t="shared" si="2"/>
        <v>747.73299999999995</v>
      </c>
      <c r="K28">
        <f t="shared" si="3"/>
        <v>336.09734443097352</v>
      </c>
      <c r="L28">
        <f t="shared" si="4"/>
        <v>33.57247099442295</v>
      </c>
      <c r="M28">
        <f t="shared" si="5"/>
        <v>74.690398094557011</v>
      </c>
      <c r="N28">
        <f t="shared" si="6"/>
        <v>0.17352020219704026</v>
      </c>
      <c r="O28">
        <f t="shared" si="7"/>
        <v>2.2564056952474218</v>
      </c>
      <c r="P28">
        <f t="shared" si="8"/>
        <v>0.16643319869776979</v>
      </c>
      <c r="Q28">
        <f t="shared" si="9"/>
        <v>0.10463336898348416</v>
      </c>
      <c r="R28">
        <f t="shared" si="10"/>
        <v>321.43905602880051</v>
      </c>
      <c r="S28">
        <f t="shared" si="11"/>
        <v>28.082824998159623</v>
      </c>
      <c r="T28">
        <f t="shared" si="12"/>
        <v>27.027200000000001</v>
      </c>
      <c r="U28">
        <f t="shared" si="13"/>
        <v>3.584881472218806</v>
      </c>
      <c r="V28">
        <f t="shared" si="14"/>
        <v>55.094055494004124</v>
      </c>
      <c r="W28">
        <f t="shared" si="15"/>
        <v>1.9272308881873002</v>
      </c>
      <c r="X28">
        <f t="shared" si="16"/>
        <v>3.4980741041963057</v>
      </c>
      <c r="Y28">
        <f t="shared" si="17"/>
        <v>1.6576505840315059</v>
      </c>
      <c r="Z28">
        <f t="shared" si="18"/>
        <v>-125.25769413793923</v>
      </c>
      <c r="AA28">
        <f t="shared" si="19"/>
        <v>-50.70261291342046</v>
      </c>
      <c r="AB28">
        <f t="shared" si="20"/>
        <v>-4.840621841893511</v>
      </c>
      <c r="AC28">
        <f t="shared" si="21"/>
        <v>140.63812713554734</v>
      </c>
      <c r="AD28">
        <v>-4.1356420412111898E-2</v>
      </c>
      <c r="AE28">
        <v>4.6426204934010097E-2</v>
      </c>
      <c r="AF28">
        <v>3.4666796004793898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52805.785987455638</v>
      </c>
      <c r="AL28" t="s">
        <v>344</v>
      </c>
      <c r="AM28">
        <v>0</v>
      </c>
      <c r="AN28">
        <v>0</v>
      </c>
      <c r="AO28">
        <f t="shared" si="25"/>
        <v>0</v>
      </c>
      <c r="AP28" t="e">
        <f t="shared" si="26"/>
        <v>#DIV/0!</v>
      </c>
      <c r="AQ28">
        <v>0</v>
      </c>
      <c r="AR28" t="s">
        <v>344</v>
      </c>
      <c r="AS28">
        <v>0</v>
      </c>
      <c r="AT28">
        <v>0</v>
      </c>
      <c r="AU28" t="e">
        <f t="shared" si="27"/>
        <v>#DIV/0!</v>
      </c>
      <c r="AV28">
        <v>0.5</v>
      </c>
      <c r="AW28">
        <f t="shared" si="28"/>
        <v>1681.1663999999998</v>
      </c>
      <c r="AX28">
        <f t="shared" si="29"/>
        <v>41.531618068790436</v>
      </c>
      <c r="AY28" t="e">
        <f t="shared" si="30"/>
        <v>#DIV/0!</v>
      </c>
      <c r="AZ28" t="e">
        <f t="shared" si="31"/>
        <v>#DIV/0!</v>
      </c>
      <c r="BA28">
        <f t="shared" si="32"/>
        <v>2.4704049562726475E-2</v>
      </c>
      <c r="BB28" t="e">
        <f t="shared" si="33"/>
        <v>#DIV/0!</v>
      </c>
      <c r="BC28" t="s">
        <v>344</v>
      </c>
      <c r="BD28">
        <v>0</v>
      </c>
      <c r="BE28">
        <f t="shared" si="34"/>
        <v>0</v>
      </c>
      <c r="BF28" t="e">
        <f t="shared" si="35"/>
        <v>#DIV/0!</v>
      </c>
      <c r="BG28" t="e">
        <f t="shared" si="36"/>
        <v>#DIV/0!</v>
      </c>
      <c r="BH28" t="e">
        <f t="shared" si="37"/>
        <v>#DIV/0!</v>
      </c>
      <c r="BI28" t="e">
        <f t="shared" si="38"/>
        <v>#DIV/0!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f t="shared" si="39"/>
        <v>1999.96</v>
      </c>
      <c r="CC28">
        <f t="shared" si="40"/>
        <v>1681.1663999999998</v>
      </c>
      <c r="CD28">
        <f t="shared" si="41"/>
        <v>0.84060001200023993</v>
      </c>
      <c r="CE28">
        <f t="shared" si="42"/>
        <v>0.19120002400048</v>
      </c>
      <c r="CF28">
        <v>6</v>
      </c>
      <c r="CG28">
        <v>0.5</v>
      </c>
      <c r="CH28" t="s">
        <v>345</v>
      </c>
      <c r="CI28">
        <v>1566757235.5</v>
      </c>
      <c r="CJ28">
        <v>747.73299999999995</v>
      </c>
      <c r="CK28">
        <v>800.12400000000002</v>
      </c>
      <c r="CL28">
        <v>19.293700000000001</v>
      </c>
      <c r="CM28">
        <v>15.950799999999999</v>
      </c>
      <c r="CN28">
        <v>499.95699999999999</v>
      </c>
      <c r="CO28">
        <v>99.789100000000005</v>
      </c>
      <c r="CP28">
        <v>0.10002900000000001</v>
      </c>
      <c r="CQ28">
        <v>26.610399999999998</v>
      </c>
      <c r="CR28">
        <v>27.027200000000001</v>
      </c>
      <c r="CS28">
        <v>999.9</v>
      </c>
      <c r="CT28">
        <v>0</v>
      </c>
      <c r="CU28">
        <v>0</v>
      </c>
      <c r="CV28">
        <v>9994.3799999999992</v>
      </c>
      <c r="CW28">
        <v>0</v>
      </c>
      <c r="CX28">
        <v>1477.98</v>
      </c>
      <c r="CY28">
        <v>-52.391300000000001</v>
      </c>
      <c r="CZ28">
        <v>762.44299999999998</v>
      </c>
      <c r="DA28">
        <v>813.09400000000005</v>
      </c>
      <c r="DB28">
        <v>3.3428599999999999</v>
      </c>
      <c r="DC28">
        <v>746.16499999999996</v>
      </c>
      <c r="DD28">
        <v>800.12400000000002</v>
      </c>
      <c r="DE28">
        <v>19.073699999999999</v>
      </c>
      <c r="DF28">
        <v>15.950799999999999</v>
      </c>
      <c r="DG28">
        <v>1.9253</v>
      </c>
      <c r="DH28">
        <v>1.59172</v>
      </c>
      <c r="DI28">
        <v>16.843</v>
      </c>
      <c r="DJ28">
        <v>13.8788</v>
      </c>
      <c r="DK28">
        <v>1999.96</v>
      </c>
      <c r="DL28">
        <v>0.98000100000000001</v>
      </c>
      <c r="DM28">
        <v>1.9999300000000001E-2</v>
      </c>
      <c r="DN28">
        <v>0</v>
      </c>
      <c r="DO28">
        <v>2.0785999999999998</v>
      </c>
      <c r="DP28">
        <v>0</v>
      </c>
      <c r="DQ28">
        <v>19573.400000000001</v>
      </c>
      <c r="DR28">
        <v>16152.3</v>
      </c>
      <c r="DS28">
        <v>43.936999999999998</v>
      </c>
      <c r="DT28">
        <v>45</v>
      </c>
      <c r="DU28">
        <v>44.561999999999998</v>
      </c>
      <c r="DV28">
        <v>43.436999999999998</v>
      </c>
      <c r="DW28">
        <v>43.061999999999998</v>
      </c>
      <c r="DX28">
        <v>1959.96</v>
      </c>
      <c r="DY28">
        <v>40</v>
      </c>
      <c r="DZ28">
        <v>0</v>
      </c>
      <c r="EA28">
        <v>1566757231</v>
      </c>
      <c r="EB28">
        <v>2.1204352941176499</v>
      </c>
      <c r="EC28">
        <v>0.32634803830131998</v>
      </c>
      <c r="ED28">
        <v>-186.20098118910599</v>
      </c>
      <c r="EE28">
        <v>19593.194117647101</v>
      </c>
      <c r="EF28">
        <v>10</v>
      </c>
      <c r="EG28">
        <v>1566757190</v>
      </c>
      <c r="EH28" t="s">
        <v>385</v>
      </c>
      <c r="EI28">
        <v>88</v>
      </c>
      <c r="EJ28">
        <v>1.5680000000000001</v>
      </c>
      <c r="EK28">
        <v>0.22</v>
      </c>
      <c r="EL28">
        <v>800</v>
      </c>
      <c r="EM28">
        <v>16</v>
      </c>
      <c r="EN28">
        <v>0.05</v>
      </c>
      <c r="EO28">
        <v>0.03</v>
      </c>
      <c r="EP28">
        <v>41.4946204301785</v>
      </c>
      <c r="EQ28">
        <v>-0.31478963777138003</v>
      </c>
      <c r="ER28">
        <v>8.2643273402437406E-2</v>
      </c>
      <c r="ES28">
        <v>0</v>
      </c>
      <c r="ET28">
        <v>0.178856015489015</v>
      </c>
      <c r="EU28">
        <v>-3.3696660435581803E-2</v>
      </c>
      <c r="EV28">
        <v>3.6068830232454802E-3</v>
      </c>
      <c r="EW28">
        <v>1</v>
      </c>
      <c r="EX28">
        <v>1</v>
      </c>
      <c r="EY28">
        <v>2</v>
      </c>
      <c r="EZ28" t="s">
        <v>347</v>
      </c>
      <c r="FA28">
        <v>2.9494799999999999</v>
      </c>
      <c r="FB28">
        <v>2.7238899999999999</v>
      </c>
      <c r="FC28">
        <v>0.15359500000000001</v>
      </c>
      <c r="FD28">
        <v>0.16305</v>
      </c>
      <c r="FE28">
        <v>9.4917600000000005E-2</v>
      </c>
      <c r="FF28">
        <v>8.5104799999999994E-2</v>
      </c>
      <c r="FG28">
        <v>22569.5</v>
      </c>
      <c r="FH28">
        <v>20370.099999999999</v>
      </c>
      <c r="FI28">
        <v>24574.5</v>
      </c>
      <c r="FJ28">
        <v>23369.7</v>
      </c>
      <c r="FK28">
        <v>30245.4</v>
      </c>
      <c r="FL28">
        <v>29764.5</v>
      </c>
      <c r="FM28">
        <v>34284.1</v>
      </c>
      <c r="FN28">
        <v>33451.300000000003</v>
      </c>
      <c r="FO28">
        <v>1.9886699999999999</v>
      </c>
      <c r="FP28">
        <v>1.9937800000000001</v>
      </c>
      <c r="FQ28">
        <v>7.5727699999999995E-2</v>
      </c>
      <c r="FR28">
        <v>0</v>
      </c>
      <c r="FS28">
        <v>25.787600000000001</v>
      </c>
      <c r="FT28">
        <v>999.9</v>
      </c>
      <c r="FU28">
        <v>46.96</v>
      </c>
      <c r="FV28">
        <v>33.031999999999996</v>
      </c>
      <c r="FW28">
        <v>23.818200000000001</v>
      </c>
      <c r="FX28">
        <v>59.697800000000001</v>
      </c>
      <c r="FY28">
        <v>40.504800000000003</v>
      </c>
      <c r="FZ28">
        <v>1</v>
      </c>
      <c r="GA28">
        <v>0.124345</v>
      </c>
      <c r="GB28">
        <v>1.86287</v>
      </c>
      <c r="GC28">
        <v>20.393799999999999</v>
      </c>
      <c r="GD28">
        <v>5.24559</v>
      </c>
      <c r="GE28">
        <v>12.0222</v>
      </c>
      <c r="GF28">
        <v>4.9577999999999998</v>
      </c>
      <c r="GG28">
        <v>3.3051200000000001</v>
      </c>
      <c r="GH28">
        <v>9999</v>
      </c>
      <c r="GI28">
        <v>462.4</v>
      </c>
      <c r="GJ28">
        <v>9999</v>
      </c>
      <c r="GK28">
        <v>9999</v>
      </c>
      <c r="GL28">
        <v>1.8686</v>
      </c>
      <c r="GM28">
        <v>1.8731899999999999</v>
      </c>
      <c r="GN28">
        <v>1.8760399999999999</v>
      </c>
      <c r="GO28">
        <v>1.8783300000000001</v>
      </c>
      <c r="GP28">
        <v>1.8707400000000001</v>
      </c>
      <c r="GQ28">
        <v>1.8725499999999999</v>
      </c>
      <c r="GR28">
        <v>1.8693500000000001</v>
      </c>
      <c r="GS28">
        <v>1.8736299999999999</v>
      </c>
      <c r="GT28" t="s">
        <v>348</v>
      </c>
      <c r="GU28" t="s">
        <v>19</v>
      </c>
      <c r="GV28" t="s">
        <v>19</v>
      </c>
      <c r="GW28" t="s">
        <v>19</v>
      </c>
      <c r="GX28" t="s">
        <v>349</v>
      </c>
      <c r="GY28" t="s">
        <v>350</v>
      </c>
      <c r="GZ28" t="s">
        <v>351</v>
      </c>
      <c r="HA28" t="s">
        <v>351</v>
      </c>
      <c r="HB28" t="s">
        <v>351</v>
      </c>
      <c r="HC28" t="s">
        <v>351</v>
      </c>
      <c r="HD28">
        <v>0</v>
      </c>
      <c r="HE28">
        <v>100</v>
      </c>
      <c r="HF28">
        <v>100</v>
      </c>
      <c r="HG28">
        <v>1.5680000000000001</v>
      </c>
      <c r="HH28">
        <v>0.22</v>
      </c>
      <c r="HI28">
        <v>2</v>
      </c>
      <c r="HJ28">
        <v>506.995</v>
      </c>
      <c r="HK28">
        <v>502.73500000000001</v>
      </c>
      <c r="HL28">
        <v>23.6416</v>
      </c>
      <c r="HM28">
        <v>29.021999999999998</v>
      </c>
      <c r="HN28">
        <v>30.000499999999999</v>
      </c>
      <c r="HO28">
        <v>29.135200000000001</v>
      </c>
      <c r="HP28">
        <v>29.1646</v>
      </c>
      <c r="HQ28">
        <v>36.489100000000001</v>
      </c>
      <c r="HR28">
        <v>33.477699999999999</v>
      </c>
      <c r="HS28">
        <v>0</v>
      </c>
      <c r="HT28">
        <v>23.6372</v>
      </c>
      <c r="HU28">
        <v>800</v>
      </c>
      <c r="HV28">
        <v>15.9535</v>
      </c>
      <c r="HW28">
        <v>102.16</v>
      </c>
      <c r="HX28">
        <v>101.988</v>
      </c>
    </row>
    <row r="29" spans="1:232" x14ac:dyDescent="0.25">
      <c r="A29">
        <v>15</v>
      </c>
      <c r="B29">
        <v>1566757338</v>
      </c>
      <c r="C29">
        <v>1769.4000000953699</v>
      </c>
      <c r="D29" t="s">
        <v>386</v>
      </c>
      <c r="E29" t="s">
        <v>387</v>
      </c>
      <c r="G29">
        <v>1566757338</v>
      </c>
      <c r="H29">
        <f t="shared" si="0"/>
        <v>2.6543699325750343E-3</v>
      </c>
      <c r="I29">
        <f t="shared" si="1"/>
        <v>41.44174187968062</v>
      </c>
      <c r="J29">
        <f t="shared" si="2"/>
        <v>947.28700000000003</v>
      </c>
      <c r="K29">
        <f t="shared" si="3"/>
        <v>497.43076952654542</v>
      </c>
      <c r="L29">
        <f t="shared" si="4"/>
        <v>49.686864937773429</v>
      </c>
      <c r="M29">
        <f t="shared" si="5"/>
        <v>94.621652116751093</v>
      </c>
      <c r="N29">
        <f t="shared" si="6"/>
        <v>0.15937801760084183</v>
      </c>
      <c r="O29">
        <f t="shared" si="7"/>
        <v>2.2586765997494505</v>
      </c>
      <c r="P29">
        <f t="shared" si="8"/>
        <v>0.15338345120980251</v>
      </c>
      <c r="Q29">
        <f t="shared" si="9"/>
        <v>9.6384459404488004E-2</v>
      </c>
      <c r="R29">
        <f t="shared" si="10"/>
        <v>321.45022797840028</v>
      </c>
      <c r="S29">
        <f t="shared" si="11"/>
        <v>28.00992260552697</v>
      </c>
      <c r="T29">
        <f t="shared" si="12"/>
        <v>27.081700000000001</v>
      </c>
      <c r="U29">
        <f t="shared" si="13"/>
        <v>3.5963700987515201</v>
      </c>
      <c r="V29">
        <f t="shared" si="14"/>
        <v>55.189789845394721</v>
      </c>
      <c r="W29">
        <f t="shared" si="15"/>
        <v>1.91547297667092</v>
      </c>
      <c r="X29">
        <f t="shared" si="16"/>
        <v>3.4707017041318839</v>
      </c>
      <c r="Y29">
        <f t="shared" si="17"/>
        <v>1.6808971220806002</v>
      </c>
      <c r="Z29">
        <f t="shared" si="18"/>
        <v>-117.05771402655901</v>
      </c>
      <c r="AA29">
        <f t="shared" si="19"/>
        <v>-73.622004662505773</v>
      </c>
      <c r="AB29">
        <f t="shared" si="20"/>
        <v>-7.0189248695817499</v>
      </c>
      <c r="AC29">
        <f t="shared" si="21"/>
        <v>123.75158441975377</v>
      </c>
      <c r="AD29">
        <v>-4.1417742562967E-2</v>
      </c>
      <c r="AE29">
        <v>4.6495044420460402E-2</v>
      </c>
      <c r="AF29">
        <v>3.4707450654934999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52904.373190928462</v>
      </c>
      <c r="AL29" t="s">
        <v>344</v>
      </c>
      <c r="AM29">
        <v>0</v>
      </c>
      <c r="AN29">
        <v>0</v>
      </c>
      <c r="AO29">
        <f t="shared" si="25"/>
        <v>0</v>
      </c>
      <c r="AP29" t="e">
        <f t="shared" si="26"/>
        <v>#DIV/0!</v>
      </c>
      <c r="AQ29">
        <v>0</v>
      </c>
      <c r="AR29" t="s">
        <v>344</v>
      </c>
      <c r="AS29">
        <v>0</v>
      </c>
      <c r="AT29">
        <v>0</v>
      </c>
      <c r="AU29" t="e">
        <f t="shared" si="27"/>
        <v>#DIV/0!</v>
      </c>
      <c r="AV29">
        <v>0.5</v>
      </c>
      <c r="AW29">
        <f t="shared" si="28"/>
        <v>1681.2251999999999</v>
      </c>
      <c r="AX29">
        <f t="shared" si="29"/>
        <v>41.44174187968062</v>
      </c>
      <c r="AY29" t="e">
        <f t="shared" si="30"/>
        <v>#DIV/0!</v>
      </c>
      <c r="AZ29" t="e">
        <f t="shared" si="31"/>
        <v>#DIV/0!</v>
      </c>
      <c r="BA29">
        <f t="shared" si="32"/>
        <v>2.4649726806189095E-2</v>
      </c>
      <c r="BB29" t="e">
        <f t="shared" si="33"/>
        <v>#DIV/0!</v>
      </c>
      <c r="BC29" t="s">
        <v>344</v>
      </c>
      <c r="BD29">
        <v>0</v>
      </c>
      <c r="BE29">
        <f t="shared" si="34"/>
        <v>0</v>
      </c>
      <c r="BF29" t="e">
        <f t="shared" si="35"/>
        <v>#DIV/0!</v>
      </c>
      <c r="BG29" t="e">
        <f t="shared" si="36"/>
        <v>#DIV/0!</v>
      </c>
      <c r="BH29" t="e">
        <f t="shared" si="37"/>
        <v>#DIV/0!</v>
      </c>
      <c r="BI29" t="e">
        <f t="shared" si="38"/>
        <v>#DIV/0!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f t="shared" si="39"/>
        <v>2000.03</v>
      </c>
      <c r="CC29">
        <f t="shared" si="40"/>
        <v>1681.2251999999999</v>
      </c>
      <c r="CD29">
        <f t="shared" si="41"/>
        <v>0.84059999100013494</v>
      </c>
      <c r="CE29">
        <f t="shared" si="42"/>
        <v>0.19119998200027</v>
      </c>
      <c r="CF29">
        <v>6</v>
      </c>
      <c r="CG29">
        <v>0.5</v>
      </c>
      <c r="CH29" t="s">
        <v>345</v>
      </c>
      <c r="CI29">
        <v>1566757338</v>
      </c>
      <c r="CJ29">
        <v>947.28700000000003</v>
      </c>
      <c r="CK29">
        <v>1000.03</v>
      </c>
      <c r="CL29">
        <v>19.176400000000001</v>
      </c>
      <c r="CM29">
        <v>16.052499999999998</v>
      </c>
      <c r="CN29">
        <v>500.04199999999997</v>
      </c>
      <c r="CO29">
        <v>99.787099999999995</v>
      </c>
      <c r="CP29">
        <v>9.9895300000000006E-2</v>
      </c>
      <c r="CQ29">
        <v>26.4771</v>
      </c>
      <c r="CR29">
        <v>27.081700000000001</v>
      </c>
      <c r="CS29">
        <v>999.9</v>
      </c>
      <c r="CT29">
        <v>0</v>
      </c>
      <c r="CU29">
        <v>0</v>
      </c>
      <c r="CV29">
        <v>10009.4</v>
      </c>
      <c r="CW29">
        <v>0</v>
      </c>
      <c r="CX29">
        <v>1502.04</v>
      </c>
      <c r="CY29">
        <v>-52.7468</v>
      </c>
      <c r="CZ29">
        <v>965.80799999999999</v>
      </c>
      <c r="DA29">
        <v>1016.35</v>
      </c>
      <c r="DB29">
        <v>3.1238999999999999</v>
      </c>
      <c r="DC29">
        <v>945.19600000000003</v>
      </c>
      <c r="DD29">
        <v>1000.03</v>
      </c>
      <c r="DE29">
        <v>18.964400000000001</v>
      </c>
      <c r="DF29">
        <v>16.052499999999998</v>
      </c>
      <c r="DG29">
        <v>1.9135599999999999</v>
      </c>
      <c r="DH29">
        <v>1.6018300000000001</v>
      </c>
      <c r="DI29">
        <v>16.746600000000001</v>
      </c>
      <c r="DJ29">
        <v>13.9764</v>
      </c>
      <c r="DK29">
        <v>2000.03</v>
      </c>
      <c r="DL29">
        <v>0.98000100000000001</v>
      </c>
      <c r="DM29">
        <v>1.9999300000000001E-2</v>
      </c>
      <c r="DN29">
        <v>0</v>
      </c>
      <c r="DO29">
        <v>2.1703000000000001</v>
      </c>
      <c r="DP29">
        <v>0</v>
      </c>
      <c r="DQ29">
        <v>19437.8</v>
      </c>
      <c r="DR29">
        <v>16152.9</v>
      </c>
      <c r="DS29">
        <v>44.061999999999998</v>
      </c>
      <c r="DT29">
        <v>45.25</v>
      </c>
      <c r="DU29">
        <v>44.686999999999998</v>
      </c>
      <c r="DV29">
        <v>43.686999999999998</v>
      </c>
      <c r="DW29">
        <v>43.186999999999998</v>
      </c>
      <c r="DX29">
        <v>1960.03</v>
      </c>
      <c r="DY29">
        <v>40</v>
      </c>
      <c r="DZ29">
        <v>0</v>
      </c>
      <c r="EA29">
        <v>1566757333.5999999</v>
      </c>
      <c r="EB29">
        <v>2.23274117647059</v>
      </c>
      <c r="EC29">
        <v>1.21495096814403</v>
      </c>
      <c r="ED29">
        <v>5.1225517897219799</v>
      </c>
      <c r="EE29">
        <v>19445.205882352901</v>
      </c>
      <c r="EF29">
        <v>10</v>
      </c>
      <c r="EG29">
        <v>1566757297.5</v>
      </c>
      <c r="EH29" t="s">
        <v>388</v>
      </c>
      <c r="EI29">
        <v>89</v>
      </c>
      <c r="EJ29">
        <v>2.0910000000000002</v>
      </c>
      <c r="EK29">
        <v>0.21199999999999999</v>
      </c>
      <c r="EL29">
        <v>1000</v>
      </c>
      <c r="EM29">
        <v>16</v>
      </c>
      <c r="EN29">
        <v>0.05</v>
      </c>
      <c r="EO29">
        <v>0.02</v>
      </c>
      <c r="EP29">
        <v>41.408023733212502</v>
      </c>
      <c r="EQ29">
        <v>-0.26308879671333402</v>
      </c>
      <c r="ER29">
        <v>6.0413362384382101E-2</v>
      </c>
      <c r="ES29">
        <v>1</v>
      </c>
      <c r="ET29">
        <v>0.16422658905732199</v>
      </c>
      <c r="EU29">
        <v>-3.09259119576232E-2</v>
      </c>
      <c r="EV29">
        <v>3.2928441917814502E-3</v>
      </c>
      <c r="EW29">
        <v>1</v>
      </c>
      <c r="EX29">
        <v>2</v>
      </c>
      <c r="EY29">
        <v>2</v>
      </c>
      <c r="EZ29" t="s">
        <v>361</v>
      </c>
      <c r="FA29">
        <v>2.9495499999999999</v>
      </c>
      <c r="FB29">
        <v>2.7238899999999999</v>
      </c>
      <c r="FC29">
        <v>0.17960999999999999</v>
      </c>
      <c r="FD29">
        <v>0.18854000000000001</v>
      </c>
      <c r="FE29">
        <v>9.4510700000000003E-2</v>
      </c>
      <c r="FF29">
        <v>8.5487400000000005E-2</v>
      </c>
      <c r="FG29">
        <v>21868.1</v>
      </c>
      <c r="FH29">
        <v>19743.5</v>
      </c>
      <c r="FI29">
        <v>24567</v>
      </c>
      <c r="FJ29">
        <v>23363.200000000001</v>
      </c>
      <c r="FK29">
        <v>30250.2</v>
      </c>
      <c r="FL29">
        <v>29743.8</v>
      </c>
      <c r="FM29">
        <v>34273.599999999999</v>
      </c>
      <c r="FN29">
        <v>33441.9</v>
      </c>
      <c r="FO29">
        <v>1.98722</v>
      </c>
      <c r="FP29">
        <v>1.99258</v>
      </c>
      <c r="FQ29">
        <v>5.1166900000000001E-2</v>
      </c>
      <c r="FR29">
        <v>0</v>
      </c>
      <c r="FS29">
        <v>26.244499999999999</v>
      </c>
      <c r="FT29">
        <v>999.9</v>
      </c>
      <c r="FU29">
        <v>46.783000000000001</v>
      </c>
      <c r="FV29">
        <v>33.031999999999996</v>
      </c>
      <c r="FW29">
        <v>23.728100000000001</v>
      </c>
      <c r="FX29">
        <v>59.9878</v>
      </c>
      <c r="FY29">
        <v>40.3566</v>
      </c>
      <c r="FZ29">
        <v>1</v>
      </c>
      <c r="GA29">
        <v>0.13861299999999999</v>
      </c>
      <c r="GB29">
        <v>3.1776900000000001</v>
      </c>
      <c r="GC29">
        <v>20.3735</v>
      </c>
      <c r="GD29">
        <v>5.2451400000000001</v>
      </c>
      <c r="GE29">
        <v>12.0221</v>
      </c>
      <c r="GF29">
        <v>4.9577</v>
      </c>
      <c r="GG29">
        <v>3.30538</v>
      </c>
      <c r="GH29">
        <v>9999</v>
      </c>
      <c r="GI29">
        <v>462.4</v>
      </c>
      <c r="GJ29">
        <v>9999</v>
      </c>
      <c r="GK29">
        <v>9999</v>
      </c>
      <c r="GL29">
        <v>1.8686</v>
      </c>
      <c r="GM29">
        <v>1.8731800000000001</v>
      </c>
      <c r="GN29">
        <v>1.8760300000000001</v>
      </c>
      <c r="GO29">
        <v>1.8783300000000001</v>
      </c>
      <c r="GP29">
        <v>1.87073</v>
      </c>
      <c r="GQ29">
        <v>1.87253</v>
      </c>
      <c r="GR29">
        <v>1.8693500000000001</v>
      </c>
      <c r="GS29">
        <v>1.8736299999999999</v>
      </c>
      <c r="GT29" t="s">
        <v>348</v>
      </c>
      <c r="GU29" t="s">
        <v>19</v>
      </c>
      <c r="GV29" t="s">
        <v>19</v>
      </c>
      <c r="GW29" t="s">
        <v>19</v>
      </c>
      <c r="GX29" t="s">
        <v>349</v>
      </c>
      <c r="GY29" t="s">
        <v>350</v>
      </c>
      <c r="GZ29" t="s">
        <v>351</v>
      </c>
      <c r="HA29" t="s">
        <v>351</v>
      </c>
      <c r="HB29" t="s">
        <v>351</v>
      </c>
      <c r="HC29" t="s">
        <v>351</v>
      </c>
      <c r="HD29">
        <v>0</v>
      </c>
      <c r="HE29">
        <v>100</v>
      </c>
      <c r="HF29">
        <v>100</v>
      </c>
      <c r="HG29">
        <v>2.0910000000000002</v>
      </c>
      <c r="HH29">
        <v>0.21199999999999999</v>
      </c>
      <c r="HI29">
        <v>2</v>
      </c>
      <c r="HJ29">
        <v>506.49900000000002</v>
      </c>
      <c r="HK29">
        <v>502.31</v>
      </c>
      <c r="HL29">
        <v>22.527000000000001</v>
      </c>
      <c r="HM29">
        <v>29.155999999999999</v>
      </c>
      <c r="HN29">
        <v>30.001200000000001</v>
      </c>
      <c r="HO29">
        <v>29.186599999999999</v>
      </c>
      <c r="HP29">
        <v>29.208200000000001</v>
      </c>
      <c r="HQ29">
        <v>43.781100000000002</v>
      </c>
      <c r="HR29">
        <v>32.6526</v>
      </c>
      <c r="HS29">
        <v>0</v>
      </c>
      <c r="HT29">
        <v>22.441500000000001</v>
      </c>
      <c r="HU29">
        <v>1000</v>
      </c>
      <c r="HV29">
        <v>16.031700000000001</v>
      </c>
      <c r="HW29">
        <v>102.129</v>
      </c>
      <c r="HX29">
        <v>101.959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2019-08-24T13:26:00Z</dcterms:created>
  <dcterms:modified xsi:type="dcterms:W3CDTF">2019-08-28T00:08:53Z</dcterms:modified>
</cp:coreProperties>
</file>