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6E40D843-8ABE-4072-9F11-4C9808B94A9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V27" i="1" s="1"/>
  <c r="W27" i="1"/>
  <c r="O27" i="1"/>
  <c r="CE26" i="1"/>
  <c r="CD26" i="1"/>
  <c r="CC26" i="1" s="1"/>
  <c r="AW26" i="1" s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V26" i="1" s="1"/>
  <c r="W26" i="1"/>
  <c r="O26" i="1"/>
  <c r="CE25" i="1"/>
  <c r="CD25" i="1"/>
  <c r="CB25" i="1"/>
  <c r="BI25" i="1"/>
  <c r="BH25" i="1"/>
  <c r="BG25" i="1"/>
  <c r="BF25" i="1"/>
  <c r="BE25" i="1"/>
  <c r="BB25" i="1"/>
  <c r="AZ25" i="1"/>
  <c r="AU25" i="1"/>
  <c r="AO25" i="1"/>
  <c r="AP25" i="1" s="1"/>
  <c r="AK25" i="1"/>
  <c r="AI25" i="1"/>
  <c r="H25" i="1" s="1"/>
  <c r="X25" i="1"/>
  <c r="W25" i="1"/>
  <c r="V25" i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J24" i="1" s="1"/>
  <c r="X24" i="1"/>
  <c r="W24" i="1"/>
  <c r="V24" i="1"/>
  <c r="O24" i="1"/>
  <c r="CE23" i="1"/>
  <c r="CD23" i="1"/>
  <c r="CB23" i="1"/>
  <c r="CC23" i="1" s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/>
  <c r="J23" i="1" s="1"/>
  <c r="X23" i="1"/>
  <c r="W23" i="1"/>
  <c r="V23" i="1" s="1"/>
  <c r="O23" i="1"/>
  <c r="M23" i="1"/>
  <c r="CE22" i="1"/>
  <c r="CD22" i="1"/>
  <c r="CB22" i="1"/>
  <c r="CC22" i="1" s="1"/>
  <c r="BI22" i="1"/>
  <c r="BH22" i="1"/>
  <c r="BG22" i="1"/>
  <c r="BF22" i="1"/>
  <c r="BE22" i="1"/>
  <c r="BB22" i="1"/>
  <c r="AZ22" i="1"/>
  <c r="AU22" i="1"/>
  <c r="AO22" i="1"/>
  <c r="AP22" i="1" s="1"/>
  <c r="AK22" i="1"/>
  <c r="AI22" i="1" s="1"/>
  <c r="X22" i="1"/>
  <c r="W22" i="1"/>
  <c r="V22" i="1" s="1"/>
  <c r="O22" i="1"/>
  <c r="CE21" i="1"/>
  <c r="CD21" i="1"/>
  <c r="CB21" i="1"/>
  <c r="CC21" i="1" s="1"/>
  <c r="BI21" i="1"/>
  <c r="BH21" i="1"/>
  <c r="BG21" i="1"/>
  <c r="BF21" i="1"/>
  <c r="BE21" i="1"/>
  <c r="AZ21" i="1" s="1"/>
  <c r="BB21" i="1"/>
  <c r="AU21" i="1"/>
  <c r="AP21" i="1"/>
  <c r="AO21" i="1"/>
  <c r="AK21" i="1"/>
  <c r="AI21" i="1" s="1"/>
  <c r="X21" i="1"/>
  <c r="V21" i="1" s="1"/>
  <c r="W21" i="1"/>
  <c r="O21" i="1"/>
  <c r="CE20" i="1"/>
  <c r="CD20" i="1"/>
  <c r="CC20" i="1" s="1"/>
  <c r="CB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CE19" i="1"/>
  <c r="CD19" i="1"/>
  <c r="CC19" i="1"/>
  <c r="CB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V19" i="1" s="1"/>
  <c r="W19" i="1"/>
  <c r="O19" i="1"/>
  <c r="CE18" i="1"/>
  <c r="CD18" i="1"/>
  <c r="CB18" i="1"/>
  <c r="BI18" i="1"/>
  <c r="BH18" i="1"/>
  <c r="BG18" i="1"/>
  <c r="BF18" i="1"/>
  <c r="BE18" i="1"/>
  <c r="BB18" i="1"/>
  <c r="AZ18" i="1"/>
  <c r="AU18" i="1"/>
  <c r="AO18" i="1"/>
  <c r="AP18" i="1" s="1"/>
  <c r="AK18" i="1"/>
  <c r="AI18" i="1" s="1"/>
  <c r="M18" i="1" s="1"/>
  <c r="X18" i="1"/>
  <c r="W18" i="1"/>
  <c r="V18" i="1"/>
  <c r="O18" i="1"/>
  <c r="CE17" i="1"/>
  <c r="CD17" i="1"/>
  <c r="CB17" i="1"/>
  <c r="CC17" i="1" s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J17" i="1" s="1"/>
  <c r="X17" i="1"/>
  <c r="W17" i="1"/>
  <c r="V17" i="1" s="1"/>
  <c r="O17" i="1"/>
  <c r="AJ21" i="1" l="1"/>
  <c r="J21" i="1"/>
  <c r="V20" i="1"/>
  <c r="I23" i="1"/>
  <c r="AX23" i="1" s="1"/>
  <c r="CC24" i="1"/>
  <c r="R24" i="1" s="1"/>
  <c r="CC18" i="1"/>
  <c r="R19" i="1"/>
  <c r="CC27" i="1"/>
  <c r="R27" i="1" s="1"/>
  <c r="CC25" i="1"/>
  <c r="R25" i="1" s="1"/>
  <c r="AY26" i="1"/>
  <c r="M19" i="1"/>
  <c r="J19" i="1"/>
  <c r="I19" i="1"/>
  <c r="AX19" i="1" s="1"/>
  <c r="AJ19" i="1"/>
  <c r="H19" i="1"/>
  <c r="R20" i="1"/>
  <c r="AW20" i="1"/>
  <c r="AY20" i="1" s="1"/>
  <c r="J20" i="1"/>
  <c r="M20" i="1"/>
  <c r="I20" i="1"/>
  <c r="AX20" i="1" s="1"/>
  <c r="H20" i="1"/>
  <c r="AJ20" i="1"/>
  <c r="AW23" i="1"/>
  <c r="AY23" i="1" s="1"/>
  <c r="R23" i="1"/>
  <c r="Z25" i="1"/>
  <c r="AW24" i="1"/>
  <c r="AY24" i="1" s="1"/>
  <c r="M26" i="1"/>
  <c r="J26" i="1"/>
  <c r="H26" i="1"/>
  <c r="I26" i="1"/>
  <c r="AX26" i="1" s="1"/>
  <c r="BA26" i="1" s="1"/>
  <c r="AJ26" i="1"/>
  <c r="J27" i="1"/>
  <c r="I27" i="1"/>
  <c r="AX27" i="1" s="1"/>
  <c r="H27" i="1"/>
  <c r="AJ27" i="1"/>
  <c r="M27" i="1"/>
  <c r="AY19" i="1"/>
  <c r="I22" i="1"/>
  <c r="AX22" i="1" s="1"/>
  <c r="H22" i="1"/>
  <c r="AJ22" i="1"/>
  <c r="M22" i="1"/>
  <c r="J22" i="1"/>
  <c r="AW17" i="1"/>
  <c r="AY17" i="1" s="1"/>
  <c r="R17" i="1"/>
  <c r="S19" i="1"/>
  <c r="T19" i="1" s="1"/>
  <c r="AW25" i="1"/>
  <c r="AY25" i="1" s="1"/>
  <c r="AW18" i="1"/>
  <c r="AY18" i="1" s="1"/>
  <c r="R18" i="1"/>
  <c r="R21" i="1"/>
  <c r="AW21" i="1"/>
  <c r="AY21" i="1" s="1"/>
  <c r="R22" i="1"/>
  <c r="AW22" i="1"/>
  <c r="AY22" i="1" s="1"/>
  <c r="AJ18" i="1"/>
  <c r="AW19" i="1"/>
  <c r="H21" i="1"/>
  <c r="AJ23" i="1"/>
  <c r="I25" i="1"/>
  <c r="AX25" i="1" s="1"/>
  <c r="H18" i="1"/>
  <c r="I18" i="1"/>
  <c r="AX18" i="1" s="1"/>
  <c r="BA18" i="1" s="1"/>
  <c r="M17" i="1"/>
  <c r="J18" i="1"/>
  <c r="I21" i="1"/>
  <c r="AX21" i="1" s="1"/>
  <c r="H23" i="1"/>
  <c r="M24" i="1"/>
  <c r="J25" i="1"/>
  <c r="AJ17" i="1"/>
  <c r="AJ24" i="1"/>
  <c r="H17" i="1"/>
  <c r="H24" i="1"/>
  <c r="M25" i="1"/>
  <c r="R26" i="1"/>
  <c r="M21" i="1"/>
  <c r="I24" i="1"/>
  <c r="AX24" i="1" s="1"/>
  <c r="AJ25" i="1"/>
  <c r="I17" i="1"/>
  <c r="AX17" i="1" s="1"/>
  <c r="BA17" i="1" s="1"/>
  <c r="BA22" i="1" l="1"/>
  <c r="BA23" i="1"/>
  <c r="BA24" i="1"/>
  <c r="BA25" i="1"/>
  <c r="AW27" i="1"/>
  <c r="AY27" i="1" s="1"/>
  <c r="BA21" i="1"/>
  <c r="S22" i="1"/>
  <c r="T22" i="1" s="1"/>
  <c r="S17" i="1"/>
  <c r="T17" i="1" s="1"/>
  <c r="Z18" i="1"/>
  <c r="S20" i="1"/>
  <c r="T20" i="1" s="1"/>
  <c r="P20" i="1" s="1"/>
  <c r="N20" i="1" s="1"/>
  <c r="Q20" i="1" s="1"/>
  <c r="K20" i="1" s="1"/>
  <c r="L20" i="1" s="1"/>
  <c r="S27" i="1"/>
  <c r="T27" i="1" s="1"/>
  <c r="Z19" i="1"/>
  <c r="P19" i="1"/>
  <c r="N19" i="1" s="1"/>
  <c r="Q19" i="1" s="1"/>
  <c r="K19" i="1" s="1"/>
  <c r="L19" i="1" s="1"/>
  <c r="S25" i="1"/>
  <c r="T25" i="1" s="1"/>
  <c r="Z26" i="1"/>
  <c r="S26" i="1"/>
  <c r="T26" i="1" s="1"/>
  <c r="Z23" i="1"/>
  <c r="Z21" i="1"/>
  <c r="Z20" i="1"/>
  <c r="U19" i="1"/>
  <c r="Y19" i="1" s="1"/>
  <c r="AB19" i="1"/>
  <c r="AA19" i="1"/>
  <c r="Z27" i="1"/>
  <c r="BA20" i="1"/>
  <c r="BA19" i="1"/>
  <c r="Z24" i="1"/>
  <c r="S21" i="1"/>
  <c r="T21" i="1" s="1"/>
  <c r="S24" i="1"/>
  <c r="T24" i="1" s="1"/>
  <c r="P24" i="1" s="1"/>
  <c r="N24" i="1" s="1"/>
  <c r="Q24" i="1" s="1"/>
  <c r="K24" i="1" s="1"/>
  <c r="L24" i="1" s="1"/>
  <c r="P17" i="1"/>
  <c r="N17" i="1" s="1"/>
  <c r="Q17" i="1" s="1"/>
  <c r="K17" i="1" s="1"/>
  <c r="L17" i="1" s="1"/>
  <c r="Z17" i="1"/>
  <c r="S18" i="1"/>
  <c r="T18" i="1" s="1"/>
  <c r="P22" i="1"/>
  <c r="N22" i="1" s="1"/>
  <c r="Q22" i="1" s="1"/>
  <c r="K22" i="1" s="1"/>
  <c r="L22" i="1" s="1"/>
  <c r="Z22" i="1"/>
  <c r="S23" i="1"/>
  <c r="T23" i="1" s="1"/>
  <c r="P23" i="1" s="1"/>
  <c r="N23" i="1" s="1"/>
  <c r="Q23" i="1" s="1"/>
  <c r="K23" i="1" s="1"/>
  <c r="L23" i="1" s="1"/>
  <c r="AC19" i="1" l="1"/>
  <c r="BA27" i="1"/>
  <c r="U21" i="1"/>
  <c r="Y21" i="1" s="1"/>
  <c r="AB21" i="1"/>
  <c r="AA21" i="1"/>
  <c r="U26" i="1"/>
  <c r="Y26" i="1" s="1"/>
  <c r="AB26" i="1"/>
  <c r="AA26" i="1"/>
  <c r="U27" i="1"/>
  <c r="Y27" i="1" s="1"/>
  <c r="AB27" i="1"/>
  <c r="AA27" i="1"/>
  <c r="U18" i="1"/>
  <c r="Y18" i="1" s="1"/>
  <c r="AB18" i="1"/>
  <c r="AA18" i="1"/>
  <c r="P26" i="1"/>
  <c r="N26" i="1" s="1"/>
  <c r="Q26" i="1" s="1"/>
  <c r="K26" i="1" s="1"/>
  <c r="L26" i="1" s="1"/>
  <c r="P18" i="1"/>
  <c r="N18" i="1" s="1"/>
  <c r="Q18" i="1" s="1"/>
  <c r="K18" i="1" s="1"/>
  <c r="L18" i="1" s="1"/>
  <c r="U20" i="1"/>
  <c r="Y20" i="1" s="1"/>
  <c r="AB20" i="1"/>
  <c r="AA20" i="1"/>
  <c r="P21" i="1"/>
  <c r="N21" i="1" s="1"/>
  <c r="Q21" i="1" s="1"/>
  <c r="K21" i="1" s="1"/>
  <c r="L21" i="1" s="1"/>
  <c r="U25" i="1"/>
  <c r="Y25" i="1" s="1"/>
  <c r="AA25" i="1"/>
  <c r="AB25" i="1"/>
  <c r="AC25" i="1" s="1"/>
  <c r="P25" i="1"/>
  <c r="N25" i="1" s="1"/>
  <c r="Q25" i="1" s="1"/>
  <c r="K25" i="1" s="1"/>
  <c r="L25" i="1" s="1"/>
  <c r="U17" i="1"/>
  <c r="Y17" i="1" s="1"/>
  <c r="AB17" i="1"/>
  <c r="AC17" i="1" s="1"/>
  <c r="AA17" i="1"/>
  <c r="U23" i="1"/>
  <c r="Y23" i="1" s="1"/>
  <c r="AB23" i="1"/>
  <c r="AA23" i="1"/>
  <c r="AA24" i="1"/>
  <c r="U24" i="1"/>
  <c r="Y24" i="1" s="1"/>
  <c r="AB24" i="1"/>
  <c r="P27" i="1"/>
  <c r="N27" i="1" s="1"/>
  <c r="Q27" i="1" s="1"/>
  <c r="K27" i="1" s="1"/>
  <c r="L27" i="1" s="1"/>
  <c r="AB22" i="1"/>
  <c r="U22" i="1"/>
  <c r="Y22" i="1" s="1"/>
  <c r="AA22" i="1"/>
  <c r="AC26" i="1" l="1"/>
  <c r="AC23" i="1"/>
  <c r="AC18" i="1"/>
  <c r="AC21" i="1"/>
  <c r="AC22" i="1"/>
  <c r="AC24" i="1"/>
  <c r="AC20" i="1"/>
  <c r="AC27" i="1"/>
</calcChain>
</file>

<file path=xl/sharedStrings.xml><?xml version="1.0" encoding="utf-8"?>
<sst xmlns="http://schemas.openxmlformats.org/spreadsheetml/2006/main" count="896" uniqueCount="384">
  <si>
    <t>File opened</t>
  </si>
  <si>
    <t>2019-08-24 14:05:58</t>
  </si>
  <si>
    <t>Console s/n</t>
  </si>
  <si>
    <t>68C-831447</t>
  </si>
  <si>
    <t>Console ver</t>
  </si>
  <si>
    <t>Bluestem v.1.3.17</t>
  </si>
  <si>
    <t>Scripts ver</t>
  </si>
  <si>
    <t>2018.12  1.3.16, Nov 2018</t>
  </si>
  <si>
    <t>Head s/n</t>
  </si>
  <si>
    <t>68H-581447</t>
  </si>
  <si>
    <t>Head ver</t>
  </si>
  <si>
    <t>1.3.1</t>
  </si>
  <si>
    <t>Head cal</t>
  </si>
  <si>
    <t>{"ssa_ref": "28807", "co2bspan2b": "0.311371", "flowazero": "0.31735", "h2obzero": "1.02732", "co2bspanconc1": "2500", "h2oaspanconc1": "12.27", "h2oaspan2": "0", "h2obspan2b": "0.0681597", "h2obspan2a": "0.0681987", "flowmeterzero": "1.02033", "h2obspanconc2": "0", "oxygen": "21", "h2oaspanconc2": "0", "h2oazero": "1.02473", "co2aspan2a": "0.311586", "h2obspan1": "0.999428", "h2obspanconc1": "12.27", "co2azero": "0.916881", "co2bspanconc2": "296.4", "co2bspan2a": "0.314381", "co2aspanconc1": "2500", "co2aspan2": "-0.0312706", "h2oaspan1": "1.00358", "co2bspan1": "0.999962", "co2aspanconc2": "296.4", "chamberpressurezero": "2.57547", "co2bzero": "0.956001", "co2aspan1": "1.00061", "tbzero": "0.113358", "co2bspan2": "-0.0303373", "co2aspan2b": "0.308739", "h2oaspan2b": "0.0667894", "tazero": "0.0265884", "flowbzero": "0.30202", "ssb_ref": "27856.8", "h2obspan2": "0", "h2oaspan2a": "0.0665509"}</t>
  </si>
  <si>
    <t>Chamber type</t>
  </si>
  <si>
    <t>6800-01A</t>
  </si>
  <si>
    <t>Chamber s/n</t>
  </si>
  <si>
    <t>MPF-651356</t>
  </si>
  <si>
    <t>Chamber rev</t>
  </si>
  <si>
    <t>0</t>
  </si>
  <si>
    <t>Chamber cal</t>
  </si>
  <si>
    <t>Fluorometer</t>
  </si>
  <si>
    <t>Flr. Version</t>
  </si>
  <si>
    <t>14:05:59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</si>
  <si>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</si>
  <si>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</si>
  <si>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</si>
  <si>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</si>
  <si>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</si>
  <si>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</si>
  <si>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</si>
  <si>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</si>
  <si>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</si>
  <si>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</si>
  <si>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</si>
  <si>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</si>
  <si>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</si>
  <si>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</si>
  <si>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</si>
  <si>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</si>
  <si>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</si>
  <si>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</si>
  <si>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</si>
  <si>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</si>
  <si>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</si>
  <si>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</si>
  <si>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</si>
  <si>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</si>
  <si>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</si>
  <si>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</si>
  <si>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</si>
  <si>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</si>
  <si>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</si>
  <si>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</si>
  <si>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</si>
  <si>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</si>
  <si>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</si>
  <si>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</si>
  <si>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</si>
  <si>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</si>
  <si>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</si>
  <si>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</si>
  <si>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</si>
  <si>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</si>
  <si>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</si>
  <si>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</si>
  <si>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</si>
  <si>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</si>
  <si>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2.85883 79.7139 379.794 622.512 867.183 1051.32 1234.19 1311.37</t>
  </si>
  <si>
    <t>Fs_true</t>
  </si>
  <si>
    <t>0.0336516 100.868 403.167 601.353 801.513 1000.96 1202.31 1401.29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</si>
  <si>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</si>
  <si>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</si>
  <si>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</si>
  <si>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</si>
  <si>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</si>
  <si>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</si>
  <si>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</si>
  <si>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</si>
  <si>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</si>
  <si>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</si>
  <si>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</si>
  <si>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</si>
  <si>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</si>
  <si>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</si>
  <si>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</si>
  <si>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</si>
  <si>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</si>
  <si>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</si>
  <si>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</si>
  <si>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</si>
  <si>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</si>
  <si>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</si>
  <si>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</si>
  <si>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</si>
  <si>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</si>
  <si>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</si>
  <si>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</si>
  <si>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</si>
  <si>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</si>
  <si>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</si>
  <si>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</si>
  <si>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</si>
  <si>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</si>
  <si>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</si>
  <si>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</si>
  <si>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</si>
  <si>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</si>
  <si>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</si>
  <si>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</si>
  <si>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</si>
  <si>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</si>
  <si>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</si>
  <si>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</si>
  <si>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</si>
  <si>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</si>
  <si>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</si>
  <si>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</si>
  <si>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</si>
  <si>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</si>
  <si>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</si>
  <si>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</si>
  <si>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</si>
  <si>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</si>
  <si>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</si>
  <si>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</si>
  <si>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</si>
  <si>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</si>
  <si>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</si>
  <si>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</si>
  <si>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</si>
  <si>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</si>
  <si>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</si>
  <si>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</si>
  <si>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</si>
  <si>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</si>
  <si>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</si>
  <si>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</si>
  <si>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</si>
  <si>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</si>
  <si>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</si>
  <si>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</si>
  <si>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</si>
  <si>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</si>
  <si>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</si>
  <si>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</si>
  <si>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</si>
  <si>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</si>
  <si>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</si>
  <si>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</si>
  <si>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</si>
  <si>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</si>
  <si>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</si>
  <si>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</si>
  <si>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</si>
  <si>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</si>
  <si>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</si>
  <si>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</si>
  <si>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</si>
  <si>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</si>
  <si>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</si>
  <si>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</si>
  <si>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</si>
  <si>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</si>
  <si>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</si>
  <si>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</si>
  <si>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</si>
  <si>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</si>
  <si>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</si>
  <si>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</si>
  <si>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</si>
  <si>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</si>
  <si>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</si>
  <si>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</si>
  <si>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</si>
  <si>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</si>
  <si>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</si>
  <si>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</si>
  <si>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</si>
  <si>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</si>
  <si>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</si>
  <si>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</si>
  <si>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</si>
  <si>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</si>
  <si>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</si>
  <si>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</si>
  <si>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</si>
  <si>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</si>
  <si>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</si>
  <si>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</si>
  <si>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</si>
  <si>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</si>
  <si>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</si>
  <si>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</si>
  <si>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</si>
  <si>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</si>
  <si>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</si>
  <si>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</si>
  <si>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</si>
  <si>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</si>
  <si>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</si>
  <si>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</si>
  <si>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</si>
  <si>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</si>
  <si>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</si>
  <si>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</si>
  <si>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</si>
  <si>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</si>
  <si>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</si>
  <si>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</si>
  <si>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</si>
  <si>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</si>
  <si>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</si>
  <si>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</si>
  <si>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</si>
  <si>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</si>
  <si>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</si>
  <si>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</si>
  <si>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</si>
  <si>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</si>
  <si>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</si>
  <si>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</si>
  <si>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</si>
  <si>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</si>
  <si>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</si>
  <si>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</si>
  <si>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</si>
  <si>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</si>
  <si>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</si>
  <si>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</si>
  <si>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</si>
  <si>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</si>
  <si>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</si>
  <si>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</si>
  <si>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</si>
  <si>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</si>
  <si>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</si>
  <si>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</si>
  <si>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</si>
  <si>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</si>
  <si>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</si>
  <si>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</si>
  <si>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</si>
  <si>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</si>
  <si>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</si>
  <si>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</si>
  <si>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</si>
  <si>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</si>
  <si>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</si>
  <si>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</si>
  <si>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</si>
  <si>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</si>
  <si>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</si>
  <si>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</si>
  <si>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</si>
  <si>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</si>
  <si>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</si>
  <si>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</si>
  <si>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</si>
  <si>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</si>
  <si>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</si>
  <si>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</si>
  <si>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</si>
  <si>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</si>
  <si>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</si>
  <si>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</si>
  <si>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</si>
  <si>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</si>
  <si>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</si>
  <si>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</si>
  <si>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</si>
  <si>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</si>
  <si>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</si>
  <si>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</si>
  <si>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</si>
  <si>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</si>
  <si>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</si>
  <si>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</si>
  <si>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</si>
  <si>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</si>
  <si>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</si>
  <si>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</si>
  <si>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</si>
  <si>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</si>
  <si>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</si>
  <si>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</si>
  <si>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</si>
  <si>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</si>
  <si>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</si>
  <si>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</si>
  <si>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</si>
  <si>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</si>
  <si>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</si>
  <si>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</si>
  <si>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</si>
  <si>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</si>
  <si>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</si>
  <si>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</si>
  <si>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</si>
  <si>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</si>
  <si>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</si>
  <si>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</si>
  <si>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</si>
  <si>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</si>
  <si>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</si>
  <si>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</si>
  <si>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</si>
  <si>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</si>
  <si>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</si>
  <si>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</si>
  <si>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</si>
  <si>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</si>
  <si>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</si>
  <si>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</si>
  <si>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</si>
  <si>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</si>
  <si>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</si>
  <si>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</si>
  <si>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</si>
  <si>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</si>
  <si>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</si>
  <si>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</si>
  <si>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</si>
  <si>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</si>
  <si>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</si>
  <si>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</si>
  <si>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</si>
  <si>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</si>
  <si>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</si>
  <si>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</si>
  <si>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</si>
  <si>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</si>
  <si>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</si>
  <si>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</si>
  <si>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</si>
  <si>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</si>
  <si>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</si>
  <si>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</si>
  <si>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</si>
  <si>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</si>
  <si>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</si>
  <si>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</si>
  <si>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20190825 14:13:47</t>
  </si>
  <si>
    <t>14:13:47</t>
  </si>
  <si>
    <t>-</t>
  </si>
  <si>
    <t>0: Broadleaf</t>
  </si>
  <si>
    <t>14:14:17</t>
  </si>
  <si>
    <t>1/2</t>
  </si>
  <si>
    <t>5</t>
  </si>
  <si>
    <t>11111111</t>
  </si>
  <si>
    <t>oooooooo</t>
  </si>
  <si>
    <t>off</t>
  </si>
  <si>
    <t>20190825 14:16:18</t>
  </si>
  <si>
    <t>14:16:18</t>
  </si>
  <si>
    <t>14:15:21</t>
  </si>
  <si>
    <t>20190825 14:18:19</t>
  </si>
  <si>
    <t>14:18:19</t>
  </si>
  <si>
    <t>14:18:53</t>
  </si>
  <si>
    <t>20190825 14:20:54</t>
  </si>
  <si>
    <t>14:20:54</t>
  </si>
  <si>
    <t>14:20:08</t>
  </si>
  <si>
    <t>20190825 14:22:54</t>
  </si>
  <si>
    <t>14:22:54</t>
  </si>
  <si>
    <t>14:22:28</t>
  </si>
  <si>
    <t>0/2</t>
  </si>
  <si>
    <t>20190825 14:27:30</t>
  </si>
  <si>
    <t>14:27:30</t>
  </si>
  <si>
    <t>14:26:38</t>
  </si>
  <si>
    <t>20190825 14:28:45</t>
  </si>
  <si>
    <t>14:28:45</t>
  </si>
  <si>
    <t>14:29:12</t>
  </si>
  <si>
    <t>2/2</t>
  </si>
  <si>
    <t>20190825 14:31:13</t>
  </si>
  <si>
    <t>14:31:13</t>
  </si>
  <si>
    <t>14:31:40</t>
  </si>
  <si>
    <t>20190825 14:33:24</t>
  </si>
  <si>
    <t>14:33:24</t>
  </si>
  <si>
    <t>14:32:49</t>
  </si>
  <si>
    <t>20190825 14:35:14</t>
  </si>
  <si>
    <t>14:35:14</t>
  </si>
  <si>
    <t>14:34:35</t>
  </si>
  <si>
    <t>20190825 14:37:03</t>
  </si>
  <si>
    <t>14:37:03</t>
  </si>
  <si>
    <t>14:36:18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</si>
</sst>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33.604839062716493</c:v>
                </c:pt>
                <c:pt idx="1">
                  <c:v>28.675731430130764</c:v>
                </c:pt>
                <c:pt idx="2">
                  <c:v>24.552494910388667</c:v>
                </c:pt>
                <c:pt idx="3">
                  <c:v>13.959461084322836</c:v>
                </c:pt>
                <c:pt idx="4">
                  <c:v>0.72059184847715219</c:v>
                </c:pt>
                <c:pt idx="5">
                  <c:v>34.869071268055528</c:v>
                </c:pt>
                <c:pt idx="6">
                  <c:v>36.473492457135883</c:v>
                </c:pt>
                <c:pt idx="7">
                  <c:v>37.247974272572257</c:v>
                </c:pt>
                <c:pt idx="8">
                  <c:v>38.957194866333438</c:v>
                </c:pt>
                <c:pt idx="9">
                  <c:v>38.591137511951828</c:v>
                </c:pt>
                <c:pt idx="10">
                  <c:v>38.142980604867532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79.64831450199199</c:v>
                </c:pt>
                <c:pt idx="1">
                  <c:v>62.248773647833474</c:v>
                </c:pt>
                <c:pt idx="2">
                  <c:v>45.573060570955001</c:v>
                </c:pt>
                <c:pt idx="3">
                  <c:v>22.519175642603045</c:v>
                </c:pt>
                <c:pt idx="4">
                  <c:v>0.75994518012223455</c:v>
                </c:pt>
                <c:pt idx="5">
                  <c:v>182.35415587416907</c:v>
                </c:pt>
                <c:pt idx="6">
                  <c:v>229.64143741220053</c:v>
                </c:pt>
                <c:pt idx="7">
                  <c:v>195.56052641444134</c:v>
                </c:pt>
                <c:pt idx="8">
                  <c:v>244.80613860711995</c:v>
                </c:pt>
                <c:pt idx="9">
                  <c:v>315.39545763100688</c:v>
                </c:pt>
                <c:pt idx="10">
                  <c:v>407.31525200842503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9-4C3E-9EFB-F288573A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46920"/>
        <c:axId val="418796536"/>
      </c:scatterChart>
      <c:valAx>
        <c:axId val="30174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96536"/>
        <c:crosses val="autoZero"/>
        <c:crossBetween val="midCat"/>
      </c:valAx>
      <c:valAx>
        <c:axId val="41879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4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11</xdr:row>
      <xdr:rowOff>4762</xdr:rowOff>
    </xdr:from>
    <xdr:to>
      <xdr:col>23</xdr:col>
      <xdr:colOff>200025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3DCE6-0B12-406C-A4C5-B2453D96C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A22" sqref="A22:XFD22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29</v>
      </c>
    </row>
    <row r="4" spans="1:232" x14ac:dyDescent="0.25">
      <c r="A4" t="s">
        <v>30</v>
      </c>
      <c r="B4" t="s">
        <v>31</v>
      </c>
    </row>
    <row r="5" spans="1:232" x14ac:dyDescent="0.25">
      <c r="B5">
        <v>2</v>
      </c>
    </row>
    <row r="6" spans="1:232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2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2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79</v>
      </c>
      <c r="CC14" t="s">
        <v>79</v>
      </c>
      <c r="CD14" t="s">
        <v>79</v>
      </c>
      <c r="CE14" t="s">
        <v>79</v>
      </c>
      <c r="CF14" t="s">
        <v>30</v>
      </c>
      <c r="CG14" t="s">
        <v>30</v>
      </c>
      <c r="CH14" t="s">
        <v>30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87</v>
      </c>
      <c r="FT14" t="s">
        <v>87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88</v>
      </c>
      <c r="GM14" t="s">
        <v>88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89</v>
      </c>
      <c r="HF14" t="s">
        <v>89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</row>
    <row r="15" spans="1:232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75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150</v>
      </c>
      <c r="BS15" t="s">
        <v>158</v>
      </c>
      <c r="BT15" t="s">
        <v>127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96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91</v>
      </c>
      <c r="EH15" t="s">
        <v>94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</row>
    <row r="16" spans="1:232" x14ac:dyDescent="0.25">
      <c r="B16" t="s">
        <v>316</v>
      </c>
      <c r="C16" t="s">
        <v>316</v>
      </c>
      <c r="G16" t="s">
        <v>316</v>
      </c>
      <c r="H16" t="s">
        <v>317</v>
      </c>
      <c r="I16" t="s">
        <v>318</v>
      </c>
      <c r="J16" t="s">
        <v>319</v>
      </c>
      <c r="K16" t="s">
        <v>319</v>
      </c>
      <c r="L16" t="s">
        <v>178</v>
      </c>
      <c r="M16" t="s">
        <v>178</v>
      </c>
      <c r="N16" t="s">
        <v>317</v>
      </c>
      <c r="O16" t="s">
        <v>317</v>
      </c>
      <c r="P16" t="s">
        <v>317</v>
      </c>
      <c r="Q16" t="s">
        <v>317</v>
      </c>
      <c r="R16" t="s">
        <v>320</v>
      </c>
      <c r="S16" t="s">
        <v>321</v>
      </c>
      <c r="T16" t="s">
        <v>321</v>
      </c>
      <c r="U16" t="s">
        <v>322</v>
      </c>
      <c r="V16" t="s">
        <v>323</v>
      </c>
      <c r="W16" t="s">
        <v>322</v>
      </c>
      <c r="X16" t="s">
        <v>322</v>
      </c>
      <c r="Y16" t="s">
        <v>322</v>
      </c>
      <c r="Z16" t="s">
        <v>320</v>
      </c>
      <c r="AA16" t="s">
        <v>320</v>
      </c>
      <c r="AB16" t="s">
        <v>320</v>
      </c>
      <c r="AC16" t="s">
        <v>320</v>
      </c>
      <c r="AG16" t="s">
        <v>324</v>
      </c>
      <c r="AH16" t="s">
        <v>323</v>
      </c>
      <c r="AJ16" t="s">
        <v>323</v>
      </c>
      <c r="AK16" t="s">
        <v>324</v>
      </c>
      <c r="AQ16" t="s">
        <v>318</v>
      </c>
      <c r="AW16" t="s">
        <v>318</v>
      </c>
      <c r="AX16" t="s">
        <v>318</v>
      </c>
      <c r="AY16" t="s">
        <v>318</v>
      </c>
      <c r="BA16" t="s">
        <v>325</v>
      </c>
      <c r="BK16" t="s">
        <v>326</v>
      </c>
      <c r="BL16" t="s">
        <v>326</v>
      </c>
      <c r="BM16" t="s">
        <v>326</v>
      </c>
      <c r="BN16" t="s">
        <v>318</v>
      </c>
      <c r="BP16" t="s">
        <v>327</v>
      </c>
      <c r="BS16" t="s">
        <v>326</v>
      </c>
      <c r="BX16" t="s">
        <v>316</v>
      </c>
      <c r="BY16" t="s">
        <v>316</v>
      </c>
      <c r="BZ16" t="s">
        <v>316</v>
      </c>
      <c r="CA16" t="s">
        <v>316</v>
      </c>
      <c r="CB16" t="s">
        <v>318</v>
      </c>
      <c r="CC16" t="s">
        <v>318</v>
      </c>
      <c r="CE16" t="s">
        <v>328</v>
      </c>
      <c r="CF16" t="s">
        <v>329</v>
      </c>
      <c r="CI16" t="s">
        <v>316</v>
      </c>
      <c r="CJ16" t="s">
        <v>319</v>
      </c>
      <c r="CK16" t="s">
        <v>319</v>
      </c>
      <c r="CL16" t="s">
        <v>330</v>
      </c>
      <c r="CM16" t="s">
        <v>330</v>
      </c>
      <c r="CN16" t="s">
        <v>324</v>
      </c>
      <c r="CO16" t="s">
        <v>322</v>
      </c>
      <c r="CP16" t="s">
        <v>322</v>
      </c>
      <c r="CQ16" t="s">
        <v>321</v>
      </c>
      <c r="CR16" t="s">
        <v>321</v>
      </c>
      <c r="CS16" t="s">
        <v>321</v>
      </c>
      <c r="CT16" t="s">
        <v>321</v>
      </c>
      <c r="CU16" t="s">
        <v>321</v>
      </c>
      <c r="CV16" t="s">
        <v>331</v>
      </c>
      <c r="CW16" t="s">
        <v>318</v>
      </c>
      <c r="CX16" t="s">
        <v>318</v>
      </c>
      <c r="CY16" t="s">
        <v>319</v>
      </c>
      <c r="CZ16" t="s">
        <v>319</v>
      </c>
      <c r="DA16" t="s">
        <v>319</v>
      </c>
      <c r="DB16" t="s">
        <v>330</v>
      </c>
      <c r="DC16" t="s">
        <v>319</v>
      </c>
      <c r="DD16" t="s">
        <v>319</v>
      </c>
      <c r="DE16" t="s">
        <v>330</v>
      </c>
      <c r="DF16" t="s">
        <v>330</v>
      </c>
      <c r="DG16" t="s">
        <v>322</v>
      </c>
      <c r="DH16" t="s">
        <v>322</v>
      </c>
      <c r="DI16" t="s">
        <v>321</v>
      </c>
      <c r="DJ16" t="s">
        <v>321</v>
      </c>
      <c r="DK16" t="s">
        <v>318</v>
      </c>
      <c r="DP16" t="s">
        <v>318</v>
      </c>
      <c r="DS16" t="s">
        <v>321</v>
      </c>
      <c r="DT16" t="s">
        <v>321</v>
      </c>
      <c r="DU16" t="s">
        <v>321</v>
      </c>
      <c r="DV16" t="s">
        <v>321</v>
      </c>
      <c r="DW16" t="s">
        <v>321</v>
      </c>
      <c r="DX16" t="s">
        <v>318</v>
      </c>
      <c r="DY16" t="s">
        <v>318</v>
      </c>
      <c r="DZ16" t="s">
        <v>318</v>
      </c>
      <c r="EA16" t="s">
        <v>316</v>
      </c>
      <c r="EC16" t="s">
        <v>332</v>
      </c>
      <c r="ED16" t="s">
        <v>332</v>
      </c>
      <c r="EF16" t="s">
        <v>316</v>
      </c>
      <c r="EG16" t="s">
        <v>333</v>
      </c>
      <c r="EJ16" t="s">
        <v>334</v>
      </c>
      <c r="EK16" t="s">
        <v>335</v>
      </c>
      <c r="EL16" t="s">
        <v>334</v>
      </c>
      <c r="EM16" t="s">
        <v>335</v>
      </c>
      <c r="EN16" t="s">
        <v>323</v>
      </c>
      <c r="EO16" t="s">
        <v>323</v>
      </c>
      <c r="EP16" t="s">
        <v>318</v>
      </c>
      <c r="EQ16" t="s">
        <v>336</v>
      </c>
      <c r="ER16" t="s">
        <v>318</v>
      </c>
      <c r="ET16" t="s">
        <v>317</v>
      </c>
      <c r="EU16" t="s">
        <v>337</v>
      </c>
      <c r="EV16" t="s">
        <v>317</v>
      </c>
      <c r="FA16" t="s">
        <v>338</v>
      </c>
      <c r="FB16" t="s">
        <v>338</v>
      </c>
      <c r="FO16" t="s">
        <v>338</v>
      </c>
      <c r="FP16" t="s">
        <v>338</v>
      </c>
      <c r="FQ16" t="s">
        <v>339</v>
      </c>
      <c r="FR16" t="s">
        <v>339</v>
      </c>
      <c r="FS16" t="s">
        <v>321</v>
      </c>
      <c r="FT16" t="s">
        <v>321</v>
      </c>
      <c r="FU16" t="s">
        <v>323</v>
      </c>
      <c r="FV16" t="s">
        <v>321</v>
      </c>
      <c r="FW16" t="s">
        <v>330</v>
      </c>
      <c r="FX16" t="s">
        <v>323</v>
      </c>
      <c r="FY16" t="s">
        <v>323</v>
      </c>
      <c r="GA16" t="s">
        <v>338</v>
      </c>
      <c r="GB16" t="s">
        <v>338</v>
      </c>
      <c r="GC16" t="s">
        <v>338</v>
      </c>
      <c r="GD16" t="s">
        <v>338</v>
      </c>
      <c r="GE16" t="s">
        <v>338</v>
      </c>
      <c r="GF16" t="s">
        <v>338</v>
      </c>
      <c r="GG16" t="s">
        <v>338</v>
      </c>
      <c r="GH16" t="s">
        <v>340</v>
      </c>
      <c r="GI16" t="s">
        <v>341</v>
      </c>
      <c r="GJ16" t="s">
        <v>340</v>
      </c>
      <c r="GK16" t="s">
        <v>340</v>
      </c>
      <c r="GL16" t="s">
        <v>338</v>
      </c>
      <c r="GM16" t="s">
        <v>338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338</v>
      </c>
      <c r="GU16" t="s">
        <v>338</v>
      </c>
      <c r="GV16" t="s">
        <v>338</v>
      </c>
      <c r="GW16" t="s">
        <v>338</v>
      </c>
      <c r="HD16" t="s">
        <v>338</v>
      </c>
      <c r="HE16" t="s">
        <v>323</v>
      </c>
      <c r="HF16" t="s">
        <v>323</v>
      </c>
      <c r="HG16" t="s">
        <v>334</v>
      </c>
      <c r="HH16" t="s">
        <v>335</v>
      </c>
      <c r="HJ16" t="s">
        <v>324</v>
      </c>
      <c r="HK16" t="s">
        <v>324</v>
      </c>
      <c r="HL16" t="s">
        <v>321</v>
      </c>
      <c r="HM16" t="s">
        <v>321</v>
      </c>
      <c r="HN16" t="s">
        <v>321</v>
      </c>
      <c r="HO16" t="s">
        <v>321</v>
      </c>
      <c r="HP16" t="s">
        <v>321</v>
      </c>
      <c r="HQ16" t="s">
        <v>323</v>
      </c>
      <c r="HR16" t="s">
        <v>323</v>
      </c>
      <c r="HS16" t="s">
        <v>323</v>
      </c>
      <c r="HT16" t="s">
        <v>321</v>
      </c>
      <c r="HU16" t="s">
        <v>319</v>
      </c>
      <c r="HV16" t="s">
        <v>330</v>
      </c>
      <c r="HW16" t="s">
        <v>323</v>
      </c>
      <c r="HX16" t="s">
        <v>323</v>
      </c>
    </row>
    <row r="17" spans="1:232" x14ac:dyDescent="0.25">
      <c r="A17">
        <v>1</v>
      </c>
      <c r="B17">
        <v>1566760427</v>
      </c>
      <c r="C17">
        <v>0</v>
      </c>
      <c r="D17" t="s">
        <v>342</v>
      </c>
      <c r="E17" t="s">
        <v>343</v>
      </c>
      <c r="G17">
        <v>1566760427</v>
      </c>
      <c r="H17">
        <f t="shared" ref="H17:H27" si="0">CN17*AI17*(CL17-CM17)/(100*CF17*(1000-AI17*CL17))</f>
        <v>3.3554380321523638E-3</v>
      </c>
      <c r="I17">
        <f t="shared" ref="I17:I27" si="1">CN17*AI17*(CK17-CJ17*(1000-AI17*CM17)/(1000-AI17*CL17))/(100*CF17)</f>
        <v>33.604839062716493</v>
      </c>
      <c r="J17">
        <f t="shared" ref="J17:J27" si="2">CJ17 - IF(AI17&gt;1, I17*CF17*100/(AK17*CV17), 0)</f>
        <v>358.27800000000002</v>
      </c>
      <c r="K17">
        <f t="shared" ref="K17:K27" si="3">((Q17-H17/2)*J17-I17)/(Q17+H17/2)</f>
        <v>79.64831450199199</v>
      </c>
      <c r="L17">
        <f t="shared" ref="L17:L27" si="4">K17*(CO17+CP17)/1000</f>
        <v>7.9536137576902437</v>
      </c>
      <c r="M17">
        <f t="shared" ref="M17:M27" si="5">(CJ17 - IF(AI17&gt;1, I17*CF17*100/(AK17*CV17), 0))*(CO17+CP17)/1000</f>
        <v>35.777340018996597</v>
      </c>
      <c r="N17">
        <f t="shared" ref="N17:N27" si="6">2/((1/P17-1/O17)+SIGN(P17)*SQRT((1/P17-1/O17)*(1/P17-1/O17) + 4*CG17/((CG17+1)*(CG17+1))*(2*1/P17*1/O17-1/O17*1/O17)))</f>
        <v>0.20570821739054712</v>
      </c>
      <c r="O17">
        <f t="shared" ref="O17:O27" si="7">AF17+AE17*CF17+AD17*CF17*CF17</f>
        <v>2.2579584532234298</v>
      </c>
      <c r="P17">
        <f t="shared" ref="P17:P27" si="8">H17*(1000-(1000*0.61365*EXP(17.502*T17/(240.97+T17))/(CO17+CP17)+CL17)/2)/(1000*0.61365*EXP(17.502*T17/(240.97+T17))/(CO17+CP17)-CL17)</f>
        <v>0.19583496849575319</v>
      </c>
      <c r="Q17">
        <f t="shared" ref="Q17:Q27" si="9">1/((CG17+1)/(N17/1.6)+1/(O17/1.37)) + CG17/((CG17+1)/(N17/1.6) + CG17/(O17/1.37))</f>
        <v>0.1232444285569211</v>
      </c>
      <c r="R17">
        <f t="shared" ref="R17:R27" si="10">(CC17*CE17)</f>
        <v>321.42844579933399</v>
      </c>
      <c r="S17">
        <f t="shared" ref="S17:S27" si="11">(CQ17+(R17+2*0.95*0.0000000567*(((CQ17+$B$7)+273)^4-(CQ17+273)^4)-44100*H17)/(1.84*29.3*O17+8*0.95*0.0000000567*(CQ17+273)^3))</f>
        <v>27.947984760677151</v>
      </c>
      <c r="T17">
        <f t="shared" ref="T17:T27" si="12">($C$7*CR17+$D$7*CS17+$E$7*S17)</f>
        <v>26.9617</v>
      </c>
      <c r="U17">
        <f t="shared" ref="U17:U27" si="13">0.61365*EXP(17.502*T17/(240.97+T17))</f>
        <v>3.5711164386545979</v>
      </c>
      <c r="V17">
        <f t="shared" ref="V17:V27" si="14">(W17/X17*100)</f>
        <v>54.400045734714354</v>
      </c>
      <c r="W17">
        <f t="shared" ref="W17:W27" si="15">CL17*(CO17+CP17)/1000</f>
        <v>1.90706030237075</v>
      </c>
      <c r="X17">
        <f t="shared" ref="X17:X27" si="16">0.61365*EXP(17.502*CQ17/(240.97+CQ17))</f>
        <v>3.5056226086107785</v>
      </c>
      <c r="Y17">
        <f t="shared" ref="Y17:Y27" si="17">(U17-CL17*(CO17+CP17)/1000)</f>
        <v>1.664056136283848</v>
      </c>
      <c r="Z17">
        <f t="shared" ref="Z17:Z27" si="18">(-H17*44100)</f>
        <v>-147.97481721791925</v>
      </c>
      <c r="AA17">
        <f t="shared" ref="AA17:AA27" si="19">2*29.3*O17*0.92*(CQ17-T17)</f>
        <v>-38.308763364168378</v>
      </c>
      <c r="AB17">
        <f t="shared" ref="AB17:AB27" si="20">2*0.95*0.0000000567*(((CQ17+$B$7)+273)^4-(T17+273)^4)</f>
        <v>-3.6543261317895355</v>
      </c>
      <c r="AC17">
        <f t="shared" ref="AC17:AC27" si="21">R17+AB17+Z17+AA17</f>
        <v>131.49053908545679</v>
      </c>
      <c r="AD17">
        <v>-4.13983440741146E-2</v>
      </c>
      <c r="AE17">
        <v>4.6473267917322598E-2</v>
      </c>
      <c r="AF17">
        <v>3.4694592323876199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52850.024161779977</v>
      </c>
      <c r="AL17" t="s">
        <v>344</v>
      </c>
      <c r="AM17">
        <v>0</v>
      </c>
      <c r="AN17">
        <v>0</v>
      </c>
      <c r="AO17">
        <f t="shared" ref="AO17:AO27" si="25">AN17-AM17</f>
        <v>0</v>
      </c>
      <c r="AP17" t="e">
        <f t="shared" ref="AP17:AP27" si="26">AO17/AN17</f>
        <v>#DIV/0!</v>
      </c>
      <c r="AQ17">
        <v>0</v>
      </c>
      <c r="AR17" t="s">
        <v>344</v>
      </c>
      <c r="AS17">
        <v>0</v>
      </c>
      <c r="AT17">
        <v>0</v>
      </c>
      <c r="AU17" t="e">
        <f t="shared" ref="AU17:AU27" si="27">1-AS17/AT17</f>
        <v>#DIV/0!</v>
      </c>
      <c r="AV17">
        <v>0.5</v>
      </c>
      <c r="AW17">
        <f t="shared" ref="AW17:AW27" si="28">CC17</f>
        <v>1681.1079000000002</v>
      </c>
      <c r="AX17">
        <f t="shared" ref="AX17:AX27" si="29">I17</f>
        <v>33.604839062716493</v>
      </c>
      <c r="AY17" t="e">
        <f t="shared" ref="AY17:AY27" si="30">AU17*AV17*AW17</f>
        <v>#DIV/0!</v>
      </c>
      <c r="AZ17" t="e">
        <f t="shared" ref="AZ17:AZ27" si="31">BE17/AT17</f>
        <v>#DIV/0!</v>
      </c>
      <c r="BA17">
        <f t="shared" ref="BA17:BA27" si="32">(AX17-AQ17)/AW17</f>
        <v>1.99896979026251E-2</v>
      </c>
      <c r="BB17" t="e">
        <f t="shared" ref="BB17:BB27" si="33">(AN17-AT17)/AT17</f>
        <v>#DIV/0!</v>
      </c>
      <c r="BC17" t="s">
        <v>344</v>
      </c>
      <c r="BD17">
        <v>0</v>
      </c>
      <c r="BE17">
        <f t="shared" ref="BE17:BE27" si="34">AT17-BD17</f>
        <v>0</v>
      </c>
      <c r="BF17" t="e">
        <f t="shared" ref="BF17:BF27" si="35">(AT17-AS17)/(AT17-BD17)</f>
        <v>#DIV/0!</v>
      </c>
      <c r="BG17" t="e">
        <f t="shared" ref="BG17:BG27" si="36">(AN17-AT17)/(AN17-BD17)</f>
        <v>#DIV/0!</v>
      </c>
      <c r="BH17" t="e">
        <f t="shared" ref="BH17:BH27" si="37">(AT17-AS17)/(AT17-AM17)</f>
        <v>#DIV/0!</v>
      </c>
      <c r="BI17" t="e">
        <f t="shared" ref="BI17:BI27" si="38">(AN17-AT17)/(AN17-AM17)</f>
        <v>#DIV/0!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f t="shared" ref="CB17:CB27" si="39">$B$11*CW17+$C$11*CX17+$F$11*DK17</f>
        <v>1999.89</v>
      </c>
      <c r="CC17">
        <f t="shared" ref="CC17:CC27" si="40">CB17*CD17</f>
        <v>1681.1079000000002</v>
      </c>
      <c r="CD17">
        <f t="shared" ref="CD17:CD27" si="41">($B$11*$D$9+$C$11*$D$9+$F$11*((DX17+DP17)/MAX(DX17+DP17+DY17, 0.1)*$I$9+DY17/MAX(DX17+DP17+DY17, 0.1)*$J$9))/($B$11+$C$11+$F$11)</f>
        <v>0.84060018301006556</v>
      </c>
      <c r="CE17">
        <f t="shared" ref="CE17:CE27" si="42">($B$11*$K$9+$C$11*$K$9+$F$11*((DX17+DP17)/MAX(DX17+DP17+DY17, 0.1)*$P$9+DY17/MAX(DX17+DP17+DY17, 0.1)*$Q$9))/($B$11+$C$11+$F$11)</f>
        <v>0.1912003660201311</v>
      </c>
      <c r="CF17">
        <v>6</v>
      </c>
      <c r="CG17">
        <v>0.5</v>
      </c>
      <c r="CH17" t="s">
        <v>345</v>
      </c>
      <c r="CI17">
        <v>1566760427</v>
      </c>
      <c r="CJ17">
        <v>358.27800000000002</v>
      </c>
      <c r="CK17">
        <v>400.04399999999998</v>
      </c>
      <c r="CL17">
        <v>19.0975</v>
      </c>
      <c r="CM17">
        <v>15.148099999999999</v>
      </c>
      <c r="CN17">
        <v>500.029</v>
      </c>
      <c r="CO17">
        <v>99.759299999999996</v>
      </c>
      <c r="CP17">
        <v>9.9859699999999996E-2</v>
      </c>
      <c r="CQ17">
        <v>26.646999999999998</v>
      </c>
      <c r="CR17">
        <v>26.9617</v>
      </c>
      <c r="CS17">
        <v>999.9</v>
      </c>
      <c r="CT17">
        <v>0</v>
      </c>
      <c r="CU17">
        <v>0</v>
      </c>
      <c r="CV17">
        <v>10007.5</v>
      </c>
      <c r="CW17">
        <v>0</v>
      </c>
      <c r="CX17">
        <v>307.93</v>
      </c>
      <c r="CY17">
        <v>-41.1584</v>
      </c>
      <c r="CZ17">
        <v>365.911</v>
      </c>
      <c r="DA17">
        <v>406.197</v>
      </c>
      <c r="DB17">
        <v>4.0523400000000001</v>
      </c>
      <c r="DC17">
        <v>357.05900000000003</v>
      </c>
      <c r="DD17">
        <v>400.04399999999998</v>
      </c>
      <c r="DE17">
        <v>18.915500000000002</v>
      </c>
      <c r="DF17">
        <v>15.148099999999999</v>
      </c>
      <c r="DG17">
        <v>1.91543</v>
      </c>
      <c r="DH17">
        <v>1.5111699999999999</v>
      </c>
      <c r="DI17">
        <v>16.762</v>
      </c>
      <c r="DJ17">
        <v>13.0816</v>
      </c>
      <c r="DK17">
        <v>1999.89</v>
      </c>
      <c r="DL17">
        <v>0.97999400000000003</v>
      </c>
      <c r="DM17">
        <v>2.0005599999999998E-2</v>
      </c>
      <c r="DN17">
        <v>0</v>
      </c>
      <c r="DO17">
        <v>2.4045000000000001</v>
      </c>
      <c r="DP17">
        <v>0</v>
      </c>
      <c r="DQ17">
        <v>16677.900000000001</v>
      </c>
      <c r="DR17">
        <v>16151.7</v>
      </c>
      <c r="DS17">
        <v>44.436999999999998</v>
      </c>
      <c r="DT17">
        <v>45.686999999999998</v>
      </c>
      <c r="DU17">
        <v>45.125</v>
      </c>
      <c r="DV17">
        <v>43.936999999999998</v>
      </c>
      <c r="DW17">
        <v>43.5</v>
      </c>
      <c r="DX17">
        <v>1959.88</v>
      </c>
      <c r="DY17">
        <v>40.01</v>
      </c>
      <c r="DZ17">
        <v>0</v>
      </c>
      <c r="EA17">
        <v>1566760423</v>
      </c>
      <c r="EB17">
        <v>2.1478823529411799</v>
      </c>
      <c r="EC17">
        <v>1.4914215225911001</v>
      </c>
      <c r="ED17">
        <v>-582.50000026257396</v>
      </c>
      <c r="EE17">
        <v>16723.164705882398</v>
      </c>
      <c r="EF17">
        <v>10</v>
      </c>
      <c r="EG17">
        <v>1566760457.5</v>
      </c>
      <c r="EH17" t="s">
        <v>346</v>
      </c>
      <c r="EI17">
        <v>103</v>
      </c>
      <c r="EJ17">
        <v>1.2190000000000001</v>
      </c>
      <c r="EK17">
        <v>0.182</v>
      </c>
      <c r="EL17">
        <v>400</v>
      </c>
      <c r="EM17">
        <v>15</v>
      </c>
      <c r="EN17">
        <v>0.05</v>
      </c>
      <c r="EO17">
        <v>0.03</v>
      </c>
      <c r="EP17">
        <v>33.311488715560202</v>
      </c>
      <c r="EQ17">
        <v>-1.57911262223059</v>
      </c>
      <c r="ER17">
        <v>0.16893565156790299</v>
      </c>
      <c r="ES17">
        <v>0</v>
      </c>
      <c r="ET17">
        <v>0.21776033185455301</v>
      </c>
      <c r="EU17">
        <v>-2.0885596709206099E-2</v>
      </c>
      <c r="EV17">
        <v>2.47916637415466E-3</v>
      </c>
      <c r="EW17">
        <v>1</v>
      </c>
      <c r="EX17">
        <v>1</v>
      </c>
      <c r="EY17">
        <v>2</v>
      </c>
      <c r="EZ17" t="s">
        <v>347</v>
      </c>
      <c r="FA17">
        <v>2.9491700000000001</v>
      </c>
      <c r="FB17">
        <v>2.72384</v>
      </c>
      <c r="FC17">
        <v>8.9458399999999993E-2</v>
      </c>
      <c r="FD17">
        <v>9.9236199999999997E-2</v>
      </c>
      <c r="FE17">
        <v>9.4207899999999997E-2</v>
      </c>
      <c r="FF17">
        <v>8.1842999999999999E-2</v>
      </c>
      <c r="FG17">
        <v>24252</v>
      </c>
      <c r="FH17">
        <v>21904.6</v>
      </c>
      <c r="FI17">
        <v>24547.9</v>
      </c>
      <c r="FJ17">
        <v>23350.799999999999</v>
      </c>
      <c r="FK17">
        <v>30237.7</v>
      </c>
      <c r="FL17">
        <v>29844.400000000001</v>
      </c>
      <c r="FM17">
        <v>34248.400000000001</v>
      </c>
      <c r="FN17">
        <v>33422.1</v>
      </c>
      <c r="FO17">
        <v>1.9835499999999999</v>
      </c>
      <c r="FP17">
        <v>1.97505</v>
      </c>
      <c r="FQ17">
        <v>7.6819200000000004E-2</v>
      </c>
      <c r="FR17">
        <v>0</v>
      </c>
      <c r="FS17">
        <v>25.7041</v>
      </c>
      <c r="FT17">
        <v>999.9</v>
      </c>
      <c r="FU17">
        <v>42.820999999999998</v>
      </c>
      <c r="FV17">
        <v>34.301000000000002</v>
      </c>
      <c r="FW17">
        <v>23.3218</v>
      </c>
      <c r="FX17">
        <v>59.9024</v>
      </c>
      <c r="FY17">
        <v>40.332500000000003</v>
      </c>
      <c r="FZ17">
        <v>1</v>
      </c>
      <c r="GA17">
        <v>0.160996</v>
      </c>
      <c r="GB17">
        <v>1.6056900000000001</v>
      </c>
      <c r="GC17">
        <v>20.396899999999999</v>
      </c>
      <c r="GD17">
        <v>5.2448399999999999</v>
      </c>
      <c r="GE17">
        <v>12.0221</v>
      </c>
      <c r="GF17">
        <v>4.9576500000000001</v>
      </c>
      <c r="GG17">
        <v>3.3053499999999998</v>
      </c>
      <c r="GH17">
        <v>9999</v>
      </c>
      <c r="GI17">
        <v>463.3</v>
      </c>
      <c r="GJ17">
        <v>9999</v>
      </c>
      <c r="GK17">
        <v>9999</v>
      </c>
      <c r="GL17">
        <v>1.8686499999999999</v>
      </c>
      <c r="GM17">
        <v>1.8732200000000001</v>
      </c>
      <c r="GN17">
        <v>1.87601</v>
      </c>
      <c r="GO17">
        <v>1.87836</v>
      </c>
      <c r="GP17">
        <v>1.8707499999999999</v>
      </c>
      <c r="GQ17">
        <v>1.87246</v>
      </c>
      <c r="GR17">
        <v>1.8693500000000001</v>
      </c>
      <c r="GS17">
        <v>1.8736299999999999</v>
      </c>
      <c r="GT17" t="s">
        <v>348</v>
      </c>
      <c r="GU17" t="s">
        <v>19</v>
      </c>
      <c r="GV17" t="s">
        <v>19</v>
      </c>
      <c r="GW17" t="s">
        <v>19</v>
      </c>
      <c r="GX17" t="s">
        <v>349</v>
      </c>
      <c r="GY17" t="s">
        <v>350</v>
      </c>
      <c r="GZ17" t="s">
        <v>351</v>
      </c>
      <c r="HA17" t="s">
        <v>351</v>
      </c>
      <c r="HB17" t="s">
        <v>351</v>
      </c>
      <c r="HC17" t="s">
        <v>351</v>
      </c>
      <c r="HD17">
        <v>0</v>
      </c>
      <c r="HE17">
        <v>100</v>
      </c>
      <c r="HF17">
        <v>100</v>
      </c>
      <c r="HG17">
        <v>1.2190000000000001</v>
      </c>
      <c r="HH17">
        <v>0.182</v>
      </c>
      <c r="HI17">
        <v>2</v>
      </c>
      <c r="HJ17">
        <v>507.8</v>
      </c>
      <c r="HK17">
        <v>494.50099999999998</v>
      </c>
      <c r="HL17">
        <v>23.892199999999999</v>
      </c>
      <c r="HM17">
        <v>29.472200000000001</v>
      </c>
      <c r="HN17">
        <v>29.999700000000001</v>
      </c>
      <c r="HO17">
        <v>29.6311</v>
      </c>
      <c r="HP17">
        <v>29.659400000000002</v>
      </c>
      <c r="HQ17">
        <v>20.812000000000001</v>
      </c>
      <c r="HR17">
        <v>34.392600000000002</v>
      </c>
      <c r="HS17">
        <v>0</v>
      </c>
      <c r="HT17">
        <v>23.906400000000001</v>
      </c>
      <c r="HU17">
        <v>400</v>
      </c>
      <c r="HV17">
        <v>15.251099999999999</v>
      </c>
      <c r="HW17">
        <v>102.05200000000001</v>
      </c>
      <c r="HX17">
        <v>101.901</v>
      </c>
    </row>
    <row r="18" spans="1:232" x14ac:dyDescent="0.25">
      <c r="A18">
        <v>2</v>
      </c>
      <c r="B18">
        <v>1566760578.5</v>
      </c>
      <c r="C18">
        <v>151.5</v>
      </c>
      <c r="D18" t="s">
        <v>352</v>
      </c>
      <c r="E18" t="s">
        <v>353</v>
      </c>
      <c r="G18">
        <v>1566760578.5</v>
      </c>
      <c r="H18">
        <f t="shared" si="0"/>
        <v>3.8153484220745126E-3</v>
      </c>
      <c r="I18">
        <f t="shared" si="1"/>
        <v>28.675731430130764</v>
      </c>
      <c r="J18">
        <f t="shared" si="2"/>
        <v>264.44900000000001</v>
      </c>
      <c r="K18">
        <f t="shared" si="3"/>
        <v>62.248773647833474</v>
      </c>
      <c r="L18">
        <f t="shared" si="4"/>
        <v>6.215796065492432</v>
      </c>
      <c r="M18">
        <f t="shared" si="5"/>
        <v>26.406320275847204</v>
      </c>
      <c r="N18">
        <f t="shared" si="6"/>
        <v>0.2436844499988359</v>
      </c>
      <c r="O18">
        <f t="shared" si="7"/>
        <v>2.2602713710888409</v>
      </c>
      <c r="P18">
        <f t="shared" si="8"/>
        <v>0.22997306529696004</v>
      </c>
      <c r="Q18">
        <f t="shared" si="9"/>
        <v>0.14490074950110507</v>
      </c>
      <c r="R18">
        <f t="shared" si="10"/>
        <v>321.44280973449742</v>
      </c>
      <c r="S18">
        <f t="shared" si="11"/>
        <v>27.982206604625773</v>
      </c>
      <c r="T18">
        <f t="shared" si="12"/>
        <v>27.023</v>
      </c>
      <c r="U18">
        <f t="shared" si="13"/>
        <v>3.5839974412327358</v>
      </c>
      <c r="V18">
        <f t="shared" si="14"/>
        <v>55.676892207862373</v>
      </c>
      <c r="W18">
        <f t="shared" si="15"/>
        <v>1.9734767437340801</v>
      </c>
      <c r="X18">
        <f t="shared" si="16"/>
        <v>3.5445167024882847</v>
      </c>
      <c r="Y18">
        <f t="shared" si="17"/>
        <v>1.6105206974986557</v>
      </c>
      <c r="Z18">
        <f t="shared" si="18"/>
        <v>-168.256865413486</v>
      </c>
      <c r="AA18">
        <f t="shared" si="19"/>
        <v>-22.969808904809838</v>
      </c>
      <c r="AB18">
        <f t="shared" si="20"/>
        <v>-2.1916052957818648</v>
      </c>
      <c r="AC18">
        <f t="shared" si="21"/>
        <v>128.02453012041971</v>
      </c>
      <c r="AD18">
        <v>-4.1460840508074602E-2</v>
      </c>
      <c r="AE18">
        <v>4.6543425639431098E-2</v>
      </c>
      <c r="AF18">
        <v>3.4736010755429398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52893.311247438862</v>
      </c>
      <c r="AL18" t="s">
        <v>344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0</v>
      </c>
      <c r="AR18" t="s">
        <v>344</v>
      </c>
      <c r="AS18">
        <v>0</v>
      </c>
      <c r="AT18">
        <v>0</v>
      </c>
      <c r="AU18" t="e">
        <f t="shared" si="27"/>
        <v>#DIV/0!</v>
      </c>
      <c r="AV18">
        <v>0.5</v>
      </c>
      <c r="AW18">
        <f t="shared" si="28"/>
        <v>1681.1835000000001</v>
      </c>
      <c r="AX18">
        <f t="shared" si="29"/>
        <v>28.675731430130764</v>
      </c>
      <c r="AY18" t="e">
        <f t="shared" si="30"/>
        <v>#DIV/0!</v>
      </c>
      <c r="AZ18" t="e">
        <f t="shared" si="31"/>
        <v>#DIV/0!</v>
      </c>
      <c r="BA18">
        <f t="shared" si="32"/>
        <v>1.7056871799021798E-2</v>
      </c>
      <c r="BB18" t="e">
        <f t="shared" si="33"/>
        <v>#DIV/0!</v>
      </c>
      <c r="BC18" t="s">
        <v>344</v>
      </c>
      <c r="BD18">
        <v>0</v>
      </c>
      <c r="BE18">
        <f t="shared" si="34"/>
        <v>0</v>
      </c>
      <c r="BF18" t="e">
        <f t="shared" si="35"/>
        <v>#DIV/0!</v>
      </c>
      <c r="BG18" t="e">
        <f t="shared" si="36"/>
        <v>#DIV/0!</v>
      </c>
      <c r="BH18" t="e">
        <f t="shared" si="37"/>
        <v>#DIV/0!</v>
      </c>
      <c r="BI18" t="e">
        <f t="shared" si="38"/>
        <v>#DIV/0!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f t="shared" si="39"/>
        <v>1999.98</v>
      </c>
      <c r="CC18">
        <f t="shared" si="40"/>
        <v>1681.1835000000001</v>
      </c>
      <c r="CD18">
        <f t="shared" si="41"/>
        <v>0.84060015600156002</v>
      </c>
      <c r="CE18">
        <f t="shared" si="42"/>
        <v>0.19120031200312007</v>
      </c>
      <c r="CF18">
        <v>6</v>
      </c>
      <c r="CG18">
        <v>0.5</v>
      </c>
      <c r="CH18" t="s">
        <v>345</v>
      </c>
      <c r="CI18">
        <v>1566760578.5</v>
      </c>
      <c r="CJ18">
        <v>264.44900000000001</v>
      </c>
      <c r="CK18">
        <v>300.06799999999998</v>
      </c>
      <c r="CL18">
        <v>19.7636</v>
      </c>
      <c r="CM18">
        <v>15.276</v>
      </c>
      <c r="CN18">
        <v>500.03699999999998</v>
      </c>
      <c r="CO18">
        <v>99.754400000000004</v>
      </c>
      <c r="CP18">
        <v>9.9712800000000004E-2</v>
      </c>
      <c r="CQ18">
        <v>26.834499999999998</v>
      </c>
      <c r="CR18">
        <v>27.023</v>
      </c>
      <c r="CS18">
        <v>999.9</v>
      </c>
      <c r="CT18">
        <v>0</v>
      </c>
      <c r="CU18">
        <v>0</v>
      </c>
      <c r="CV18">
        <v>10023.1</v>
      </c>
      <c r="CW18">
        <v>0</v>
      </c>
      <c r="CX18">
        <v>635.73800000000006</v>
      </c>
      <c r="CY18">
        <v>-35.619100000000003</v>
      </c>
      <c r="CZ18">
        <v>269.77999999999997</v>
      </c>
      <c r="DA18">
        <v>304.72300000000001</v>
      </c>
      <c r="DB18">
        <v>4.4875999999999996</v>
      </c>
      <c r="DC18">
        <v>263.67700000000002</v>
      </c>
      <c r="DD18">
        <v>300.06799999999998</v>
      </c>
      <c r="DE18">
        <v>19.572600000000001</v>
      </c>
      <c r="DF18">
        <v>15.276</v>
      </c>
      <c r="DG18">
        <v>1.9715</v>
      </c>
      <c r="DH18">
        <v>1.5238400000000001</v>
      </c>
      <c r="DI18">
        <v>17.217300000000002</v>
      </c>
      <c r="DJ18">
        <v>13.2095</v>
      </c>
      <c r="DK18">
        <v>1999.98</v>
      </c>
      <c r="DL18">
        <v>0.97999400000000003</v>
      </c>
      <c r="DM18">
        <v>2.0005599999999998E-2</v>
      </c>
      <c r="DN18">
        <v>0</v>
      </c>
      <c r="DO18">
        <v>2.2277</v>
      </c>
      <c r="DP18">
        <v>0</v>
      </c>
      <c r="DQ18">
        <v>16279</v>
      </c>
      <c r="DR18">
        <v>16152.5</v>
      </c>
      <c r="DS18">
        <v>44.311999999999998</v>
      </c>
      <c r="DT18">
        <v>45.436999999999998</v>
      </c>
      <c r="DU18">
        <v>45</v>
      </c>
      <c r="DV18">
        <v>43.75</v>
      </c>
      <c r="DW18">
        <v>43.375</v>
      </c>
      <c r="DX18">
        <v>1959.97</v>
      </c>
      <c r="DY18">
        <v>40.01</v>
      </c>
      <c r="DZ18">
        <v>0</v>
      </c>
      <c r="EA18">
        <v>1566760574.2</v>
      </c>
      <c r="EB18">
        <v>2.23258823529412</v>
      </c>
      <c r="EC18">
        <v>-0.304191174596944</v>
      </c>
      <c r="ED18">
        <v>-3846.6666570193702</v>
      </c>
      <c r="EE18">
        <v>16464.682352941199</v>
      </c>
      <c r="EF18">
        <v>10</v>
      </c>
      <c r="EG18">
        <v>1566760521</v>
      </c>
      <c r="EH18" t="s">
        <v>354</v>
      </c>
      <c r="EI18">
        <v>104</v>
      </c>
      <c r="EJ18">
        <v>0.77200000000000002</v>
      </c>
      <c r="EK18">
        <v>0.191</v>
      </c>
      <c r="EL18">
        <v>300</v>
      </c>
      <c r="EM18">
        <v>16</v>
      </c>
      <c r="EN18">
        <v>0.06</v>
      </c>
      <c r="EO18">
        <v>0.02</v>
      </c>
      <c r="EP18">
        <v>27.715050412490701</v>
      </c>
      <c r="EQ18">
        <v>4.7352817402540603</v>
      </c>
      <c r="ER18">
        <v>0.50145686179978499</v>
      </c>
      <c r="ES18">
        <v>0</v>
      </c>
      <c r="ET18">
        <v>0.232586915952986</v>
      </c>
      <c r="EU18">
        <v>4.7230945222038197E-2</v>
      </c>
      <c r="EV18">
        <v>5.0643934269551296E-3</v>
      </c>
      <c r="EW18">
        <v>1</v>
      </c>
      <c r="EX18">
        <v>1</v>
      </c>
      <c r="EY18">
        <v>2</v>
      </c>
      <c r="EZ18" t="s">
        <v>347</v>
      </c>
      <c r="FA18">
        <v>2.94943</v>
      </c>
      <c r="FB18">
        <v>2.72383</v>
      </c>
      <c r="FC18">
        <v>6.9848800000000003E-2</v>
      </c>
      <c r="FD18">
        <v>7.9025700000000004E-2</v>
      </c>
      <c r="FE18">
        <v>9.6602199999999999E-2</v>
      </c>
      <c r="FF18">
        <v>8.2384200000000005E-2</v>
      </c>
      <c r="FG18">
        <v>24786.1</v>
      </c>
      <c r="FH18">
        <v>22405.5</v>
      </c>
      <c r="FI18">
        <v>24558.6</v>
      </c>
      <c r="FJ18">
        <v>23359.8</v>
      </c>
      <c r="FK18">
        <v>30169.5</v>
      </c>
      <c r="FL18">
        <v>29838.400000000001</v>
      </c>
      <c r="FM18">
        <v>34262.800000000003</v>
      </c>
      <c r="FN18">
        <v>33435.4</v>
      </c>
      <c r="FO18">
        <v>1.9876</v>
      </c>
      <c r="FP18">
        <v>1.97803</v>
      </c>
      <c r="FQ18">
        <v>9.2469200000000001E-2</v>
      </c>
      <c r="FR18">
        <v>0</v>
      </c>
      <c r="FS18">
        <v>25.509</v>
      </c>
      <c r="FT18">
        <v>999.9</v>
      </c>
      <c r="FU18">
        <v>42.564999999999998</v>
      </c>
      <c r="FV18">
        <v>34.231000000000002</v>
      </c>
      <c r="FW18">
        <v>23.093399999999999</v>
      </c>
      <c r="FX18">
        <v>59.2624</v>
      </c>
      <c r="FY18">
        <v>40.328499999999998</v>
      </c>
      <c r="FZ18">
        <v>1</v>
      </c>
      <c r="GA18">
        <v>0.14491899999999999</v>
      </c>
      <c r="GB18">
        <v>1.82047</v>
      </c>
      <c r="GC18">
        <v>20.394600000000001</v>
      </c>
      <c r="GD18">
        <v>5.2423000000000002</v>
      </c>
      <c r="GE18">
        <v>12.0222</v>
      </c>
      <c r="GF18">
        <v>4.9577999999999998</v>
      </c>
      <c r="GG18">
        <v>3.30565</v>
      </c>
      <c r="GH18">
        <v>9999</v>
      </c>
      <c r="GI18">
        <v>463.3</v>
      </c>
      <c r="GJ18">
        <v>9999</v>
      </c>
      <c r="GK18">
        <v>9999</v>
      </c>
      <c r="GL18">
        <v>1.8686</v>
      </c>
      <c r="GM18">
        <v>1.87317</v>
      </c>
      <c r="GN18">
        <v>1.87598</v>
      </c>
      <c r="GO18">
        <v>1.8783399999999999</v>
      </c>
      <c r="GP18">
        <v>1.87073</v>
      </c>
      <c r="GQ18">
        <v>1.87246</v>
      </c>
      <c r="GR18">
        <v>1.8693500000000001</v>
      </c>
      <c r="GS18">
        <v>1.8736299999999999</v>
      </c>
      <c r="GT18" t="s">
        <v>348</v>
      </c>
      <c r="GU18" t="s">
        <v>19</v>
      </c>
      <c r="GV18" t="s">
        <v>19</v>
      </c>
      <c r="GW18" t="s">
        <v>19</v>
      </c>
      <c r="GX18" t="s">
        <v>349</v>
      </c>
      <c r="GY18" t="s">
        <v>350</v>
      </c>
      <c r="GZ18" t="s">
        <v>351</v>
      </c>
      <c r="HA18" t="s">
        <v>351</v>
      </c>
      <c r="HB18" t="s">
        <v>351</v>
      </c>
      <c r="HC18" t="s">
        <v>351</v>
      </c>
      <c r="HD18">
        <v>0</v>
      </c>
      <c r="HE18">
        <v>100</v>
      </c>
      <c r="HF18">
        <v>100</v>
      </c>
      <c r="HG18">
        <v>0.77200000000000002</v>
      </c>
      <c r="HH18">
        <v>0.191</v>
      </c>
      <c r="HI18">
        <v>2</v>
      </c>
      <c r="HJ18">
        <v>508.69099999999997</v>
      </c>
      <c r="HK18">
        <v>494.69600000000003</v>
      </c>
      <c r="HL18">
        <v>24.004799999999999</v>
      </c>
      <c r="HM18">
        <v>29.258400000000002</v>
      </c>
      <c r="HN18">
        <v>29.9998</v>
      </c>
      <c r="HO18">
        <v>29.4252</v>
      </c>
      <c r="HP18">
        <v>29.450199999999999</v>
      </c>
      <c r="HQ18">
        <v>16.5623</v>
      </c>
      <c r="HR18">
        <v>34.453099999999999</v>
      </c>
      <c r="HS18">
        <v>0</v>
      </c>
      <c r="HT18">
        <v>23.9969</v>
      </c>
      <c r="HU18">
        <v>300</v>
      </c>
      <c r="HV18">
        <v>15.1004</v>
      </c>
      <c r="HW18">
        <v>102.096</v>
      </c>
      <c r="HX18">
        <v>101.941</v>
      </c>
    </row>
    <row r="19" spans="1:232" x14ac:dyDescent="0.25">
      <c r="A19">
        <v>3</v>
      </c>
      <c r="B19">
        <v>1566760699</v>
      </c>
      <c r="C19">
        <v>272</v>
      </c>
      <c r="D19" t="s">
        <v>355</v>
      </c>
      <c r="E19" t="s">
        <v>356</v>
      </c>
      <c r="G19">
        <v>1566760699</v>
      </c>
      <c r="H19">
        <f t="shared" si="0"/>
        <v>5.2354586352402911E-3</v>
      </c>
      <c r="I19">
        <f t="shared" si="1"/>
        <v>24.552494910388667</v>
      </c>
      <c r="J19">
        <f t="shared" si="2"/>
        <v>169.43299999999999</v>
      </c>
      <c r="K19">
        <f t="shared" si="3"/>
        <v>45.573060570955001</v>
      </c>
      <c r="L19">
        <f t="shared" si="4"/>
        <v>4.5506947276254115</v>
      </c>
      <c r="M19">
        <f t="shared" si="5"/>
        <v>16.918720185257001</v>
      </c>
      <c r="N19">
        <f t="shared" si="6"/>
        <v>0.34816633250873835</v>
      </c>
      <c r="O19">
        <f t="shared" si="7"/>
        <v>2.2516599388515526</v>
      </c>
      <c r="P19">
        <f t="shared" si="8"/>
        <v>0.32078678645737946</v>
      </c>
      <c r="Q19">
        <f t="shared" si="9"/>
        <v>0.20277195915309607</v>
      </c>
      <c r="R19">
        <f t="shared" si="10"/>
        <v>321.44759771288642</v>
      </c>
      <c r="S19">
        <f t="shared" si="11"/>
        <v>27.4507335806009</v>
      </c>
      <c r="T19">
        <f t="shared" si="12"/>
        <v>26.8386</v>
      </c>
      <c r="U19">
        <f t="shared" si="13"/>
        <v>3.5453713784832002</v>
      </c>
      <c r="V19">
        <f t="shared" si="14"/>
        <v>55.524554306769581</v>
      </c>
      <c r="W19">
        <f t="shared" si="15"/>
        <v>1.9606016034504998</v>
      </c>
      <c r="X19">
        <f t="shared" si="16"/>
        <v>3.5310532933201091</v>
      </c>
      <c r="Y19">
        <f t="shared" si="17"/>
        <v>1.5847697750327003</v>
      </c>
      <c r="Z19">
        <f t="shared" si="18"/>
        <v>-230.88372581409683</v>
      </c>
      <c r="AA19">
        <f t="shared" si="19"/>
        <v>-8.3517345548874484</v>
      </c>
      <c r="AB19">
        <f t="shared" si="20"/>
        <v>-0.79891069129176651</v>
      </c>
      <c r="AC19">
        <f t="shared" si="21"/>
        <v>81.413226652610362</v>
      </c>
      <c r="AD19">
        <v>-4.1228450185434098E-2</v>
      </c>
      <c r="AE19">
        <v>4.6282547143756701E-2</v>
      </c>
      <c r="AF19">
        <v>3.45818886266464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52620.253498196922</v>
      </c>
      <c r="AL19" t="s">
        <v>344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0</v>
      </c>
      <c r="AR19" t="s">
        <v>344</v>
      </c>
      <c r="AS19">
        <v>0</v>
      </c>
      <c r="AT19">
        <v>0</v>
      </c>
      <c r="AU19" t="e">
        <f t="shared" si="27"/>
        <v>#DIV/0!</v>
      </c>
      <c r="AV19">
        <v>0.5</v>
      </c>
      <c r="AW19">
        <f t="shared" si="28"/>
        <v>1681.2086999999999</v>
      </c>
      <c r="AX19">
        <f t="shared" si="29"/>
        <v>24.552494910388667</v>
      </c>
      <c r="AY19" t="e">
        <f t="shared" si="30"/>
        <v>#DIV/0!</v>
      </c>
      <c r="AZ19" t="e">
        <f t="shared" si="31"/>
        <v>#DIV/0!</v>
      </c>
      <c r="BA19">
        <f t="shared" si="32"/>
        <v>1.4604073194713225E-2</v>
      </c>
      <c r="BB19" t="e">
        <f t="shared" si="33"/>
        <v>#DIV/0!</v>
      </c>
      <c r="BC19" t="s">
        <v>344</v>
      </c>
      <c r="BD19">
        <v>0</v>
      </c>
      <c r="BE19">
        <f t="shared" si="34"/>
        <v>0</v>
      </c>
      <c r="BF19" t="e">
        <f t="shared" si="35"/>
        <v>#DIV/0!</v>
      </c>
      <c r="BG19" t="e">
        <f t="shared" si="36"/>
        <v>#DIV/0!</v>
      </c>
      <c r="BH19" t="e">
        <f t="shared" si="37"/>
        <v>#DIV/0!</v>
      </c>
      <c r="BI19" t="e">
        <f t="shared" si="38"/>
        <v>#DIV/0!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f t="shared" si="39"/>
        <v>2000.01</v>
      </c>
      <c r="CC19">
        <f t="shared" si="40"/>
        <v>1681.2086999999999</v>
      </c>
      <c r="CD19">
        <f t="shared" si="41"/>
        <v>0.840600146999265</v>
      </c>
      <c r="CE19">
        <f t="shared" si="42"/>
        <v>0.19120029399853</v>
      </c>
      <c r="CF19">
        <v>6</v>
      </c>
      <c r="CG19">
        <v>0.5</v>
      </c>
      <c r="CH19" t="s">
        <v>345</v>
      </c>
      <c r="CI19">
        <v>1566760699</v>
      </c>
      <c r="CJ19">
        <v>169.43299999999999</v>
      </c>
      <c r="CK19">
        <v>199.959</v>
      </c>
      <c r="CL19">
        <v>19.634499999999999</v>
      </c>
      <c r="CM19">
        <v>13.4756</v>
      </c>
      <c r="CN19">
        <v>500.024</v>
      </c>
      <c r="CO19">
        <v>99.754800000000003</v>
      </c>
      <c r="CP19">
        <v>0.100129</v>
      </c>
      <c r="CQ19">
        <v>26.7698</v>
      </c>
      <c r="CR19">
        <v>26.8386</v>
      </c>
      <c r="CS19">
        <v>999.9</v>
      </c>
      <c r="CT19">
        <v>0</v>
      </c>
      <c r="CU19">
        <v>0</v>
      </c>
      <c r="CV19">
        <v>9966.8799999999992</v>
      </c>
      <c r="CW19">
        <v>0</v>
      </c>
      <c r="CX19">
        <v>426.214</v>
      </c>
      <c r="CY19">
        <v>-30.288399999999999</v>
      </c>
      <c r="CZ19">
        <v>173.07900000000001</v>
      </c>
      <c r="DA19">
        <v>202.691</v>
      </c>
      <c r="DB19">
        <v>6.2179500000000001</v>
      </c>
      <c r="DC19">
        <v>168.899</v>
      </c>
      <c r="DD19">
        <v>199.959</v>
      </c>
      <c r="DE19">
        <v>19.502500000000001</v>
      </c>
      <c r="DF19">
        <v>13.4756</v>
      </c>
      <c r="DG19">
        <v>1.96452</v>
      </c>
      <c r="DH19">
        <v>1.3442499999999999</v>
      </c>
      <c r="DI19">
        <v>17.161300000000001</v>
      </c>
      <c r="DJ19">
        <v>11.303000000000001</v>
      </c>
      <c r="DK19">
        <v>2000.01</v>
      </c>
      <c r="DL19">
        <v>0.97999400000000003</v>
      </c>
      <c r="DM19">
        <v>2.0005599999999998E-2</v>
      </c>
      <c r="DN19">
        <v>0</v>
      </c>
      <c r="DO19">
        <v>2.2894000000000001</v>
      </c>
      <c r="DP19">
        <v>0</v>
      </c>
      <c r="DQ19">
        <v>16035.9</v>
      </c>
      <c r="DR19">
        <v>16152.7</v>
      </c>
      <c r="DS19">
        <v>44.375</v>
      </c>
      <c r="DT19">
        <v>45.561999999999998</v>
      </c>
      <c r="DU19">
        <v>45.061999999999998</v>
      </c>
      <c r="DV19">
        <v>43.875</v>
      </c>
      <c r="DW19">
        <v>43.436999999999998</v>
      </c>
      <c r="DX19">
        <v>1960</v>
      </c>
      <c r="DY19">
        <v>40.01</v>
      </c>
      <c r="DZ19">
        <v>0</v>
      </c>
      <c r="EA19">
        <v>1566760694.8</v>
      </c>
      <c r="EB19">
        <v>2.1612941176470599</v>
      </c>
      <c r="EC19">
        <v>0.93102941415668194</v>
      </c>
      <c r="ED19">
        <v>-176.691177234858</v>
      </c>
      <c r="EE19">
        <v>16053.317647058801</v>
      </c>
      <c r="EF19">
        <v>10</v>
      </c>
      <c r="EG19">
        <v>1566760733</v>
      </c>
      <c r="EH19" t="s">
        <v>357</v>
      </c>
      <c r="EI19">
        <v>105</v>
      </c>
      <c r="EJ19">
        <v>0.53400000000000003</v>
      </c>
      <c r="EK19">
        <v>0.13200000000000001</v>
      </c>
      <c r="EL19">
        <v>200</v>
      </c>
      <c r="EM19">
        <v>13</v>
      </c>
      <c r="EN19">
        <v>0.06</v>
      </c>
      <c r="EO19">
        <v>0.02</v>
      </c>
      <c r="EP19">
        <v>24.1616705421139</v>
      </c>
      <c r="EQ19">
        <v>1.35812866823809</v>
      </c>
      <c r="ER19">
        <v>0.14774377892707399</v>
      </c>
      <c r="ES19">
        <v>0</v>
      </c>
      <c r="ET19">
        <v>0.34602760045363901</v>
      </c>
      <c r="EU19">
        <v>3.5271571023425902E-2</v>
      </c>
      <c r="EV19">
        <v>3.7730349839468899E-3</v>
      </c>
      <c r="EW19">
        <v>1</v>
      </c>
      <c r="EX19">
        <v>1</v>
      </c>
      <c r="EY19">
        <v>2</v>
      </c>
      <c r="EZ19" t="s">
        <v>347</v>
      </c>
      <c r="FA19">
        <v>2.9494600000000002</v>
      </c>
      <c r="FB19">
        <v>2.7237499999999999</v>
      </c>
      <c r="FC19">
        <v>4.7238599999999999E-2</v>
      </c>
      <c r="FD19">
        <v>5.5925099999999998E-2</v>
      </c>
      <c r="FE19">
        <v>9.6373700000000007E-2</v>
      </c>
      <c r="FF19">
        <v>7.5148300000000001E-2</v>
      </c>
      <c r="FG19">
        <v>25390.5</v>
      </c>
      <c r="FH19">
        <v>22969.1</v>
      </c>
      <c r="FI19">
        <v>24560.2</v>
      </c>
      <c r="FJ19">
        <v>23361.200000000001</v>
      </c>
      <c r="FK19">
        <v>30179.1</v>
      </c>
      <c r="FL19">
        <v>30076.1</v>
      </c>
      <c r="FM19">
        <v>34265.199999999997</v>
      </c>
      <c r="FN19">
        <v>33437.9</v>
      </c>
      <c r="FO19">
        <v>1.98855</v>
      </c>
      <c r="FP19">
        <v>1.97645</v>
      </c>
      <c r="FQ19">
        <v>5.7417900000000001E-2</v>
      </c>
      <c r="FR19">
        <v>0</v>
      </c>
      <c r="FS19">
        <v>25.898599999999998</v>
      </c>
      <c r="FT19">
        <v>999.9</v>
      </c>
      <c r="FU19">
        <v>42.418999999999997</v>
      </c>
      <c r="FV19">
        <v>34.201000000000001</v>
      </c>
      <c r="FW19">
        <v>22.976400000000002</v>
      </c>
      <c r="FX19">
        <v>59.672400000000003</v>
      </c>
      <c r="FY19">
        <v>40.556899999999999</v>
      </c>
      <c r="FZ19">
        <v>1</v>
      </c>
      <c r="GA19">
        <v>0.13905500000000001</v>
      </c>
      <c r="GB19">
        <v>1.0787599999999999</v>
      </c>
      <c r="GC19">
        <v>20.401399999999999</v>
      </c>
      <c r="GD19">
        <v>5.2461900000000004</v>
      </c>
      <c r="GE19">
        <v>12.023</v>
      </c>
      <c r="GF19">
        <v>4.9577499999999999</v>
      </c>
      <c r="GG19">
        <v>3.3056800000000002</v>
      </c>
      <c r="GH19">
        <v>9999</v>
      </c>
      <c r="GI19">
        <v>463.4</v>
      </c>
      <c r="GJ19">
        <v>9999</v>
      </c>
      <c r="GK19">
        <v>9999</v>
      </c>
      <c r="GL19">
        <v>1.8686100000000001</v>
      </c>
      <c r="GM19">
        <v>1.87317</v>
      </c>
      <c r="GN19">
        <v>1.8760399999999999</v>
      </c>
      <c r="GO19">
        <v>1.8783399999999999</v>
      </c>
      <c r="GP19">
        <v>1.87073</v>
      </c>
      <c r="GQ19">
        <v>1.8725099999999999</v>
      </c>
      <c r="GR19">
        <v>1.8693500000000001</v>
      </c>
      <c r="GS19">
        <v>1.8736299999999999</v>
      </c>
      <c r="GT19" t="s">
        <v>348</v>
      </c>
      <c r="GU19" t="s">
        <v>19</v>
      </c>
      <c r="GV19" t="s">
        <v>19</v>
      </c>
      <c r="GW19" t="s">
        <v>19</v>
      </c>
      <c r="GX19" t="s">
        <v>349</v>
      </c>
      <c r="GY19" t="s">
        <v>350</v>
      </c>
      <c r="GZ19" t="s">
        <v>351</v>
      </c>
      <c r="HA19" t="s">
        <v>351</v>
      </c>
      <c r="HB19" t="s">
        <v>351</v>
      </c>
      <c r="HC19" t="s">
        <v>351</v>
      </c>
      <c r="HD19">
        <v>0</v>
      </c>
      <c r="HE19">
        <v>100</v>
      </c>
      <c r="HF19">
        <v>100</v>
      </c>
      <c r="HG19">
        <v>0.53400000000000003</v>
      </c>
      <c r="HH19">
        <v>0.13200000000000001</v>
      </c>
      <c r="HI19">
        <v>2</v>
      </c>
      <c r="HJ19">
        <v>508.55200000000002</v>
      </c>
      <c r="HK19">
        <v>492.88099999999997</v>
      </c>
      <c r="HL19">
        <v>24.288</v>
      </c>
      <c r="HM19">
        <v>29.198599999999999</v>
      </c>
      <c r="HN19">
        <v>29.9999</v>
      </c>
      <c r="HO19">
        <v>29.334700000000002</v>
      </c>
      <c r="HP19">
        <v>29.3596</v>
      </c>
      <c r="HQ19">
        <v>12.1252</v>
      </c>
      <c r="HR19">
        <v>42.7988</v>
      </c>
      <c r="HS19">
        <v>0</v>
      </c>
      <c r="HT19">
        <v>24.418600000000001</v>
      </c>
      <c r="HU19">
        <v>200</v>
      </c>
      <c r="HV19">
        <v>13.3985</v>
      </c>
      <c r="HW19">
        <v>102.10299999999999</v>
      </c>
      <c r="HX19">
        <v>101.94799999999999</v>
      </c>
    </row>
    <row r="20" spans="1:232" x14ac:dyDescent="0.25">
      <c r="A20">
        <v>4</v>
      </c>
      <c r="B20">
        <v>1566760854</v>
      </c>
      <c r="C20">
        <v>427</v>
      </c>
      <c r="D20" t="s">
        <v>358</v>
      </c>
      <c r="E20" t="s">
        <v>359</v>
      </c>
      <c r="G20">
        <v>1566760854</v>
      </c>
      <c r="H20">
        <f t="shared" si="0"/>
        <v>5.9302241417005849E-3</v>
      </c>
      <c r="I20">
        <f t="shared" si="1"/>
        <v>13.959461084322836</v>
      </c>
      <c r="J20">
        <f t="shared" si="2"/>
        <v>82.678399999999996</v>
      </c>
      <c r="K20">
        <f t="shared" si="3"/>
        <v>22.519175642603045</v>
      </c>
      <c r="L20">
        <f t="shared" si="4"/>
        <v>2.2485438922440064</v>
      </c>
      <c r="M20">
        <f t="shared" si="5"/>
        <v>8.2554536760572788</v>
      </c>
      <c r="N20">
        <f t="shared" si="6"/>
        <v>0.41216539860682028</v>
      </c>
      <c r="O20">
        <f t="shared" si="7"/>
        <v>2.2678533318926384</v>
      </c>
      <c r="P20">
        <f t="shared" si="8"/>
        <v>0.3746231194237174</v>
      </c>
      <c r="Q20">
        <f t="shared" si="9"/>
        <v>0.23722685653160602</v>
      </c>
      <c r="R20">
        <f t="shared" si="10"/>
        <v>321.4220618281521</v>
      </c>
      <c r="S20">
        <f t="shared" si="11"/>
        <v>27.561500395151974</v>
      </c>
      <c r="T20">
        <f t="shared" si="12"/>
        <v>26.843299999999999</v>
      </c>
      <c r="U20">
        <f t="shared" si="13"/>
        <v>3.5463513503404953</v>
      </c>
      <c r="V20">
        <f t="shared" si="14"/>
        <v>55.775265332395087</v>
      </c>
      <c r="W20">
        <f t="shared" si="15"/>
        <v>2.00971466276691</v>
      </c>
      <c r="X20">
        <f t="shared" si="16"/>
        <v>3.6032364002034405</v>
      </c>
      <c r="Y20">
        <f t="shared" si="17"/>
        <v>1.5366366875735853</v>
      </c>
      <c r="Z20">
        <f t="shared" si="18"/>
        <v>-261.52288464899578</v>
      </c>
      <c r="AA20">
        <f t="shared" si="19"/>
        <v>33.121455441775126</v>
      </c>
      <c r="AB20">
        <f t="shared" si="20"/>
        <v>3.1512090718051029</v>
      </c>
      <c r="AC20">
        <f t="shared" si="21"/>
        <v>96.17184169273655</v>
      </c>
      <c r="AD20">
        <v>-4.1666121442130201E-2</v>
      </c>
      <c r="AE20">
        <v>4.6773871471506002E-2</v>
      </c>
      <c r="AF20">
        <v>3.4871904749802898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53094.552414239035</v>
      </c>
      <c r="AL20" t="s">
        <v>344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0</v>
      </c>
      <c r="AR20" t="s">
        <v>344</v>
      </c>
      <c r="AS20">
        <v>0</v>
      </c>
      <c r="AT20">
        <v>0</v>
      </c>
      <c r="AU20" t="e">
        <f t="shared" si="27"/>
        <v>#DIV/0!</v>
      </c>
      <c r="AV20">
        <v>0.5</v>
      </c>
      <c r="AW20">
        <f t="shared" si="28"/>
        <v>1681.0742999999998</v>
      </c>
      <c r="AX20">
        <f t="shared" si="29"/>
        <v>13.959461084322836</v>
      </c>
      <c r="AY20" t="e">
        <f t="shared" si="30"/>
        <v>#DIV/0!</v>
      </c>
      <c r="AZ20" t="e">
        <f t="shared" si="31"/>
        <v>#DIV/0!</v>
      </c>
      <c r="BA20">
        <f t="shared" si="32"/>
        <v>8.3038929833873718E-3</v>
      </c>
      <c r="BB20" t="e">
        <f t="shared" si="33"/>
        <v>#DIV/0!</v>
      </c>
      <c r="BC20" t="s">
        <v>344</v>
      </c>
      <c r="BD20">
        <v>0</v>
      </c>
      <c r="BE20">
        <f t="shared" si="34"/>
        <v>0</v>
      </c>
      <c r="BF20" t="e">
        <f t="shared" si="35"/>
        <v>#DIV/0!</v>
      </c>
      <c r="BG20" t="e">
        <f t="shared" si="36"/>
        <v>#DIV/0!</v>
      </c>
      <c r="BH20" t="e">
        <f t="shared" si="37"/>
        <v>#DIV/0!</v>
      </c>
      <c r="BI20" t="e">
        <f t="shared" si="38"/>
        <v>#DIV/0!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f t="shared" si="39"/>
        <v>1999.85</v>
      </c>
      <c r="CC20">
        <f t="shared" si="40"/>
        <v>1681.0742999999998</v>
      </c>
      <c r="CD20">
        <f t="shared" si="41"/>
        <v>0.84060019501462602</v>
      </c>
      <c r="CE20">
        <f t="shared" si="42"/>
        <v>0.19120039002925221</v>
      </c>
      <c r="CF20">
        <v>6</v>
      </c>
      <c r="CG20">
        <v>0.5</v>
      </c>
      <c r="CH20" t="s">
        <v>345</v>
      </c>
      <c r="CI20">
        <v>1566760854</v>
      </c>
      <c r="CJ20">
        <v>82.678399999999996</v>
      </c>
      <c r="CK20">
        <v>100.02200000000001</v>
      </c>
      <c r="CL20">
        <v>20.127300000000002</v>
      </c>
      <c r="CM20">
        <v>13.152699999999999</v>
      </c>
      <c r="CN20">
        <v>499.88799999999998</v>
      </c>
      <c r="CO20">
        <v>99.750699999999995</v>
      </c>
      <c r="CP20">
        <v>9.9486699999999997E-2</v>
      </c>
      <c r="CQ20">
        <v>27.1142</v>
      </c>
      <c r="CR20">
        <v>26.843299999999999</v>
      </c>
      <c r="CS20">
        <v>999.9</v>
      </c>
      <c r="CT20">
        <v>0</v>
      </c>
      <c r="CU20">
        <v>0</v>
      </c>
      <c r="CV20">
        <v>10073.1</v>
      </c>
      <c r="CW20">
        <v>0</v>
      </c>
      <c r="CX20">
        <v>360.29700000000003</v>
      </c>
      <c r="CY20">
        <v>-17.343699999999998</v>
      </c>
      <c r="CZ20">
        <v>84.3767</v>
      </c>
      <c r="DA20">
        <v>101.355</v>
      </c>
      <c r="DB20">
        <v>6.9745999999999997</v>
      </c>
      <c r="DC20">
        <v>82.392399999999995</v>
      </c>
      <c r="DD20">
        <v>100.02200000000001</v>
      </c>
      <c r="DE20">
        <v>19.996300000000002</v>
      </c>
      <c r="DF20">
        <v>13.152699999999999</v>
      </c>
      <c r="DG20">
        <v>2.0077099999999999</v>
      </c>
      <c r="DH20">
        <v>1.31199</v>
      </c>
      <c r="DI20">
        <v>17.505299999999998</v>
      </c>
      <c r="DJ20">
        <v>10.9369</v>
      </c>
      <c r="DK20">
        <v>1999.85</v>
      </c>
      <c r="DL20">
        <v>0.97999099999999995</v>
      </c>
      <c r="DM20">
        <v>2.0008499999999999E-2</v>
      </c>
      <c r="DN20">
        <v>0</v>
      </c>
      <c r="DO20">
        <v>1.6483000000000001</v>
      </c>
      <c r="DP20">
        <v>0</v>
      </c>
      <c r="DQ20">
        <v>16022.3</v>
      </c>
      <c r="DR20">
        <v>16151.3</v>
      </c>
      <c r="DS20">
        <v>44.186999999999998</v>
      </c>
      <c r="DT20">
        <v>45.125</v>
      </c>
      <c r="DU20">
        <v>44.875</v>
      </c>
      <c r="DV20">
        <v>43.561999999999998</v>
      </c>
      <c r="DW20">
        <v>43.311999999999998</v>
      </c>
      <c r="DX20">
        <v>1959.84</v>
      </c>
      <c r="DY20">
        <v>40.01</v>
      </c>
      <c r="DZ20">
        <v>0</v>
      </c>
      <c r="EA20">
        <v>1566760849.5999999</v>
      </c>
      <c r="EB20">
        <v>2.1455000000000002</v>
      </c>
      <c r="EC20">
        <v>-2.0572548492968998</v>
      </c>
      <c r="ED20">
        <v>-174.362744973833</v>
      </c>
      <c r="EE20">
        <v>16032.029411764701</v>
      </c>
      <c r="EF20">
        <v>10</v>
      </c>
      <c r="EG20">
        <v>1566760808</v>
      </c>
      <c r="EH20" t="s">
        <v>360</v>
      </c>
      <c r="EI20">
        <v>106</v>
      </c>
      <c r="EJ20">
        <v>0.28599999999999998</v>
      </c>
      <c r="EK20">
        <v>0.13100000000000001</v>
      </c>
      <c r="EL20">
        <v>100</v>
      </c>
      <c r="EM20">
        <v>13</v>
      </c>
      <c r="EN20">
        <v>0.06</v>
      </c>
      <c r="EO20">
        <v>0.02</v>
      </c>
      <c r="EP20">
        <v>13.770042812501</v>
      </c>
      <c r="EQ20">
        <v>0.94575965860473099</v>
      </c>
      <c r="ER20">
        <v>0.101779047572941</v>
      </c>
      <c r="ES20">
        <v>0</v>
      </c>
      <c r="ET20">
        <v>0.40568187783054799</v>
      </c>
      <c r="EU20">
        <v>3.0174771072734401E-2</v>
      </c>
      <c r="EV20">
        <v>3.2760932797594698E-3</v>
      </c>
      <c r="EW20">
        <v>1</v>
      </c>
      <c r="EX20">
        <v>1</v>
      </c>
      <c r="EY20">
        <v>2</v>
      </c>
      <c r="EZ20" t="s">
        <v>347</v>
      </c>
      <c r="FA20">
        <v>2.9492799999999999</v>
      </c>
      <c r="FB20">
        <v>2.72404</v>
      </c>
      <c r="FC20">
        <v>2.3967100000000002E-2</v>
      </c>
      <c r="FD20">
        <v>2.9462800000000001E-2</v>
      </c>
      <c r="FE20">
        <v>9.8154500000000006E-2</v>
      </c>
      <c r="FF20">
        <v>7.38346E-2</v>
      </c>
      <c r="FG20">
        <v>26019.200000000001</v>
      </c>
      <c r="FH20">
        <v>23620.799999999999</v>
      </c>
      <c r="FI20">
        <v>24567.7</v>
      </c>
      <c r="FJ20">
        <v>23368.6</v>
      </c>
      <c r="FK20">
        <v>30127.8</v>
      </c>
      <c r="FL20">
        <v>30128.7</v>
      </c>
      <c r="FM20">
        <v>34275.4</v>
      </c>
      <c r="FN20">
        <v>33449</v>
      </c>
      <c r="FO20">
        <v>1.99102</v>
      </c>
      <c r="FP20">
        <v>1.9782200000000001</v>
      </c>
      <c r="FQ20">
        <v>9.7584000000000004E-2</v>
      </c>
      <c r="FR20">
        <v>0</v>
      </c>
      <c r="FS20">
        <v>25.245000000000001</v>
      </c>
      <c r="FT20">
        <v>999.9</v>
      </c>
      <c r="FU20">
        <v>42.222999999999999</v>
      </c>
      <c r="FV20">
        <v>34.17</v>
      </c>
      <c r="FW20">
        <v>22.834199999999999</v>
      </c>
      <c r="FX20">
        <v>57.552399999999999</v>
      </c>
      <c r="FY20">
        <v>40.556899999999999</v>
      </c>
      <c r="FZ20">
        <v>1</v>
      </c>
      <c r="GA20">
        <v>0.126529</v>
      </c>
      <c r="GB20">
        <v>0.30709199999999998</v>
      </c>
      <c r="GC20">
        <v>20.4057</v>
      </c>
      <c r="GD20">
        <v>5.24709</v>
      </c>
      <c r="GE20">
        <v>12.0219</v>
      </c>
      <c r="GF20">
        <v>4.9577</v>
      </c>
      <c r="GG20">
        <v>3.3054299999999999</v>
      </c>
      <c r="GH20">
        <v>9999</v>
      </c>
      <c r="GI20">
        <v>463.4</v>
      </c>
      <c r="GJ20">
        <v>9999</v>
      </c>
      <c r="GK20">
        <v>9999</v>
      </c>
      <c r="GL20">
        <v>1.8686499999999999</v>
      </c>
      <c r="GM20">
        <v>1.8732200000000001</v>
      </c>
      <c r="GN20">
        <v>1.87601</v>
      </c>
      <c r="GO20">
        <v>1.87836</v>
      </c>
      <c r="GP20">
        <v>1.8707499999999999</v>
      </c>
      <c r="GQ20">
        <v>1.8725400000000001</v>
      </c>
      <c r="GR20">
        <v>1.8693500000000001</v>
      </c>
      <c r="GS20">
        <v>1.8736299999999999</v>
      </c>
      <c r="GT20" t="s">
        <v>348</v>
      </c>
      <c r="GU20" t="s">
        <v>19</v>
      </c>
      <c r="GV20" t="s">
        <v>19</v>
      </c>
      <c r="GW20" t="s">
        <v>19</v>
      </c>
      <c r="GX20" t="s">
        <v>349</v>
      </c>
      <c r="GY20" t="s">
        <v>350</v>
      </c>
      <c r="GZ20" t="s">
        <v>351</v>
      </c>
      <c r="HA20" t="s">
        <v>351</v>
      </c>
      <c r="HB20" t="s">
        <v>351</v>
      </c>
      <c r="HC20" t="s">
        <v>351</v>
      </c>
      <c r="HD20">
        <v>0</v>
      </c>
      <c r="HE20">
        <v>100</v>
      </c>
      <c r="HF20">
        <v>100</v>
      </c>
      <c r="HG20">
        <v>0.28599999999999998</v>
      </c>
      <c r="HH20">
        <v>0.13100000000000001</v>
      </c>
      <c r="HI20">
        <v>2</v>
      </c>
      <c r="HJ20">
        <v>508.904</v>
      </c>
      <c r="HK20">
        <v>492.733</v>
      </c>
      <c r="HL20">
        <v>25.293900000000001</v>
      </c>
      <c r="HM20">
        <v>29.0413</v>
      </c>
      <c r="HN20">
        <v>29.999300000000002</v>
      </c>
      <c r="HO20">
        <v>29.186299999999999</v>
      </c>
      <c r="HP20">
        <v>29.204499999999999</v>
      </c>
      <c r="HQ20">
        <v>7.5560499999999999</v>
      </c>
      <c r="HR20">
        <v>43.988900000000001</v>
      </c>
      <c r="HS20">
        <v>0</v>
      </c>
      <c r="HT20">
        <v>25.411899999999999</v>
      </c>
      <c r="HU20">
        <v>100</v>
      </c>
      <c r="HV20">
        <v>13.036799999999999</v>
      </c>
      <c r="HW20">
        <v>102.133</v>
      </c>
      <c r="HX20">
        <v>101.982</v>
      </c>
    </row>
    <row r="21" spans="1:232" x14ac:dyDescent="0.25">
      <c r="A21">
        <v>5</v>
      </c>
      <c r="B21">
        <v>1566760974.5</v>
      </c>
      <c r="C21">
        <v>547.5</v>
      </c>
      <c r="D21" t="s">
        <v>361</v>
      </c>
      <c r="E21" t="s">
        <v>362</v>
      </c>
      <c r="G21">
        <v>1566760974.5</v>
      </c>
      <c r="H21">
        <f t="shared" si="0"/>
        <v>6.9664617071840997E-3</v>
      </c>
      <c r="I21">
        <f t="shared" si="1"/>
        <v>0.72059184847715219</v>
      </c>
      <c r="J21">
        <f t="shared" si="2"/>
        <v>3.4104000000000001</v>
      </c>
      <c r="K21">
        <f t="shared" si="3"/>
        <v>0.75994518012223455</v>
      </c>
      <c r="L21">
        <f t="shared" si="4"/>
        <v>7.5873413604286274E-2</v>
      </c>
      <c r="M21">
        <f t="shared" si="5"/>
        <v>0.34049652070224001</v>
      </c>
      <c r="N21">
        <f t="shared" si="6"/>
        <v>0.48920001155960136</v>
      </c>
      <c r="O21">
        <f t="shared" si="7"/>
        <v>2.2557589855726423</v>
      </c>
      <c r="P21">
        <f t="shared" si="8"/>
        <v>0.43701103165018818</v>
      </c>
      <c r="Q21">
        <f t="shared" si="9"/>
        <v>0.27735546290601748</v>
      </c>
      <c r="R21">
        <f t="shared" si="10"/>
        <v>321.44009030167945</v>
      </c>
      <c r="S21">
        <f t="shared" si="11"/>
        <v>27.608765466198914</v>
      </c>
      <c r="T21">
        <f t="shared" si="12"/>
        <v>27.101800000000001</v>
      </c>
      <c r="U21">
        <f t="shared" si="13"/>
        <v>3.6006152932561521</v>
      </c>
      <c r="V21">
        <f t="shared" si="14"/>
        <v>55.726234688212763</v>
      </c>
      <c r="W21">
        <f t="shared" si="15"/>
        <v>2.0541113556403396</v>
      </c>
      <c r="X21">
        <f t="shared" si="16"/>
        <v>3.686075987608088</v>
      </c>
      <c r="Y21">
        <f t="shared" si="17"/>
        <v>1.5465039376158125</v>
      </c>
      <c r="Z21">
        <f t="shared" si="18"/>
        <v>-307.22096128681881</v>
      </c>
      <c r="AA21">
        <f t="shared" si="19"/>
        <v>48.681475115605721</v>
      </c>
      <c r="AB21">
        <f t="shared" si="20"/>
        <v>4.6715057855895497</v>
      </c>
      <c r="AC21">
        <f t="shared" si="21"/>
        <v>67.572109916055908</v>
      </c>
      <c r="AD21">
        <v>-4.1338967342548702E-2</v>
      </c>
      <c r="AE21">
        <v>4.6406612334452597E-2</v>
      </c>
      <c r="AF21">
        <v>3.4655221358976802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52626.74007080435</v>
      </c>
      <c r="AL21" t="s">
        <v>344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0</v>
      </c>
      <c r="AR21" t="s">
        <v>344</v>
      </c>
      <c r="AS21">
        <v>0</v>
      </c>
      <c r="AT21">
        <v>0</v>
      </c>
      <c r="AU21" t="e">
        <f t="shared" si="27"/>
        <v>#DIV/0!</v>
      </c>
      <c r="AV21">
        <v>0.5</v>
      </c>
      <c r="AW21">
        <f t="shared" si="28"/>
        <v>1681.1744999999999</v>
      </c>
      <c r="AX21">
        <f t="shared" si="29"/>
        <v>0.72059184847715219</v>
      </c>
      <c r="AY21" t="e">
        <f t="shared" si="30"/>
        <v>#DIV/0!</v>
      </c>
      <c r="AZ21" t="e">
        <f t="shared" si="31"/>
        <v>#DIV/0!</v>
      </c>
      <c r="BA21">
        <f t="shared" si="32"/>
        <v>4.2862406518606619E-4</v>
      </c>
      <c r="BB21" t="e">
        <f t="shared" si="33"/>
        <v>#DIV/0!</v>
      </c>
      <c r="BC21" t="s">
        <v>344</v>
      </c>
      <c r="BD21">
        <v>0</v>
      </c>
      <c r="BE21">
        <f t="shared" si="34"/>
        <v>0</v>
      </c>
      <c r="BF21" t="e">
        <f t="shared" si="35"/>
        <v>#DIV/0!</v>
      </c>
      <c r="BG21" t="e">
        <f t="shared" si="36"/>
        <v>#DIV/0!</v>
      </c>
      <c r="BH21" t="e">
        <f t="shared" si="37"/>
        <v>#DIV/0!</v>
      </c>
      <c r="BI21" t="e">
        <f t="shared" si="38"/>
        <v>#DIV/0!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f t="shared" si="39"/>
        <v>1999.97</v>
      </c>
      <c r="CC21">
        <f t="shared" si="40"/>
        <v>1681.1744999999999</v>
      </c>
      <c r="CD21">
        <f t="shared" si="41"/>
        <v>0.84059985899788492</v>
      </c>
      <c r="CE21">
        <f t="shared" si="42"/>
        <v>0.1911997179957699</v>
      </c>
      <c r="CF21">
        <v>6</v>
      </c>
      <c r="CG21">
        <v>0.5</v>
      </c>
      <c r="CH21" t="s">
        <v>345</v>
      </c>
      <c r="CI21">
        <v>1566760974.5</v>
      </c>
      <c r="CJ21">
        <v>3.4104000000000001</v>
      </c>
      <c r="CK21">
        <v>4.3036899999999996</v>
      </c>
      <c r="CL21">
        <v>20.573899999999998</v>
      </c>
      <c r="CM21">
        <v>12.3855</v>
      </c>
      <c r="CN21">
        <v>499.96100000000001</v>
      </c>
      <c r="CO21">
        <v>99.740799999999993</v>
      </c>
      <c r="CP21">
        <v>9.9840600000000002E-2</v>
      </c>
      <c r="CQ21">
        <v>27.502099999999999</v>
      </c>
      <c r="CR21">
        <v>27.101800000000001</v>
      </c>
      <c r="CS21">
        <v>999.9</v>
      </c>
      <c r="CT21">
        <v>0</v>
      </c>
      <c r="CU21">
        <v>0</v>
      </c>
      <c r="CV21">
        <v>9995</v>
      </c>
      <c r="CW21">
        <v>0</v>
      </c>
      <c r="CX21">
        <v>319.185</v>
      </c>
      <c r="CY21">
        <v>-0.89329099999999995</v>
      </c>
      <c r="CZ21">
        <v>3.48204</v>
      </c>
      <c r="DA21">
        <v>4.3576600000000001</v>
      </c>
      <c r="DB21">
        <v>8.1884499999999996</v>
      </c>
      <c r="DC21">
        <v>3.1013999999999999</v>
      </c>
      <c r="DD21">
        <v>4.3036899999999996</v>
      </c>
      <c r="DE21">
        <v>20.459900000000001</v>
      </c>
      <c r="DF21">
        <v>12.3855</v>
      </c>
      <c r="DG21">
        <v>2.05206</v>
      </c>
      <c r="DH21">
        <v>1.23533</v>
      </c>
      <c r="DI21">
        <v>17.851800000000001</v>
      </c>
      <c r="DJ21">
        <v>10.0343</v>
      </c>
      <c r="DK21">
        <v>1999.97</v>
      </c>
      <c r="DL21">
        <v>0.98000699999999996</v>
      </c>
      <c r="DM21">
        <v>1.9993500000000001E-2</v>
      </c>
      <c r="DN21">
        <v>0</v>
      </c>
      <c r="DO21">
        <v>1.9581</v>
      </c>
      <c r="DP21">
        <v>0</v>
      </c>
      <c r="DQ21">
        <v>18145.900000000001</v>
      </c>
      <c r="DR21">
        <v>16152.4</v>
      </c>
      <c r="DS21">
        <v>44.061999999999998</v>
      </c>
      <c r="DT21">
        <v>45</v>
      </c>
      <c r="DU21">
        <v>44.75</v>
      </c>
      <c r="DV21">
        <v>43.436999999999998</v>
      </c>
      <c r="DW21">
        <v>43.186999999999998</v>
      </c>
      <c r="DX21">
        <v>1959.98</v>
      </c>
      <c r="DY21">
        <v>39.99</v>
      </c>
      <c r="DZ21">
        <v>0</v>
      </c>
      <c r="EA21">
        <v>1566760970.2</v>
      </c>
      <c r="EB21">
        <v>2.13266470588235</v>
      </c>
      <c r="EC21">
        <v>0.67338233314554297</v>
      </c>
      <c r="ED21">
        <v>1961.0048970484099</v>
      </c>
      <c r="EE21">
        <v>18096.088235294101</v>
      </c>
      <c r="EF21">
        <v>10</v>
      </c>
      <c r="EG21">
        <v>1566760948</v>
      </c>
      <c r="EH21" t="s">
        <v>363</v>
      </c>
      <c r="EI21">
        <v>107</v>
      </c>
      <c r="EJ21">
        <v>0.309</v>
      </c>
      <c r="EK21">
        <v>0.114</v>
      </c>
      <c r="EL21">
        <v>4</v>
      </c>
      <c r="EM21">
        <v>13</v>
      </c>
      <c r="EN21">
        <v>0.35</v>
      </c>
      <c r="EO21">
        <v>0.01</v>
      </c>
      <c r="EP21">
        <v>0.59550221996831798</v>
      </c>
      <c r="EQ21">
        <v>1.20481085729167</v>
      </c>
      <c r="ER21">
        <v>0.14059626183229901</v>
      </c>
      <c r="ES21">
        <v>0</v>
      </c>
      <c r="ET21">
        <v>0.45768875029254602</v>
      </c>
      <c r="EU21">
        <v>0.416143424843055</v>
      </c>
      <c r="EV21">
        <v>5.6365784432905602E-2</v>
      </c>
      <c r="EW21">
        <v>0</v>
      </c>
      <c r="EX21">
        <v>0</v>
      </c>
      <c r="EY21">
        <v>2</v>
      </c>
      <c r="EZ21" t="s">
        <v>364</v>
      </c>
      <c r="FA21">
        <v>2.9496799999999999</v>
      </c>
      <c r="FB21">
        <v>2.7237100000000001</v>
      </c>
      <c r="FC21">
        <v>9.1563099999999998E-4</v>
      </c>
      <c r="FD21">
        <v>1.2979000000000001E-3</v>
      </c>
      <c r="FE21">
        <v>9.9814600000000003E-2</v>
      </c>
      <c r="FF21">
        <v>7.0625800000000002E-2</v>
      </c>
      <c r="FG21">
        <v>26645.5</v>
      </c>
      <c r="FH21">
        <v>24314.7</v>
      </c>
      <c r="FI21">
        <v>24577.8</v>
      </c>
      <c r="FJ21">
        <v>23376.1</v>
      </c>
      <c r="FK21">
        <v>30083.3</v>
      </c>
      <c r="FL21">
        <v>30243</v>
      </c>
      <c r="FM21">
        <v>34288.9</v>
      </c>
      <c r="FN21">
        <v>33460</v>
      </c>
      <c r="FO21">
        <v>1.9938</v>
      </c>
      <c r="FP21">
        <v>1.9796</v>
      </c>
      <c r="FQ21">
        <v>9.9226800000000004E-2</v>
      </c>
      <c r="FR21">
        <v>0</v>
      </c>
      <c r="FS21">
        <v>25.4772</v>
      </c>
      <c r="FT21">
        <v>999.9</v>
      </c>
      <c r="FU21">
        <v>42.155999999999999</v>
      </c>
      <c r="FV21">
        <v>34.119999999999997</v>
      </c>
      <c r="FW21">
        <v>22.7333</v>
      </c>
      <c r="FX21">
        <v>57.162399999999998</v>
      </c>
      <c r="FY21">
        <v>40.677100000000003</v>
      </c>
      <c r="FZ21">
        <v>1</v>
      </c>
      <c r="GA21">
        <v>0.11265500000000001</v>
      </c>
      <c r="GB21">
        <v>1.1435900000000001</v>
      </c>
      <c r="GC21">
        <v>20.4011</v>
      </c>
      <c r="GD21">
        <v>5.2464899999999997</v>
      </c>
      <c r="GE21">
        <v>12.0221</v>
      </c>
      <c r="GF21">
        <v>4.9573499999999999</v>
      </c>
      <c r="GG21">
        <v>3.3053499999999998</v>
      </c>
      <c r="GH21">
        <v>9999</v>
      </c>
      <c r="GI21">
        <v>463.4</v>
      </c>
      <c r="GJ21">
        <v>9999</v>
      </c>
      <c r="GK21">
        <v>9999</v>
      </c>
      <c r="GL21">
        <v>1.8687100000000001</v>
      </c>
      <c r="GM21">
        <v>1.8732500000000001</v>
      </c>
      <c r="GN21">
        <v>1.8760600000000001</v>
      </c>
      <c r="GO21">
        <v>1.87836</v>
      </c>
      <c r="GP21">
        <v>1.8708</v>
      </c>
      <c r="GQ21">
        <v>1.87256</v>
      </c>
      <c r="GR21">
        <v>1.86937</v>
      </c>
      <c r="GS21">
        <v>1.8736299999999999</v>
      </c>
      <c r="GT21" t="s">
        <v>348</v>
      </c>
      <c r="GU21" t="s">
        <v>19</v>
      </c>
      <c r="GV21" t="s">
        <v>19</v>
      </c>
      <c r="GW21" t="s">
        <v>19</v>
      </c>
      <c r="GX21" t="s">
        <v>349</v>
      </c>
      <c r="GY21" t="s">
        <v>350</v>
      </c>
      <c r="GZ21" t="s">
        <v>351</v>
      </c>
      <c r="HA21" t="s">
        <v>351</v>
      </c>
      <c r="HB21" t="s">
        <v>351</v>
      </c>
      <c r="HC21" t="s">
        <v>351</v>
      </c>
      <c r="HD21">
        <v>0</v>
      </c>
      <c r="HE21">
        <v>100</v>
      </c>
      <c r="HF21">
        <v>100</v>
      </c>
      <c r="HG21">
        <v>0.309</v>
      </c>
      <c r="HH21">
        <v>0.114</v>
      </c>
      <c r="HI21">
        <v>2</v>
      </c>
      <c r="HJ21">
        <v>509.21300000000002</v>
      </c>
      <c r="HK21">
        <v>492.12299999999999</v>
      </c>
      <c r="HL21">
        <v>25.360399999999998</v>
      </c>
      <c r="HM21">
        <v>28.8399</v>
      </c>
      <c r="HN21">
        <v>29.9998</v>
      </c>
      <c r="HO21">
        <v>29.010300000000001</v>
      </c>
      <c r="HP21">
        <v>29.026700000000002</v>
      </c>
      <c r="HQ21">
        <v>0</v>
      </c>
      <c r="HR21">
        <v>46.842399999999998</v>
      </c>
      <c r="HS21">
        <v>0</v>
      </c>
      <c r="HT21">
        <v>25.262599999999999</v>
      </c>
      <c r="HU21">
        <v>0</v>
      </c>
      <c r="HV21">
        <v>12.2563</v>
      </c>
      <c r="HW21">
        <v>102.17400000000001</v>
      </c>
      <c r="HX21">
        <v>102.015</v>
      </c>
    </row>
    <row r="22" spans="1:232" x14ac:dyDescent="0.25">
      <c r="A22">
        <v>7</v>
      </c>
      <c r="B22">
        <v>1566761250.5</v>
      </c>
      <c r="C22">
        <v>823.5</v>
      </c>
      <c r="D22" t="s">
        <v>365</v>
      </c>
      <c r="E22" t="s">
        <v>366</v>
      </c>
      <c r="G22">
        <v>1566761250.5</v>
      </c>
      <c r="H22">
        <f t="shared" si="0"/>
        <v>5.5577683835608726E-3</v>
      </c>
      <c r="I22">
        <f t="shared" si="1"/>
        <v>34.869071268055528</v>
      </c>
      <c r="J22">
        <f t="shared" si="2"/>
        <v>355.80399999999997</v>
      </c>
      <c r="K22">
        <f t="shared" si="3"/>
        <v>182.35415587416907</v>
      </c>
      <c r="L22">
        <f t="shared" si="4"/>
        <v>18.206555671645791</v>
      </c>
      <c r="M22">
        <f t="shared" si="5"/>
        <v>35.524089391547996</v>
      </c>
      <c r="N22">
        <f t="shared" si="6"/>
        <v>0.36083205123641043</v>
      </c>
      <c r="O22">
        <f t="shared" si="7"/>
        <v>2.2551979596235761</v>
      </c>
      <c r="P22">
        <f t="shared" si="8"/>
        <v>0.33155603556800201</v>
      </c>
      <c r="Q22">
        <f t="shared" si="9"/>
        <v>0.20965455831549168</v>
      </c>
      <c r="R22">
        <f t="shared" si="10"/>
        <v>321.46355764085473</v>
      </c>
      <c r="S22">
        <f t="shared" si="11"/>
        <v>27.349156819564072</v>
      </c>
      <c r="T22">
        <f t="shared" si="12"/>
        <v>26.906099999999999</v>
      </c>
      <c r="U22">
        <f t="shared" si="13"/>
        <v>3.5594681496896672</v>
      </c>
      <c r="V22">
        <f t="shared" si="14"/>
        <v>54.691779653000324</v>
      </c>
      <c r="W22">
        <f t="shared" si="15"/>
        <v>1.9318777059077998</v>
      </c>
      <c r="X22">
        <f t="shared" si="16"/>
        <v>3.532299951043592</v>
      </c>
      <c r="Y22">
        <f t="shared" si="17"/>
        <v>1.6275904437818673</v>
      </c>
      <c r="Z22">
        <f t="shared" si="18"/>
        <v>-245.09758571503448</v>
      </c>
      <c r="AA22">
        <f t="shared" si="19"/>
        <v>-15.842164881618974</v>
      </c>
      <c r="AB22">
        <f t="shared" si="20"/>
        <v>-1.5136097723302908</v>
      </c>
      <c r="AC22">
        <f t="shared" si="21"/>
        <v>59.010197271870965</v>
      </c>
      <c r="AD22">
        <v>-4.1323830352477497E-2</v>
      </c>
      <c r="AE22">
        <v>4.63896197370244E-2</v>
      </c>
      <c r="AF22">
        <v>3.4645181338906199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52735.733369708156</v>
      </c>
      <c r="AL22" t="s">
        <v>344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0</v>
      </c>
      <c r="AR22" t="s">
        <v>344</v>
      </c>
      <c r="AS22">
        <v>0</v>
      </c>
      <c r="AT22">
        <v>0</v>
      </c>
      <c r="AU22" t="e">
        <f t="shared" si="27"/>
        <v>#DIV/0!</v>
      </c>
      <c r="AV22">
        <v>0.5</v>
      </c>
      <c r="AW22">
        <f t="shared" si="28"/>
        <v>1681.2927</v>
      </c>
      <c r="AX22">
        <f t="shared" si="29"/>
        <v>34.869071268055528</v>
      </c>
      <c r="AY22" t="e">
        <f t="shared" si="30"/>
        <v>#DIV/0!</v>
      </c>
      <c r="AZ22" t="e">
        <f t="shared" si="31"/>
        <v>#DIV/0!</v>
      </c>
      <c r="BA22">
        <f t="shared" si="32"/>
        <v>2.0739441304928958E-2</v>
      </c>
      <c r="BB22" t="e">
        <f t="shared" si="33"/>
        <v>#DIV/0!</v>
      </c>
      <c r="BC22" t="s">
        <v>344</v>
      </c>
      <c r="BD22">
        <v>0</v>
      </c>
      <c r="BE22">
        <f t="shared" si="34"/>
        <v>0</v>
      </c>
      <c r="BF22" t="e">
        <f t="shared" si="35"/>
        <v>#DIV/0!</v>
      </c>
      <c r="BG22" t="e">
        <f t="shared" si="36"/>
        <v>#DIV/0!</v>
      </c>
      <c r="BH22" t="e">
        <f t="shared" si="37"/>
        <v>#DIV/0!</v>
      </c>
      <c r="BI22" t="e">
        <f t="shared" si="38"/>
        <v>#DIV/0!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f t="shared" si="39"/>
        <v>2000.11</v>
      </c>
      <c r="CC22">
        <f t="shared" si="40"/>
        <v>1681.2927</v>
      </c>
      <c r="CD22">
        <f t="shared" si="41"/>
        <v>0.8406001169935654</v>
      </c>
      <c r="CE22">
        <f t="shared" si="42"/>
        <v>0.19120023398713071</v>
      </c>
      <c r="CF22">
        <v>6</v>
      </c>
      <c r="CG22">
        <v>0.5</v>
      </c>
      <c r="CH22" t="s">
        <v>345</v>
      </c>
      <c r="CI22">
        <v>1566761250.5</v>
      </c>
      <c r="CJ22">
        <v>355.80399999999997</v>
      </c>
      <c r="CK22">
        <v>400.01799999999997</v>
      </c>
      <c r="CL22">
        <v>19.349399999999999</v>
      </c>
      <c r="CM22">
        <v>12.8094</v>
      </c>
      <c r="CN22">
        <v>500.02100000000002</v>
      </c>
      <c r="CO22">
        <v>99.741699999999994</v>
      </c>
      <c r="CP22">
        <v>0.100037</v>
      </c>
      <c r="CQ22">
        <v>26.7758</v>
      </c>
      <c r="CR22">
        <v>26.906099999999999</v>
      </c>
      <c r="CS22">
        <v>999.9</v>
      </c>
      <c r="CT22">
        <v>0</v>
      </c>
      <c r="CU22">
        <v>0</v>
      </c>
      <c r="CV22">
        <v>9991.25</v>
      </c>
      <c r="CW22">
        <v>0</v>
      </c>
      <c r="CX22">
        <v>363.48200000000003</v>
      </c>
      <c r="CY22">
        <v>-44.213299999999997</v>
      </c>
      <c r="CZ22">
        <v>362.82499999999999</v>
      </c>
      <c r="DA22">
        <v>405.20800000000003</v>
      </c>
      <c r="DB22">
        <v>6.5399399999999996</v>
      </c>
      <c r="DC22">
        <v>354.55099999999999</v>
      </c>
      <c r="DD22">
        <v>400.01799999999997</v>
      </c>
      <c r="DE22">
        <v>19.227399999999999</v>
      </c>
      <c r="DF22">
        <v>12.8094</v>
      </c>
      <c r="DG22">
        <v>1.92994</v>
      </c>
      <c r="DH22">
        <v>1.27763</v>
      </c>
      <c r="DI22">
        <v>16.8809</v>
      </c>
      <c r="DJ22">
        <v>10.5383</v>
      </c>
      <c r="DK22">
        <v>2000.11</v>
      </c>
      <c r="DL22">
        <v>0.97999400000000003</v>
      </c>
      <c r="DM22">
        <v>2.0005599999999998E-2</v>
      </c>
      <c r="DN22">
        <v>0</v>
      </c>
      <c r="DO22">
        <v>2.6894999999999998</v>
      </c>
      <c r="DP22">
        <v>0</v>
      </c>
      <c r="DQ22">
        <v>15849.7</v>
      </c>
      <c r="DR22">
        <v>16153.5</v>
      </c>
      <c r="DS22">
        <v>44.5</v>
      </c>
      <c r="DT22">
        <v>45.875</v>
      </c>
      <c r="DU22">
        <v>45.186999999999998</v>
      </c>
      <c r="DV22">
        <v>44.125</v>
      </c>
      <c r="DW22">
        <v>43.625</v>
      </c>
      <c r="DX22">
        <v>1960.1</v>
      </c>
      <c r="DY22">
        <v>40.01</v>
      </c>
      <c r="DZ22">
        <v>0</v>
      </c>
      <c r="EA22">
        <v>1566761246.2</v>
      </c>
      <c r="EB22">
        <v>2.2110823529411801</v>
      </c>
      <c r="EC22">
        <v>1.33029412158636</v>
      </c>
      <c r="ED22">
        <v>-34.166666858970302</v>
      </c>
      <c r="EE22">
        <v>15860.8764705882</v>
      </c>
      <c r="EF22">
        <v>10</v>
      </c>
      <c r="EG22">
        <v>1566761198.5</v>
      </c>
      <c r="EH22" t="s">
        <v>367</v>
      </c>
      <c r="EI22">
        <v>109</v>
      </c>
      <c r="EJ22">
        <v>1.2529999999999999</v>
      </c>
      <c r="EK22">
        <v>0.122</v>
      </c>
      <c r="EL22">
        <v>400</v>
      </c>
      <c r="EM22">
        <v>12</v>
      </c>
      <c r="EN22">
        <v>0.04</v>
      </c>
      <c r="EO22">
        <v>0.01</v>
      </c>
      <c r="EP22">
        <v>34.704239495010398</v>
      </c>
      <c r="EQ22">
        <v>0.86757627605079402</v>
      </c>
      <c r="ER22">
        <v>9.5807425729280402E-2</v>
      </c>
      <c r="ES22">
        <v>0</v>
      </c>
      <c r="ET22">
        <v>0.37216768947821799</v>
      </c>
      <c r="EU22">
        <v>-5.5917089157504797E-2</v>
      </c>
      <c r="EV22">
        <v>5.92312612617604E-3</v>
      </c>
      <c r="EW22">
        <v>1</v>
      </c>
      <c r="EX22">
        <v>1</v>
      </c>
      <c r="EY22">
        <v>2</v>
      </c>
      <c r="EZ22" t="s">
        <v>347</v>
      </c>
      <c r="FA22">
        <v>2.94956</v>
      </c>
      <c r="FB22">
        <v>2.7238699999999998</v>
      </c>
      <c r="FC22">
        <v>8.9069400000000007E-2</v>
      </c>
      <c r="FD22">
        <v>9.9327499999999999E-2</v>
      </c>
      <c r="FE22">
        <v>9.5430600000000004E-2</v>
      </c>
      <c r="FF22">
        <v>7.2405600000000001E-2</v>
      </c>
      <c r="FG22">
        <v>24279.200000000001</v>
      </c>
      <c r="FH22">
        <v>21914.9</v>
      </c>
      <c r="FI22">
        <v>24563.3</v>
      </c>
      <c r="FJ22">
        <v>23362.9</v>
      </c>
      <c r="FK22">
        <v>30214.799999999999</v>
      </c>
      <c r="FL22">
        <v>30168.5</v>
      </c>
      <c r="FM22">
        <v>34269.5</v>
      </c>
      <c r="FN22">
        <v>33440.9</v>
      </c>
      <c r="FO22">
        <v>1.9889699999999999</v>
      </c>
      <c r="FP22">
        <v>1.97862</v>
      </c>
      <c r="FQ22">
        <v>2.8148300000000001E-2</v>
      </c>
      <c r="FR22">
        <v>0</v>
      </c>
      <c r="FS22">
        <v>26.445499999999999</v>
      </c>
      <c r="FT22">
        <v>999.9</v>
      </c>
      <c r="FU22">
        <v>42.204999999999998</v>
      </c>
      <c r="FV22">
        <v>34.08</v>
      </c>
      <c r="FW22">
        <v>22.708200000000001</v>
      </c>
      <c r="FX22">
        <v>60.252400000000002</v>
      </c>
      <c r="FY22">
        <v>40.448700000000002</v>
      </c>
      <c r="FZ22">
        <v>1</v>
      </c>
      <c r="GA22">
        <v>0.13480400000000001</v>
      </c>
      <c r="GB22">
        <v>1.91256</v>
      </c>
      <c r="GC22">
        <v>20.393799999999999</v>
      </c>
      <c r="GD22">
        <v>5.2469400000000004</v>
      </c>
      <c r="GE22">
        <v>12.022399999999999</v>
      </c>
      <c r="GF22">
        <v>4.9577499999999999</v>
      </c>
      <c r="GG22">
        <v>3.30558</v>
      </c>
      <c r="GH22">
        <v>9999</v>
      </c>
      <c r="GI22">
        <v>463.5</v>
      </c>
      <c r="GJ22">
        <v>9999</v>
      </c>
      <c r="GK22">
        <v>9999</v>
      </c>
      <c r="GL22">
        <v>1.86859</v>
      </c>
      <c r="GM22">
        <v>1.8731800000000001</v>
      </c>
      <c r="GN22">
        <v>1.87599</v>
      </c>
      <c r="GO22">
        <v>1.87835</v>
      </c>
      <c r="GP22">
        <v>1.8707400000000001</v>
      </c>
      <c r="GQ22">
        <v>1.87252</v>
      </c>
      <c r="GR22">
        <v>1.8693500000000001</v>
      </c>
      <c r="GS22">
        <v>1.8736299999999999</v>
      </c>
      <c r="GT22" t="s">
        <v>348</v>
      </c>
      <c r="GU22" t="s">
        <v>19</v>
      </c>
      <c r="GV22" t="s">
        <v>19</v>
      </c>
      <c r="GW22" t="s">
        <v>19</v>
      </c>
      <c r="GX22" t="s">
        <v>349</v>
      </c>
      <c r="GY22" t="s">
        <v>350</v>
      </c>
      <c r="GZ22" t="s">
        <v>351</v>
      </c>
      <c r="HA22" t="s">
        <v>351</v>
      </c>
      <c r="HB22" t="s">
        <v>351</v>
      </c>
      <c r="HC22" t="s">
        <v>351</v>
      </c>
      <c r="HD22">
        <v>0</v>
      </c>
      <c r="HE22">
        <v>100</v>
      </c>
      <c r="HF22">
        <v>100</v>
      </c>
      <c r="HG22">
        <v>1.2529999999999999</v>
      </c>
      <c r="HH22">
        <v>0.122</v>
      </c>
      <c r="HI22">
        <v>2</v>
      </c>
      <c r="HJ22">
        <v>506.94499999999999</v>
      </c>
      <c r="HK22">
        <v>492.27800000000002</v>
      </c>
      <c r="HL22">
        <v>23.722200000000001</v>
      </c>
      <c r="HM22">
        <v>29.096499999999999</v>
      </c>
      <c r="HN22">
        <v>30.000499999999999</v>
      </c>
      <c r="HO22">
        <v>29.106000000000002</v>
      </c>
      <c r="HP22">
        <v>29.1204</v>
      </c>
      <c r="HQ22">
        <v>20.820900000000002</v>
      </c>
      <c r="HR22">
        <v>44.0824</v>
      </c>
      <c r="HS22">
        <v>0</v>
      </c>
      <c r="HT22">
        <v>23.776299999999999</v>
      </c>
      <c r="HU22">
        <v>400</v>
      </c>
      <c r="HV22">
        <v>12.977</v>
      </c>
      <c r="HW22">
        <v>102.11499999999999</v>
      </c>
      <c r="HX22">
        <v>101.95699999999999</v>
      </c>
    </row>
    <row r="23" spans="1:232" x14ac:dyDescent="0.25">
      <c r="A23">
        <v>8</v>
      </c>
      <c r="B23">
        <v>1566761325</v>
      </c>
      <c r="C23">
        <v>898</v>
      </c>
      <c r="D23" t="s">
        <v>368</v>
      </c>
      <c r="E23" t="s">
        <v>369</v>
      </c>
      <c r="G23">
        <v>1566761325</v>
      </c>
      <c r="H23">
        <f t="shared" si="0"/>
        <v>4.5822887232099237E-3</v>
      </c>
      <c r="I23">
        <f t="shared" si="1"/>
        <v>36.473492457135883</v>
      </c>
      <c r="J23">
        <f t="shared" si="2"/>
        <v>453.637</v>
      </c>
      <c r="K23">
        <f t="shared" si="3"/>
        <v>229.64143741220053</v>
      </c>
      <c r="L23">
        <f t="shared" si="4"/>
        <v>22.927805463877096</v>
      </c>
      <c r="M23">
        <f t="shared" si="5"/>
        <v>45.2919168440296</v>
      </c>
      <c r="N23">
        <f t="shared" si="6"/>
        <v>0.28812989556043778</v>
      </c>
      <c r="O23">
        <f t="shared" si="7"/>
        <v>2.2578901806017129</v>
      </c>
      <c r="P23">
        <f t="shared" si="8"/>
        <v>0.2691509650420626</v>
      </c>
      <c r="Q23">
        <f t="shared" si="9"/>
        <v>0.16982024803062321</v>
      </c>
      <c r="R23">
        <f t="shared" si="10"/>
        <v>321.44121374170112</v>
      </c>
      <c r="S23">
        <f t="shared" si="11"/>
        <v>27.712565749108858</v>
      </c>
      <c r="T23">
        <f t="shared" si="12"/>
        <v>26.950800000000001</v>
      </c>
      <c r="U23">
        <f t="shared" si="13"/>
        <v>3.5688302525391276</v>
      </c>
      <c r="V23">
        <f t="shared" si="14"/>
        <v>54.10162842916003</v>
      </c>
      <c r="W23">
        <f t="shared" si="15"/>
        <v>1.9157137853500001</v>
      </c>
      <c r="X23">
        <f t="shared" si="16"/>
        <v>3.5409540174163352</v>
      </c>
      <c r="Y23">
        <f t="shared" si="17"/>
        <v>1.6531164671891274</v>
      </c>
      <c r="Z23">
        <f t="shared" si="18"/>
        <v>-202.07893269355765</v>
      </c>
      <c r="AA23">
        <f t="shared" si="19"/>
        <v>-16.238431880574591</v>
      </c>
      <c r="AB23">
        <f t="shared" si="20"/>
        <v>-1.5502895579737119</v>
      </c>
      <c r="AC23">
        <f t="shared" si="21"/>
        <v>101.57355960959516</v>
      </c>
      <c r="AD23">
        <v>-4.1396500195469497E-2</v>
      </c>
      <c r="AE23">
        <v>4.64711980020108E-2</v>
      </c>
      <c r="AF23">
        <v>3.4693369996265502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52817.352707458616</v>
      </c>
      <c r="AL23" t="s">
        <v>344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0</v>
      </c>
      <c r="AR23" t="s">
        <v>344</v>
      </c>
      <c r="AS23">
        <v>0</v>
      </c>
      <c r="AT23">
        <v>0</v>
      </c>
      <c r="AU23" t="e">
        <f t="shared" si="27"/>
        <v>#DIV/0!</v>
      </c>
      <c r="AV23">
        <v>0.5</v>
      </c>
      <c r="AW23">
        <f t="shared" si="28"/>
        <v>1681.1750999999999</v>
      </c>
      <c r="AX23">
        <f t="shared" si="29"/>
        <v>36.473492457135883</v>
      </c>
      <c r="AY23" t="e">
        <f t="shared" si="30"/>
        <v>#DIV/0!</v>
      </c>
      <c r="AZ23" t="e">
        <f t="shared" si="31"/>
        <v>#DIV/0!</v>
      </c>
      <c r="BA23">
        <f t="shared" si="32"/>
        <v>2.1695237133321738E-2</v>
      </c>
      <c r="BB23" t="e">
        <f t="shared" si="33"/>
        <v>#DIV/0!</v>
      </c>
      <c r="BC23" t="s">
        <v>344</v>
      </c>
      <c r="BD23">
        <v>0</v>
      </c>
      <c r="BE23">
        <f t="shared" si="34"/>
        <v>0</v>
      </c>
      <c r="BF23" t="e">
        <f t="shared" si="35"/>
        <v>#DIV/0!</v>
      </c>
      <c r="BG23" t="e">
        <f t="shared" si="36"/>
        <v>#DIV/0!</v>
      </c>
      <c r="BH23" t="e">
        <f t="shared" si="37"/>
        <v>#DIV/0!</v>
      </c>
      <c r="BI23" t="e">
        <f t="shared" si="38"/>
        <v>#DIV/0!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f t="shared" si="39"/>
        <v>1999.97</v>
      </c>
      <c r="CC23">
        <f t="shared" si="40"/>
        <v>1681.1750999999999</v>
      </c>
      <c r="CD23">
        <f t="shared" si="41"/>
        <v>0.84060015900238494</v>
      </c>
      <c r="CE23">
        <f t="shared" si="42"/>
        <v>0.19120031800477008</v>
      </c>
      <c r="CF23">
        <v>6</v>
      </c>
      <c r="CG23">
        <v>0.5</v>
      </c>
      <c r="CH23" t="s">
        <v>345</v>
      </c>
      <c r="CI23">
        <v>1566761325</v>
      </c>
      <c r="CJ23">
        <v>453.637</v>
      </c>
      <c r="CK23">
        <v>499.89499999999998</v>
      </c>
      <c r="CL23">
        <v>19.1875</v>
      </c>
      <c r="CM23">
        <v>13.7948</v>
      </c>
      <c r="CN23">
        <v>500.05</v>
      </c>
      <c r="CO23">
        <v>99.741900000000001</v>
      </c>
      <c r="CP23">
        <v>9.98608E-2</v>
      </c>
      <c r="CQ23">
        <v>26.817399999999999</v>
      </c>
      <c r="CR23">
        <v>26.950800000000001</v>
      </c>
      <c r="CS23">
        <v>999.9</v>
      </c>
      <c r="CT23">
        <v>0</v>
      </c>
      <c r="CU23">
        <v>0</v>
      </c>
      <c r="CV23">
        <v>10008.799999999999</v>
      </c>
      <c r="CW23">
        <v>0</v>
      </c>
      <c r="CX23">
        <v>497.73399999999998</v>
      </c>
      <c r="CY23">
        <v>-46.441400000000002</v>
      </c>
      <c r="CZ23">
        <v>462.30700000000002</v>
      </c>
      <c r="DA23">
        <v>506.887</v>
      </c>
      <c r="DB23">
        <v>5.3576600000000001</v>
      </c>
      <c r="DC23">
        <v>452.2</v>
      </c>
      <c r="DD23">
        <v>499.89499999999998</v>
      </c>
      <c r="DE23">
        <v>19.0305</v>
      </c>
      <c r="DF23">
        <v>13.7948</v>
      </c>
      <c r="DG23">
        <v>1.91031</v>
      </c>
      <c r="DH23">
        <v>1.37592</v>
      </c>
      <c r="DI23">
        <v>16.719899999999999</v>
      </c>
      <c r="DJ23">
        <v>11.6549</v>
      </c>
      <c r="DK23">
        <v>1999.97</v>
      </c>
      <c r="DL23">
        <v>0.97999400000000003</v>
      </c>
      <c r="DM23">
        <v>2.0005599999999998E-2</v>
      </c>
      <c r="DN23">
        <v>0</v>
      </c>
      <c r="DO23">
        <v>2.3561000000000001</v>
      </c>
      <c r="DP23">
        <v>0</v>
      </c>
      <c r="DQ23">
        <v>15977.5</v>
      </c>
      <c r="DR23">
        <v>16152.4</v>
      </c>
      <c r="DS23">
        <v>44.5</v>
      </c>
      <c r="DT23">
        <v>45.686999999999998</v>
      </c>
      <c r="DU23">
        <v>45.186999999999998</v>
      </c>
      <c r="DV23">
        <v>44.061999999999998</v>
      </c>
      <c r="DW23">
        <v>43.561999999999998</v>
      </c>
      <c r="DX23">
        <v>1959.96</v>
      </c>
      <c r="DY23">
        <v>40.01</v>
      </c>
      <c r="DZ23">
        <v>0</v>
      </c>
      <c r="EA23">
        <v>1566761320.5999999</v>
      </c>
      <c r="EB23">
        <v>2.26754705882353</v>
      </c>
      <c r="EC23">
        <v>-0.80181373139152001</v>
      </c>
      <c r="ED23">
        <v>-1018.5784314001201</v>
      </c>
      <c r="EE23">
        <v>16060.576470588199</v>
      </c>
      <c r="EF23">
        <v>10</v>
      </c>
      <c r="EG23">
        <v>1566761352</v>
      </c>
      <c r="EH23" t="s">
        <v>370</v>
      </c>
      <c r="EI23">
        <v>110</v>
      </c>
      <c r="EJ23">
        <v>1.4370000000000001</v>
      </c>
      <c r="EK23">
        <v>0.157</v>
      </c>
      <c r="EL23">
        <v>500</v>
      </c>
      <c r="EM23">
        <v>14</v>
      </c>
      <c r="EN23">
        <v>0.03</v>
      </c>
      <c r="EO23">
        <v>0.02</v>
      </c>
      <c r="EP23">
        <v>36.711242175647797</v>
      </c>
      <c r="EQ23">
        <v>-0.25684912348364503</v>
      </c>
      <c r="ER23">
        <v>4.1581790337927499E-2</v>
      </c>
      <c r="ES23">
        <v>1</v>
      </c>
      <c r="ET23">
        <v>0.29761360036953799</v>
      </c>
      <c r="EU23">
        <v>-6.8962242270486293E-2</v>
      </c>
      <c r="EV23">
        <v>7.3121468197339598E-3</v>
      </c>
      <c r="EW23">
        <v>1</v>
      </c>
      <c r="EX23">
        <v>2</v>
      </c>
      <c r="EY23">
        <v>2</v>
      </c>
      <c r="EZ23" t="s">
        <v>371</v>
      </c>
      <c r="FA23">
        <v>2.9495800000000001</v>
      </c>
      <c r="FB23">
        <v>2.7238500000000001</v>
      </c>
      <c r="FC23">
        <v>0.107451</v>
      </c>
      <c r="FD23">
        <v>0.117395</v>
      </c>
      <c r="FE23">
        <v>9.4714199999999998E-2</v>
      </c>
      <c r="FF23">
        <v>7.64875E-2</v>
      </c>
      <c r="FG23">
        <v>23786.5</v>
      </c>
      <c r="FH23">
        <v>21473.599999999999</v>
      </c>
      <c r="FI23">
        <v>24560.7</v>
      </c>
      <c r="FJ23">
        <v>23361.3</v>
      </c>
      <c r="FK23">
        <v>30236</v>
      </c>
      <c r="FL23">
        <v>30033</v>
      </c>
      <c r="FM23">
        <v>34265.9</v>
      </c>
      <c r="FN23">
        <v>33438</v>
      </c>
      <c r="FO23">
        <v>1.9894799999999999</v>
      </c>
      <c r="FP23">
        <v>1.9796</v>
      </c>
      <c r="FQ23">
        <v>6.96108E-2</v>
      </c>
      <c r="FR23">
        <v>0</v>
      </c>
      <c r="FS23">
        <v>25.811199999999999</v>
      </c>
      <c r="FT23">
        <v>999.9</v>
      </c>
      <c r="FU23">
        <v>42.18</v>
      </c>
      <c r="FV23">
        <v>34.049999999999997</v>
      </c>
      <c r="FW23">
        <v>22.658300000000001</v>
      </c>
      <c r="FX23">
        <v>59.892400000000002</v>
      </c>
      <c r="FY23">
        <v>40.372599999999998</v>
      </c>
      <c r="FZ23">
        <v>1</v>
      </c>
      <c r="GA23">
        <v>0.13642499999999999</v>
      </c>
      <c r="GB23">
        <v>0.87495599999999996</v>
      </c>
      <c r="GC23">
        <v>20.402999999999999</v>
      </c>
      <c r="GD23">
        <v>5.24709</v>
      </c>
      <c r="GE23">
        <v>12.0221</v>
      </c>
      <c r="GF23">
        <v>4.9577</v>
      </c>
      <c r="GG23">
        <v>3.30565</v>
      </c>
      <c r="GH23">
        <v>9999</v>
      </c>
      <c r="GI23">
        <v>463.5</v>
      </c>
      <c r="GJ23">
        <v>9999</v>
      </c>
      <c r="GK23">
        <v>9999</v>
      </c>
      <c r="GL23">
        <v>1.8686100000000001</v>
      </c>
      <c r="GM23">
        <v>1.8731800000000001</v>
      </c>
      <c r="GN23">
        <v>1.87601</v>
      </c>
      <c r="GO23">
        <v>1.87836</v>
      </c>
      <c r="GP23">
        <v>1.87073</v>
      </c>
      <c r="GQ23">
        <v>1.8725499999999999</v>
      </c>
      <c r="GR23">
        <v>1.8693599999999999</v>
      </c>
      <c r="GS23">
        <v>1.8736299999999999</v>
      </c>
      <c r="GT23" t="s">
        <v>348</v>
      </c>
      <c r="GU23" t="s">
        <v>19</v>
      </c>
      <c r="GV23" t="s">
        <v>19</v>
      </c>
      <c r="GW23" t="s">
        <v>19</v>
      </c>
      <c r="GX23" t="s">
        <v>349</v>
      </c>
      <c r="GY23" t="s">
        <v>350</v>
      </c>
      <c r="GZ23" t="s">
        <v>351</v>
      </c>
      <c r="HA23" t="s">
        <v>351</v>
      </c>
      <c r="HB23" t="s">
        <v>351</v>
      </c>
      <c r="HC23" t="s">
        <v>351</v>
      </c>
      <c r="HD23">
        <v>0</v>
      </c>
      <c r="HE23">
        <v>100</v>
      </c>
      <c r="HF23">
        <v>100</v>
      </c>
      <c r="HG23">
        <v>1.4370000000000001</v>
      </c>
      <c r="HH23">
        <v>0.157</v>
      </c>
      <c r="HI23">
        <v>2</v>
      </c>
      <c r="HJ23">
        <v>507.62400000000002</v>
      </c>
      <c r="HK23">
        <v>493.279</v>
      </c>
      <c r="HL23">
        <v>24.835799999999999</v>
      </c>
      <c r="HM23">
        <v>29.148599999999998</v>
      </c>
      <c r="HN23">
        <v>30</v>
      </c>
      <c r="HO23">
        <v>29.150099999999998</v>
      </c>
      <c r="HP23">
        <v>29.162099999999999</v>
      </c>
      <c r="HQ23">
        <v>24.9331</v>
      </c>
      <c r="HR23">
        <v>39.095100000000002</v>
      </c>
      <c r="HS23">
        <v>0</v>
      </c>
      <c r="HT23">
        <v>24.864999999999998</v>
      </c>
      <c r="HU23">
        <v>500</v>
      </c>
      <c r="HV23">
        <v>13.979900000000001</v>
      </c>
      <c r="HW23">
        <v>102.105</v>
      </c>
      <c r="HX23">
        <v>101.949</v>
      </c>
    </row>
    <row r="24" spans="1:232" x14ac:dyDescent="0.25">
      <c r="A24">
        <v>9</v>
      </c>
      <c r="B24">
        <v>1566761473.0999999</v>
      </c>
      <c r="C24">
        <v>1046.0999999046301</v>
      </c>
      <c r="D24" t="s">
        <v>372</v>
      </c>
      <c r="E24" t="s">
        <v>373</v>
      </c>
      <c r="G24">
        <v>1566761473.0999999</v>
      </c>
      <c r="H24">
        <f t="shared" si="0"/>
        <v>2.8826097356373036E-3</v>
      </c>
      <c r="I24">
        <f t="shared" si="1"/>
        <v>37.247974272572257</v>
      </c>
      <c r="J24">
        <f t="shared" si="2"/>
        <v>553.27599999999995</v>
      </c>
      <c r="K24">
        <f t="shared" si="3"/>
        <v>195.56052641444134</v>
      </c>
      <c r="L24">
        <f t="shared" si="4"/>
        <v>19.523720834728614</v>
      </c>
      <c r="M24">
        <f t="shared" si="5"/>
        <v>55.236127487523589</v>
      </c>
      <c r="N24">
        <f t="shared" si="6"/>
        <v>0.17782277415315043</v>
      </c>
      <c r="O24">
        <f t="shared" si="7"/>
        <v>2.2622670914486758</v>
      </c>
      <c r="P24">
        <f t="shared" si="8"/>
        <v>0.1704064524617854</v>
      </c>
      <c r="Q24">
        <f t="shared" si="9"/>
        <v>0.10714458510592402</v>
      </c>
      <c r="R24">
        <f t="shared" si="10"/>
        <v>321.44759771288642</v>
      </c>
      <c r="S24">
        <f t="shared" si="11"/>
        <v>28.218044329457765</v>
      </c>
      <c r="T24">
        <f t="shared" si="12"/>
        <v>26.9785</v>
      </c>
      <c r="U24">
        <f t="shared" si="13"/>
        <v>3.5746426054035023</v>
      </c>
      <c r="V24">
        <f t="shared" si="14"/>
        <v>54.747414948386449</v>
      </c>
      <c r="W24">
        <f t="shared" si="15"/>
        <v>1.9324098772787099</v>
      </c>
      <c r="X24">
        <f t="shared" si="16"/>
        <v>3.5296824134993483</v>
      </c>
      <c r="Y24">
        <f t="shared" si="17"/>
        <v>1.6422327281247924</v>
      </c>
      <c r="Z24">
        <f t="shared" si="18"/>
        <v>-127.12308934160509</v>
      </c>
      <c r="AA24">
        <f t="shared" si="19"/>
        <v>-26.258707841379067</v>
      </c>
      <c r="AB24">
        <f t="shared" si="20"/>
        <v>-2.5017475839238581</v>
      </c>
      <c r="AC24">
        <f t="shared" si="21"/>
        <v>165.56405294597837</v>
      </c>
      <c r="AD24">
        <v>-4.15148131648903E-2</v>
      </c>
      <c r="AE24">
        <v>4.6604014674971099E-2</v>
      </c>
      <c r="AF24">
        <v>3.4771762773349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52971.467608279178</v>
      </c>
      <c r="AL24" t="s">
        <v>344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0</v>
      </c>
      <c r="AR24" t="s">
        <v>344</v>
      </c>
      <c r="AS24">
        <v>0</v>
      </c>
      <c r="AT24">
        <v>0</v>
      </c>
      <c r="AU24" t="e">
        <f t="shared" si="27"/>
        <v>#DIV/0!</v>
      </c>
      <c r="AV24">
        <v>0.5</v>
      </c>
      <c r="AW24">
        <f t="shared" si="28"/>
        <v>1681.2086999999999</v>
      </c>
      <c r="AX24">
        <f t="shared" si="29"/>
        <v>37.247974272572257</v>
      </c>
      <c r="AY24" t="e">
        <f t="shared" si="30"/>
        <v>#DIV/0!</v>
      </c>
      <c r="AZ24" t="e">
        <f t="shared" si="31"/>
        <v>#DIV/0!</v>
      </c>
      <c r="BA24">
        <f t="shared" si="32"/>
        <v>2.2155473185793209E-2</v>
      </c>
      <c r="BB24" t="e">
        <f t="shared" si="33"/>
        <v>#DIV/0!</v>
      </c>
      <c r="BC24" t="s">
        <v>344</v>
      </c>
      <c r="BD24">
        <v>0</v>
      </c>
      <c r="BE24">
        <f t="shared" si="34"/>
        <v>0</v>
      </c>
      <c r="BF24" t="e">
        <f t="shared" si="35"/>
        <v>#DIV/0!</v>
      </c>
      <c r="BG24" t="e">
        <f t="shared" si="36"/>
        <v>#DIV/0!</v>
      </c>
      <c r="BH24" t="e">
        <f t="shared" si="37"/>
        <v>#DIV/0!</v>
      </c>
      <c r="BI24" t="e">
        <f t="shared" si="38"/>
        <v>#DIV/0!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f t="shared" si="39"/>
        <v>2000.01</v>
      </c>
      <c r="CC24">
        <f t="shared" si="40"/>
        <v>1681.2086999999999</v>
      </c>
      <c r="CD24">
        <f t="shared" si="41"/>
        <v>0.840600146999265</v>
      </c>
      <c r="CE24">
        <f t="shared" si="42"/>
        <v>0.19120029399853</v>
      </c>
      <c r="CF24">
        <v>6</v>
      </c>
      <c r="CG24">
        <v>0.5</v>
      </c>
      <c r="CH24" t="s">
        <v>345</v>
      </c>
      <c r="CI24">
        <v>1566761473.0999999</v>
      </c>
      <c r="CJ24">
        <v>553.27599999999995</v>
      </c>
      <c r="CK24">
        <v>599.88499999999999</v>
      </c>
      <c r="CL24">
        <v>19.356100000000001</v>
      </c>
      <c r="CM24">
        <v>15.9641</v>
      </c>
      <c r="CN24">
        <v>500.02600000000001</v>
      </c>
      <c r="CO24">
        <v>99.734999999999999</v>
      </c>
      <c r="CP24">
        <v>9.9671099999999999E-2</v>
      </c>
      <c r="CQ24">
        <v>26.763200000000001</v>
      </c>
      <c r="CR24">
        <v>26.9785</v>
      </c>
      <c r="CS24">
        <v>999.9</v>
      </c>
      <c r="CT24">
        <v>0</v>
      </c>
      <c r="CU24">
        <v>0</v>
      </c>
      <c r="CV24">
        <v>10038.1</v>
      </c>
      <c r="CW24">
        <v>0</v>
      </c>
      <c r="CX24">
        <v>311.70800000000003</v>
      </c>
      <c r="CY24">
        <v>-46.4223</v>
      </c>
      <c r="CZ24">
        <v>564.35500000000002</v>
      </c>
      <c r="DA24">
        <v>609.61699999999996</v>
      </c>
      <c r="DB24">
        <v>3.3370000000000002</v>
      </c>
      <c r="DC24">
        <v>552.02599999999995</v>
      </c>
      <c r="DD24">
        <v>599.88499999999999</v>
      </c>
      <c r="DE24">
        <v>19.144100000000002</v>
      </c>
      <c r="DF24">
        <v>15.9641</v>
      </c>
      <c r="DG24">
        <v>1.92499</v>
      </c>
      <c r="DH24">
        <v>1.5921799999999999</v>
      </c>
      <c r="DI24">
        <v>16.840499999999999</v>
      </c>
      <c r="DJ24">
        <v>13.8833</v>
      </c>
      <c r="DK24">
        <v>2000.01</v>
      </c>
      <c r="DL24">
        <v>0.97999700000000001</v>
      </c>
      <c r="DM24">
        <v>2.0002700000000002E-2</v>
      </c>
      <c r="DN24">
        <v>0</v>
      </c>
      <c r="DO24">
        <v>1.9876</v>
      </c>
      <c r="DP24">
        <v>0</v>
      </c>
      <c r="DQ24">
        <v>15642.3</v>
      </c>
      <c r="DR24">
        <v>16152.7</v>
      </c>
      <c r="DS24">
        <v>44.375</v>
      </c>
      <c r="DT24">
        <v>45.25</v>
      </c>
      <c r="DU24">
        <v>45</v>
      </c>
      <c r="DV24">
        <v>43.75</v>
      </c>
      <c r="DW24">
        <v>43.436999999999998</v>
      </c>
      <c r="DX24">
        <v>1960</v>
      </c>
      <c r="DY24">
        <v>40.01</v>
      </c>
      <c r="DZ24">
        <v>0</v>
      </c>
      <c r="EA24">
        <v>1566761468.8</v>
      </c>
      <c r="EB24">
        <v>2.2305588235294098</v>
      </c>
      <c r="EC24">
        <v>-0.27230393978328299</v>
      </c>
      <c r="ED24">
        <v>-34.436274597830902</v>
      </c>
      <c r="EE24">
        <v>15647.8882352941</v>
      </c>
      <c r="EF24">
        <v>10</v>
      </c>
      <c r="EG24">
        <v>1566761500.5999999</v>
      </c>
      <c r="EH24" t="s">
        <v>374</v>
      </c>
      <c r="EI24">
        <v>111</v>
      </c>
      <c r="EJ24">
        <v>1.25</v>
      </c>
      <c r="EK24">
        <v>0.21199999999999999</v>
      </c>
      <c r="EL24">
        <v>600</v>
      </c>
      <c r="EM24">
        <v>16</v>
      </c>
      <c r="EN24">
        <v>0.04</v>
      </c>
      <c r="EO24">
        <v>0.03</v>
      </c>
      <c r="EP24">
        <v>37.296763105450701</v>
      </c>
      <c r="EQ24">
        <v>-0.431425190540554</v>
      </c>
      <c r="ER24">
        <v>5.2158364662160103E-2</v>
      </c>
      <c r="ES24">
        <v>0</v>
      </c>
      <c r="ET24">
        <v>0.18183998208832999</v>
      </c>
      <c r="EU24">
        <v>-4.3991777533235098E-2</v>
      </c>
      <c r="EV24">
        <v>4.6890584592842004E-3</v>
      </c>
      <c r="EW24">
        <v>1</v>
      </c>
      <c r="EX24">
        <v>1</v>
      </c>
      <c r="EY24">
        <v>2</v>
      </c>
      <c r="EZ24" t="s">
        <v>347</v>
      </c>
      <c r="FA24">
        <v>2.9496199999999999</v>
      </c>
      <c r="FB24">
        <v>2.7239200000000001</v>
      </c>
      <c r="FC24">
        <v>0.12442300000000001</v>
      </c>
      <c r="FD24">
        <v>0.13384099999999999</v>
      </c>
      <c r="FE24">
        <v>9.5125799999999996E-2</v>
      </c>
      <c r="FF24">
        <v>8.5119100000000003E-2</v>
      </c>
      <c r="FG24">
        <v>23339.599999999999</v>
      </c>
      <c r="FH24">
        <v>21077.9</v>
      </c>
      <c r="FI24">
        <v>24566.1</v>
      </c>
      <c r="FJ24">
        <v>23366</v>
      </c>
      <c r="FK24">
        <v>30228.6</v>
      </c>
      <c r="FL24">
        <v>29759.4</v>
      </c>
      <c r="FM24">
        <v>34273.300000000003</v>
      </c>
      <c r="FN24">
        <v>33446.300000000003</v>
      </c>
      <c r="FO24">
        <v>1.9887300000000001</v>
      </c>
      <c r="FP24">
        <v>1.9861500000000001</v>
      </c>
      <c r="FQ24">
        <v>0.108153</v>
      </c>
      <c r="FR24">
        <v>0</v>
      </c>
      <c r="FS24">
        <v>25.207100000000001</v>
      </c>
      <c r="FT24">
        <v>999.9</v>
      </c>
      <c r="FU24">
        <v>42.167999999999999</v>
      </c>
      <c r="FV24">
        <v>33.999000000000002</v>
      </c>
      <c r="FW24">
        <v>22.589500000000001</v>
      </c>
      <c r="FX24">
        <v>58.930599999999998</v>
      </c>
      <c r="FY24">
        <v>40.392600000000002</v>
      </c>
      <c r="FZ24">
        <v>1</v>
      </c>
      <c r="GA24">
        <v>0.12967200000000001</v>
      </c>
      <c r="GB24">
        <v>1.3096000000000001</v>
      </c>
      <c r="GC24">
        <v>20.399999999999999</v>
      </c>
      <c r="GD24">
        <v>5.24559</v>
      </c>
      <c r="GE24">
        <v>12.0219</v>
      </c>
      <c r="GF24">
        <v>4.9577</v>
      </c>
      <c r="GG24">
        <v>3.3054000000000001</v>
      </c>
      <c r="GH24">
        <v>9999</v>
      </c>
      <c r="GI24">
        <v>463.6</v>
      </c>
      <c r="GJ24">
        <v>9999</v>
      </c>
      <c r="GK24">
        <v>9999</v>
      </c>
      <c r="GL24">
        <v>1.8686199999999999</v>
      </c>
      <c r="GM24">
        <v>1.8731800000000001</v>
      </c>
      <c r="GN24">
        <v>1.87599</v>
      </c>
      <c r="GO24">
        <v>1.87836</v>
      </c>
      <c r="GP24">
        <v>1.87073</v>
      </c>
      <c r="GQ24">
        <v>1.87253</v>
      </c>
      <c r="GR24">
        <v>1.8693500000000001</v>
      </c>
      <c r="GS24">
        <v>1.8736299999999999</v>
      </c>
      <c r="GT24" t="s">
        <v>348</v>
      </c>
      <c r="GU24" t="s">
        <v>19</v>
      </c>
      <c r="GV24" t="s">
        <v>19</v>
      </c>
      <c r="GW24" t="s">
        <v>19</v>
      </c>
      <c r="GX24" t="s">
        <v>349</v>
      </c>
      <c r="GY24" t="s">
        <v>350</v>
      </c>
      <c r="GZ24" t="s">
        <v>351</v>
      </c>
      <c r="HA24" t="s">
        <v>351</v>
      </c>
      <c r="HB24" t="s">
        <v>351</v>
      </c>
      <c r="HC24" t="s">
        <v>351</v>
      </c>
      <c r="HD24">
        <v>0</v>
      </c>
      <c r="HE24">
        <v>100</v>
      </c>
      <c r="HF24">
        <v>100</v>
      </c>
      <c r="HG24">
        <v>1.25</v>
      </c>
      <c r="HH24">
        <v>0.21199999999999999</v>
      </c>
      <c r="HI24">
        <v>2</v>
      </c>
      <c r="HJ24">
        <v>506.78100000000001</v>
      </c>
      <c r="HK24">
        <v>497.25900000000001</v>
      </c>
      <c r="HL24">
        <v>24.301400000000001</v>
      </c>
      <c r="HM24">
        <v>29.048999999999999</v>
      </c>
      <c r="HN24">
        <v>29.999700000000001</v>
      </c>
      <c r="HO24">
        <v>29.1051</v>
      </c>
      <c r="HP24">
        <v>29.120100000000001</v>
      </c>
      <c r="HQ24">
        <v>28.945900000000002</v>
      </c>
      <c r="HR24">
        <v>28.420200000000001</v>
      </c>
      <c r="HS24">
        <v>0</v>
      </c>
      <c r="HT24">
        <v>24.301400000000001</v>
      </c>
      <c r="HU24">
        <v>600</v>
      </c>
      <c r="HV24">
        <v>16.098800000000001</v>
      </c>
      <c r="HW24">
        <v>102.127</v>
      </c>
      <c r="HX24">
        <v>101.97199999999999</v>
      </c>
    </row>
    <row r="25" spans="1:232" x14ac:dyDescent="0.25">
      <c r="A25">
        <v>10</v>
      </c>
      <c r="B25">
        <v>1566761604.0999999</v>
      </c>
      <c r="C25">
        <v>1177.0999999046301</v>
      </c>
      <c r="D25" t="s">
        <v>375</v>
      </c>
      <c r="E25" t="s">
        <v>376</v>
      </c>
      <c r="G25">
        <v>1566761604.0999999</v>
      </c>
      <c r="H25">
        <f t="shared" si="0"/>
        <v>2.6517016773341335E-3</v>
      </c>
      <c r="I25">
        <f t="shared" si="1"/>
        <v>38.957194866333438</v>
      </c>
      <c r="J25">
        <f t="shared" si="2"/>
        <v>651.19200000000001</v>
      </c>
      <c r="K25">
        <f t="shared" si="3"/>
        <v>244.80613860711995</v>
      </c>
      <c r="L25">
        <f t="shared" si="4"/>
        <v>24.438250794921995</v>
      </c>
      <c r="M25">
        <f t="shared" si="5"/>
        <v>65.006512917499194</v>
      </c>
      <c r="N25">
        <f t="shared" si="6"/>
        <v>0.16350091271357622</v>
      </c>
      <c r="O25">
        <f t="shared" si="7"/>
        <v>2.2521928005210716</v>
      </c>
      <c r="P25">
        <f t="shared" si="8"/>
        <v>0.15718139872593734</v>
      </c>
      <c r="Q25">
        <f t="shared" si="9"/>
        <v>9.8785805717386529E-2</v>
      </c>
      <c r="R25">
        <f t="shared" si="10"/>
        <v>321.46196164805752</v>
      </c>
      <c r="S25">
        <f t="shared" si="11"/>
        <v>28.093119395568017</v>
      </c>
      <c r="T25">
        <f t="shared" si="12"/>
        <v>27.013999999999999</v>
      </c>
      <c r="U25">
        <f t="shared" si="13"/>
        <v>3.5821037298899427</v>
      </c>
      <c r="V25">
        <f t="shared" si="14"/>
        <v>55.771275218247027</v>
      </c>
      <c r="W25">
        <f t="shared" si="15"/>
        <v>1.9446090712574802</v>
      </c>
      <c r="X25">
        <f t="shared" si="16"/>
        <v>3.4867574098812262</v>
      </c>
      <c r="Y25">
        <f t="shared" si="17"/>
        <v>1.6374946586324626</v>
      </c>
      <c r="Z25">
        <f t="shared" si="18"/>
        <v>-116.94004397043528</v>
      </c>
      <c r="AA25">
        <f t="shared" si="19"/>
        <v>-55.683312094812024</v>
      </c>
      <c r="AB25">
        <f t="shared" si="20"/>
        <v>-5.3242611382949301</v>
      </c>
      <c r="AC25">
        <f t="shared" si="21"/>
        <v>143.51434444451525</v>
      </c>
      <c r="AD25">
        <v>-4.1242806708263198E-2</v>
      </c>
      <c r="AE25">
        <v>4.6298663598332797E-2</v>
      </c>
      <c r="AF25">
        <v>3.45914186042855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52674.928079077363</v>
      </c>
      <c r="AL25" t="s">
        <v>344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0</v>
      </c>
      <c r="AR25" t="s">
        <v>344</v>
      </c>
      <c r="AS25">
        <v>0</v>
      </c>
      <c r="AT25">
        <v>0</v>
      </c>
      <c r="AU25" t="e">
        <f t="shared" si="27"/>
        <v>#DIV/0!</v>
      </c>
      <c r="AV25">
        <v>0.5</v>
      </c>
      <c r="AW25">
        <f t="shared" si="28"/>
        <v>1681.2842999999998</v>
      </c>
      <c r="AX25">
        <f t="shared" si="29"/>
        <v>38.957194866333438</v>
      </c>
      <c r="AY25" t="e">
        <f t="shared" si="30"/>
        <v>#DIV/0!</v>
      </c>
      <c r="AZ25" t="e">
        <f t="shared" si="31"/>
        <v>#DIV/0!</v>
      </c>
      <c r="BA25">
        <f t="shared" si="32"/>
        <v>2.3171092994999979E-2</v>
      </c>
      <c r="BB25" t="e">
        <f t="shared" si="33"/>
        <v>#DIV/0!</v>
      </c>
      <c r="BC25" t="s">
        <v>344</v>
      </c>
      <c r="BD25">
        <v>0</v>
      </c>
      <c r="BE25">
        <f t="shared" si="34"/>
        <v>0</v>
      </c>
      <c r="BF25" t="e">
        <f t="shared" si="35"/>
        <v>#DIV/0!</v>
      </c>
      <c r="BG25" t="e">
        <f t="shared" si="36"/>
        <v>#DIV/0!</v>
      </c>
      <c r="BH25" t="e">
        <f t="shared" si="37"/>
        <v>#DIV/0!</v>
      </c>
      <c r="BI25" t="e">
        <f t="shared" si="38"/>
        <v>#DIV/0!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f t="shared" si="39"/>
        <v>2000.1</v>
      </c>
      <c r="CC25">
        <f t="shared" si="40"/>
        <v>1681.2842999999998</v>
      </c>
      <c r="CD25">
        <f t="shared" si="41"/>
        <v>0.84060011999400019</v>
      </c>
      <c r="CE25">
        <f t="shared" si="42"/>
        <v>0.19120023998800059</v>
      </c>
      <c r="CF25">
        <v>6</v>
      </c>
      <c r="CG25">
        <v>0.5</v>
      </c>
      <c r="CH25" t="s">
        <v>345</v>
      </c>
      <c r="CI25">
        <v>1566761604.0999999</v>
      </c>
      <c r="CJ25">
        <v>651.19200000000001</v>
      </c>
      <c r="CK25">
        <v>700.01499999999999</v>
      </c>
      <c r="CL25">
        <v>19.479800000000001</v>
      </c>
      <c r="CM25">
        <v>16.3596</v>
      </c>
      <c r="CN25">
        <v>499.97699999999998</v>
      </c>
      <c r="CO25">
        <v>99.727099999999993</v>
      </c>
      <c r="CP25">
        <v>9.98526E-2</v>
      </c>
      <c r="CQ25">
        <v>26.555399999999999</v>
      </c>
      <c r="CR25">
        <v>27.013999999999999</v>
      </c>
      <c r="CS25">
        <v>999.9</v>
      </c>
      <c r="CT25">
        <v>0</v>
      </c>
      <c r="CU25">
        <v>0</v>
      </c>
      <c r="CV25">
        <v>9973.1200000000008</v>
      </c>
      <c r="CW25">
        <v>0</v>
      </c>
      <c r="CX25">
        <v>280.24</v>
      </c>
      <c r="CY25">
        <v>-48.8232</v>
      </c>
      <c r="CZ25">
        <v>664.12900000000002</v>
      </c>
      <c r="DA25">
        <v>711.65700000000004</v>
      </c>
      <c r="DB25">
        <v>3.1201699999999999</v>
      </c>
      <c r="DC25">
        <v>649.76400000000001</v>
      </c>
      <c r="DD25">
        <v>700.01499999999999</v>
      </c>
      <c r="DE25">
        <v>19.256799999999998</v>
      </c>
      <c r="DF25">
        <v>16.3596</v>
      </c>
      <c r="DG25">
        <v>1.9426699999999999</v>
      </c>
      <c r="DH25">
        <v>1.6315</v>
      </c>
      <c r="DI25">
        <v>16.9846</v>
      </c>
      <c r="DJ25">
        <v>14.259600000000001</v>
      </c>
      <c r="DK25">
        <v>2000.1</v>
      </c>
      <c r="DL25">
        <v>0.97999700000000001</v>
      </c>
      <c r="DM25">
        <v>2.0002700000000002E-2</v>
      </c>
      <c r="DN25">
        <v>0</v>
      </c>
      <c r="DO25">
        <v>2.3456999999999999</v>
      </c>
      <c r="DP25">
        <v>0</v>
      </c>
      <c r="DQ25">
        <v>17233.8</v>
      </c>
      <c r="DR25">
        <v>16153.4</v>
      </c>
      <c r="DS25">
        <v>44.375</v>
      </c>
      <c r="DT25">
        <v>45.625</v>
      </c>
      <c r="DU25">
        <v>45.061999999999998</v>
      </c>
      <c r="DV25">
        <v>43.875</v>
      </c>
      <c r="DW25">
        <v>43.436999999999998</v>
      </c>
      <c r="DX25">
        <v>1960.09</v>
      </c>
      <c r="DY25">
        <v>40.01</v>
      </c>
      <c r="DZ25">
        <v>0</v>
      </c>
      <c r="EA25">
        <v>1566761599.5999999</v>
      </c>
      <c r="EB25">
        <v>2.19200588235294</v>
      </c>
      <c r="EC25">
        <v>1.18495097491584</v>
      </c>
      <c r="ED25">
        <v>104.460785714689</v>
      </c>
      <c r="EE25">
        <v>17224.517647058801</v>
      </c>
      <c r="EF25">
        <v>10</v>
      </c>
      <c r="EG25">
        <v>1566761569.0999999</v>
      </c>
      <c r="EH25" t="s">
        <v>377</v>
      </c>
      <c r="EI25">
        <v>112</v>
      </c>
      <c r="EJ25">
        <v>1.4279999999999999</v>
      </c>
      <c r="EK25">
        <v>0.223</v>
      </c>
      <c r="EL25">
        <v>700</v>
      </c>
      <c r="EM25">
        <v>16</v>
      </c>
      <c r="EN25">
        <v>0.04</v>
      </c>
      <c r="EO25">
        <v>0.03</v>
      </c>
      <c r="EP25">
        <v>38.889755094588203</v>
      </c>
      <c r="EQ25">
        <v>-0.204830549845748</v>
      </c>
      <c r="ER25">
        <v>4.2548222076094301E-2</v>
      </c>
      <c r="ES25">
        <v>1</v>
      </c>
      <c r="ET25">
        <v>0.160438855651338</v>
      </c>
      <c r="EU25">
        <v>3.8092461644426402E-2</v>
      </c>
      <c r="EV25">
        <v>4.3330647026113504E-3</v>
      </c>
      <c r="EW25">
        <v>1</v>
      </c>
      <c r="EX25">
        <v>2</v>
      </c>
      <c r="EY25">
        <v>2</v>
      </c>
      <c r="EZ25" t="s">
        <v>371</v>
      </c>
      <c r="FA25">
        <v>2.9496099999999998</v>
      </c>
      <c r="FB25">
        <v>2.7235299999999998</v>
      </c>
      <c r="FC25">
        <v>0.13963900000000001</v>
      </c>
      <c r="FD25">
        <v>0.14896699999999999</v>
      </c>
      <c r="FE25">
        <v>9.5538700000000004E-2</v>
      </c>
      <c r="FF25">
        <v>8.6649500000000004E-2</v>
      </c>
      <c r="FG25">
        <v>22938.9</v>
      </c>
      <c r="FH25">
        <v>20712.900000000001</v>
      </c>
      <c r="FI25">
        <v>24571.1</v>
      </c>
      <c r="FJ25">
        <v>23369.4</v>
      </c>
      <c r="FK25">
        <v>30221.1</v>
      </c>
      <c r="FL25">
        <v>29714.3</v>
      </c>
      <c r="FM25">
        <v>34280.5</v>
      </c>
      <c r="FN25">
        <v>33451.599999999999</v>
      </c>
      <c r="FO25">
        <v>1.9882200000000001</v>
      </c>
      <c r="FP25">
        <v>1.9890000000000001</v>
      </c>
      <c r="FQ25">
        <v>7.3798000000000002E-2</v>
      </c>
      <c r="FR25">
        <v>0</v>
      </c>
      <c r="FS25">
        <v>25.806000000000001</v>
      </c>
      <c r="FT25">
        <v>999.9</v>
      </c>
      <c r="FU25">
        <v>42.234999999999999</v>
      </c>
      <c r="FV25">
        <v>33.959000000000003</v>
      </c>
      <c r="FW25">
        <v>22.575099999999999</v>
      </c>
      <c r="FX25">
        <v>60.200600000000001</v>
      </c>
      <c r="FY25">
        <v>40.336500000000001</v>
      </c>
      <c r="FZ25">
        <v>1</v>
      </c>
      <c r="GA25">
        <v>0.12809200000000001</v>
      </c>
      <c r="GB25">
        <v>3.3428800000000001</v>
      </c>
      <c r="GC25">
        <v>20.370699999999999</v>
      </c>
      <c r="GD25">
        <v>5.2439499999999999</v>
      </c>
      <c r="GE25">
        <v>12.0228</v>
      </c>
      <c r="GF25">
        <v>4.9574999999999996</v>
      </c>
      <c r="GG25">
        <v>3.3050299999999999</v>
      </c>
      <c r="GH25">
        <v>9999</v>
      </c>
      <c r="GI25">
        <v>463.6</v>
      </c>
      <c r="GJ25">
        <v>9999</v>
      </c>
      <c r="GK25">
        <v>9999</v>
      </c>
      <c r="GL25">
        <v>1.86859</v>
      </c>
      <c r="GM25">
        <v>1.87317</v>
      </c>
      <c r="GN25">
        <v>1.87595</v>
      </c>
      <c r="GO25">
        <v>1.8783300000000001</v>
      </c>
      <c r="GP25">
        <v>1.87073</v>
      </c>
      <c r="GQ25">
        <v>1.8725000000000001</v>
      </c>
      <c r="GR25">
        <v>1.8693500000000001</v>
      </c>
      <c r="GS25">
        <v>1.8736200000000001</v>
      </c>
      <c r="GT25" t="s">
        <v>348</v>
      </c>
      <c r="GU25" t="s">
        <v>19</v>
      </c>
      <c r="GV25" t="s">
        <v>19</v>
      </c>
      <c r="GW25" t="s">
        <v>19</v>
      </c>
      <c r="GX25" t="s">
        <v>349</v>
      </c>
      <c r="GY25" t="s">
        <v>350</v>
      </c>
      <c r="GZ25" t="s">
        <v>351</v>
      </c>
      <c r="HA25" t="s">
        <v>351</v>
      </c>
      <c r="HB25" t="s">
        <v>351</v>
      </c>
      <c r="HC25" t="s">
        <v>351</v>
      </c>
      <c r="HD25">
        <v>0</v>
      </c>
      <c r="HE25">
        <v>100</v>
      </c>
      <c r="HF25">
        <v>100</v>
      </c>
      <c r="HG25">
        <v>1.4279999999999999</v>
      </c>
      <c r="HH25">
        <v>0.223</v>
      </c>
      <c r="HI25">
        <v>2</v>
      </c>
      <c r="HJ25">
        <v>505.87299999999999</v>
      </c>
      <c r="HK25">
        <v>498.572</v>
      </c>
      <c r="HL25">
        <v>22.235199999999999</v>
      </c>
      <c r="HM25">
        <v>28.9468</v>
      </c>
      <c r="HN25">
        <v>29.9999</v>
      </c>
      <c r="HO25">
        <v>29.033000000000001</v>
      </c>
      <c r="HP25">
        <v>29.052700000000002</v>
      </c>
      <c r="HQ25">
        <v>32.808799999999998</v>
      </c>
      <c r="HR25">
        <v>27.0764</v>
      </c>
      <c r="HS25">
        <v>0</v>
      </c>
      <c r="HT25">
        <v>22.224499999999999</v>
      </c>
      <c r="HU25">
        <v>700</v>
      </c>
      <c r="HV25">
        <v>16.183</v>
      </c>
      <c r="HW25">
        <v>102.148</v>
      </c>
      <c r="HX25">
        <v>101.988</v>
      </c>
    </row>
    <row r="26" spans="1:232" x14ac:dyDescent="0.25">
      <c r="A26">
        <v>11</v>
      </c>
      <c r="B26">
        <v>1566761714.0999999</v>
      </c>
      <c r="C26">
        <v>1287.0999999046301</v>
      </c>
      <c r="D26" t="s">
        <v>378</v>
      </c>
      <c r="E26" t="s">
        <v>379</v>
      </c>
      <c r="G26">
        <v>1566761714.0999999</v>
      </c>
      <c r="H26">
        <f t="shared" si="0"/>
        <v>2.5052644047733846E-3</v>
      </c>
      <c r="I26">
        <f t="shared" si="1"/>
        <v>38.591137511951828</v>
      </c>
      <c r="J26">
        <f t="shared" si="2"/>
        <v>751.47299999999996</v>
      </c>
      <c r="K26">
        <f t="shared" si="3"/>
        <v>315.39545763100688</v>
      </c>
      <c r="L26">
        <f t="shared" si="4"/>
        <v>31.484399088110731</v>
      </c>
      <c r="M26">
        <f t="shared" si="5"/>
        <v>75.0159054719811</v>
      </c>
      <c r="N26">
        <f t="shared" si="6"/>
        <v>0.15115374352999769</v>
      </c>
      <c r="O26">
        <f t="shared" si="7"/>
        <v>2.2563790396407977</v>
      </c>
      <c r="P26">
        <f t="shared" si="8"/>
        <v>0.14574531032288504</v>
      </c>
      <c r="Q26">
        <f t="shared" si="9"/>
        <v>9.1560622637856026E-2</v>
      </c>
      <c r="R26">
        <f t="shared" si="10"/>
        <v>321.43163778492527</v>
      </c>
      <c r="S26">
        <f t="shared" si="11"/>
        <v>27.884010403771285</v>
      </c>
      <c r="T26">
        <f t="shared" si="12"/>
        <v>26.992999999999999</v>
      </c>
      <c r="U26">
        <f t="shared" si="13"/>
        <v>3.5776884664388073</v>
      </c>
      <c r="V26">
        <f t="shared" si="14"/>
        <v>55.577619816338419</v>
      </c>
      <c r="W26">
        <f t="shared" si="15"/>
        <v>1.9089164267758201</v>
      </c>
      <c r="X26">
        <f t="shared" si="16"/>
        <v>3.4346854598739882</v>
      </c>
      <c r="Y26">
        <f t="shared" si="17"/>
        <v>1.6687720396629873</v>
      </c>
      <c r="Z26">
        <f t="shared" si="18"/>
        <v>-110.48216025050627</v>
      </c>
      <c r="AA26">
        <f t="shared" si="19"/>
        <v>-84.264119630048782</v>
      </c>
      <c r="AB26">
        <f t="shared" si="20"/>
        <v>-8.0310198472799819</v>
      </c>
      <c r="AC26">
        <f t="shared" si="21"/>
        <v>118.65433805709023</v>
      </c>
      <c r="AD26">
        <v>-4.1355700954172597E-2</v>
      </c>
      <c r="AE26">
        <v>4.6425397279445203E-2</v>
      </c>
      <c r="AF26">
        <v>3.46663189031434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52858.235411832458</v>
      </c>
      <c r="AL26" t="s">
        <v>344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0</v>
      </c>
      <c r="AR26" t="s">
        <v>344</v>
      </c>
      <c r="AS26">
        <v>0</v>
      </c>
      <c r="AT26">
        <v>0</v>
      </c>
      <c r="AU26" t="e">
        <f t="shared" si="27"/>
        <v>#DIV/0!</v>
      </c>
      <c r="AV26">
        <v>0.5</v>
      </c>
      <c r="AW26">
        <f t="shared" si="28"/>
        <v>1681.1246999999998</v>
      </c>
      <c r="AX26">
        <f t="shared" si="29"/>
        <v>38.591137511951828</v>
      </c>
      <c r="AY26" t="e">
        <f t="shared" si="30"/>
        <v>#DIV/0!</v>
      </c>
      <c r="AZ26" t="e">
        <f t="shared" si="31"/>
        <v>#DIV/0!</v>
      </c>
      <c r="BA26">
        <f t="shared" si="32"/>
        <v>2.2955547266631578E-2</v>
      </c>
      <c r="BB26" t="e">
        <f t="shared" si="33"/>
        <v>#DIV/0!</v>
      </c>
      <c r="BC26" t="s">
        <v>344</v>
      </c>
      <c r="BD26">
        <v>0</v>
      </c>
      <c r="BE26">
        <f t="shared" si="34"/>
        <v>0</v>
      </c>
      <c r="BF26" t="e">
        <f t="shared" si="35"/>
        <v>#DIV/0!</v>
      </c>
      <c r="BG26" t="e">
        <f t="shared" si="36"/>
        <v>#DIV/0!</v>
      </c>
      <c r="BH26" t="e">
        <f t="shared" si="37"/>
        <v>#DIV/0!</v>
      </c>
      <c r="BI26" t="e">
        <f t="shared" si="38"/>
        <v>#DIV/0!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f t="shared" si="39"/>
        <v>1999.91</v>
      </c>
      <c r="CC26">
        <f t="shared" si="40"/>
        <v>1681.1246999999998</v>
      </c>
      <c r="CD26">
        <f t="shared" si="41"/>
        <v>0.8406001770079653</v>
      </c>
      <c r="CE26">
        <f t="shared" si="42"/>
        <v>0.19120035401593072</v>
      </c>
      <c r="CF26">
        <v>6</v>
      </c>
      <c r="CG26">
        <v>0.5</v>
      </c>
      <c r="CH26" t="s">
        <v>345</v>
      </c>
      <c r="CI26">
        <v>1566761714.0999999</v>
      </c>
      <c r="CJ26">
        <v>751.47299999999996</v>
      </c>
      <c r="CK26">
        <v>800.04600000000005</v>
      </c>
      <c r="CL26">
        <v>19.122599999999998</v>
      </c>
      <c r="CM26">
        <v>16.173500000000001</v>
      </c>
      <c r="CN26">
        <v>499.95400000000001</v>
      </c>
      <c r="CO26">
        <v>99.725300000000004</v>
      </c>
      <c r="CP26">
        <v>9.9850700000000001E-2</v>
      </c>
      <c r="CQ26">
        <v>26.3003</v>
      </c>
      <c r="CR26">
        <v>26.992999999999999</v>
      </c>
      <c r="CS26">
        <v>999.9</v>
      </c>
      <c r="CT26">
        <v>0</v>
      </c>
      <c r="CU26">
        <v>0</v>
      </c>
      <c r="CV26">
        <v>10000.6</v>
      </c>
      <c r="CW26">
        <v>0</v>
      </c>
      <c r="CX26">
        <v>1356.22</v>
      </c>
      <c r="CY26">
        <v>-48.573700000000002</v>
      </c>
      <c r="CZ26">
        <v>766.12300000000005</v>
      </c>
      <c r="DA26">
        <v>813.19899999999996</v>
      </c>
      <c r="DB26">
        <v>2.9490599999999998</v>
      </c>
      <c r="DC26">
        <v>749.904</v>
      </c>
      <c r="DD26">
        <v>800.04600000000005</v>
      </c>
      <c r="DE26">
        <v>18.9056</v>
      </c>
      <c r="DF26">
        <v>16.173500000000001</v>
      </c>
      <c r="DG26">
        <v>1.9070100000000001</v>
      </c>
      <c r="DH26">
        <v>1.6129100000000001</v>
      </c>
      <c r="DI26">
        <v>16.692599999999999</v>
      </c>
      <c r="DJ26">
        <v>14.082700000000001</v>
      </c>
      <c r="DK26">
        <v>1999.91</v>
      </c>
      <c r="DL26">
        <v>0.97999400000000003</v>
      </c>
      <c r="DM26">
        <v>2.0005599999999998E-2</v>
      </c>
      <c r="DN26">
        <v>0</v>
      </c>
      <c r="DO26">
        <v>1.9632000000000001</v>
      </c>
      <c r="DP26">
        <v>0</v>
      </c>
      <c r="DQ26">
        <v>17266.8</v>
      </c>
      <c r="DR26">
        <v>16151.9</v>
      </c>
      <c r="DS26">
        <v>44.561999999999998</v>
      </c>
      <c r="DT26">
        <v>46.125</v>
      </c>
      <c r="DU26">
        <v>45.311999999999998</v>
      </c>
      <c r="DV26">
        <v>44.311999999999998</v>
      </c>
      <c r="DW26">
        <v>43.625</v>
      </c>
      <c r="DX26">
        <v>1959.9</v>
      </c>
      <c r="DY26">
        <v>40.01</v>
      </c>
      <c r="DZ26">
        <v>0</v>
      </c>
      <c r="EA26">
        <v>1566761710</v>
      </c>
      <c r="EB26">
        <v>2.2006882352941202</v>
      </c>
      <c r="EC26">
        <v>-0.806838236413709</v>
      </c>
      <c r="ED26">
        <v>-39.754908072242003</v>
      </c>
      <c r="EE26">
        <v>17290.176470588201</v>
      </c>
      <c r="EF26">
        <v>10</v>
      </c>
      <c r="EG26">
        <v>1566761675.0999999</v>
      </c>
      <c r="EH26" t="s">
        <v>380</v>
      </c>
      <c r="EI26">
        <v>113</v>
      </c>
      <c r="EJ26">
        <v>1.569</v>
      </c>
      <c r="EK26">
        <v>0.217</v>
      </c>
      <c r="EL26">
        <v>800</v>
      </c>
      <c r="EM26">
        <v>16</v>
      </c>
      <c r="EN26">
        <v>0.12</v>
      </c>
      <c r="EO26">
        <v>0.03</v>
      </c>
      <c r="EP26">
        <v>38.636052883761799</v>
      </c>
      <c r="EQ26">
        <v>-0.294107359803291</v>
      </c>
      <c r="ER26">
        <v>4.3842105170478998E-2</v>
      </c>
      <c r="ES26">
        <v>1</v>
      </c>
      <c r="ET26">
        <v>0.15280310374703801</v>
      </c>
      <c r="EU26">
        <v>-2.2151896274693402E-3</v>
      </c>
      <c r="EV26">
        <v>1.1510934081071999E-3</v>
      </c>
      <c r="EW26">
        <v>1</v>
      </c>
      <c r="EX26">
        <v>2</v>
      </c>
      <c r="EY26">
        <v>2</v>
      </c>
      <c r="EZ26" t="s">
        <v>371</v>
      </c>
      <c r="FA26">
        <v>2.94937</v>
      </c>
      <c r="FB26">
        <v>2.72377</v>
      </c>
      <c r="FC26">
        <v>0.15401300000000001</v>
      </c>
      <c r="FD26">
        <v>0.16294400000000001</v>
      </c>
      <c r="FE26">
        <v>9.4252299999999997E-2</v>
      </c>
      <c r="FF26">
        <v>8.5912699999999995E-2</v>
      </c>
      <c r="FG26">
        <v>22546</v>
      </c>
      <c r="FH26">
        <v>20364.400000000001</v>
      </c>
      <c r="FI26">
        <v>24561.599999999999</v>
      </c>
      <c r="FJ26">
        <v>23360.6</v>
      </c>
      <c r="FK26">
        <v>30253.3</v>
      </c>
      <c r="FL26">
        <v>29726.6</v>
      </c>
      <c r="FM26">
        <v>34267.599999999999</v>
      </c>
      <c r="FN26">
        <v>33438.300000000003</v>
      </c>
      <c r="FO26">
        <v>1.98725</v>
      </c>
      <c r="FP26">
        <v>1.9868699999999999</v>
      </c>
      <c r="FQ26">
        <v>2.1994099999999999E-2</v>
      </c>
      <c r="FR26">
        <v>0</v>
      </c>
      <c r="FS26">
        <v>26.633199999999999</v>
      </c>
      <c r="FT26">
        <v>999.9</v>
      </c>
      <c r="FU26">
        <v>42.332999999999998</v>
      </c>
      <c r="FV26">
        <v>33.939</v>
      </c>
      <c r="FW26">
        <v>22.602799999999998</v>
      </c>
      <c r="FX26">
        <v>59.670499999999997</v>
      </c>
      <c r="FY26">
        <v>40.428699999999999</v>
      </c>
      <c r="FZ26">
        <v>1</v>
      </c>
      <c r="GA26">
        <v>0.14536099999999999</v>
      </c>
      <c r="GB26">
        <v>4.3753799999999998</v>
      </c>
      <c r="GC26">
        <v>20.3477</v>
      </c>
      <c r="GD26">
        <v>5.2426000000000004</v>
      </c>
      <c r="GE26">
        <v>12.023899999999999</v>
      </c>
      <c r="GF26">
        <v>4.9574499999999997</v>
      </c>
      <c r="GG26">
        <v>3.3048799999999998</v>
      </c>
      <c r="GH26">
        <v>9999</v>
      </c>
      <c r="GI26">
        <v>463.6</v>
      </c>
      <c r="GJ26">
        <v>9999</v>
      </c>
      <c r="GK26">
        <v>9999</v>
      </c>
      <c r="GL26">
        <v>1.86859</v>
      </c>
      <c r="GM26">
        <v>1.87317</v>
      </c>
      <c r="GN26">
        <v>1.87592</v>
      </c>
      <c r="GO26">
        <v>1.87832</v>
      </c>
      <c r="GP26">
        <v>1.87073</v>
      </c>
      <c r="GQ26">
        <v>1.87242</v>
      </c>
      <c r="GR26">
        <v>1.86934</v>
      </c>
      <c r="GS26">
        <v>1.8735900000000001</v>
      </c>
      <c r="GT26" t="s">
        <v>348</v>
      </c>
      <c r="GU26" t="s">
        <v>19</v>
      </c>
      <c r="GV26" t="s">
        <v>19</v>
      </c>
      <c r="GW26" t="s">
        <v>19</v>
      </c>
      <c r="GX26" t="s">
        <v>349</v>
      </c>
      <c r="GY26" t="s">
        <v>350</v>
      </c>
      <c r="GZ26" t="s">
        <v>351</v>
      </c>
      <c r="HA26" t="s">
        <v>351</v>
      </c>
      <c r="HB26" t="s">
        <v>351</v>
      </c>
      <c r="HC26" t="s">
        <v>351</v>
      </c>
      <c r="HD26">
        <v>0</v>
      </c>
      <c r="HE26">
        <v>100</v>
      </c>
      <c r="HF26">
        <v>100</v>
      </c>
      <c r="HG26">
        <v>1.569</v>
      </c>
      <c r="HH26">
        <v>0.217</v>
      </c>
      <c r="HI26">
        <v>2</v>
      </c>
      <c r="HJ26">
        <v>506.07900000000001</v>
      </c>
      <c r="HK26">
        <v>498.00900000000001</v>
      </c>
      <c r="HL26">
        <v>21.317900000000002</v>
      </c>
      <c r="HM26">
        <v>29.116900000000001</v>
      </c>
      <c r="HN26">
        <v>30.0002</v>
      </c>
      <c r="HO26">
        <v>29.133400000000002</v>
      </c>
      <c r="HP26">
        <v>29.151299999999999</v>
      </c>
      <c r="HQ26">
        <v>36.567399999999999</v>
      </c>
      <c r="HR26">
        <v>28.611499999999999</v>
      </c>
      <c r="HS26">
        <v>0</v>
      </c>
      <c r="HT26">
        <v>21.334900000000001</v>
      </c>
      <c r="HU26">
        <v>800</v>
      </c>
      <c r="HV26">
        <v>16.054600000000001</v>
      </c>
      <c r="HW26">
        <v>102.10899999999999</v>
      </c>
      <c r="HX26">
        <v>101.94799999999999</v>
      </c>
    </row>
    <row r="27" spans="1:232" x14ac:dyDescent="0.25">
      <c r="A27">
        <v>12</v>
      </c>
      <c r="B27">
        <v>1566761823.0999999</v>
      </c>
      <c r="C27">
        <v>1396.0999999046301</v>
      </c>
      <c r="D27" t="s">
        <v>381</v>
      </c>
      <c r="E27" t="s">
        <v>382</v>
      </c>
      <c r="G27">
        <v>1566761823.0999999</v>
      </c>
      <c r="H27">
        <f t="shared" si="0"/>
        <v>2.0338667879018627E-3</v>
      </c>
      <c r="I27">
        <f t="shared" si="1"/>
        <v>38.142980604867532</v>
      </c>
      <c r="J27">
        <f t="shared" si="2"/>
        <v>951.86199999999997</v>
      </c>
      <c r="K27">
        <f t="shared" si="3"/>
        <v>407.31525200842503</v>
      </c>
      <c r="L27">
        <f t="shared" si="4"/>
        <v>40.661373824498916</v>
      </c>
      <c r="M27">
        <f t="shared" si="5"/>
        <v>95.022262045160588</v>
      </c>
      <c r="N27">
        <f t="shared" si="6"/>
        <v>0.11903489701501878</v>
      </c>
      <c r="O27">
        <f t="shared" si="7"/>
        <v>2.2622663908563565</v>
      </c>
      <c r="P27">
        <f t="shared" si="8"/>
        <v>0.11566160667394833</v>
      </c>
      <c r="Q27">
        <f t="shared" si="9"/>
        <v>7.2583618369794906E-2</v>
      </c>
      <c r="R27">
        <f t="shared" si="10"/>
        <v>321.42684980653843</v>
      </c>
      <c r="S27">
        <f t="shared" si="11"/>
        <v>27.901113247751475</v>
      </c>
      <c r="T27">
        <f t="shared" si="12"/>
        <v>27.008400000000002</v>
      </c>
      <c r="U27">
        <f t="shared" si="13"/>
        <v>3.5809258614784465</v>
      </c>
      <c r="V27">
        <f t="shared" si="14"/>
        <v>54.98166694504912</v>
      </c>
      <c r="W27">
        <f t="shared" si="15"/>
        <v>1.87344781843284</v>
      </c>
      <c r="X27">
        <f t="shared" si="16"/>
        <v>3.4074045450554249</v>
      </c>
      <c r="Y27">
        <f t="shared" si="17"/>
        <v>1.7074780430456065</v>
      </c>
      <c r="Z27">
        <f t="shared" si="18"/>
        <v>-89.693525346472143</v>
      </c>
      <c r="AA27">
        <f t="shared" si="19"/>
        <v>-102.82726300519057</v>
      </c>
      <c r="AB27">
        <f t="shared" si="20"/>
        <v>-9.7688814711780907</v>
      </c>
      <c r="AC27">
        <f t="shared" si="21"/>
        <v>119.13717998369764</v>
      </c>
      <c r="AD27">
        <v>-4.1514794210265202E-2</v>
      </c>
      <c r="AE27">
        <v>4.6603993396743898E-2</v>
      </c>
      <c r="AF27">
        <v>3.47717502204544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53077.155370228262</v>
      </c>
      <c r="AL27" t="s">
        <v>344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0</v>
      </c>
      <c r="AR27" t="s">
        <v>344</v>
      </c>
      <c r="AS27">
        <v>0</v>
      </c>
      <c r="AT27">
        <v>0</v>
      </c>
      <c r="AU27" t="e">
        <f t="shared" si="27"/>
        <v>#DIV/0!</v>
      </c>
      <c r="AV27">
        <v>0.5</v>
      </c>
      <c r="AW27">
        <f t="shared" si="28"/>
        <v>1681.0995</v>
      </c>
      <c r="AX27">
        <f t="shared" si="29"/>
        <v>38.142980604867532</v>
      </c>
      <c r="AY27" t="e">
        <f t="shared" si="30"/>
        <v>#DIV/0!</v>
      </c>
      <c r="AZ27" t="e">
        <f t="shared" si="31"/>
        <v>#DIV/0!</v>
      </c>
      <c r="BA27">
        <f t="shared" si="32"/>
        <v>2.2689305781643222E-2</v>
      </c>
      <c r="BB27" t="e">
        <f t="shared" si="33"/>
        <v>#DIV/0!</v>
      </c>
      <c r="BC27" t="s">
        <v>344</v>
      </c>
      <c r="BD27">
        <v>0</v>
      </c>
      <c r="BE27">
        <f t="shared" si="34"/>
        <v>0</v>
      </c>
      <c r="BF27" t="e">
        <f t="shared" si="35"/>
        <v>#DIV/0!</v>
      </c>
      <c r="BG27" t="e">
        <f t="shared" si="36"/>
        <v>#DIV/0!</v>
      </c>
      <c r="BH27" t="e">
        <f t="shared" si="37"/>
        <v>#DIV/0!</v>
      </c>
      <c r="BI27" t="e">
        <f t="shared" si="38"/>
        <v>#DIV/0!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f t="shared" si="39"/>
        <v>1999.88</v>
      </c>
      <c r="CC27">
        <f t="shared" si="40"/>
        <v>1681.0995</v>
      </c>
      <c r="CD27">
        <f t="shared" si="41"/>
        <v>0.8406001860111606</v>
      </c>
      <c r="CE27">
        <f t="shared" si="42"/>
        <v>0.19120037202232135</v>
      </c>
      <c r="CF27">
        <v>6</v>
      </c>
      <c r="CG27">
        <v>0.5</v>
      </c>
      <c r="CH27" t="s">
        <v>345</v>
      </c>
      <c r="CI27">
        <v>1566761823.0999999</v>
      </c>
      <c r="CJ27">
        <v>951.86199999999997</v>
      </c>
      <c r="CK27">
        <v>999.96</v>
      </c>
      <c r="CL27">
        <v>18.7668</v>
      </c>
      <c r="CM27">
        <v>16.3718</v>
      </c>
      <c r="CN27">
        <v>499.96600000000001</v>
      </c>
      <c r="CO27">
        <v>99.727999999999994</v>
      </c>
      <c r="CP27">
        <v>9.9771299999999993E-2</v>
      </c>
      <c r="CQ27">
        <v>26.165299999999998</v>
      </c>
      <c r="CR27">
        <v>27.008400000000002</v>
      </c>
      <c r="CS27">
        <v>999.9</v>
      </c>
      <c r="CT27">
        <v>0</v>
      </c>
      <c r="CU27">
        <v>0</v>
      </c>
      <c r="CV27">
        <v>10038.799999999999</v>
      </c>
      <c r="CW27">
        <v>0</v>
      </c>
      <c r="CX27">
        <v>1425.07</v>
      </c>
      <c r="CY27">
        <v>-48.0976</v>
      </c>
      <c r="CZ27">
        <v>970.06700000000001</v>
      </c>
      <c r="DA27">
        <v>1016.6</v>
      </c>
      <c r="DB27">
        <v>2.3949500000000001</v>
      </c>
      <c r="DC27">
        <v>949.84500000000003</v>
      </c>
      <c r="DD27">
        <v>999.96</v>
      </c>
      <c r="DE27">
        <v>18.552800000000001</v>
      </c>
      <c r="DF27">
        <v>16.3718</v>
      </c>
      <c r="DG27">
        <v>1.87157</v>
      </c>
      <c r="DH27">
        <v>1.63273</v>
      </c>
      <c r="DI27">
        <v>16.3977</v>
      </c>
      <c r="DJ27">
        <v>14.2712</v>
      </c>
      <c r="DK27">
        <v>1999.88</v>
      </c>
      <c r="DL27">
        <v>0.97999400000000003</v>
      </c>
      <c r="DM27">
        <v>2.0005599999999998E-2</v>
      </c>
      <c r="DN27">
        <v>0</v>
      </c>
      <c r="DO27">
        <v>1.9905999999999999</v>
      </c>
      <c r="DP27">
        <v>0</v>
      </c>
      <c r="DQ27">
        <v>17160</v>
      </c>
      <c r="DR27">
        <v>16151.6</v>
      </c>
      <c r="DS27">
        <v>44.75</v>
      </c>
      <c r="DT27">
        <v>46.561999999999998</v>
      </c>
      <c r="DU27">
        <v>45.5</v>
      </c>
      <c r="DV27">
        <v>44.625</v>
      </c>
      <c r="DW27">
        <v>43.811999999999998</v>
      </c>
      <c r="DX27">
        <v>1959.87</v>
      </c>
      <c r="DY27">
        <v>40.01</v>
      </c>
      <c r="DZ27">
        <v>0</v>
      </c>
      <c r="EA27">
        <v>1566761818.5999999</v>
      </c>
      <c r="EB27">
        <v>2.2456</v>
      </c>
      <c r="EC27">
        <v>-2.16620096494395</v>
      </c>
      <c r="ED27">
        <v>-240.857839145105</v>
      </c>
      <c r="EE27">
        <v>17201.376470588199</v>
      </c>
      <c r="EF27">
        <v>10</v>
      </c>
      <c r="EG27">
        <v>1566761778.5999999</v>
      </c>
      <c r="EH27" t="s">
        <v>383</v>
      </c>
      <c r="EI27">
        <v>114</v>
      </c>
      <c r="EJ27">
        <v>2.0169999999999999</v>
      </c>
      <c r="EK27">
        <v>0.214</v>
      </c>
      <c r="EL27">
        <v>1000</v>
      </c>
      <c r="EM27">
        <v>16</v>
      </c>
      <c r="EN27">
        <v>0.04</v>
      </c>
      <c r="EO27">
        <v>0.04</v>
      </c>
      <c r="EP27">
        <v>38.267610533465898</v>
      </c>
      <c r="EQ27">
        <v>-0.28001959469834498</v>
      </c>
      <c r="ER27">
        <v>7.6705976579517499E-2</v>
      </c>
      <c r="ES27">
        <v>1</v>
      </c>
      <c r="ET27">
        <v>0.122762533789175</v>
      </c>
      <c r="EU27">
        <v>-2.0170329949808E-2</v>
      </c>
      <c r="EV27">
        <v>2.1358152555202301E-3</v>
      </c>
      <c r="EW27">
        <v>1</v>
      </c>
      <c r="EX27">
        <v>2</v>
      </c>
      <c r="EY27">
        <v>2</v>
      </c>
      <c r="EZ27" t="s">
        <v>371</v>
      </c>
      <c r="FA27">
        <v>2.9491100000000001</v>
      </c>
      <c r="FB27">
        <v>2.7240099999999998</v>
      </c>
      <c r="FC27">
        <v>0.180011</v>
      </c>
      <c r="FD27">
        <v>0.18837699999999999</v>
      </c>
      <c r="FE27">
        <v>9.2935500000000004E-2</v>
      </c>
      <c r="FF27">
        <v>8.6638400000000004E-2</v>
      </c>
      <c r="FG27">
        <v>21841</v>
      </c>
      <c r="FH27">
        <v>19737.099999999999</v>
      </c>
      <c r="FI27">
        <v>24549.5</v>
      </c>
      <c r="FJ27">
        <v>23351.9</v>
      </c>
      <c r="FK27">
        <v>30283.599999999999</v>
      </c>
      <c r="FL27">
        <v>29691.5</v>
      </c>
      <c r="FM27">
        <v>34251.199999999997</v>
      </c>
      <c r="FN27">
        <v>33425</v>
      </c>
      <c r="FO27">
        <v>1.9834000000000001</v>
      </c>
      <c r="FP27">
        <v>1.98417</v>
      </c>
      <c r="FQ27">
        <v>2.2962699999999999E-2</v>
      </c>
      <c r="FR27">
        <v>0</v>
      </c>
      <c r="FS27">
        <v>26.6328</v>
      </c>
      <c r="FT27">
        <v>999.9</v>
      </c>
      <c r="FU27">
        <v>42.454999999999998</v>
      </c>
      <c r="FV27">
        <v>33.929000000000002</v>
      </c>
      <c r="FW27">
        <v>22.654800000000002</v>
      </c>
      <c r="FX27">
        <v>59.420499999999997</v>
      </c>
      <c r="FY27">
        <v>40.1843</v>
      </c>
      <c r="FZ27">
        <v>1</v>
      </c>
      <c r="GA27">
        <v>0.159055</v>
      </c>
      <c r="GB27">
        <v>3.0506500000000001</v>
      </c>
      <c r="GC27">
        <v>20.377099999999999</v>
      </c>
      <c r="GD27">
        <v>5.2448399999999999</v>
      </c>
      <c r="GE27">
        <v>12.0228</v>
      </c>
      <c r="GF27">
        <v>4.9577</v>
      </c>
      <c r="GG27">
        <v>3.3055500000000002</v>
      </c>
      <c r="GH27">
        <v>9999</v>
      </c>
      <c r="GI27">
        <v>463.7</v>
      </c>
      <c r="GJ27">
        <v>9999</v>
      </c>
      <c r="GK27">
        <v>9999</v>
      </c>
      <c r="GL27">
        <v>1.86859</v>
      </c>
      <c r="GM27">
        <v>1.87317</v>
      </c>
      <c r="GN27">
        <v>1.8759399999999999</v>
      </c>
      <c r="GO27">
        <v>1.87836</v>
      </c>
      <c r="GP27">
        <v>1.87073</v>
      </c>
      <c r="GQ27">
        <v>1.8725000000000001</v>
      </c>
      <c r="GR27">
        <v>1.8693500000000001</v>
      </c>
      <c r="GS27">
        <v>1.8736299999999999</v>
      </c>
      <c r="GT27" t="s">
        <v>348</v>
      </c>
      <c r="GU27" t="s">
        <v>19</v>
      </c>
      <c r="GV27" t="s">
        <v>19</v>
      </c>
      <c r="GW27" t="s">
        <v>19</v>
      </c>
      <c r="GX27" t="s">
        <v>349</v>
      </c>
      <c r="GY27" t="s">
        <v>350</v>
      </c>
      <c r="GZ27" t="s">
        <v>351</v>
      </c>
      <c r="HA27" t="s">
        <v>351</v>
      </c>
      <c r="HB27" t="s">
        <v>351</v>
      </c>
      <c r="HC27" t="s">
        <v>351</v>
      </c>
      <c r="HD27">
        <v>0</v>
      </c>
      <c r="HE27">
        <v>100</v>
      </c>
      <c r="HF27">
        <v>100</v>
      </c>
      <c r="HG27">
        <v>2.0169999999999999</v>
      </c>
      <c r="HH27">
        <v>0.214</v>
      </c>
      <c r="HI27">
        <v>2</v>
      </c>
      <c r="HJ27">
        <v>505.20600000000002</v>
      </c>
      <c r="HK27">
        <v>497.79599999999999</v>
      </c>
      <c r="HL27">
        <v>22.2639</v>
      </c>
      <c r="HM27">
        <v>29.382999999999999</v>
      </c>
      <c r="HN27">
        <v>30.001000000000001</v>
      </c>
      <c r="HO27">
        <v>29.324300000000001</v>
      </c>
      <c r="HP27">
        <v>29.3353</v>
      </c>
      <c r="HQ27">
        <v>43.865400000000001</v>
      </c>
      <c r="HR27">
        <v>27.4193</v>
      </c>
      <c r="HS27">
        <v>0</v>
      </c>
      <c r="HT27">
        <v>22.251200000000001</v>
      </c>
      <c r="HU27">
        <v>1000</v>
      </c>
      <c r="HV27">
        <v>16.3706</v>
      </c>
      <c r="HW27">
        <v>102.06</v>
      </c>
      <c r="HX27">
        <v>101.90900000000001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2019-08-24T14:35:07Z</dcterms:created>
  <dcterms:modified xsi:type="dcterms:W3CDTF">2019-08-28T00:10:57Z</dcterms:modified>
</cp:coreProperties>
</file>