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E3D439E3-3EE0-4FC4-8509-74E88A16192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8" i="1" l="1"/>
  <c r="CD28" i="1"/>
  <c r="CB28" i="1"/>
  <c r="BI28" i="1"/>
  <c r="BH28" i="1"/>
  <c r="BG28" i="1"/>
  <c r="BF28" i="1"/>
  <c r="BE28" i="1"/>
  <c r="AZ28" i="1" s="1"/>
  <c r="BB28" i="1"/>
  <c r="AU28" i="1"/>
  <c r="AO28" i="1"/>
  <c r="AP28" i="1" s="1"/>
  <c r="AK28" i="1"/>
  <c r="AI28" i="1" s="1"/>
  <c r="X28" i="1"/>
  <c r="W28" i="1"/>
  <c r="O28" i="1"/>
  <c r="CE27" i="1"/>
  <c r="CD27" i="1"/>
  <c r="CC27" i="1" s="1"/>
  <c r="AW27" i="1" s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V27" i="1" s="1"/>
  <c r="O27" i="1"/>
  <c r="CE26" i="1"/>
  <c r="CD26" i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H26" i="1" s="1"/>
  <c r="X26" i="1"/>
  <c r="W26" i="1"/>
  <c r="V26" i="1" s="1"/>
  <c r="O26" i="1"/>
  <c r="CE25" i="1"/>
  <c r="CD25" i="1"/>
  <c r="CC25" i="1" s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J25" i="1" s="1"/>
  <c r="X25" i="1"/>
  <c r="W25" i="1"/>
  <c r="V25" i="1" s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/>
  <c r="M24" i="1" s="1"/>
  <c r="X24" i="1"/>
  <c r="W24" i="1"/>
  <c r="V24" i="1" s="1"/>
  <c r="O24" i="1"/>
  <c r="CE23" i="1"/>
  <c r="CD23" i="1"/>
  <c r="CB23" i="1"/>
  <c r="CC23" i="1" s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/>
  <c r="H23" i="1" s="1"/>
  <c r="X23" i="1"/>
  <c r="W23" i="1"/>
  <c r="O23" i="1"/>
  <c r="I23" i="1"/>
  <c r="AX23" i="1" s="1"/>
  <c r="CE22" i="1"/>
  <c r="CD22" i="1"/>
  <c r="CB22" i="1"/>
  <c r="BI22" i="1"/>
  <c r="BH22" i="1"/>
  <c r="BG22" i="1"/>
  <c r="BF22" i="1"/>
  <c r="BE22" i="1"/>
  <c r="AZ22" i="1" s="1"/>
  <c r="BB22" i="1"/>
  <c r="AU22" i="1"/>
  <c r="AP22" i="1"/>
  <c r="AO22" i="1"/>
  <c r="AK22" i="1"/>
  <c r="AI22" i="1" s="1"/>
  <c r="X22" i="1"/>
  <c r="W22" i="1"/>
  <c r="V22" i="1" s="1"/>
  <c r="O22" i="1"/>
  <c r="CE21" i="1"/>
  <c r="CD21" i="1"/>
  <c r="CC21" i="1"/>
  <c r="AW21" i="1" s="1"/>
  <c r="CB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B20" i="1"/>
  <c r="CC20" i="1" s="1"/>
  <c r="AW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V20" i="1" s="1"/>
  <c r="O20" i="1"/>
  <c r="CE19" i="1"/>
  <c r="CD19" i="1"/>
  <c r="CB19" i="1"/>
  <c r="CC19" i="1" s="1"/>
  <c r="AW19" i="1" s="1"/>
  <c r="BI19" i="1"/>
  <c r="BH19" i="1"/>
  <c r="BG19" i="1"/>
  <c r="BF19" i="1"/>
  <c r="BE19" i="1"/>
  <c r="AZ19" i="1" s="1"/>
  <c r="BB19" i="1"/>
  <c r="AU19" i="1"/>
  <c r="AP19" i="1"/>
  <c r="AO19" i="1"/>
  <c r="AK19" i="1"/>
  <c r="AI19" i="1" s="1"/>
  <c r="H19" i="1" s="1"/>
  <c r="X19" i="1"/>
  <c r="W19" i="1"/>
  <c r="V19" i="1" s="1"/>
  <c r="O19" i="1"/>
  <c r="CE18" i="1"/>
  <c r="CD18" i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/>
  <c r="J18" i="1" s="1"/>
  <c r="X18" i="1"/>
  <c r="W18" i="1"/>
  <c r="V18" i="1" s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/>
  <c r="O17" i="1"/>
  <c r="M17" i="1" l="1"/>
  <c r="I17" i="1"/>
  <c r="AX17" i="1" s="1"/>
  <c r="AY19" i="1"/>
  <c r="V23" i="1"/>
  <c r="CC24" i="1"/>
  <c r="R24" i="1" s="1"/>
  <c r="V28" i="1"/>
  <c r="AY20" i="1"/>
  <c r="I24" i="1"/>
  <c r="AX24" i="1" s="1"/>
  <c r="AY21" i="1"/>
  <c r="CC17" i="1"/>
  <c r="AW17" i="1" s="1"/>
  <c r="AY17" i="1" s="1"/>
  <c r="CC22" i="1"/>
  <c r="AJ23" i="1"/>
  <c r="CC26" i="1"/>
  <c r="R26" i="1" s="1"/>
  <c r="CC28" i="1"/>
  <c r="AY27" i="1"/>
  <c r="CC18" i="1"/>
  <c r="AW18" i="1" s="1"/>
  <c r="AY18" i="1" s="1"/>
  <c r="V21" i="1"/>
  <c r="AW23" i="1"/>
  <c r="AY23" i="1" s="1"/>
  <c r="R23" i="1"/>
  <c r="R17" i="1"/>
  <c r="Z19" i="1"/>
  <c r="Z26" i="1"/>
  <c r="M27" i="1"/>
  <c r="J27" i="1"/>
  <c r="I27" i="1"/>
  <c r="AX27" i="1" s="1"/>
  <c r="BA27" i="1" s="1"/>
  <c r="H27" i="1"/>
  <c r="AJ27" i="1"/>
  <c r="H20" i="1"/>
  <c r="J20" i="1"/>
  <c r="I20" i="1"/>
  <c r="AX20" i="1" s="1"/>
  <c r="BA20" i="1" s="1"/>
  <c r="AJ20" i="1"/>
  <c r="M20" i="1"/>
  <c r="Z23" i="1"/>
  <c r="R25" i="1"/>
  <c r="AW25" i="1"/>
  <c r="AY25" i="1" s="1"/>
  <c r="J28" i="1"/>
  <c r="I28" i="1"/>
  <c r="AX28" i="1" s="1"/>
  <c r="H28" i="1"/>
  <c r="AJ28" i="1"/>
  <c r="M28" i="1"/>
  <c r="R18" i="1"/>
  <c r="AY22" i="1"/>
  <c r="AW26" i="1"/>
  <c r="AY26" i="1" s="1"/>
  <c r="R28" i="1"/>
  <c r="AW28" i="1"/>
  <c r="I21" i="1"/>
  <c r="AX21" i="1" s="1"/>
  <c r="BA21" i="1" s="1"/>
  <c r="H21" i="1"/>
  <c r="AJ21" i="1"/>
  <c r="M21" i="1"/>
  <c r="J21" i="1"/>
  <c r="AW22" i="1"/>
  <c r="R22" i="1"/>
  <c r="AY28" i="1"/>
  <c r="AJ22" i="1"/>
  <c r="J22" i="1"/>
  <c r="I22" i="1"/>
  <c r="AX22" i="1" s="1"/>
  <c r="BA22" i="1" s="1"/>
  <c r="H22" i="1"/>
  <c r="M22" i="1"/>
  <c r="AJ17" i="1"/>
  <c r="I19" i="1"/>
  <c r="AX19" i="1" s="1"/>
  <c r="BA19" i="1" s="1"/>
  <c r="J23" i="1"/>
  <c r="AJ24" i="1"/>
  <c r="I26" i="1"/>
  <c r="AX26" i="1" s="1"/>
  <c r="I18" i="1"/>
  <c r="AX18" i="1" s="1"/>
  <c r="R21" i="1"/>
  <c r="H17" i="1"/>
  <c r="M18" i="1"/>
  <c r="J19" i="1"/>
  <c r="R19" i="1"/>
  <c r="H24" i="1"/>
  <c r="M25" i="1"/>
  <c r="J26" i="1"/>
  <c r="J17" i="1"/>
  <c r="AJ18" i="1"/>
  <c r="M23" i="1"/>
  <c r="J24" i="1"/>
  <c r="AJ25" i="1"/>
  <c r="H18" i="1"/>
  <c r="M19" i="1"/>
  <c r="R20" i="1"/>
  <c r="H25" i="1"/>
  <c r="M26" i="1"/>
  <c r="R27" i="1"/>
  <c r="I25" i="1"/>
  <c r="AX25" i="1" s="1"/>
  <c r="AJ19" i="1"/>
  <c r="AJ26" i="1"/>
  <c r="BA18" i="1" l="1"/>
  <c r="AW24" i="1"/>
  <c r="BA26" i="1"/>
  <c r="BA28" i="1"/>
  <c r="S20" i="1"/>
  <c r="T20" i="1" s="1"/>
  <c r="S17" i="1"/>
  <c r="T17" i="1" s="1"/>
  <c r="P17" i="1" s="1"/>
  <c r="N17" i="1" s="1"/>
  <c r="Q17" i="1" s="1"/>
  <c r="K17" i="1" s="1"/>
  <c r="L17" i="1" s="1"/>
  <c r="Z17" i="1"/>
  <c r="Z28" i="1"/>
  <c r="Z25" i="1"/>
  <c r="S21" i="1"/>
  <c r="T21" i="1" s="1"/>
  <c r="P21" i="1" s="1"/>
  <c r="N21" i="1" s="1"/>
  <c r="Q21" i="1" s="1"/>
  <c r="K21" i="1" s="1"/>
  <c r="L21" i="1" s="1"/>
  <c r="Z21" i="1"/>
  <c r="S22" i="1"/>
  <c r="T22" i="1" s="1"/>
  <c r="Z18" i="1"/>
  <c r="Z24" i="1"/>
  <c r="BA17" i="1"/>
  <c r="S18" i="1"/>
  <c r="T18" i="1" s="1"/>
  <c r="S25" i="1"/>
  <c r="T25" i="1" s="1"/>
  <c r="S24" i="1"/>
  <c r="T24" i="1" s="1"/>
  <c r="S19" i="1"/>
  <c r="T19" i="1" s="1"/>
  <c r="P20" i="1"/>
  <c r="N20" i="1" s="1"/>
  <c r="Q20" i="1" s="1"/>
  <c r="K20" i="1" s="1"/>
  <c r="L20" i="1" s="1"/>
  <c r="Z20" i="1"/>
  <c r="S23" i="1"/>
  <c r="T23" i="1" s="1"/>
  <c r="BA25" i="1"/>
  <c r="Z22" i="1"/>
  <c r="S28" i="1"/>
  <c r="T28" i="1" s="1"/>
  <c r="P28" i="1" s="1"/>
  <c r="N28" i="1" s="1"/>
  <c r="Q28" i="1" s="1"/>
  <c r="K28" i="1" s="1"/>
  <c r="L28" i="1" s="1"/>
  <c r="S27" i="1"/>
  <c r="T27" i="1" s="1"/>
  <c r="P27" i="1" s="1"/>
  <c r="N27" i="1" s="1"/>
  <c r="Q27" i="1" s="1"/>
  <c r="K27" i="1" s="1"/>
  <c r="L27" i="1" s="1"/>
  <c r="S26" i="1"/>
  <c r="T26" i="1" s="1"/>
  <c r="Z27" i="1"/>
  <c r="BA23" i="1"/>
  <c r="BA24" i="1" l="1"/>
  <c r="AY24" i="1"/>
  <c r="AB22" i="1"/>
  <c r="U22" i="1"/>
  <c r="Y22" i="1" s="1"/>
  <c r="AA22" i="1"/>
  <c r="AA18" i="1"/>
  <c r="U18" i="1"/>
  <c r="Y18" i="1" s="1"/>
  <c r="AB18" i="1"/>
  <c r="AC18" i="1" s="1"/>
  <c r="U21" i="1"/>
  <c r="Y21" i="1" s="1"/>
  <c r="AB21" i="1"/>
  <c r="AC21" i="1" s="1"/>
  <c r="AA21" i="1"/>
  <c r="AA17" i="1"/>
  <c r="U17" i="1"/>
  <c r="Y17" i="1" s="1"/>
  <c r="AB17" i="1"/>
  <c r="AC17" i="1" s="1"/>
  <c r="AA25" i="1"/>
  <c r="U25" i="1"/>
  <c r="Y25" i="1" s="1"/>
  <c r="AB25" i="1"/>
  <c r="AC25" i="1" s="1"/>
  <c r="P22" i="1"/>
  <c r="N22" i="1" s="1"/>
  <c r="Q22" i="1" s="1"/>
  <c r="K22" i="1" s="1"/>
  <c r="L22" i="1" s="1"/>
  <c r="U19" i="1"/>
  <c r="Y19" i="1" s="1"/>
  <c r="AA19" i="1"/>
  <c r="AB19" i="1"/>
  <c r="AC19" i="1" s="1"/>
  <c r="P19" i="1"/>
  <c r="N19" i="1" s="1"/>
  <c r="Q19" i="1" s="1"/>
  <c r="K19" i="1" s="1"/>
  <c r="L19" i="1" s="1"/>
  <c r="U24" i="1"/>
  <c r="Y24" i="1" s="1"/>
  <c r="AB24" i="1"/>
  <c r="AA24" i="1"/>
  <c r="P24" i="1"/>
  <c r="N24" i="1" s="1"/>
  <c r="Q24" i="1" s="1"/>
  <c r="K24" i="1" s="1"/>
  <c r="L24" i="1" s="1"/>
  <c r="U27" i="1"/>
  <c r="Y27" i="1" s="1"/>
  <c r="AB27" i="1"/>
  <c r="AA27" i="1"/>
  <c r="U26" i="1"/>
  <c r="Y26" i="1" s="1"/>
  <c r="AB26" i="1"/>
  <c r="AA26" i="1"/>
  <c r="P26" i="1"/>
  <c r="N26" i="1" s="1"/>
  <c r="Q26" i="1" s="1"/>
  <c r="K26" i="1" s="1"/>
  <c r="L26" i="1" s="1"/>
  <c r="AB23" i="1"/>
  <c r="AC23" i="1" s="1"/>
  <c r="U23" i="1"/>
  <c r="Y23" i="1" s="1"/>
  <c r="AA23" i="1"/>
  <c r="P23" i="1"/>
  <c r="N23" i="1" s="1"/>
  <c r="Q23" i="1" s="1"/>
  <c r="K23" i="1" s="1"/>
  <c r="L23" i="1" s="1"/>
  <c r="P18" i="1"/>
  <c r="N18" i="1" s="1"/>
  <c r="Q18" i="1" s="1"/>
  <c r="K18" i="1" s="1"/>
  <c r="L18" i="1" s="1"/>
  <c r="P25" i="1"/>
  <c r="N25" i="1" s="1"/>
  <c r="Q25" i="1" s="1"/>
  <c r="K25" i="1" s="1"/>
  <c r="L25" i="1" s="1"/>
  <c r="U28" i="1"/>
  <c r="Y28" i="1" s="1"/>
  <c r="AB28" i="1"/>
  <c r="AA28" i="1"/>
  <c r="AB20" i="1"/>
  <c r="AA20" i="1"/>
  <c r="U20" i="1"/>
  <c r="Y20" i="1" s="1"/>
  <c r="AC26" i="1" l="1"/>
  <c r="AC27" i="1"/>
  <c r="AC20" i="1"/>
  <c r="AC28" i="1"/>
  <c r="AC24" i="1"/>
  <c r="AC22" i="1"/>
</calcChain>
</file>

<file path=xl/sharedStrings.xml><?xml version="1.0" encoding="utf-8"?>
<sst xmlns="http://schemas.openxmlformats.org/spreadsheetml/2006/main" count="2051" uniqueCount="420">
  <si>
    <t>File opened</t>
  </si>
  <si>
    <t>2019-08-24 11:48:54</t>
  </si>
  <si>
    <t>Console s/n</t>
  </si>
  <si>
    <t>68C-831448</t>
  </si>
  <si>
    <t>Console ver</t>
  </si>
  <si>
    <t>Bluestem v.1.3.17</t>
  </si>
  <si>
    <t>Scripts ver</t>
  </si>
  <si>
    <t>2018.12  1.3.16, Nov 2018</t>
  </si>
  <si>
    <t>Head s/n</t>
  </si>
  <si>
    <t>68H-581448</t>
  </si>
  <si>
    <t>Head ver</t>
  </si>
  <si>
    <t>1.3.1</t>
  </si>
  <si>
    <t>Head cal</t>
  </si>
  <si>
    <t>{"co2aspan2a": "0.300565", "chamberpressurezero": "2.62898", "flowmeterzero": "1.01484", "co2azero": "0.936047", "co2aspan2": "-0.0275709", "h2obspan2": "0", "co2aspan1": "1.00019", "co2bzero": "1.08871", "h2oaspanconc1": "12.25", "tazero": "-0.075655", "co2aspanconc1": "2500", "co2bspan2b": "0.290353", "co2bspan1": "1.00063", "h2oazero": "0.99813", "h2oaspan2": "0", "flowazero": "0.30339", "h2obzero": "1.01301", "h2obspan2a": "-0.0693626", "co2aspan2b": "0.298132", "tbzero": "-0.00914764", "flowbzero": "0.2519", "h2oaspan1": "1.00284", "ssa_ref": "27614.2", "co2bspan2a": "0.292725", "h2oaspanconc2": "0", "co2bspanconc2": "296.4", "h2oaspan2b": "0.0689295", "h2obspan1": "1", "co2bspanconc1": "2500", "co2bspan2": "-0.029811", "h2obspan2b": "0.0966582", "h2oaspan2a": "0.0687344", "oxygen": "21", "co2aspanconc2": "296.4", "h2obspanconc1": "20", "ssb_ref": "33378.8", "h2obspanconc2": "0"}</t>
  </si>
  <si>
    <t>Chamber type</t>
  </si>
  <si>
    <t>6800-01A</t>
  </si>
  <si>
    <t>Chamber s/n</t>
  </si>
  <si>
    <t>MPF-651357</t>
  </si>
  <si>
    <t>Chamber rev</t>
  </si>
  <si>
    <t>0</t>
  </si>
  <si>
    <t>Chamber cal</t>
  </si>
  <si>
    <t>Fluorometer</t>
  </si>
  <si>
    <t>Flr. Version</t>
  </si>
  <si>
    <t>11:48:54</t>
  </si>
  <si>
    <t>Stability Definition:	A (GasEx): Slp&lt;0.1 Std&lt;1 Per=15	gsw (GasEx): Slp&lt;0.1 Std&lt;1 Per=15</t>
  </si>
  <si>
    <t>11:52:42</t>
  </si>
  <si>
    <t>11:52:53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</si>
  <si>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</si>
  <si>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</si>
  <si>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</si>
  <si>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</si>
  <si>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</si>
  <si>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</si>
  <si>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</si>
  <si>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</si>
  <si>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</si>
  <si>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</si>
  <si>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</si>
  <si>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</si>
  <si>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</si>
  <si>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</si>
  <si>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</si>
  <si>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</si>
  <si>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</si>
  <si>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</si>
  <si>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</si>
  <si>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</si>
  <si>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</si>
  <si>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</si>
  <si>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</si>
  <si>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</si>
  <si>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</si>
  <si>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</si>
  <si>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</si>
  <si>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</si>
  <si>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</si>
  <si>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</si>
  <si>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</si>
  <si>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</si>
  <si>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</si>
  <si>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</si>
  <si>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</si>
  <si>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</si>
  <si>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</si>
  <si>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</si>
  <si>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</si>
  <si>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</si>
  <si>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</si>
  <si>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</si>
  <si>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</si>
  <si>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</si>
  <si>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1.35165 85.133 378.884 619.774 869.078 1070.71 1251.24 1400.48</t>
  </si>
  <si>
    <t>Fs_true</t>
  </si>
  <si>
    <t>0.14262 104.704 405.338 601.213 803.493 1000.56 1201.87 1401.19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</si>
  <si>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</si>
  <si>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</si>
  <si>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</si>
  <si>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</si>
  <si>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</si>
  <si>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</si>
  <si>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</si>
  <si>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</si>
  <si>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</si>
  <si>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</si>
  <si>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</si>
  <si>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</si>
  <si>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</si>
  <si>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</si>
  <si>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</si>
  <si>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</si>
  <si>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</si>
  <si>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</si>
  <si>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</si>
  <si>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</si>
  <si>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</si>
  <si>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</si>
  <si>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</si>
  <si>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</si>
  <si>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</si>
  <si>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</si>
  <si>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</si>
  <si>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</si>
  <si>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</si>
  <si>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</si>
  <si>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</si>
  <si>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</si>
  <si>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</si>
  <si>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</si>
  <si>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</si>
  <si>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</si>
  <si>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</si>
  <si>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</si>
  <si>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</si>
  <si>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</si>
  <si>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</si>
  <si>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</si>
  <si>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</si>
  <si>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</si>
  <si>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</si>
  <si>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</si>
  <si>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</si>
  <si>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</si>
  <si>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</si>
  <si>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</si>
  <si>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</si>
  <si>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</si>
  <si>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</si>
  <si>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</si>
  <si>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</si>
  <si>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</si>
  <si>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</si>
  <si>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</si>
  <si>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</si>
  <si>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</si>
  <si>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</si>
  <si>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</si>
  <si>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</si>
  <si>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</si>
  <si>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</si>
  <si>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</si>
  <si>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</si>
  <si>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</si>
  <si>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</si>
  <si>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</si>
  <si>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</si>
  <si>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</si>
  <si>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</si>
  <si>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</si>
  <si>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</si>
  <si>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</si>
  <si>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</si>
  <si>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</si>
  <si>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</si>
  <si>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</si>
  <si>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</si>
  <si>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</si>
  <si>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</si>
  <si>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</si>
  <si>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</si>
  <si>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</si>
  <si>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</si>
  <si>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</si>
  <si>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</si>
  <si>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</si>
  <si>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</si>
  <si>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</si>
  <si>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</si>
  <si>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</si>
  <si>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</si>
  <si>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</si>
  <si>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</si>
  <si>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</si>
  <si>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</si>
  <si>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</si>
  <si>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</si>
  <si>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</si>
  <si>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</si>
  <si>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</si>
  <si>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</si>
  <si>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</si>
  <si>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</si>
  <si>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</si>
  <si>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</si>
  <si>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</si>
  <si>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</si>
  <si>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</si>
  <si>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</si>
  <si>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</si>
  <si>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</si>
  <si>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</si>
  <si>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</si>
  <si>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</si>
  <si>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</si>
  <si>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</si>
  <si>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</si>
  <si>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</si>
  <si>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</si>
  <si>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</si>
  <si>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</si>
  <si>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</si>
  <si>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</si>
  <si>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</si>
  <si>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</si>
  <si>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</si>
  <si>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</si>
  <si>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</si>
  <si>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</si>
  <si>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</si>
  <si>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</si>
  <si>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</si>
  <si>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</si>
  <si>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</si>
  <si>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</si>
  <si>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</si>
  <si>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</si>
  <si>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</si>
  <si>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</si>
  <si>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</si>
  <si>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</si>
  <si>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</si>
  <si>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</si>
  <si>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</si>
  <si>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</si>
  <si>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</si>
  <si>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</si>
  <si>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</si>
  <si>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</si>
  <si>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</si>
  <si>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</si>
  <si>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</si>
  <si>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</si>
  <si>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</si>
  <si>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</si>
  <si>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</si>
  <si>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</si>
  <si>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</si>
  <si>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</si>
  <si>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</si>
  <si>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</si>
  <si>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</si>
  <si>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</si>
  <si>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</si>
  <si>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</si>
  <si>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</si>
  <si>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</si>
  <si>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</si>
  <si>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</si>
  <si>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</si>
  <si>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</si>
  <si>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</si>
  <si>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</si>
  <si>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</si>
  <si>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</si>
  <si>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</si>
  <si>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</si>
  <si>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</si>
  <si>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</si>
  <si>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</si>
  <si>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</si>
  <si>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</si>
  <si>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</si>
  <si>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</si>
  <si>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</si>
  <si>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</si>
  <si>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</si>
  <si>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</si>
  <si>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</si>
  <si>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</si>
  <si>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</si>
  <si>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</si>
  <si>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</si>
  <si>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</si>
  <si>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</si>
  <si>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</si>
  <si>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</si>
  <si>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</si>
  <si>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</si>
  <si>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</si>
  <si>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</si>
  <si>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</si>
  <si>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</si>
  <si>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</si>
  <si>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</si>
  <si>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</si>
  <si>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</si>
  <si>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</si>
  <si>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</si>
  <si>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</si>
  <si>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</si>
  <si>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</si>
  <si>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</si>
  <si>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</si>
  <si>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</si>
  <si>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</si>
  <si>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</si>
  <si>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</si>
  <si>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</si>
  <si>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</si>
  <si>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</si>
  <si>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</si>
  <si>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</si>
  <si>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</si>
  <si>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</si>
  <si>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</si>
  <si>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</si>
  <si>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</si>
  <si>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</si>
  <si>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</si>
  <si>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</si>
  <si>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</si>
  <si>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</si>
  <si>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</si>
  <si>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</si>
  <si>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</si>
  <si>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</si>
  <si>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</si>
  <si>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</si>
  <si>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</si>
  <si>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</si>
  <si>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</si>
  <si>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</si>
  <si>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</si>
  <si>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</si>
  <si>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</si>
  <si>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</si>
  <si>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</si>
  <si>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</si>
  <si>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</si>
  <si>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</si>
  <si>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</si>
  <si>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</si>
  <si>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</si>
  <si>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</si>
  <si>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</si>
  <si>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</si>
  <si>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</si>
  <si>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</si>
  <si>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</si>
  <si>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</si>
  <si>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</si>
  <si>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</si>
  <si>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</si>
  <si>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</si>
  <si>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</si>
  <si>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</si>
  <si>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20190825 11:57:41</t>
  </si>
  <si>
    <t>11:57:41</t>
  </si>
  <si>
    <t>MPF-8383-20190825-11_58_26</t>
  </si>
  <si>
    <t>DARK-8384-20190825-11_58_27</t>
  </si>
  <si>
    <t>-</t>
  </si>
  <si>
    <t>0: Broadleaf</t>
  </si>
  <si>
    <t>11:56:39</t>
  </si>
  <si>
    <t>1/2</t>
  </si>
  <si>
    <t>5</t>
  </si>
  <si>
    <t>11111111</t>
  </si>
  <si>
    <t>oooooooo</t>
  </si>
  <si>
    <t>off</t>
  </si>
  <si>
    <t>20190825 11:59:42</t>
  </si>
  <si>
    <t>11:59:42</t>
  </si>
  <si>
    <t>MPF-8385-20190825-12_00_26</t>
  </si>
  <si>
    <t>DARK-8386-20190825-12_00_28</t>
  </si>
  <si>
    <t>12:00:04</t>
  </si>
  <si>
    <t>20190825 12:02:05</t>
  </si>
  <si>
    <t>12:02:05</t>
  </si>
  <si>
    <t>MPF-8387-20190825-12_02_50</t>
  </si>
  <si>
    <t>DARK-8388-20190825-12_02_51</t>
  </si>
  <si>
    <t>12:01:11</t>
  </si>
  <si>
    <t>20190825 12:04:06</t>
  </si>
  <si>
    <t>12:04:06</t>
  </si>
  <si>
    <t>MPF-8389-20190825-12_04_50</t>
  </si>
  <si>
    <t>DARK-8390-20190825-12_04_52</t>
  </si>
  <si>
    <t>12:03:22</t>
  </si>
  <si>
    <t>20190825 12:05:42</t>
  </si>
  <si>
    <t>12:05:42</t>
  </si>
  <si>
    <t>MPF-8391-20190825-12_06_26</t>
  </si>
  <si>
    <t>DARK-8392-20190825-12_06_28</t>
  </si>
  <si>
    <t>12:05:11</t>
  </si>
  <si>
    <t>2/2</t>
  </si>
  <si>
    <t>20190825 12:07:42</t>
  </si>
  <si>
    <t>12:07:42</t>
  </si>
  <si>
    <t>MPF-8393-20190825-12_08_27</t>
  </si>
  <si>
    <t>DARK-8394-20190825-12_08_29</t>
  </si>
  <si>
    <t>12:08:11</t>
  </si>
  <si>
    <t>20190825 12:09:44</t>
  </si>
  <si>
    <t>12:09:44</t>
  </si>
  <si>
    <t>MPF-8395-20190825-12_10_29</t>
  </si>
  <si>
    <t>DARK-8396-20190825-12_10_30</t>
  </si>
  <si>
    <t>12:09:13</t>
  </si>
  <si>
    <t>20190825 12:11:22</t>
  </si>
  <si>
    <t>12:11:22</t>
  </si>
  <si>
    <t>MPF-8397-20190825-12_12_06</t>
  </si>
  <si>
    <t>DARK-8398-20190825-12_12_08</t>
  </si>
  <si>
    <t>12:10:48</t>
  </si>
  <si>
    <t>20190825 12:12:53</t>
  </si>
  <si>
    <t>12:12:53</t>
  </si>
  <si>
    <t>MPF-8399-20190825-12_13_37</t>
  </si>
  <si>
    <t>DARK-8400-20190825-12_13_39</t>
  </si>
  <si>
    <t>12:12:22</t>
  </si>
  <si>
    <t>20190825 12:14:32</t>
  </si>
  <si>
    <t>12:14:32</t>
  </si>
  <si>
    <t>MPF-8401-20190825-12_15_16</t>
  </si>
  <si>
    <t>DARK-8402-20190825-12_15_18</t>
  </si>
  <si>
    <t>12:13:56</t>
  </si>
  <si>
    <t>20190825 12:16:20</t>
  </si>
  <si>
    <t>12:16:20</t>
  </si>
  <si>
    <t>MPF-8403-20190825-12_17_04</t>
  </si>
  <si>
    <t>DARK-8404-20190825-12_17_06</t>
  </si>
  <si>
    <t>12:15:34</t>
  </si>
  <si>
    <t>20190825 12:18:05</t>
  </si>
  <si>
    <t>12:18:05</t>
  </si>
  <si>
    <t>MPF-8405-20190825-12_18_49</t>
  </si>
  <si>
    <t>DARK-8406-20190825-12_18_51</t>
  </si>
  <si>
    <t>12:18:38</t>
  </si>
  <si>
    <t>12:16:15</t>
  </si>
  <si>
    <t>Stability Definition:	A (GasEx): Slp&lt;0.3 Std&lt;1 Per=15	gsw (GasEx): Slp&lt;0.1 Std&lt;1 Per=15</t>
  </si>
  <si>
    <t>20190825 12:20:11</t>
  </si>
  <si>
    <t>12:20:11</t>
  </si>
  <si>
    <t>MPF-8407-20190825-12_20_55</t>
  </si>
  <si>
    <t>DARK-8408-20190825-12_20_57</t>
  </si>
  <si>
    <t>12:19:43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</si>
</sst>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Measurements!$I$17:$I$28</c:f>
              <c:numCache>
                <c:formatCode>General</c:formatCode>
                <c:ptCount val="12"/>
                <c:pt idx="0">
                  <c:v>26.325002201978208</c:v>
                </c:pt>
                <c:pt idx="1">
                  <c:v>22.420803240713834</c:v>
                </c:pt>
                <c:pt idx="2">
                  <c:v>17.919076655336042</c:v>
                </c:pt>
                <c:pt idx="3">
                  <c:v>10.592170588263993</c:v>
                </c:pt>
                <c:pt idx="4">
                  <c:v>0.77568977051853094</c:v>
                </c:pt>
                <c:pt idx="5">
                  <c:v>29.91498767915359</c:v>
                </c:pt>
                <c:pt idx="6">
                  <c:v>31.44900003922783</c:v>
                </c:pt>
                <c:pt idx="7">
                  <c:v>32.558677691611514</c:v>
                </c:pt>
                <c:pt idx="8">
                  <c:v>33.19900325577165</c:v>
                </c:pt>
                <c:pt idx="9">
                  <c:v>33.712088143114059</c:v>
                </c:pt>
                <c:pt idx="10">
                  <c:v>34.146125386723746</c:v>
                </c:pt>
                <c:pt idx="11">
                  <c:v>34.082742350677272</c:v>
                </c:pt>
              </c:numCache>
            </c:numRef>
          </c:xVal>
          <c:yVal>
            <c:numRef>
              <c:f>Measurements!$K$17:$K$28</c:f>
              <c:numCache>
                <c:formatCode>General</c:formatCode>
                <c:ptCount val="12"/>
                <c:pt idx="0">
                  <c:v>92.234036680903756</c:v>
                </c:pt>
                <c:pt idx="1">
                  <c:v>56.457513386584566</c:v>
                </c:pt>
                <c:pt idx="2">
                  <c:v>42.804264943119925</c:v>
                </c:pt>
                <c:pt idx="3">
                  <c:v>18.666795729754682</c:v>
                </c:pt>
                <c:pt idx="4">
                  <c:v>-3.1367316529437854</c:v>
                </c:pt>
                <c:pt idx="5">
                  <c:v>179.36056959037344</c:v>
                </c:pt>
                <c:pt idx="6">
                  <c:v>257.18722850373388</c:v>
                </c:pt>
                <c:pt idx="7">
                  <c:v>322.01352693949832</c:v>
                </c:pt>
                <c:pt idx="8">
                  <c:v>369.1414916365224</c:v>
                </c:pt>
                <c:pt idx="9">
                  <c:v>394.59874221617531</c:v>
                </c:pt>
                <c:pt idx="10">
                  <c:v>476.72494336846131</c:v>
                </c:pt>
                <c:pt idx="11">
                  <c:v>588.21860157870594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4-4ABB-8809-EFD1B8937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51080"/>
        <c:axId val="326651736"/>
      </c:scatterChart>
      <c:valAx>
        <c:axId val="32665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51736"/>
        <c:crosses val="autoZero"/>
        <c:crossBetween val="midCat"/>
      </c:valAx>
      <c:valAx>
        <c:axId val="32665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5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12</xdr:row>
      <xdr:rowOff>42862</xdr:rowOff>
    </xdr:from>
    <xdr:to>
      <xdr:col>20</xdr:col>
      <xdr:colOff>428625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A4565-103A-453F-9DA6-86EFC0678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8"/>
  <sheetViews>
    <sheetView tabSelected="1" topLeftCell="A8" workbookViewId="0">
      <selection activeCell="A22" sqref="A22:XFD22"/>
    </sheetView>
  </sheetViews>
  <sheetFormatPr defaultRowHeight="15" x14ac:dyDescent="0.25"/>
  <sheetData>
    <row r="2" spans="1:232" x14ac:dyDescent="0.25">
      <c r="A2" t="s">
        <v>27</v>
      </c>
      <c r="B2" t="s">
        <v>28</v>
      </c>
      <c r="C2" t="s">
        <v>30</v>
      </c>
      <c r="D2" t="s">
        <v>31</v>
      </c>
    </row>
    <row r="3" spans="1:232" x14ac:dyDescent="0.25">
      <c r="B3" t="s">
        <v>29</v>
      </c>
      <c r="C3">
        <v>21</v>
      </c>
      <c r="D3" t="s">
        <v>32</v>
      </c>
    </row>
    <row r="4" spans="1:232" x14ac:dyDescent="0.25">
      <c r="A4" t="s">
        <v>33</v>
      </c>
      <c r="B4" t="s">
        <v>34</v>
      </c>
    </row>
    <row r="5" spans="1:232" x14ac:dyDescent="0.25">
      <c r="B5">
        <v>2</v>
      </c>
    </row>
    <row r="6" spans="1:232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40</v>
      </c>
      <c r="B8" t="s">
        <v>41</v>
      </c>
      <c r="C8" t="s">
        <v>43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232" x14ac:dyDescent="0.25">
      <c r="B9" t="s">
        <v>42</v>
      </c>
      <c r="C9" t="s">
        <v>44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72</v>
      </c>
      <c r="H12" t="s">
        <v>74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71</v>
      </c>
      <c r="G13" t="s">
        <v>73</v>
      </c>
      <c r="H13">
        <v>0</v>
      </c>
    </row>
    <row r="14" spans="1:232" x14ac:dyDescent="0.25">
      <c r="A14" t="s">
        <v>75</v>
      </c>
      <c r="B14" t="s">
        <v>75</v>
      </c>
      <c r="C14" t="s">
        <v>75</v>
      </c>
      <c r="D14" t="s">
        <v>75</v>
      </c>
      <c r="E14" t="s">
        <v>75</v>
      </c>
      <c r="F14" t="s">
        <v>76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B14" t="s">
        <v>77</v>
      </c>
      <c r="AC14" t="s">
        <v>77</v>
      </c>
      <c r="AD14" t="s">
        <v>77</v>
      </c>
      <c r="AE14" t="s">
        <v>77</v>
      </c>
      <c r="AF14" t="s">
        <v>77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79</v>
      </c>
      <c r="AM14" t="s">
        <v>79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79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82</v>
      </c>
      <c r="CC14" t="s">
        <v>82</v>
      </c>
      <c r="CD14" t="s">
        <v>82</v>
      </c>
      <c r="CE14" t="s">
        <v>82</v>
      </c>
      <c r="CF14" t="s">
        <v>33</v>
      </c>
      <c r="CG14" t="s">
        <v>33</v>
      </c>
      <c r="CH14" t="s">
        <v>33</v>
      </c>
      <c r="CI14" t="s">
        <v>83</v>
      </c>
      <c r="CJ14" t="s">
        <v>83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84</v>
      </c>
      <c r="CZ14" t="s">
        <v>84</v>
      </c>
      <c r="DA14" t="s">
        <v>84</v>
      </c>
      <c r="DB14" t="s">
        <v>84</v>
      </c>
      <c r="DC14" t="s">
        <v>84</v>
      </c>
      <c r="DD14" t="s">
        <v>84</v>
      </c>
      <c r="DE14" t="s">
        <v>84</v>
      </c>
      <c r="DF14" t="s">
        <v>84</v>
      </c>
      <c r="DG14" t="s">
        <v>84</v>
      </c>
      <c r="DH14" t="s">
        <v>84</v>
      </c>
      <c r="DI14" t="s">
        <v>84</v>
      </c>
      <c r="DJ14" t="s">
        <v>84</v>
      </c>
      <c r="DK14" t="s">
        <v>85</v>
      </c>
      <c r="DL14" t="s">
        <v>85</v>
      </c>
      <c r="DM14" t="s">
        <v>85</v>
      </c>
      <c r="DN14" t="s">
        <v>85</v>
      </c>
      <c r="DO14" t="s">
        <v>85</v>
      </c>
      <c r="DP14" t="s">
        <v>85</v>
      </c>
      <c r="DQ14" t="s">
        <v>85</v>
      </c>
      <c r="DR14" t="s">
        <v>85</v>
      </c>
      <c r="DS14" t="s">
        <v>85</v>
      </c>
      <c r="DT14" t="s">
        <v>85</v>
      </c>
      <c r="DU14" t="s">
        <v>85</v>
      </c>
      <c r="DV14" t="s">
        <v>85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86</v>
      </c>
      <c r="EC14" t="s">
        <v>86</v>
      </c>
      <c r="ED14" t="s">
        <v>86</v>
      </c>
      <c r="EE14" t="s">
        <v>86</v>
      </c>
      <c r="EF14" t="s">
        <v>86</v>
      </c>
      <c r="EG14" t="s">
        <v>87</v>
      </c>
      <c r="EH14" t="s">
        <v>87</v>
      </c>
      <c r="EI14" t="s">
        <v>87</v>
      </c>
      <c r="EJ14" t="s">
        <v>87</v>
      </c>
      <c r="EK14" t="s">
        <v>87</v>
      </c>
      <c r="EL14" t="s">
        <v>87</v>
      </c>
      <c r="EM14" t="s">
        <v>87</v>
      </c>
      <c r="EN14" t="s">
        <v>87</v>
      </c>
      <c r="EO14" t="s">
        <v>87</v>
      </c>
      <c r="EP14" t="s">
        <v>88</v>
      </c>
      <c r="EQ14" t="s">
        <v>88</v>
      </c>
      <c r="ER14" t="s">
        <v>88</v>
      </c>
      <c r="ES14" t="s">
        <v>88</v>
      </c>
      <c r="ET14" t="s">
        <v>88</v>
      </c>
      <c r="EU14" t="s">
        <v>88</v>
      </c>
      <c r="EV14" t="s">
        <v>88</v>
      </c>
      <c r="EW14" t="s">
        <v>88</v>
      </c>
      <c r="EX14" t="s">
        <v>88</v>
      </c>
      <c r="EY14" t="s">
        <v>88</v>
      </c>
      <c r="EZ14" t="s">
        <v>88</v>
      </c>
      <c r="FA14" t="s">
        <v>89</v>
      </c>
      <c r="FB14" t="s">
        <v>89</v>
      </c>
      <c r="FC14" t="s">
        <v>89</v>
      </c>
      <c r="FD14" t="s">
        <v>89</v>
      </c>
      <c r="FE14" t="s">
        <v>89</v>
      </c>
      <c r="FF14" t="s">
        <v>89</v>
      </c>
      <c r="FG14" t="s">
        <v>89</v>
      </c>
      <c r="FH14" t="s">
        <v>89</v>
      </c>
      <c r="FI14" t="s">
        <v>89</v>
      </c>
      <c r="FJ14" t="s">
        <v>89</v>
      </c>
      <c r="FK14" t="s">
        <v>89</v>
      </c>
      <c r="FL14" t="s">
        <v>89</v>
      </c>
      <c r="FM14" t="s">
        <v>89</v>
      </c>
      <c r="FN14" t="s">
        <v>89</v>
      </c>
      <c r="FO14" t="s">
        <v>89</v>
      </c>
      <c r="FP14" t="s">
        <v>89</v>
      </c>
      <c r="FQ14" t="s">
        <v>89</v>
      </c>
      <c r="FR14" t="s">
        <v>89</v>
      </c>
      <c r="FS14" t="s">
        <v>90</v>
      </c>
      <c r="FT14" t="s">
        <v>90</v>
      </c>
      <c r="FU14" t="s">
        <v>90</v>
      </c>
      <c r="FV14" t="s">
        <v>90</v>
      </c>
      <c r="FW14" t="s">
        <v>90</v>
      </c>
      <c r="FX14" t="s">
        <v>90</v>
      </c>
      <c r="FY14" t="s">
        <v>90</v>
      </c>
      <c r="FZ14" t="s">
        <v>90</v>
      </c>
      <c r="GA14" t="s">
        <v>90</v>
      </c>
      <c r="GB14" t="s">
        <v>90</v>
      </c>
      <c r="GC14" t="s">
        <v>90</v>
      </c>
      <c r="GD14" t="s">
        <v>90</v>
      </c>
      <c r="GE14" t="s">
        <v>90</v>
      </c>
      <c r="GF14" t="s">
        <v>90</v>
      </c>
      <c r="GG14" t="s">
        <v>90</v>
      </c>
      <c r="GH14" t="s">
        <v>90</v>
      </c>
      <c r="GI14" t="s">
        <v>90</v>
      </c>
      <c r="GJ14" t="s">
        <v>90</v>
      </c>
      <c r="GK14" t="s">
        <v>90</v>
      </c>
      <c r="GL14" t="s">
        <v>91</v>
      </c>
      <c r="GM14" t="s">
        <v>91</v>
      </c>
      <c r="GN14" t="s">
        <v>91</v>
      </c>
      <c r="GO14" t="s">
        <v>91</v>
      </c>
      <c r="GP14" t="s">
        <v>91</v>
      </c>
      <c r="GQ14" t="s">
        <v>91</v>
      </c>
      <c r="GR14" t="s">
        <v>91</v>
      </c>
      <c r="GS14" t="s">
        <v>91</v>
      </c>
      <c r="GT14" t="s">
        <v>91</v>
      </c>
      <c r="GU14" t="s">
        <v>91</v>
      </c>
      <c r="GV14" t="s">
        <v>91</v>
      </c>
      <c r="GW14" t="s">
        <v>91</v>
      </c>
      <c r="GX14" t="s">
        <v>91</v>
      </c>
      <c r="GY14" t="s">
        <v>91</v>
      </c>
      <c r="GZ14" t="s">
        <v>91</v>
      </c>
      <c r="HA14" t="s">
        <v>91</v>
      </c>
      <c r="HB14" t="s">
        <v>91</v>
      </c>
      <c r="HC14" t="s">
        <v>91</v>
      </c>
      <c r="HD14" t="s">
        <v>91</v>
      </c>
      <c r="HE14" t="s">
        <v>92</v>
      </c>
      <c r="HF14" t="s">
        <v>92</v>
      </c>
      <c r="HG14" t="s">
        <v>92</v>
      </c>
      <c r="HH14" t="s">
        <v>92</v>
      </c>
      <c r="HI14" t="s">
        <v>92</v>
      </c>
      <c r="HJ14" t="s">
        <v>92</v>
      </c>
      <c r="HK14" t="s">
        <v>92</v>
      </c>
      <c r="HL14" t="s">
        <v>92</v>
      </c>
      <c r="HM14" t="s">
        <v>92</v>
      </c>
      <c r="HN14" t="s">
        <v>92</v>
      </c>
      <c r="HO14" t="s">
        <v>92</v>
      </c>
      <c r="HP14" t="s">
        <v>92</v>
      </c>
      <c r="HQ14" t="s">
        <v>92</v>
      </c>
      <c r="HR14" t="s">
        <v>92</v>
      </c>
      <c r="HS14" t="s">
        <v>92</v>
      </c>
      <c r="HT14" t="s">
        <v>92</v>
      </c>
      <c r="HU14" t="s">
        <v>92</v>
      </c>
      <c r="HV14" t="s">
        <v>92</v>
      </c>
      <c r="HW14" t="s">
        <v>92</v>
      </c>
      <c r="HX14" t="s">
        <v>92</v>
      </c>
    </row>
    <row r="15" spans="1:232" x14ac:dyDescent="0.25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F15" t="s">
        <v>98</v>
      </c>
      <c r="G15" t="s">
        <v>99</v>
      </c>
      <c r="H15" t="s">
        <v>100</v>
      </c>
      <c r="I15" t="s">
        <v>101</v>
      </c>
      <c r="J15" t="s">
        <v>102</v>
      </c>
      <c r="K15" t="s">
        <v>103</v>
      </c>
      <c r="L15" t="s">
        <v>104</v>
      </c>
      <c r="M15" t="s">
        <v>105</v>
      </c>
      <c r="N15" t="s">
        <v>106</v>
      </c>
      <c r="O15" t="s">
        <v>107</v>
      </c>
      <c r="P15" t="s">
        <v>108</v>
      </c>
      <c r="Q15" t="s">
        <v>109</v>
      </c>
      <c r="R15" t="s">
        <v>110</v>
      </c>
      <c r="S15" t="s">
        <v>111</v>
      </c>
      <c r="T15" t="s">
        <v>112</v>
      </c>
      <c r="U15" t="s">
        <v>113</v>
      </c>
      <c r="V15" t="s">
        <v>114</v>
      </c>
      <c r="W15" t="s">
        <v>115</v>
      </c>
      <c r="X15" t="s">
        <v>116</v>
      </c>
      <c r="Y15" t="s">
        <v>117</v>
      </c>
      <c r="Z15" t="s">
        <v>118</v>
      </c>
      <c r="AA15" t="s">
        <v>119</v>
      </c>
      <c r="AB15" t="s">
        <v>120</v>
      </c>
      <c r="AC15" t="s">
        <v>121</v>
      </c>
      <c r="AD15" t="s">
        <v>122</v>
      </c>
      <c r="AE15" t="s">
        <v>123</v>
      </c>
      <c r="AF15" t="s">
        <v>124</v>
      </c>
      <c r="AG15" t="s">
        <v>78</v>
      </c>
      <c r="AH15" t="s">
        <v>125</v>
      </c>
      <c r="AI15" t="s">
        <v>126</v>
      </c>
      <c r="AJ15" t="s">
        <v>127</v>
      </c>
      <c r="AK15" t="s">
        <v>128</v>
      </c>
      <c r="AL15" t="s">
        <v>129</v>
      </c>
      <c r="AM15" t="s">
        <v>130</v>
      </c>
      <c r="AN15" t="s">
        <v>131</v>
      </c>
      <c r="AO15" t="s">
        <v>132</v>
      </c>
      <c r="AP15" t="s">
        <v>133</v>
      </c>
      <c r="AQ15" t="s">
        <v>134</v>
      </c>
      <c r="AR15" t="s">
        <v>135</v>
      </c>
      <c r="AS15" t="s">
        <v>136</v>
      </c>
      <c r="AT15" t="s">
        <v>137</v>
      </c>
      <c r="AU15" t="s">
        <v>138</v>
      </c>
      <c r="AV15" t="s">
        <v>139</v>
      </c>
      <c r="AW15" t="s">
        <v>140</v>
      </c>
      <c r="AX15" t="s">
        <v>141</v>
      </c>
      <c r="AY15" t="s">
        <v>142</v>
      </c>
      <c r="AZ15" t="s">
        <v>143</v>
      </c>
      <c r="BA15" t="s">
        <v>144</v>
      </c>
      <c r="BB15" t="s">
        <v>145</v>
      </c>
      <c r="BC15" t="s">
        <v>146</v>
      </c>
      <c r="BD15" t="s">
        <v>147</v>
      </c>
      <c r="BE15" t="s">
        <v>148</v>
      </c>
      <c r="BF15" t="s">
        <v>149</v>
      </c>
      <c r="BG15" t="s">
        <v>150</v>
      </c>
      <c r="BH15" t="s">
        <v>151</v>
      </c>
      <c r="BI15" t="s">
        <v>152</v>
      </c>
      <c r="BJ15" t="s">
        <v>153</v>
      </c>
      <c r="BK15" t="s">
        <v>154</v>
      </c>
      <c r="BL15" t="s">
        <v>155</v>
      </c>
      <c r="BM15" t="s">
        <v>156</v>
      </c>
      <c r="BN15" t="s">
        <v>157</v>
      </c>
      <c r="BO15" t="s">
        <v>158</v>
      </c>
      <c r="BP15" t="s">
        <v>159</v>
      </c>
      <c r="BQ15" t="s">
        <v>160</v>
      </c>
      <c r="BR15" t="s">
        <v>153</v>
      </c>
      <c r="BS15" t="s">
        <v>161</v>
      </c>
      <c r="BT15" t="s">
        <v>130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99</v>
      </c>
      <c r="CJ15" t="s">
        <v>176</v>
      </c>
      <c r="CK15" t="s">
        <v>177</v>
      </c>
      <c r="CL15" t="s">
        <v>178</v>
      </c>
      <c r="CM15" t="s">
        <v>179</v>
      </c>
      <c r="CN15" t="s">
        <v>180</v>
      </c>
      <c r="CO15" t="s">
        <v>181</v>
      </c>
      <c r="CP15" t="s">
        <v>182</v>
      </c>
      <c r="CQ15" t="s">
        <v>183</v>
      </c>
      <c r="CR15" t="s">
        <v>184</v>
      </c>
      <c r="CS15" t="s">
        <v>185</v>
      </c>
      <c r="CT15" t="s">
        <v>186</v>
      </c>
      <c r="CU15" t="s">
        <v>187</v>
      </c>
      <c r="CV15" t="s">
        <v>188</v>
      </c>
      <c r="CW15" t="s">
        <v>189</v>
      </c>
      <c r="CX15" t="s">
        <v>190</v>
      </c>
      <c r="CY15" t="s">
        <v>191</v>
      </c>
      <c r="CZ15" t="s">
        <v>192</v>
      </c>
      <c r="DA15" t="s">
        <v>193</v>
      </c>
      <c r="DB15" t="s">
        <v>194</v>
      </c>
      <c r="DC15" t="s">
        <v>195</v>
      </c>
      <c r="DD15" t="s">
        <v>196</v>
      </c>
      <c r="DE15" t="s">
        <v>197</v>
      </c>
      <c r="DF15" t="s">
        <v>198</v>
      </c>
      <c r="DG15" t="s">
        <v>199</v>
      </c>
      <c r="DH15" t="s">
        <v>200</v>
      </c>
      <c r="DI15" t="s">
        <v>201</v>
      </c>
      <c r="DJ15" t="s">
        <v>202</v>
      </c>
      <c r="DK15" t="s">
        <v>203</v>
      </c>
      <c r="DL15" t="s">
        <v>204</v>
      </c>
      <c r="DM15" t="s">
        <v>205</v>
      </c>
      <c r="DN15" t="s">
        <v>206</v>
      </c>
      <c r="DO15" t="s">
        <v>207</v>
      </c>
      <c r="DP15" t="s">
        <v>208</v>
      </c>
      <c r="DQ15" t="s">
        <v>209</v>
      </c>
      <c r="DR15" t="s">
        <v>210</v>
      </c>
      <c r="DS15" t="s">
        <v>211</v>
      </c>
      <c r="DT15" t="s">
        <v>212</v>
      </c>
      <c r="DU15" t="s">
        <v>213</v>
      </c>
      <c r="DV15" t="s">
        <v>214</v>
      </c>
      <c r="DW15" t="s">
        <v>215</v>
      </c>
      <c r="DX15" t="s">
        <v>216</v>
      </c>
      <c r="DY15" t="s">
        <v>217</v>
      </c>
      <c r="DZ15" t="s">
        <v>218</v>
      </c>
      <c r="EA15" t="s">
        <v>219</v>
      </c>
      <c r="EB15" t="s">
        <v>220</v>
      </c>
      <c r="EC15" t="s">
        <v>221</v>
      </c>
      <c r="ED15" t="s">
        <v>222</v>
      </c>
      <c r="EE15" t="s">
        <v>223</v>
      </c>
      <c r="EF15" t="s">
        <v>224</v>
      </c>
      <c r="EG15" t="s">
        <v>94</v>
      </c>
      <c r="EH15" t="s">
        <v>97</v>
      </c>
      <c r="EI15" t="s">
        <v>225</v>
      </c>
      <c r="EJ15" t="s">
        <v>226</v>
      </c>
      <c r="EK15" t="s">
        <v>227</v>
      </c>
      <c r="EL15" t="s">
        <v>228</v>
      </c>
      <c r="EM15" t="s">
        <v>229</v>
      </c>
      <c r="EN15" t="s">
        <v>230</v>
      </c>
      <c r="EO15" t="s">
        <v>231</v>
      </c>
      <c r="EP15" t="s">
        <v>232</v>
      </c>
      <c r="EQ15" t="s">
        <v>233</v>
      </c>
      <c r="ER15" t="s">
        <v>234</v>
      </c>
      <c r="ES15" t="s">
        <v>235</v>
      </c>
      <c r="ET15" t="s">
        <v>236</v>
      </c>
      <c r="EU15" t="s">
        <v>237</v>
      </c>
      <c r="EV15" t="s">
        <v>238</v>
      </c>
      <c r="EW15" t="s">
        <v>239</v>
      </c>
      <c r="EX15" t="s">
        <v>240</v>
      </c>
      <c r="EY15" t="s">
        <v>241</v>
      </c>
      <c r="EZ15" t="s">
        <v>242</v>
      </c>
      <c r="FA15" t="s">
        <v>243</v>
      </c>
      <c r="FB15" t="s">
        <v>244</v>
      </c>
      <c r="FC15" t="s">
        <v>245</v>
      </c>
      <c r="FD15" t="s">
        <v>246</v>
      </c>
      <c r="FE15" t="s">
        <v>247</v>
      </c>
      <c r="FF15" t="s">
        <v>248</v>
      </c>
      <c r="FG15" t="s">
        <v>249</v>
      </c>
      <c r="FH15" t="s">
        <v>250</v>
      </c>
      <c r="FI15" t="s">
        <v>251</v>
      </c>
      <c r="FJ15" t="s">
        <v>252</v>
      </c>
      <c r="FK15" t="s">
        <v>253</v>
      </c>
      <c r="FL15" t="s">
        <v>254</v>
      </c>
      <c r="FM15" t="s">
        <v>255</v>
      </c>
      <c r="FN15" t="s">
        <v>256</v>
      </c>
      <c r="FO15" t="s">
        <v>257</v>
      </c>
      <c r="FP15" t="s">
        <v>258</v>
      </c>
      <c r="FQ15" t="s">
        <v>259</v>
      </c>
      <c r="FR15" t="s">
        <v>260</v>
      </c>
      <c r="FS15" t="s">
        <v>261</v>
      </c>
      <c r="FT15" t="s">
        <v>262</v>
      </c>
      <c r="FU15" t="s">
        <v>263</v>
      </c>
      <c r="FV15" t="s">
        <v>264</v>
      </c>
      <c r="FW15" t="s">
        <v>265</v>
      </c>
      <c r="FX15" t="s">
        <v>266</v>
      </c>
      <c r="FY15" t="s">
        <v>267</v>
      </c>
      <c r="FZ15" t="s">
        <v>268</v>
      </c>
      <c r="GA15" t="s">
        <v>269</v>
      </c>
      <c r="GB15" t="s">
        <v>270</v>
      </c>
      <c r="GC15" t="s">
        <v>271</v>
      </c>
      <c r="GD15" t="s">
        <v>272</v>
      </c>
      <c r="GE15" t="s">
        <v>273</v>
      </c>
      <c r="GF15" t="s">
        <v>274</v>
      </c>
      <c r="GG15" t="s">
        <v>275</v>
      </c>
      <c r="GH15" t="s">
        <v>276</v>
      </c>
      <c r="GI15" t="s">
        <v>277</v>
      </c>
      <c r="GJ15" t="s">
        <v>278</v>
      </c>
      <c r="GK15" t="s">
        <v>279</v>
      </c>
      <c r="GL15" t="s">
        <v>280</v>
      </c>
      <c r="GM15" t="s">
        <v>281</v>
      </c>
      <c r="GN15" t="s">
        <v>282</v>
      </c>
      <c r="GO15" t="s">
        <v>283</v>
      </c>
      <c r="GP15" t="s">
        <v>284</v>
      </c>
      <c r="GQ15" t="s">
        <v>285</v>
      </c>
      <c r="GR15" t="s">
        <v>286</v>
      </c>
      <c r="GS15" t="s">
        <v>287</v>
      </c>
      <c r="GT15" t="s">
        <v>288</v>
      </c>
      <c r="GU15" t="s">
        <v>289</v>
      </c>
      <c r="GV15" t="s">
        <v>290</v>
      </c>
      <c r="GW15" t="s">
        <v>291</v>
      </c>
      <c r="GX15" t="s">
        <v>292</v>
      </c>
      <c r="GY15" t="s">
        <v>293</v>
      </c>
      <c r="GZ15" t="s">
        <v>294</v>
      </c>
      <c r="HA15" t="s">
        <v>295</v>
      </c>
      <c r="HB15" t="s">
        <v>296</v>
      </c>
      <c r="HC15" t="s">
        <v>297</v>
      </c>
      <c r="HD15" t="s">
        <v>298</v>
      </c>
      <c r="HE15" t="s">
        <v>299</v>
      </c>
      <c r="HF15" t="s">
        <v>300</v>
      </c>
      <c r="HG15" t="s">
        <v>301</v>
      </c>
      <c r="HH15" t="s">
        <v>302</v>
      </c>
      <c r="HI15" t="s">
        <v>303</v>
      </c>
      <c r="HJ15" t="s">
        <v>304</v>
      </c>
      <c r="HK15" t="s">
        <v>305</v>
      </c>
      <c r="HL15" t="s">
        <v>306</v>
      </c>
      <c r="HM15" t="s">
        <v>307</v>
      </c>
      <c r="HN15" t="s">
        <v>308</v>
      </c>
      <c r="HO15" t="s">
        <v>309</v>
      </c>
      <c r="HP15" t="s">
        <v>310</v>
      </c>
      <c r="HQ15" t="s">
        <v>311</v>
      </c>
      <c r="HR15" t="s">
        <v>312</v>
      </c>
      <c r="HS15" t="s">
        <v>313</v>
      </c>
      <c r="HT15" t="s">
        <v>314</v>
      </c>
      <c r="HU15" t="s">
        <v>315</v>
      </c>
      <c r="HV15" t="s">
        <v>316</v>
      </c>
      <c r="HW15" t="s">
        <v>317</v>
      </c>
      <c r="HX15" t="s">
        <v>318</v>
      </c>
    </row>
    <row r="16" spans="1:232" x14ac:dyDescent="0.25">
      <c r="B16" t="s">
        <v>319</v>
      </c>
      <c r="C16" t="s">
        <v>319</v>
      </c>
      <c r="G16" t="s">
        <v>319</v>
      </c>
      <c r="H16" t="s">
        <v>320</v>
      </c>
      <c r="I16" t="s">
        <v>321</v>
      </c>
      <c r="J16" t="s">
        <v>322</v>
      </c>
      <c r="K16" t="s">
        <v>322</v>
      </c>
      <c r="L16" t="s">
        <v>181</v>
      </c>
      <c r="M16" t="s">
        <v>181</v>
      </c>
      <c r="N16" t="s">
        <v>320</v>
      </c>
      <c r="O16" t="s">
        <v>320</v>
      </c>
      <c r="P16" t="s">
        <v>320</v>
      </c>
      <c r="Q16" t="s">
        <v>320</v>
      </c>
      <c r="R16" t="s">
        <v>323</v>
      </c>
      <c r="S16" t="s">
        <v>324</v>
      </c>
      <c r="T16" t="s">
        <v>324</v>
      </c>
      <c r="U16" t="s">
        <v>325</v>
      </c>
      <c r="V16" t="s">
        <v>326</v>
      </c>
      <c r="W16" t="s">
        <v>325</v>
      </c>
      <c r="X16" t="s">
        <v>325</v>
      </c>
      <c r="Y16" t="s">
        <v>325</v>
      </c>
      <c r="Z16" t="s">
        <v>323</v>
      </c>
      <c r="AA16" t="s">
        <v>323</v>
      </c>
      <c r="AB16" t="s">
        <v>323</v>
      </c>
      <c r="AC16" t="s">
        <v>323</v>
      </c>
      <c r="AG16" t="s">
        <v>327</v>
      </c>
      <c r="AH16" t="s">
        <v>326</v>
      </c>
      <c r="AJ16" t="s">
        <v>326</v>
      </c>
      <c r="AK16" t="s">
        <v>327</v>
      </c>
      <c r="AQ16" t="s">
        <v>321</v>
      </c>
      <c r="AW16" t="s">
        <v>321</v>
      </c>
      <c r="AX16" t="s">
        <v>321</v>
      </c>
      <c r="AY16" t="s">
        <v>321</v>
      </c>
      <c r="BA16" t="s">
        <v>328</v>
      </c>
      <c r="BK16" t="s">
        <v>329</v>
      </c>
      <c r="BL16" t="s">
        <v>329</v>
      </c>
      <c r="BM16" t="s">
        <v>329</v>
      </c>
      <c r="BN16" t="s">
        <v>321</v>
      </c>
      <c r="BP16" t="s">
        <v>330</v>
      </c>
      <c r="BS16" t="s">
        <v>329</v>
      </c>
      <c r="BX16" t="s">
        <v>319</v>
      </c>
      <c r="BY16" t="s">
        <v>319</v>
      </c>
      <c r="BZ16" t="s">
        <v>319</v>
      </c>
      <c r="CA16" t="s">
        <v>319</v>
      </c>
      <c r="CB16" t="s">
        <v>321</v>
      </c>
      <c r="CC16" t="s">
        <v>321</v>
      </c>
      <c r="CE16" t="s">
        <v>331</v>
      </c>
      <c r="CF16" t="s">
        <v>332</v>
      </c>
      <c r="CI16" t="s">
        <v>319</v>
      </c>
      <c r="CJ16" t="s">
        <v>322</v>
      </c>
      <c r="CK16" t="s">
        <v>322</v>
      </c>
      <c r="CL16" t="s">
        <v>333</v>
      </c>
      <c r="CM16" t="s">
        <v>333</v>
      </c>
      <c r="CN16" t="s">
        <v>327</v>
      </c>
      <c r="CO16" t="s">
        <v>325</v>
      </c>
      <c r="CP16" t="s">
        <v>325</v>
      </c>
      <c r="CQ16" t="s">
        <v>324</v>
      </c>
      <c r="CR16" t="s">
        <v>324</v>
      </c>
      <c r="CS16" t="s">
        <v>324</v>
      </c>
      <c r="CT16" t="s">
        <v>324</v>
      </c>
      <c r="CU16" t="s">
        <v>324</v>
      </c>
      <c r="CV16" t="s">
        <v>334</v>
      </c>
      <c r="CW16" t="s">
        <v>321</v>
      </c>
      <c r="CX16" t="s">
        <v>321</v>
      </c>
      <c r="CY16" t="s">
        <v>322</v>
      </c>
      <c r="CZ16" t="s">
        <v>322</v>
      </c>
      <c r="DA16" t="s">
        <v>322</v>
      </c>
      <c r="DB16" t="s">
        <v>333</v>
      </c>
      <c r="DC16" t="s">
        <v>322</v>
      </c>
      <c r="DD16" t="s">
        <v>322</v>
      </c>
      <c r="DE16" t="s">
        <v>333</v>
      </c>
      <c r="DF16" t="s">
        <v>333</v>
      </c>
      <c r="DG16" t="s">
        <v>325</v>
      </c>
      <c r="DH16" t="s">
        <v>325</v>
      </c>
      <c r="DI16" t="s">
        <v>324</v>
      </c>
      <c r="DJ16" t="s">
        <v>324</v>
      </c>
      <c r="DK16" t="s">
        <v>321</v>
      </c>
      <c r="DP16" t="s">
        <v>321</v>
      </c>
      <c r="DS16" t="s">
        <v>324</v>
      </c>
      <c r="DT16" t="s">
        <v>324</v>
      </c>
      <c r="DU16" t="s">
        <v>324</v>
      </c>
      <c r="DV16" t="s">
        <v>324</v>
      </c>
      <c r="DW16" t="s">
        <v>324</v>
      </c>
      <c r="DX16" t="s">
        <v>321</v>
      </c>
      <c r="DY16" t="s">
        <v>321</v>
      </c>
      <c r="DZ16" t="s">
        <v>321</v>
      </c>
      <c r="EA16" t="s">
        <v>319</v>
      </c>
      <c r="EC16" t="s">
        <v>335</v>
      </c>
      <c r="ED16" t="s">
        <v>335</v>
      </c>
      <c r="EF16" t="s">
        <v>319</v>
      </c>
      <c r="EG16" t="s">
        <v>336</v>
      </c>
      <c r="EJ16" t="s">
        <v>337</v>
      </c>
      <c r="EK16" t="s">
        <v>338</v>
      </c>
      <c r="EL16" t="s">
        <v>337</v>
      </c>
      <c r="EM16" t="s">
        <v>338</v>
      </c>
      <c r="EN16" t="s">
        <v>326</v>
      </c>
      <c r="EO16" t="s">
        <v>326</v>
      </c>
      <c r="EP16" t="s">
        <v>321</v>
      </c>
      <c r="EQ16" t="s">
        <v>339</v>
      </c>
      <c r="ER16" t="s">
        <v>321</v>
      </c>
      <c r="ET16" t="s">
        <v>320</v>
      </c>
      <c r="EU16" t="s">
        <v>340</v>
      </c>
      <c r="EV16" t="s">
        <v>320</v>
      </c>
      <c r="FA16" t="s">
        <v>341</v>
      </c>
      <c r="FB16" t="s">
        <v>341</v>
      </c>
      <c r="FO16" t="s">
        <v>341</v>
      </c>
      <c r="FP16" t="s">
        <v>341</v>
      </c>
      <c r="FQ16" t="s">
        <v>342</v>
      </c>
      <c r="FR16" t="s">
        <v>342</v>
      </c>
      <c r="FS16" t="s">
        <v>324</v>
      </c>
      <c r="FT16" t="s">
        <v>324</v>
      </c>
      <c r="FU16" t="s">
        <v>326</v>
      </c>
      <c r="FV16" t="s">
        <v>324</v>
      </c>
      <c r="FW16" t="s">
        <v>333</v>
      </c>
      <c r="FX16" t="s">
        <v>326</v>
      </c>
      <c r="FY16" t="s">
        <v>326</v>
      </c>
      <c r="GA16" t="s">
        <v>341</v>
      </c>
      <c r="GB16" t="s">
        <v>341</v>
      </c>
      <c r="GC16" t="s">
        <v>341</v>
      </c>
      <c r="GD16" t="s">
        <v>341</v>
      </c>
      <c r="GE16" t="s">
        <v>341</v>
      </c>
      <c r="GF16" t="s">
        <v>341</v>
      </c>
      <c r="GG16" t="s">
        <v>341</v>
      </c>
      <c r="GH16" t="s">
        <v>343</v>
      </c>
      <c r="GI16" t="s">
        <v>344</v>
      </c>
      <c r="GJ16" t="s">
        <v>344</v>
      </c>
      <c r="GK16" t="s">
        <v>344</v>
      </c>
      <c r="GL16" t="s">
        <v>341</v>
      </c>
      <c r="GM16" t="s">
        <v>341</v>
      </c>
      <c r="GN16" t="s">
        <v>341</v>
      </c>
      <c r="GO16" t="s">
        <v>341</v>
      </c>
      <c r="GP16" t="s">
        <v>341</v>
      </c>
      <c r="GQ16" t="s">
        <v>341</v>
      </c>
      <c r="GR16" t="s">
        <v>341</v>
      </c>
      <c r="GS16" t="s">
        <v>341</v>
      </c>
      <c r="GT16" t="s">
        <v>341</v>
      </c>
      <c r="GU16" t="s">
        <v>341</v>
      </c>
      <c r="GV16" t="s">
        <v>341</v>
      </c>
      <c r="GW16" t="s">
        <v>341</v>
      </c>
      <c r="HD16" t="s">
        <v>341</v>
      </c>
      <c r="HE16" t="s">
        <v>326</v>
      </c>
      <c r="HF16" t="s">
        <v>326</v>
      </c>
      <c r="HG16" t="s">
        <v>337</v>
      </c>
      <c r="HH16" t="s">
        <v>338</v>
      </c>
      <c r="HJ16" t="s">
        <v>327</v>
      </c>
      <c r="HK16" t="s">
        <v>327</v>
      </c>
      <c r="HL16" t="s">
        <v>324</v>
      </c>
      <c r="HM16" t="s">
        <v>324</v>
      </c>
      <c r="HN16" t="s">
        <v>324</v>
      </c>
      <c r="HO16" t="s">
        <v>324</v>
      </c>
      <c r="HP16" t="s">
        <v>324</v>
      </c>
      <c r="HQ16" t="s">
        <v>326</v>
      </c>
      <c r="HR16" t="s">
        <v>326</v>
      </c>
      <c r="HS16" t="s">
        <v>326</v>
      </c>
      <c r="HT16" t="s">
        <v>324</v>
      </c>
      <c r="HU16" t="s">
        <v>322</v>
      </c>
      <c r="HV16" t="s">
        <v>333</v>
      </c>
      <c r="HW16" t="s">
        <v>326</v>
      </c>
      <c r="HX16" t="s">
        <v>326</v>
      </c>
    </row>
    <row r="17" spans="1:232" x14ac:dyDescent="0.25">
      <c r="A17">
        <v>1</v>
      </c>
      <c r="B17">
        <v>1566752261.5</v>
      </c>
      <c r="C17">
        <v>0</v>
      </c>
      <c r="D17" t="s">
        <v>345</v>
      </c>
      <c r="E17" t="s">
        <v>346</v>
      </c>
      <c r="G17">
        <v>1566752261.5</v>
      </c>
      <c r="H17">
        <f t="shared" ref="H17:H28" si="0">CN17*AI17*(CL17-CM17)/(100*CF17*(1000-AI17*CL17))</f>
        <v>2.6941670061766884E-3</v>
      </c>
      <c r="I17">
        <f t="shared" ref="I17:I28" si="1">CN17*AI17*(CK17-CJ17*(1000-AI17*CM17)/(1000-AI17*CL17))/(100*CF17)</f>
        <v>26.325002201978208</v>
      </c>
      <c r="J17">
        <f t="shared" ref="J17:J28" si="2">CJ17 - IF(AI17&gt;1, I17*CF17*100/(AK17*CV17), 0)</f>
        <v>367.26</v>
      </c>
      <c r="K17">
        <f t="shared" ref="K17:K28" si="3">((Q17-H17/2)*J17-I17)/(Q17+H17/2)</f>
        <v>92.234036680903756</v>
      </c>
      <c r="L17">
        <f t="shared" ref="L17:L28" si="4">K17*(CO17+CP17)/1000</f>
        <v>9.2229082790793644</v>
      </c>
      <c r="M17">
        <f t="shared" ref="M17:M28" si="5">(CJ17 - IF(AI17&gt;1, I17*CF17*100/(AK17*CV17), 0))*(CO17+CP17)/1000</f>
        <v>36.724027446539999</v>
      </c>
      <c r="N17">
        <f t="shared" ref="N17:N28" si="6">2/((1/P17-1/O17)+SIGN(P17)*SQRT((1/P17-1/O17)*(1/P17-1/O17) + 4*CG17/((CG17+1)*(CG17+1))*(2*1/P17*1/O17-1/O17*1/O17)))</f>
        <v>0.16208990018656502</v>
      </c>
      <c r="O17">
        <f t="shared" ref="O17:O28" si="7">AF17+AE17*CF17+AD17*CF17*CF17</f>
        <v>2.2574391368247255</v>
      </c>
      <c r="P17">
        <f t="shared" ref="P17:P28" si="8">H17*(1000-(1000*0.61365*EXP(17.502*T17/(240.97+T17))/(CO17+CP17)+CL17)/2)/(1000*0.61365*EXP(17.502*T17/(240.97+T17))/(CO17+CP17)-CL17)</f>
        <v>0.15589060672992966</v>
      </c>
      <c r="Q17">
        <f t="shared" ref="Q17:Q28" si="9">1/((CG17+1)/(N17/1.6)+1/(O17/1.37)) + CG17/((CG17+1)/(N17/1.6) + CG17/(O17/1.37))</f>
        <v>9.7968856152308187E-2</v>
      </c>
      <c r="R17">
        <f t="shared" ref="R17:R28" si="10">(CC17*CE17)</f>
        <v>321.41006036081376</v>
      </c>
      <c r="S17">
        <f t="shared" ref="S17:S28" si="11">(CQ17+(R17+2*0.95*0.0000000567*(((CQ17+$B$7)+273)^4-(CQ17+273)^4)-44100*H17)/(1.84*29.3*O17+8*0.95*0.0000000567*(CQ17+273)^3))</f>
        <v>27.766824978921335</v>
      </c>
      <c r="T17">
        <f t="shared" ref="T17:T28" si="12">($C$7*CR17+$D$7*CS17+$E$7*S17)</f>
        <v>26.9742</v>
      </c>
      <c r="U17">
        <f t="shared" ref="U17:U28" si="13">0.61365*EXP(17.502*T17/(240.97+T17))</f>
        <v>3.5737397853433337</v>
      </c>
      <c r="V17">
        <f t="shared" ref="V17:V28" si="14">(W17/X17*100)</f>
        <v>55.28490660372529</v>
      </c>
      <c r="W17">
        <f t="shared" ref="W17:W28" si="15">CL17*(CO17+CP17)/1000</f>
        <v>1.8928283307297002</v>
      </c>
      <c r="X17">
        <f t="shared" ref="X17:X28" si="16">0.61365*EXP(17.502*CQ17/(240.97+CQ17))</f>
        <v>3.4237705135277459</v>
      </c>
      <c r="Y17">
        <f t="shared" ref="Y17:Y28" si="17">(U17-CL17*(CO17+CP17)/1000)</f>
        <v>1.6809114546136334</v>
      </c>
      <c r="Z17">
        <f t="shared" ref="Z17:Z28" si="18">(-H17*44100)</f>
        <v>-118.81276497239196</v>
      </c>
      <c r="AA17">
        <f t="shared" ref="AA17:AA28" si="19">2*29.3*O17*0.92*(CQ17-T17)</f>
        <v>-88.575486154242995</v>
      </c>
      <c r="AB17">
        <f t="shared" ref="AB17:AB28" si="20">2*0.95*0.0000000567*(((CQ17+$B$7)+273)^4-(T17+273)^4)</f>
        <v>-8.4348926834309861</v>
      </c>
      <c r="AC17">
        <f t="shared" ref="AC17:AC28" si="21">R17+AB17+Z17+AA17</f>
        <v>105.58691655074783</v>
      </c>
      <c r="AD17">
        <v>-4.1384319871270198E-2</v>
      </c>
      <c r="AE17">
        <v>4.6457524521042098E-2</v>
      </c>
      <c r="AF17">
        <v>3.4685295050642</v>
      </c>
      <c r="AG17">
        <v>0</v>
      </c>
      <c r="AH17">
        <v>0</v>
      </c>
      <c r="AI17">
        <f t="shared" ref="AI17:AI28" si="22">IF(AG17*$H$13&gt;=AK17,1,(AK17/(AK17-AG17*$H$13)))</f>
        <v>1</v>
      </c>
      <c r="AJ17">
        <f t="shared" ref="AJ17:AJ28" si="23">(AI17-1)*100</f>
        <v>0</v>
      </c>
      <c r="AK17">
        <f t="shared" ref="AK17:AK28" si="24">MAX(0,($B$13+$C$13*CV17)/(1+$D$13*CV17)*CO17/(CQ17+273)*$E$13)</f>
        <v>52906.495090045551</v>
      </c>
      <c r="AL17">
        <v>0</v>
      </c>
      <c r="AM17">
        <v>153.611764705882</v>
      </c>
      <c r="AN17">
        <v>678.13199999999995</v>
      </c>
      <c r="AO17">
        <f t="shared" ref="AO17:AO28" si="25">AN17-AM17</f>
        <v>524.52023529411792</v>
      </c>
      <c r="AP17">
        <f t="shared" ref="AP17:AP28" si="26">AO17/AN17</f>
        <v>0.77347807697338866</v>
      </c>
      <c r="AQ17">
        <v>-1.69616101757574</v>
      </c>
      <c r="AR17" t="s">
        <v>347</v>
      </c>
      <c r="AS17">
        <v>746.50635294117603</v>
      </c>
      <c r="AT17">
        <v>919.16700000000003</v>
      </c>
      <c r="AU17">
        <f t="shared" ref="AU17:AU28" si="27">1-AS17/AT17</f>
        <v>0.18784469749112398</v>
      </c>
      <c r="AV17">
        <v>0.5</v>
      </c>
      <c r="AW17">
        <f t="shared" ref="AW17:AW28" si="28">CC17</f>
        <v>1681.0376998383488</v>
      </c>
      <c r="AX17">
        <f t="shared" ref="AX17:AX28" si="29">I17</f>
        <v>26.325002201978208</v>
      </c>
      <c r="AY17">
        <f t="shared" ref="AY17:AY28" si="30">AU17*AV17*AW17</f>
        <v>157.88700909865474</v>
      </c>
      <c r="AZ17">
        <f t="shared" ref="AZ17:AZ28" si="31">BE17/AT17</f>
        <v>0.37867656258329552</v>
      </c>
      <c r="BA17">
        <f t="shared" ref="BA17:BA28" si="32">(AX17-AQ17)/AW17</f>
        <v>1.6668967758574665E-2</v>
      </c>
      <c r="BB17">
        <f t="shared" ref="BB17:BB28" si="33">(AN17-AT17)/AT17</f>
        <v>-0.26223199919057155</v>
      </c>
      <c r="BC17" t="s">
        <v>348</v>
      </c>
      <c r="BD17">
        <v>571.1</v>
      </c>
      <c r="BE17">
        <f t="shared" ref="BE17:BE28" si="34">AT17-BD17</f>
        <v>348.06700000000001</v>
      </c>
      <c r="BF17">
        <f t="shared" ref="BF17:BF28" si="35">(AT17-AS17)/(AT17-BD17)</f>
        <v>0.49605577965973213</v>
      </c>
      <c r="BG17">
        <f t="shared" ref="BG17:BG28" si="36">(AN17-AT17)/(AN17-BD17)</f>
        <v>-2.2519900590477637</v>
      </c>
      <c r="BH17">
        <f t="shared" ref="BH17:BH28" si="37">(AT17-AS17)/(AT17-AM17)</f>
        <v>0.22553649834618353</v>
      </c>
      <c r="BI17">
        <f t="shared" ref="BI17:BI28" si="38">(AN17-AT17)/(AN17-AM17)</f>
        <v>-0.45953422533802307</v>
      </c>
      <c r="BJ17">
        <v>8383</v>
      </c>
      <c r="BK17">
        <v>300</v>
      </c>
      <c r="BL17">
        <v>300</v>
      </c>
      <c r="BM17">
        <v>300</v>
      </c>
      <c r="BN17">
        <v>10351</v>
      </c>
      <c r="BO17">
        <v>872.48099999999999</v>
      </c>
      <c r="BP17">
        <v>-6.8699599999999996E-3</v>
      </c>
      <c r="BQ17">
        <v>-2.7279100000000001</v>
      </c>
      <c r="BR17" t="s">
        <v>349</v>
      </c>
      <c r="BS17" t="s">
        <v>349</v>
      </c>
      <c r="BT17" t="s">
        <v>349</v>
      </c>
      <c r="BU17" t="s">
        <v>349</v>
      </c>
      <c r="BV17" t="s">
        <v>349</v>
      </c>
      <c r="BW17" t="s">
        <v>349</v>
      </c>
      <c r="BX17" t="s">
        <v>349</v>
      </c>
      <c r="BY17" t="s">
        <v>349</v>
      </c>
      <c r="BZ17" t="s">
        <v>349</v>
      </c>
      <c r="CA17" t="s">
        <v>349</v>
      </c>
      <c r="CB17">
        <f t="shared" ref="CB17:CB28" si="39">$B$11*CW17+$C$11*CX17+$F$11*DK17</f>
        <v>1999.81</v>
      </c>
      <c r="CC17">
        <f t="shared" ref="CC17:CC28" si="40">CB17*CD17</f>
        <v>1681.0376998383488</v>
      </c>
      <c r="CD17">
        <f t="shared" ref="CD17:CD28" si="41">($B$11*$D$9+$C$11*$D$9+$F$11*((DX17+DP17)/MAX(DX17+DP17+DY17, 0.1)*$I$9+DY17/MAX(DX17+DP17+DY17, 0.1)*$J$9))/($B$11+$C$11+$F$11)</f>
        <v>0.84059870679632009</v>
      </c>
      <c r="CE17">
        <f t="shared" ref="CE17:CE28" si="42">($B$11*$K$9+$C$11*$K$9+$F$11*((DX17+DP17)/MAX(DX17+DP17+DY17, 0.1)*$P$9+DY17/MAX(DX17+DP17+DY17, 0.1)*$Q$9))/($B$11+$C$11+$F$11)</f>
        <v>0.19119741359264045</v>
      </c>
      <c r="CF17">
        <v>6</v>
      </c>
      <c r="CG17">
        <v>0.5</v>
      </c>
      <c r="CH17" t="s">
        <v>350</v>
      </c>
      <c r="CI17">
        <v>1566752261.5</v>
      </c>
      <c r="CJ17">
        <v>367.26</v>
      </c>
      <c r="CK17">
        <v>400.02699999999999</v>
      </c>
      <c r="CL17">
        <v>18.929300000000001</v>
      </c>
      <c r="CM17">
        <v>15.7585</v>
      </c>
      <c r="CN17">
        <v>500.15800000000002</v>
      </c>
      <c r="CO17">
        <v>99.894000000000005</v>
      </c>
      <c r="CP17">
        <v>0.100629</v>
      </c>
      <c r="CQ17">
        <v>26.246400000000001</v>
      </c>
      <c r="CR17">
        <v>26.9742</v>
      </c>
      <c r="CS17">
        <v>999.9</v>
      </c>
      <c r="CT17">
        <v>0</v>
      </c>
      <c r="CU17">
        <v>0</v>
      </c>
      <c r="CV17">
        <v>9990.6200000000008</v>
      </c>
      <c r="CW17">
        <v>0</v>
      </c>
      <c r="CX17">
        <v>1423.73</v>
      </c>
      <c r="CY17">
        <v>-32.767699999999998</v>
      </c>
      <c r="CZ17">
        <v>374.346</v>
      </c>
      <c r="DA17">
        <v>406.43200000000002</v>
      </c>
      <c r="DB17">
        <v>3.1707999999999998</v>
      </c>
      <c r="DC17">
        <v>365.23099999999999</v>
      </c>
      <c r="DD17">
        <v>400.02699999999999</v>
      </c>
      <c r="DE17">
        <v>18.471299999999999</v>
      </c>
      <c r="DF17">
        <v>15.7585</v>
      </c>
      <c r="DG17">
        <v>1.8909199999999999</v>
      </c>
      <c r="DH17">
        <v>1.5741799999999999</v>
      </c>
      <c r="DI17">
        <v>16.5594</v>
      </c>
      <c r="DJ17">
        <v>13.708299999999999</v>
      </c>
      <c r="DK17">
        <v>1999.81</v>
      </c>
      <c r="DL17">
        <v>0.979993</v>
      </c>
      <c r="DM17">
        <v>2.0006699999999999E-2</v>
      </c>
      <c r="DN17">
        <v>0</v>
      </c>
      <c r="DO17">
        <v>745.98199999999997</v>
      </c>
      <c r="DP17">
        <v>5.0002700000000004</v>
      </c>
      <c r="DQ17">
        <v>19322.2</v>
      </c>
      <c r="DR17">
        <v>16184.3</v>
      </c>
      <c r="DS17">
        <v>40.436999999999998</v>
      </c>
      <c r="DT17">
        <v>42.061999999999998</v>
      </c>
      <c r="DU17">
        <v>41.186999999999998</v>
      </c>
      <c r="DV17">
        <v>41.061999999999998</v>
      </c>
      <c r="DW17">
        <v>42.25</v>
      </c>
      <c r="DX17">
        <v>1954.9</v>
      </c>
      <c r="DY17">
        <v>39.909999999999997</v>
      </c>
      <c r="DZ17">
        <v>0</v>
      </c>
      <c r="EA17">
        <v>1566752305.4000001</v>
      </c>
      <c r="EB17">
        <v>746.50635294117603</v>
      </c>
      <c r="EC17">
        <v>-4.8259803879429697</v>
      </c>
      <c r="ED17">
        <v>634.95098094122795</v>
      </c>
      <c r="EE17">
        <v>19258.7235294118</v>
      </c>
      <c r="EF17">
        <v>10</v>
      </c>
      <c r="EG17">
        <v>1566752199</v>
      </c>
      <c r="EH17" t="s">
        <v>351</v>
      </c>
      <c r="EI17">
        <v>1</v>
      </c>
      <c r="EJ17">
        <v>2.0289999999999999</v>
      </c>
      <c r="EK17">
        <v>0.45800000000000002</v>
      </c>
      <c r="EL17">
        <v>400</v>
      </c>
      <c r="EM17">
        <v>17</v>
      </c>
      <c r="EN17">
        <v>0.04</v>
      </c>
      <c r="EO17">
        <v>0.08</v>
      </c>
      <c r="EP17">
        <v>26.195581602522399</v>
      </c>
      <c r="EQ17">
        <v>0.69885291959611295</v>
      </c>
      <c r="ER17">
        <v>7.4459113988861902E-2</v>
      </c>
      <c r="ES17">
        <v>0</v>
      </c>
      <c r="ET17">
        <v>0.16319363057904299</v>
      </c>
      <c r="EU17">
        <v>-7.42918990941226E-3</v>
      </c>
      <c r="EV17">
        <v>1.0562894257257001E-3</v>
      </c>
      <c r="EW17">
        <v>1</v>
      </c>
      <c r="EX17">
        <v>1</v>
      </c>
      <c r="EY17">
        <v>2</v>
      </c>
      <c r="EZ17" t="s">
        <v>352</v>
      </c>
      <c r="FA17">
        <v>2.9540299999999999</v>
      </c>
      <c r="FB17">
        <v>2.7779699999999998</v>
      </c>
      <c r="FC17">
        <v>8.9323100000000002E-2</v>
      </c>
      <c r="FD17">
        <v>9.3316999999999997E-2</v>
      </c>
      <c r="FE17">
        <v>9.5319799999999996E-2</v>
      </c>
      <c r="FF17">
        <v>8.0827599999999999E-2</v>
      </c>
      <c r="FG17">
        <v>22080.400000000001</v>
      </c>
      <c r="FH17">
        <v>22172.9</v>
      </c>
      <c r="FI17">
        <v>22787</v>
      </c>
      <c r="FJ17">
        <v>26793.5</v>
      </c>
      <c r="FK17">
        <v>29422.3</v>
      </c>
      <c r="FL17">
        <v>38523.599999999999</v>
      </c>
      <c r="FM17">
        <v>32500.1</v>
      </c>
      <c r="FN17">
        <v>42528.9</v>
      </c>
      <c r="FO17">
        <v>2.00807</v>
      </c>
      <c r="FP17">
        <v>1.99752</v>
      </c>
      <c r="FQ17">
        <v>9.8902699999999996E-2</v>
      </c>
      <c r="FR17">
        <v>0</v>
      </c>
      <c r="FS17">
        <v>25.354600000000001</v>
      </c>
      <c r="FT17">
        <v>999.9</v>
      </c>
      <c r="FU17">
        <v>52.448</v>
      </c>
      <c r="FV17">
        <v>31.873999999999999</v>
      </c>
      <c r="FW17">
        <v>24.8935</v>
      </c>
      <c r="FX17">
        <v>61.11</v>
      </c>
      <c r="FY17">
        <v>44.363</v>
      </c>
      <c r="FZ17">
        <v>1</v>
      </c>
      <c r="GA17">
        <v>0.103516</v>
      </c>
      <c r="GB17">
        <v>1.1038699999999999</v>
      </c>
      <c r="GC17">
        <v>20.291499999999999</v>
      </c>
      <c r="GD17">
        <v>5.2237299999999998</v>
      </c>
      <c r="GE17">
        <v>11.956</v>
      </c>
      <c r="GF17">
        <v>4.9717000000000002</v>
      </c>
      <c r="GG17">
        <v>3.2949999999999999</v>
      </c>
      <c r="GH17">
        <v>545.70000000000005</v>
      </c>
      <c r="GI17">
        <v>9999</v>
      </c>
      <c r="GJ17">
        <v>9999</v>
      </c>
      <c r="GK17">
        <v>9999</v>
      </c>
      <c r="GL17">
        <v>1.8655299999999999</v>
      </c>
      <c r="GM17">
        <v>1.8647800000000001</v>
      </c>
      <c r="GN17">
        <v>1.8650800000000001</v>
      </c>
      <c r="GO17">
        <v>1.86798</v>
      </c>
      <c r="GP17">
        <v>1.8621799999999999</v>
      </c>
      <c r="GQ17">
        <v>1.86043</v>
      </c>
      <c r="GR17">
        <v>1.8565400000000001</v>
      </c>
      <c r="GS17">
        <v>1.8627899999999999</v>
      </c>
      <c r="GT17" t="s">
        <v>353</v>
      </c>
      <c r="GU17" t="s">
        <v>19</v>
      </c>
      <c r="GV17" t="s">
        <v>19</v>
      </c>
      <c r="GW17" t="s">
        <v>19</v>
      </c>
      <c r="GX17" t="s">
        <v>354</v>
      </c>
      <c r="GY17" t="s">
        <v>355</v>
      </c>
      <c r="GZ17" t="s">
        <v>356</v>
      </c>
      <c r="HA17" t="s">
        <v>356</v>
      </c>
      <c r="HB17" t="s">
        <v>356</v>
      </c>
      <c r="HC17" t="s">
        <v>356</v>
      </c>
      <c r="HD17">
        <v>0</v>
      </c>
      <c r="HE17">
        <v>100</v>
      </c>
      <c r="HF17">
        <v>100</v>
      </c>
      <c r="HG17">
        <v>2.0289999999999999</v>
      </c>
      <c r="HH17">
        <v>0.45800000000000002</v>
      </c>
      <c r="HI17">
        <v>2</v>
      </c>
      <c r="HJ17">
        <v>502.41500000000002</v>
      </c>
      <c r="HK17">
        <v>539.28899999999999</v>
      </c>
      <c r="HL17">
        <v>23.986799999999999</v>
      </c>
      <c r="HM17">
        <v>28.5367</v>
      </c>
      <c r="HN17">
        <v>29.9998</v>
      </c>
      <c r="HO17">
        <v>28.6233</v>
      </c>
      <c r="HP17">
        <v>28.610499999999998</v>
      </c>
      <c r="HQ17">
        <v>20.895299999999999</v>
      </c>
      <c r="HR17">
        <v>42.154499999999999</v>
      </c>
      <c r="HS17">
        <v>0</v>
      </c>
      <c r="HT17">
        <v>24.011800000000001</v>
      </c>
      <c r="HU17">
        <v>400</v>
      </c>
      <c r="HV17">
        <v>15.687099999999999</v>
      </c>
      <c r="HW17">
        <v>100.10599999999999</v>
      </c>
      <c r="HX17">
        <v>103.842</v>
      </c>
    </row>
    <row r="18" spans="1:232" x14ac:dyDescent="0.25">
      <c r="A18">
        <v>2</v>
      </c>
      <c r="B18">
        <v>1566752382.0999999</v>
      </c>
      <c r="C18">
        <v>120.59999990463299</v>
      </c>
      <c r="D18" t="s">
        <v>357</v>
      </c>
      <c r="E18" t="s">
        <v>358</v>
      </c>
      <c r="G18">
        <v>1566752382.0999999</v>
      </c>
      <c r="H18">
        <f t="shared" si="0"/>
        <v>2.9124312764633475E-3</v>
      </c>
      <c r="I18">
        <f t="shared" si="1"/>
        <v>22.420803240713834</v>
      </c>
      <c r="J18">
        <f t="shared" si="2"/>
        <v>272.10300000000001</v>
      </c>
      <c r="K18">
        <f t="shared" si="3"/>
        <v>56.457513386584566</v>
      </c>
      <c r="L18">
        <f t="shared" si="4"/>
        <v>5.6452019505956912</v>
      </c>
      <c r="M18">
        <f t="shared" si="5"/>
        <v>27.207652165707</v>
      </c>
      <c r="N18">
        <f t="shared" si="6"/>
        <v>0.17620640589208686</v>
      </c>
      <c r="O18">
        <f t="shared" si="7"/>
        <v>2.2527744350820331</v>
      </c>
      <c r="P18">
        <f t="shared" si="8"/>
        <v>0.168891999795518</v>
      </c>
      <c r="Q18">
        <f t="shared" si="9"/>
        <v>0.10618936921904595</v>
      </c>
      <c r="R18">
        <f t="shared" si="10"/>
        <v>321.44676819598067</v>
      </c>
      <c r="S18">
        <f t="shared" si="11"/>
        <v>27.781597243298467</v>
      </c>
      <c r="T18">
        <f t="shared" si="12"/>
        <v>26.995000000000001</v>
      </c>
      <c r="U18">
        <f t="shared" si="13"/>
        <v>3.5781087629434394</v>
      </c>
      <c r="V18">
        <f t="shared" si="14"/>
        <v>55.251019040392677</v>
      </c>
      <c r="W18">
        <f t="shared" si="15"/>
        <v>1.9010849874162998</v>
      </c>
      <c r="X18">
        <f t="shared" si="16"/>
        <v>3.4408143423136912</v>
      </c>
      <c r="Y18">
        <f t="shared" si="17"/>
        <v>1.6770237755271395</v>
      </c>
      <c r="Z18">
        <f t="shared" si="18"/>
        <v>-128.43821929203364</v>
      </c>
      <c r="AA18">
        <f t="shared" si="19"/>
        <v>-80.704571816182778</v>
      </c>
      <c r="AB18">
        <f t="shared" si="20"/>
        <v>-7.7053159709395587</v>
      </c>
      <c r="AC18">
        <f t="shared" si="21"/>
        <v>104.59866111682467</v>
      </c>
      <c r="AD18">
        <v>-4.1258480801210903E-2</v>
      </c>
      <c r="AE18">
        <v>4.6316259140792598E-2</v>
      </c>
      <c r="AF18">
        <v>3.4601821890808702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52737.189295578559</v>
      </c>
      <c r="AL18">
        <v>0</v>
      </c>
      <c r="AM18">
        <v>153.611764705882</v>
      </c>
      <c r="AN18">
        <v>678.13199999999995</v>
      </c>
      <c r="AO18">
        <f t="shared" si="25"/>
        <v>524.52023529411792</v>
      </c>
      <c r="AP18">
        <f t="shared" si="26"/>
        <v>0.77347807697338866</v>
      </c>
      <c r="AQ18">
        <v>-1.69616101757574</v>
      </c>
      <c r="AR18" t="s">
        <v>359</v>
      </c>
      <c r="AS18">
        <v>736.79064705882399</v>
      </c>
      <c r="AT18">
        <v>883.81500000000005</v>
      </c>
      <c r="AU18">
        <f t="shared" si="27"/>
        <v>0.16635195481087794</v>
      </c>
      <c r="AV18">
        <v>0.5</v>
      </c>
      <c r="AW18">
        <f t="shared" si="28"/>
        <v>1681.2308998383676</v>
      </c>
      <c r="AX18">
        <f t="shared" si="29"/>
        <v>22.420803240713834</v>
      </c>
      <c r="AY18">
        <f t="shared" si="30"/>
        <v>139.83802333828189</v>
      </c>
      <c r="AZ18">
        <f t="shared" si="31"/>
        <v>0.35343935099540058</v>
      </c>
      <c r="BA18">
        <f t="shared" si="32"/>
        <v>1.4344825722991507E-2</v>
      </c>
      <c r="BB18">
        <f t="shared" si="33"/>
        <v>-0.23272178001052268</v>
      </c>
      <c r="BC18" t="s">
        <v>360</v>
      </c>
      <c r="BD18">
        <v>571.44000000000005</v>
      </c>
      <c r="BE18">
        <f t="shared" si="34"/>
        <v>312.375</v>
      </c>
      <c r="BF18">
        <f t="shared" si="35"/>
        <v>0.47066619589011943</v>
      </c>
      <c r="BG18">
        <f t="shared" si="36"/>
        <v>-1.9278202676864273</v>
      </c>
      <c r="BH18">
        <f t="shared" si="37"/>
        <v>0.20134716724715171</v>
      </c>
      <c r="BI18">
        <f t="shared" si="38"/>
        <v>-0.39213549098761846</v>
      </c>
      <c r="BJ18">
        <v>8385</v>
      </c>
      <c r="BK18">
        <v>300</v>
      </c>
      <c r="BL18">
        <v>300</v>
      </c>
      <c r="BM18">
        <v>300</v>
      </c>
      <c r="BN18">
        <v>10348.6</v>
      </c>
      <c r="BO18">
        <v>844.62800000000004</v>
      </c>
      <c r="BP18">
        <v>-6.86858E-3</v>
      </c>
      <c r="BQ18">
        <v>-3.61212</v>
      </c>
      <c r="BR18" t="s">
        <v>349</v>
      </c>
      <c r="BS18" t="s">
        <v>349</v>
      </c>
      <c r="BT18" t="s">
        <v>349</v>
      </c>
      <c r="BU18" t="s">
        <v>349</v>
      </c>
      <c r="BV18" t="s">
        <v>349</v>
      </c>
      <c r="BW18" t="s">
        <v>349</v>
      </c>
      <c r="BX18" t="s">
        <v>349</v>
      </c>
      <c r="BY18" t="s">
        <v>349</v>
      </c>
      <c r="BZ18" t="s">
        <v>349</v>
      </c>
      <c r="CA18" t="s">
        <v>349</v>
      </c>
      <c r="CB18">
        <f t="shared" si="39"/>
        <v>2000.04</v>
      </c>
      <c r="CC18">
        <f t="shared" si="40"/>
        <v>1681.2308998383676</v>
      </c>
      <c r="CD18">
        <f t="shared" si="41"/>
        <v>0.84059863794642486</v>
      </c>
      <c r="CE18">
        <f t="shared" si="42"/>
        <v>0.1911972758928499</v>
      </c>
      <c r="CF18">
        <v>6</v>
      </c>
      <c r="CG18">
        <v>0.5</v>
      </c>
      <c r="CH18" t="s">
        <v>350</v>
      </c>
      <c r="CI18">
        <v>1566752382.0999999</v>
      </c>
      <c r="CJ18">
        <v>272.10300000000001</v>
      </c>
      <c r="CK18">
        <v>299.95999999999998</v>
      </c>
      <c r="CL18">
        <v>19.012699999999999</v>
      </c>
      <c r="CM18">
        <v>15.584099999999999</v>
      </c>
      <c r="CN18">
        <v>499.98099999999999</v>
      </c>
      <c r="CO18">
        <v>99.890199999999993</v>
      </c>
      <c r="CP18">
        <v>0.10006900000000001</v>
      </c>
      <c r="CQ18">
        <v>26.330500000000001</v>
      </c>
      <c r="CR18">
        <v>26.995000000000001</v>
      </c>
      <c r="CS18">
        <v>999.9</v>
      </c>
      <c r="CT18">
        <v>0</v>
      </c>
      <c r="CU18">
        <v>0</v>
      </c>
      <c r="CV18">
        <v>9960.6200000000008</v>
      </c>
      <c r="CW18">
        <v>0</v>
      </c>
      <c r="CX18">
        <v>1575.79</v>
      </c>
      <c r="CY18">
        <v>-28.07</v>
      </c>
      <c r="CZ18">
        <v>277.16500000000002</v>
      </c>
      <c r="DA18">
        <v>304.709</v>
      </c>
      <c r="DB18">
        <v>3.4475799999999999</v>
      </c>
      <c r="DC18">
        <v>269.86099999999999</v>
      </c>
      <c r="DD18">
        <v>299.95999999999998</v>
      </c>
      <c r="DE18">
        <v>18.573699999999999</v>
      </c>
      <c r="DF18">
        <v>15.584099999999999</v>
      </c>
      <c r="DG18">
        <v>1.9010800000000001</v>
      </c>
      <c r="DH18">
        <v>1.5567</v>
      </c>
      <c r="DI18">
        <v>16.643599999999999</v>
      </c>
      <c r="DJ18">
        <v>13.5367</v>
      </c>
      <c r="DK18">
        <v>2000.04</v>
      </c>
      <c r="DL18">
        <v>0.97999599999999998</v>
      </c>
      <c r="DM18">
        <v>2.0003799999999999E-2</v>
      </c>
      <c r="DN18">
        <v>0</v>
      </c>
      <c r="DO18">
        <v>736.78599999999994</v>
      </c>
      <c r="DP18">
        <v>5.0002700000000004</v>
      </c>
      <c r="DQ18">
        <v>19444.8</v>
      </c>
      <c r="DR18">
        <v>16186.2</v>
      </c>
      <c r="DS18">
        <v>40.686999999999998</v>
      </c>
      <c r="DT18">
        <v>42.375</v>
      </c>
      <c r="DU18">
        <v>41.436999999999998</v>
      </c>
      <c r="DV18">
        <v>41.25</v>
      </c>
      <c r="DW18">
        <v>42.5</v>
      </c>
      <c r="DX18">
        <v>1955.13</v>
      </c>
      <c r="DY18">
        <v>39.909999999999997</v>
      </c>
      <c r="DZ18">
        <v>0</v>
      </c>
      <c r="EA18">
        <v>119.90000009536701</v>
      </c>
      <c r="EB18">
        <v>736.79064705882399</v>
      </c>
      <c r="EC18">
        <v>-1.21176469948392</v>
      </c>
      <c r="ED18">
        <v>606.15195914774199</v>
      </c>
      <c r="EE18">
        <v>19421.405882352901</v>
      </c>
      <c r="EF18">
        <v>10</v>
      </c>
      <c r="EG18">
        <v>1566752404.5999999</v>
      </c>
      <c r="EH18" t="s">
        <v>361</v>
      </c>
      <c r="EI18">
        <v>2</v>
      </c>
      <c r="EJ18">
        <v>2.242</v>
      </c>
      <c r="EK18">
        <v>0.439</v>
      </c>
      <c r="EL18">
        <v>300</v>
      </c>
      <c r="EM18">
        <v>16</v>
      </c>
      <c r="EN18">
        <v>0.06</v>
      </c>
      <c r="EO18">
        <v>0.05</v>
      </c>
      <c r="EP18">
        <v>22.4549802410267</v>
      </c>
      <c r="EQ18">
        <v>1.0042199780407699</v>
      </c>
      <c r="ER18">
        <v>0.109036470219552</v>
      </c>
      <c r="ES18">
        <v>0</v>
      </c>
      <c r="ET18">
        <v>0.17647241577689199</v>
      </c>
      <c r="EU18">
        <v>-8.9893191043477797E-4</v>
      </c>
      <c r="EV18">
        <v>5.7472007537735402E-4</v>
      </c>
      <c r="EW18">
        <v>1</v>
      </c>
      <c r="EX18">
        <v>1</v>
      </c>
      <c r="EY18">
        <v>2</v>
      </c>
      <c r="EZ18" t="s">
        <v>352</v>
      </c>
      <c r="FA18">
        <v>2.9536699999999998</v>
      </c>
      <c r="FB18">
        <v>2.7771499999999998</v>
      </c>
      <c r="FC18">
        <v>6.9986000000000007E-2</v>
      </c>
      <c r="FD18">
        <v>7.4387599999999998E-2</v>
      </c>
      <c r="FE18">
        <v>9.5719899999999997E-2</v>
      </c>
      <c r="FF18">
        <v>8.0189700000000003E-2</v>
      </c>
      <c r="FG18">
        <v>22553.9</v>
      </c>
      <c r="FH18">
        <v>22644.5</v>
      </c>
      <c r="FI18">
        <v>22791.4</v>
      </c>
      <c r="FJ18">
        <v>26803.1</v>
      </c>
      <c r="FK18">
        <v>29415.4</v>
      </c>
      <c r="FL18">
        <v>38563.9</v>
      </c>
      <c r="FM18">
        <v>32507.200000000001</v>
      </c>
      <c r="FN18">
        <v>42544</v>
      </c>
      <c r="FO18">
        <v>2.00942</v>
      </c>
      <c r="FP18">
        <v>1.99692</v>
      </c>
      <c r="FQ18">
        <v>9.3206800000000006E-2</v>
      </c>
      <c r="FR18">
        <v>0</v>
      </c>
      <c r="FS18">
        <v>25.468800000000002</v>
      </c>
      <c r="FT18">
        <v>999.9</v>
      </c>
      <c r="FU18">
        <v>52.984999999999999</v>
      </c>
      <c r="FV18">
        <v>31.984999999999999</v>
      </c>
      <c r="FW18">
        <v>25.306799999999999</v>
      </c>
      <c r="FX18">
        <v>61.25</v>
      </c>
      <c r="FY18">
        <v>44.375</v>
      </c>
      <c r="FZ18">
        <v>1</v>
      </c>
      <c r="GA18">
        <v>9.6857200000000004E-2</v>
      </c>
      <c r="GB18">
        <v>0.56853200000000004</v>
      </c>
      <c r="GC18">
        <v>20.290099999999999</v>
      </c>
      <c r="GD18">
        <v>5.2241799999999996</v>
      </c>
      <c r="GE18">
        <v>11.956</v>
      </c>
      <c r="GF18">
        <v>4.9717000000000002</v>
      </c>
      <c r="GG18">
        <v>3.2949999999999999</v>
      </c>
      <c r="GH18">
        <v>545.79999999999995</v>
      </c>
      <c r="GI18">
        <v>9999</v>
      </c>
      <c r="GJ18">
        <v>9999</v>
      </c>
      <c r="GK18">
        <v>9999</v>
      </c>
      <c r="GL18">
        <v>1.86554</v>
      </c>
      <c r="GM18">
        <v>1.8647800000000001</v>
      </c>
      <c r="GN18">
        <v>1.8650899999999999</v>
      </c>
      <c r="GO18">
        <v>1.86798</v>
      </c>
      <c r="GP18">
        <v>1.86219</v>
      </c>
      <c r="GQ18">
        <v>1.8604400000000001</v>
      </c>
      <c r="GR18">
        <v>1.8565799999999999</v>
      </c>
      <c r="GS18">
        <v>1.8628199999999999</v>
      </c>
      <c r="GT18" t="s">
        <v>353</v>
      </c>
      <c r="GU18" t="s">
        <v>19</v>
      </c>
      <c r="GV18" t="s">
        <v>19</v>
      </c>
      <c r="GW18" t="s">
        <v>19</v>
      </c>
      <c r="GX18" t="s">
        <v>354</v>
      </c>
      <c r="GY18" t="s">
        <v>355</v>
      </c>
      <c r="GZ18" t="s">
        <v>356</v>
      </c>
      <c r="HA18" t="s">
        <v>356</v>
      </c>
      <c r="HB18" t="s">
        <v>356</v>
      </c>
      <c r="HC18" t="s">
        <v>356</v>
      </c>
      <c r="HD18">
        <v>0</v>
      </c>
      <c r="HE18">
        <v>100</v>
      </c>
      <c r="HF18">
        <v>100</v>
      </c>
      <c r="HG18">
        <v>2.242</v>
      </c>
      <c r="HH18">
        <v>0.439</v>
      </c>
      <c r="HI18">
        <v>2</v>
      </c>
      <c r="HJ18">
        <v>502.40100000000001</v>
      </c>
      <c r="HK18">
        <v>537.88</v>
      </c>
      <c r="HL18">
        <v>23.6175</v>
      </c>
      <c r="HM18">
        <v>28.436800000000002</v>
      </c>
      <c r="HN18">
        <v>29.999400000000001</v>
      </c>
      <c r="HO18">
        <v>28.520099999999999</v>
      </c>
      <c r="HP18">
        <v>28.507999999999999</v>
      </c>
      <c r="HQ18">
        <v>16.595800000000001</v>
      </c>
      <c r="HR18">
        <v>43.3277</v>
      </c>
      <c r="HS18">
        <v>0</v>
      </c>
      <c r="HT18">
        <v>24.003900000000002</v>
      </c>
      <c r="HU18">
        <v>300</v>
      </c>
      <c r="HV18">
        <v>15.4946</v>
      </c>
      <c r="HW18">
        <v>100.127</v>
      </c>
      <c r="HX18">
        <v>103.879</v>
      </c>
    </row>
    <row r="19" spans="1:232" x14ac:dyDescent="0.25">
      <c r="A19">
        <v>3</v>
      </c>
      <c r="B19">
        <v>1566752525.5999999</v>
      </c>
      <c r="C19">
        <v>264.09999990463302</v>
      </c>
      <c r="D19" t="s">
        <v>362</v>
      </c>
      <c r="E19" t="s">
        <v>363</v>
      </c>
      <c r="G19">
        <v>1566752525.5999999</v>
      </c>
      <c r="H19">
        <f t="shared" si="0"/>
        <v>3.6982743936358749E-3</v>
      </c>
      <c r="I19">
        <f t="shared" si="1"/>
        <v>17.919076655336042</v>
      </c>
      <c r="J19">
        <f t="shared" si="2"/>
        <v>177.75800000000001</v>
      </c>
      <c r="K19">
        <f t="shared" si="3"/>
        <v>42.804264943119925</v>
      </c>
      <c r="L19">
        <f t="shared" si="4"/>
        <v>4.2798553570048563</v>
      </c>
      <c r="M19">
        <f t="shared" si="5"/>
        <v>17.773428175006</v>
      </c>
      <c r="N19">
        <f t="shared" si="6"/>
        <v>0.22766958485532188</v>
      </c>
      <c r="O19">
        <f t="shared" si="7"/>
        <v>2.2571215659214419</v>
      </c>
      <c r="P19">
        <f t="shared" si="8"/>
        <v>0.21563766918677588</v>
      </c>
      <c r="Q19">
        <f t="shared" si="9"/>
        <v>0.13580155107179784</v>
      </c>
      <c r="R19">
        <f t="shared" si="10"/>
        <v>321.46376239900064</v>
      </c>
      <c r="S19">
        <f t="shared" si="11"/>
        <v>27.423577477229703</v>
      </c>
      <c r="T19">
        <f t="shared" si="12"/>
        <v>26.985099999999999</v>
      </c>
      <c r="U19">
        <f t="shared" si="13"/>
        <v>3.5760287165321123</v>
      </c>
      <c r="V19">
        <f t="shared" si="14"/>
        <v>55.773072146227342</v>
      </c>
      <c r="W19">
        <f t="shared" si="15"/>
        <v>1.9082453488450002</v>
      </c>
      <c r="X19">
        <f t="shared" si="16"/>
        <v>3.4214456464616312</v>
      </c>
      <c r="Y19">
        <f t="shared" si="17"/>
        <v>1.6677833676871121</v>
      </c>
      <c r="Z19">
        <f t="shared" si="18"/>
        <v>-163.09390075934209</v>
      </c>
      <c r="AA19">
        <f t="shared" si="19"/>
        <v>-91.288790584039916</v>
      </c>
      <c r="AB19">
        <f t="shared" si="20"/>
        <v>-8.6944738476749528</v>
      </c>
      <c r="AC19">
        <f t="shared" si="21"/>
        <v>58.386597207943694</v>
      </c>
      <c r="AD19">
        <v>-4.1375745280968199E-2</v>
      </c>
      <c r="AE19">
        <v>4.6447898792252799E-2</v>
      </c>
      <c r="AF19">
        <v>3.4679610032827801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52897.83280211527</v>
      </c>
      <c r="AL19">
        <v>0</v>
      </c>
      <c r="AM19">
        <v>153.611764705882</v>
      </c>
      <c r="AN19">
        <v>678.13199999999995</v>
      </c>
      <c r="AO19">
        <f t="shared" si="25"/>
        <v>524.52023529411792</v>
      </c>
      <c r="AP19">
        <f t="shared" si="26"/>
        <v>0.77347807697338866</v>
      </c>
      <c r="AQ19">
        <v>-1.69616101757574</v>
      </c>
      <c r="AR19" t="s">
        <v>364</v>
      </c>
      <c r="AS19">
        <v>733.09388235294102</v>
      </c>
      <c r="AT19">
        <v>845.86300000000006</v>
      </c>
      <c r="AU19">
        <f t="shared" si="27"/>
        <v>0.13331841875937245</v>
      </c>
      <c r="AV19">
        <v>0.5</v>
      </c>
      <c r="AW19">
        <f t="shared" si="28"/>
        <v>1681.3229998384172</v>
      </c>
      <c r="AX19">
        <f t="shared" si="29"/>
        <v>17.919076655336042</v>
      </c>
      <c r="AY19">
        <f t="shared" si="30"/>
        <v>112.0756618811112</v>
      </c>
      <c r="AZ19">
        <f t="shared" si="31"/>
        <v>0.31726532547232833</v>
      </c>
      <c r="BA19">
        <f t="shared" si="32"/>
        <v>1.1666549303612033E-2</v>
      </c>
      <c r="BB19">
        <f t="shared" si="33"/>
        <v>-0.19829570509645189</v>
      </c>
      <c r="BC19" t="s">
        <v>365</v>
      </c>
      <c r="BD19">
        <v>577.5</v>
      </c>
      <c r="BE19">
        <f t="shared" si="34"/>
        <v>268.36300000000006</v>
      </c>
      <c r="BF19">
        <f t="shared" si="35"/>
        <v>0.42021112316921116</v>
      </c>
      <c r="BG19">
        <f t="shared" si="36"/>
        <v>-1.666775975832739</v>
      </c>
      <c r="BH19">
        <f t="shared" si="37"/>
        <v>0.16290200998940307</v>
      </c>
      <c r="BI19">
        <f t="shared" si="38"/>
        <v>-0.31977984587371949</v>
      </c>
      <c r="BJ19">
        <v>8387</v>
      </c>
      <c r="BK19">
        <v>300</v>
      </c>
      <c r="BL19">
        <v>300</v>
      </c>
      <c r="BM19">
        <v>300</v>
      </c>
      <c r="BN19">
        <v>10345.4</v>
      </c>
      <c r="BO19">
        <v>814.93399999999997</v>
      </c>
      <c r="BP19">
        <v>-6.8657900000000001E-3</v>
      </c>
      <c r="BQ19">
        <v>-2.5421800000000001</v>
      </c>
      <c r="BR19" t="s">
        <v>349</v>
      </c>
      <c r="BS19" t="s">
        <v>349</v>
      </c>
      <c r="BT19" t="s">
        <v>349</v>
      </c>
      <c r="BU19" t="s">
        <v>349</v>
      </c>
      <c r="BV19" t="s">
        <v>349</v>
      </c>
      <c r="BW19" t="s">
        <v>349</v>
      </c>
      <c r="BX19" t="s">
        <v>349</v>
      </c>
      <c r="BY19" t="s">
        <v>349</v>
      </c>
      <c r="BZ19" t="s">
        <v>349</v>
      </c>
      <c r="CA19" t="s">
        <v>349</v>
      </c>
      <c r="CB19">
        <f t="shared" si="39"/>
        <v>2000.15</v>
      </c>
      <c r="CC19">
        <f t="shared" si="40"/>
        <v>1681.3229998384172</v>
      </c>
      <c r="CD19">
        <f t="shared" si="41"/>
        <v>0.8405984550350809</v>
      </c>
      <c r="CE19">
        <f t="shared" si="42"/>
        <v>0.19119691007016187</v>
      </c>
      <c r="CF19">
        <v>6</v>
      </c>
      <c r="CG19">
        <v>0.5</v>
      </c>
      <c r="CH19" t="s">
        <v>350</v>
      </c>
      <c r="CI19">
        <v>1566752525.5999999</v>
      </c>
      <c r="CJ19">
        <v>177.75800000000001</v>
      </c>
      <c r="CK19">
        <v>200.04499999999999</v>
      </c>
      <c r="CL19">
        <v>19.085000000000001</v>
      </c>
      <c r="CM19">
        <v>14.732699999999999</v>
      </c>
      <c r="CN19">
        <v>500.10700000000003</v>
      </c>
      <c r="CO19">
        <v>99.8857</v>
      </c>
      <c r="CP19">
        <v>0.10095700000000001</v>
      </c>
      <c r="CQ19">
        <v>26.2349</v>
      </c>
      <c r="CR19">
        <v>26.985099999999999</v>
      </c>
      <c r="CS19">
        <v>999.9</v>
      </c>
      <c r="CT19">
        <v>0</v>
      </c>
      <c r="CU19">
        <v>0</v>
      </c>
      <c r="CV19">
        <v>9989.3799999999992</v>
      </c>
      <c r="CW19">
        <v>0</v>
      </c>
      <c r="CX19">
        <v>1718.24</v>
      </c>
      <c r="CY19">
        <v>-22.287099999999999</v>
      </c>
      <c r="CZ19">
        <v>181.21600000000001</v>
      </c>
      <c r="DA19">
        <v>203.036</v>
      </c>
      <c r="DB19">
        <v>4.3523199999999997</v>
      </c>
      <c r="DC19">
        <v>175.42500000000001</v>
      </c>
      <c r="DD19">
        <v>200.04499999999999</v>
      </c>
      <c r="DE19">
        <v>18.646000000000001</v>
      </c>
      <c r="DF19">
        <v>14.732699999999999</v>
      </c>
      <c r="DG19">
        <v>1.90632</v>
      </c>
      <c r="DH19">
        <v>1.47159</v>
      </c>
      <c r="DI19">
        <v>16.687000000000001</v>
      </c>
      <c r="DJ19">
        <v>12.6761</v>
      </c>
      <c r="DK19">
        <v>2000.15</v>
      </c>
      <c r="DL19">
        <v>0.98000200000000004</v>
      </c>
      <c r="DM19">
        <v>1.99978E-2</v>
      </c>
      <c r="DN19">
        <v>0</v>
      </c>
      <c r="DO19">
        <v>732.72900000000004</v>
      </c>
      <c r="DP19">
        <v>5.0002700000000004</v>
      </c>
      <c r="DQ19">
        <v>19808.3</v>
      </c>
      <c r="DR19">
        <v>16187.1</v>
      </c>
      <c r="DS19">
        <v>41.186999999999998</v>
      </c>
      <c r="DT19">
        <v>43</v>
      </c>
      <c r="DU19">
        <v>41.936999999999998</v>
      </c>
      <c r="DV19">
        <v>41.686999999999998</v>
      </c>
      <c r="DW19">
        <v>42.936999999999998</v>
      </c>
      <c r="DX19">
        <v>1955.25</v>
      </c>
      <c r="DY19">
        <v>39.9</v>
      </c>
      <c r="DZ19">
        <v>0</v>
      </c>
      <c r="EA19">
        <v>142.700000047684</v>
      </c>
      <c r="EB19">
        <v>733.09388235294102</v>
      </c>
      <c r="EC19">
        <v>-5.0367647277321597</v>
      </c>
      <c r="ED19">
        <v>-190.85784077422099</v>
      </c>
      <c r="EE19">
        <v>19808.641176470599</v>
      </c>
      <c r="EF19">
        <v>10</v>
      </c>
      <c r="EG19">
        <v>1566752471.0999999</v>
      </c>
      <c r="EH19" t="s">
        <v>366</v>
      </c>
      <c r="EI19">
        <v>3</v>
      </c>
      <c r="EJ19">
        <v>2.3330000000000002</v>
      </c>
      <c r="EK19">
        <v>0.439</v>
      </c>
      <c r="EL19">
        <v>200</v>
      </c>
      <c r="EM19">
        <v>15</v>
      </c>
      <c r="EN19">
        <v>0.04</v>
      </c>
      <c r="EO19">
        <v>0.06</v>
      </c>
      <c r="EP19">
        <v>17.558007783536102</v>
      </c>
      <c r="EQ19">
        <v>1.8150856544545899</v>
      </c>
      <c r="ER19">
        <v>0.19218285033600099</v>
      </c>
      <c r="ES19">
        <v>0</v>
      </c>
      <c r="ET19">
        <v>0.218396070880576</v>
      </c>
      <c r="EU19">
        <v>4.8360342321888503E-2</v>
      </c>
      <c r="EV19">
        <v>5.1014913718056398E-3</v>
      </c>
      <c r="EW19">
        <v>1</v>
      </c>
      <c r="EX19">
        <v>1</v>
      </c>
      <c r="EY19">
        <v>2</v>
      </c>
      <c r="EZ19" t="s">
        <v>352</v>
      </c>
      <c r="FA19">
        <v>2.9539900000000001</v>
      </c>
      <c r="FB19">
        <v>2.7782900000000001</v>
      </c>
      <c r="FC19">
        <v>4.8173399999999998E-2</v>
      </c>
      <c r="FD19">
        <v>5.2776700000000003E-2</v>
      </c>
      <c r="FE19">
        <v>9.5996200000000004E-2</v>
      </c>
      <c r="FF19">
        <v>7.6961199999999994E-2</v>
      </c>
      <c r="FG19">
        <v>23084.1</v>
      </c>
      <c r="FH19">
        <v>23177.9</v>
      </c>
      <c r="FI19">
        <v>22792.7</v>
      </c>
      <c r="FJ19">
        <v>26808.400000000001</v>
      </c>
      <c r="FK19">
        <v>29408</v>
      </c>
      <c r="FL19">
        <v>38709.1</v>
      </c>
      <c r="FM19">
        <v>32509.4</v>
      </c>
      <c r="FN19">
        <v>42554.9</v>
      </c>
      <c r="FO19">
        <v>2.0104299999999999</v>
      </c>
      <c r="FP19">
        <v>1.9923299999999999</v>
      </c>
      <c r="FQ19">
        <v>7.4990100000000004E-2</v>
      </c>
      <c r="FR19">
        <v>0</v>
      </c>
      <c r="FS19">
        <v>25.7575</v>
      </c>
      <c r="FT19">
        <v>999.9</v>
      </c>
      <c r="FU19">
        <v>53.37</v>
      </c>
      <c r="FV19">
        <v>32.136000000000003</v>
      </c>
      <c r="FW19">
        <v>25.709299999999999</v>
      </c>
      <c r="FX19">
        <v>60.810099999999998</v>
      </c>
      <c r="FY19">
        <v>44.551299999999998</v>
      </c>
      <c r="FZ19">
        <v>1</v>
      </c>
      <c r="GA19">
        <v>9.54903E-2</v>
      </c>
      <c r="GB19">
        <v>1.51475</v>
      </c>
      <c r="GC19">
        <v>20.289100000000001</v>
      </c>
      <c r="GD19">
        <v>5.2258300000000002</v>
      </c>
      <c r="GE19">
        <v>11.956</v>
      </c>
      <c r="GF19">
        <v>4.9717500000000001</v>
      </c>
      <c r="GG19">
        <v>3.2949999999999999</v>
      </c>
      <c r="GH19">
        <v>545.79999999999995</v>
      </c>
      <c r="GI19">
        <v>9999</v>
      </c>
      <c r="GJ19">
        <v>9999</v>
      </c>
      <c r="GK19">
        <v>9999</v>
      </c>
      <c r="GL19">
        <v>1.86554</v>
      </c>
      <c r="GM19">
        <v>1.8647800000000001</v>
      </c>
      <c r="GN19">
        <v>1.8650899999999999</v>
      </c>
      <c r="GO19">
        <v>1.86798</v>
      </c>
      <c r="GP19">
        <v>1.8621799999999999</v>
      </c>
      <c r="GQ19">
        <v>1.86049</v>
      </c>
      <c r="GR19">
        <v>1.85659</v>
      </c>
      <c r="GS19">
        <v>1.86283</v>
      </c>
      <c r="GT19" t="s">
        <v>353</v>
      </c>
      <c r="GU19" t="s">
        <v>19</v>
      </c>
      <c r="GV19" t="s">
        <v>19</v>
      </c>
      <c r="GW19" t="s">
        <v>19</v>
      </c>
      <c r="GX19" t="s">
        <v>354</v>
      </c>
      <c r="GY19" t="s">
        <v>355</v>
      </c>
      <c r="GZ19" t="s">
        <v>356</v>
      </c>
      <c r="HA19" t="s">
        <v>356</v>
      </c>
      <c r="HB19" t="s">
        <v>356</v>
      </c>
      <c r="HC19" t="s">
        <v>356</v>
      </c>
      <c r="HD19">
        <v>0</v>
      </c>
      <c r="HE19">
        <v>100</v>
      </c>
      <c r="HF19">
        <v>100</v>
      </c>
      <c r="HG19">
        <v>2.3330000000000002</v>
      </c>
      <c r="HH19">
        <v>0.439</v>
      </c>
      <c r="HI19">
        <v>2</v>
      </c>
      <c r="HJ19">
        <v>502.642</v>
      </c>
      <c r="HK19">
        <v>534.11300000000006</v>
      </c>
      <c r="HL19">
        <v>23.439</v>
      </c>
      <c r="HM19">
        <v>28.426200000000001</v>
      </c>
      <c r="HN19">
        <v>30.000599999999999</v>
      </c>
      <c r="HO19">
        <v>28.4727</v>
      </c>
      <c r="HP19">
        <v>28.4589</v>
      </c>
      <c r="HQ19">
        <v>12.099600000000001</v>
      </c>
      <c r="HR19">
        <v>47.059100000000001</v>
      </c>
      <c r="HS19">
        <v>0</v>
      </c>
      <c r="HT19">
        <v>23.3888</v>
      </c>
      <c r="HU19">
        <v>200</v>
      </c>
      <c r="HV19">
        <v>14.588699999999999</v>
      </c>
      <c r="HW19">
        <v>100.133</v>
      </c>
      <c r="HX19">
        <v>103.90300000000001</v>
      </c>
    </row>
    <row r="20" spans="1:232" x14ac:dyDescent="0.25">
      <c r="A20">
        <v>4</v>
      </c>
      <c r="B20">
        <v>1566752646.0999999</v>
      </c>
      <c r="C20">
        <v>384.59999990463302</v>
      </c>
      <c r="D20" t="s">
        <v>367</v>
      </c>
      <c r="E20" t="s">
        <v>368</v>
      </c>
      <c r="G20">
        <v>1566752646.0999999</v>
      </c>
      <c r="H20">
        <f t="shared" si="0"/>
        <v>4.2750495160112758E-3</v>
      </c>
      <c r="I20">
        <f t="shared" si="1"/>
        <v>10.592170588263993</v>
      </c>
      <c r="J20">
        <f t="shared" si="2"/>
        <v>86.831900000000005</v>
      </c>
      <c r="K20">
        <f t="shared" si="3"/>
        <v>18.666795729754682</v>
      </c>
      <c r="L20">
        <f t="shared" si="4"/>
        <v>1.8663552504664207</v>
      </c>
      <c r="M20">
        <f t="shared" si="5"/>
        <v>8.6816813565198299</v>
      </c>
      <c r="N20">
        <f t="shared" si="6"/>
        <v>0.26819015184874706</v>
      </c>
      <c r="O20">
        <f t="shared" si="7"/>
        <v>2.259767986279118</v>
      </c>
      <c r="P20">
        <f t="shared" si="8"/>
        <v>0.25167919200649302</v>
      </c>
      <c r="Q20">
        <f t="shared" si="9"/>
        <v>0.15869816056374259</v>
      </c>
      <c r="R20">
        <f t="shared" si="10"/>
        <v>321.42010887430882</v>
      </c>
      <c r="S20">
        <f t="shared" si="11"/>
        <v>27.23296789177185</v>
      </c>
      <c r="T20">
        <f t="shared" si="12"/>
        <v>26.9025</v>
      </c>
      <c r="U20">
        <f t="shared" si="13"/>
        <v>3.5587150885696683</v>
      </c>
      <c r="V20">
        <f t="shared" si="14"/>
        <v>55.725777210281557</v>
      </c>
      <c r="W20">
        <f t="shared" si="15"/>
        <v>1.90681864603755</v>
      </c>
      <c r="X20">
        <f t="shared" si="16"/>
        <v>3.4217892356030468</v>
      </c>
      <c r="Y20">
        <f t="shared" si="17"/>
        <v>1.6518964425321183</v>
      </c>
      <c r="Z20">
        <f t="shared" si="18"/>
        <v>-188.52968365609726</v>
      </c>
      <c r="AA20">
        <f t="shared" si="19"/>
        <v>-81.125672515234811</v>
      </c>
      <c r="AB20">
        <f t="shared" si="20"/>
        <v>-7.7143475975154097</v>
      </c>
      <c r="AC20">
        <f t="shared" si="21"/>
        <v>44.050405105461323</v>
      </c>
      <c r="AD20">
        <v>-4.1447233763950403E-2</v>
      </c>
      <c r="AE20">
        <v>4.6528150877135403E-2</v>
      </c>
      <c r="AF20">
        <v>3.4726994965185201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52985.137074620739</v>
      </c>
      <c r="AL20">
        <v>0</v>
      </c>
      <c r="AM20">
        <v>153.611764705882</v>
      </c>
      <c r="AN20">
        <v>678.13199999999995</v>
      </c>
      <c r="AO20">
        <f t="shared" si="25"/>
        <v>524.52023529411792</v>
      </c>
      <c r="AP20">
        <f t="shared" si="26"/>
        <v>0.77347807697338866</v>
      </c>
      <c r="AQ20">
        <v>-1.69616101757574</v>
      </c>
      <c r="AR20" t="s">
        <v>369</v>
      </c>
      <c r="AS20">
        <v>742.95129411764697</v>
      </c>
      <c r="AT20">
        <v>811.21400000000006</v>
      </c>
      <c r="AU20">
        <f t="shared" si="27"/>
        <v>8.4148826181936087E-2</v>
      </c>
      <c r="AV20">
        <v>0.5</v>
      </c>
      <c r="AW20">
        <f t="shared" si="28"/>
        <v>1681.0958998384356</v>
      </c>
      <c r="AX20">
        <f t="shared" si="29"/>
        <v>10.592170588263993</v>
      </c>
      <c r="AY20">
        <f t="shared" si="30"/>
        <v>70.731123335334971</v>
      </c>
      <c r="AZ20">
        <f t="shared" si="31"/>
        <v>0.25785304494251837</v>
      </c>
      <c r="BA20">
        <f t="shared" si="32"/>
        <v>7.309714815806001E-3</v>
      </c>
      <c r="BB20">
        <f t="shared" si="33"/>
        <v>-0.16405288863357892</v>
      </c>
      <c r="BC20" t="s">
        <v>370</v>
      </c>
      <c r="BD20">
        <v>602.04</v>
      </c>
      <c r="BE20">
        <f t="shared" si="34"/>
        <v>209.17400000000009</v>
      </c>
      <c r="BF20">
        <f t="shared" si="35"/>
        <v>0.32634412442441729</v>
      </c>
      <c r="BG20">
        <f t="shared" si="36"/>
        <v>-1.7489617831046644</v>
      </c>
      <c r="BH20">
        <f t="shared" si="37"/>
        <v>0.10380546509520612</v>
      </c>
      <c r="BI20">
        <f t="shared" si="38"/>
        <v>-0.25372138393359811</v>
      </c>
      <c r="BJ20">
        <v>8389</v>
      </c>
      <c r="BK20">
        <v>300</v>
      </c>
      <c r="BL20">
        <v>300</v>
      </c>
      <c r="BM20">
        <v>300</v>
      </c>
      <c r="BN20">
        <v>10344.700000000001</v>
      </c>
      <c r="BO20">
        <v>793.25199999999995</v>
      </c>
      <c r="BP20">
        <v>-6.8645700000000004E-3</v>
      </c>
      <c r="BQ20">
        <v>-0.81652800000000003</v>
      </c>
      <c r="BR20" t="s">
        <v>349</v>
      </c>
      <c r="BS20" t="s">
        <v>349</v>
      </c>
      <c r="BT20" t="s">
        <v>349</v>
      </c>
      <c r="BU20" t="s">
        <v>349</v>
      </c>
      <c r="BV20" t="s">
        <v>349</v>
      </c>
      <c r="BW20" t="s">
        <v>349</v>
      </c>
      <c r="BX20" t="s">
        <v>349</v>
      </c>
      <c r="BY20" t="s">
        <v>349</v>
      </c>
      <c r="BZ20" t="s">
        <v>349</v>
      </c>
      <c r="CA20" t="s">
        <v>349</v>
      </c>
      <c r="CB20">
        <f t="shared" si="39"/>
        <v>1999.88</v>
      </c>
      <c r="CC20">
        <f t="shared" si="40"/>
        <v>1681.0958998384356</v>
      </c>
      <c r="CD20">
        <f t="shared" si="41"/>
        <v>0.84059838582236712</v>
      </c>
      <c r="CE20">
        <f t="shared" si="42"/>
        <v>0.1911967716447345</v>
      </c>
      <c r="CF20">
        <v>6</v>
      </c>
      <c r="CG20">
        <v>0.5</v>
      </c>
      <c r="CH20" t="s">
        <v>350</v>
      </c>
      <c r="CI20">
        <v>1566752646.0999999</v>
      </c>
      <c r="CJ20">
        <v>86.831900000000005</v>
      </c>
      <c r="CK20">
        <v>99.991299999999995</v>
      </c>
      <c r="CL20">
        <v>19.0715</v>
      </c>
      <c r="CM20">
        <v>14.038</v>
      </c>
      <c r="CN20">
        <v>499.87299999999999</v>
      </c>
      <c r="CO20">
        <v>99.883099999999999</v>
      </c>
      <c r="CP20">
        <v>9.9525699999999995E-2</v>
      </c>
      <c r="CQ20">
        <v>26.236599999999999</v>
      </c>
      <c r="CR20">
        <v>26.9025</v>
      </c>
      <c r="CS20">
        <v>999.9</v>
      </c>
      <c r="CT20">
        <v>0</v>
      </c>
      <c r="CU20">
        <v>0</v>
      </c>
      <c r="CV20">
        <v>10006.9</v>
      </c>
      <c r="CW20">
        <v>0</v>
      </c>
      <c r="CX20">
        <v>1321.48</v>
      </c>
      <c r="CY20">
        <v>-13.1594</v>
      </c>
      <c r="CZ20">
        <v>88.520099999999999</v>
      </c>
      <c r="DA20">
        <v>101.41500000000001</v>
      </c>
      <c r="DB20">
        <v>5.0335200000000002</v>
      </c>
      <c r="DC20">
        <v>84.435900000000004</v>
      </c>
      <c r="DD20">
        <v>99.991299999999995</v>
      </c>
      <c r="DE20">
        <v>18.6525</v>
      </c>
      <c r="DF20">
        <v>14.038</v>
      </c>
      <c r="DG20">
        <v>1.9049199999999999</v>
      </c>
      <c r="DH20">
        <v>1.4021600000000001</v>
      </c>
      <c r="DI20">
        <v>16.6754</v>
      </c>
      <c r="DJ20">
        <v>11.941000000000001</v>
      </c>
      <c r="DK20">
        <v>1999.88</v>
      </c>
      <c r="DL20">
        <v>0.98000200000000004</v>
      </c>
      <c r="DM20">
        <v>1.99978E-2</v>
      </c>
      <c r="DN20">
        <v>0</v>
      </c>
      <c r="DO20">
        <v>742.79</v>
      </c>
      <c r="DP20">
        <v>5.0002700000000004</v>
      </c>
      <c r="DQ20">
        <v>19127</v>
      </c>
      <c r="DR20">
        <v>16184.9</v>
      </c>
      <c r="DS20">
        <v>41.186999999999998</v>
      </c>
      <c r="DT20">
        <v>43.125</v>
      </c>
      <c r="DU20">
        <v>42.061999999999998</v>
      </c>
      <c r="DV20">
        <v>41.311999999999998</v>
      </c>
      <c r="DW20">
        <v>43</v>
      </c>
      <c r="DX20">
        <v>1954.99</v>
      </c>
      <c r="DY20">
        <v>39.89</v>
      </c>
      <c r="DZ20">
        <v>0</v>
      </c>
      <c r="EA20">
        <v>120.09999990463299</v>
      </c>
      <c r="EB20">
        <v>742.95129411764697</v>
      </c>
      <c r="EC20">
        <v>-3.74215686602634</v>
      </c>
      <c r="ED20">
        <v>1095.1225507035099</v>
      </c>
      <c r="EE20">
        <v>19026.252941176499</v>
      </c>
      <c r="EF20">
        <v>10</v>
      </c>
      <c r="EG20">
        <v>1566752602.5999999</v>
      </c>
      <c r="EH20" t="s">
        <v>371</v>
      </c>
      <c r="EI20">
        <v>4</v>
      </c>
      <c r="EJ20">
        <v>2.3959999999999999</v>
      </c>
      <c r="EK20">
        <v>0.41899999999999998</v>
      </c>
      <c r="EL20">
        <v>100</v>
      </c>
      <c r="EM20">
        <v>14</v>
      </c>
      <c r="EN20">
        <v>0.13</v>
      </c>
      <c r="EO20">
        <v>0.04</v>
      </c>
      <c r="EP20">
        <v>10.4543615330698</v>
      </c>
      <c r="EQ20">
        <v>0.67494416824255499</v>
      </c>
      <c r="ER20">
        <v>7.3949627077667099E-2</v>
      </c>
      <c r="ES20">
        <v>0</v>
      </c>
      <c r="ET20">
        <v>0.26645297551371599</v>
      </c>
      <c r="EU20">
        <v>1.2320054268322601E-2</v>
      </c>
      <c r="EV20">
        <v>1.4084502947457999E-3</v>
      </c>
      <c r="EW20">
        <v>1</v>
      </c>
      <c r="EX20">
        <v>1</v>
      </c>
      <c r="EY20">
        <v>2</v>
      </c>
      <c r="EZ20" t="s">
        <v>352</v>
      </c>
      <c r="FA20">
        <v>2.9533900000000002</v>
      </c>
      <c r="FB20">
        <v>2.7770000000000001</v>
      </c>
      <c r="FC20">
        <v>2.42618E-2</v>
      </c>
      <c r="FD20">
        <v>2.7831600000000001E-2</v>
      </c>
      <c r="FE20">
        <v>9.6016799999999999E-2</v>
      </c>
      <c r="FF20">
        <v>7.4266700000000005E-2</v>
      </c>
      <c r="FG20">
        <v>23661.5</v>
      </c>
      <c r="FH20">
        <v>23788.9</v>
      </c>
      <c r="FI20">
        <v>22790.5</v>
      </c>
      <c r="FJ20">
        <v>26809.3</v>
      </c>
      <c r="FK20">
        <v>29405.200000000001</v>
      </c>
      <c r="FL20">
        <v>38825.9</v>
      </c>
      <c r="FM20">
        <v>32507.200000000001</v>
      </c>
      <c r="FN20">
        <v>42559.3</v>
      </c>
      <c r="FO20">
        <v>2.0102199999999999</v>
      </c>
      <c r="FP20">
        <v>1.9887999999999999</v>
      </c>
      <c r="FQ20">
        <v>7.6763300000000007E-2</v>
      </c>
      <c r="FR20">
        <v>0</v>
      </c>
      <c r="FS20">
        <v>25.645600000000002</v>
      </c>
      <c r="FT20">
        <v>999.9</v>
      </c>
      <c r="FU20">
        <v>53.54</v>
      </c>
      <c r="FV20">
        <v>32.277000000000001</v>
      </c>
      <c r="FW20">
        <v>26.000800000000002</v>
      </c>
      <c r="FX20">
        <v>60.920099999999998</v>
      </c>
      <c r="FY20">
        <v>44.835700000000003</v>
      </c>
      <c r="FZ20">
        <v>1</v>
      </c>
      <c r="GA20">
        <v>9.7494899999999995E-2</v>
      </c>
      <c r="GB20">
        <v>0.99379899999999999</v>
      </c>
      <c r="GC20">
        <v>20.291399999999999</v>
      </c>
      <c r="GD20">
        <v>5.2232799999999999</v>
      </c>
      <c r="GE20">
        <v>11.956</v>
      </c>
      <c r="GF20">
        <v>4.9714999999999998</v>
      </c>
      <c r="GG20">
        <v>3.2949999999999999</v>
      </c>
      <c r="GH20">
        <v>545.79999999999995</v>
      </c>
      <c r="GI20">
        <v>9999</v>
      </c>
      <c r="GJ20">
        <v>9999</v>
      </c>
      <c r="GK20">
        <v>9999</v>
      </c>
      <c r="GL20">
        <v>1.86554</v>
      </c>
      <c r="GM20">
        <v>1.8647800000000001</v>
      </c>
      <c r="GN20">
        <v>1.8651199999999999</v>
      </c>
      <c r="GO20">
        <v>1.8680000000000001</v>
      </c>
      <c r="GP20">
        <v>1.8622399999999999</v>
      </c>
      <c r="GQ20">
        <v>1.8605</v>
      </c>
      <c r="GR20">
        <v>1.85666</v>
      </c>
      <c r="GS20">
        <v>1.8628499999999999</v>
      </c>
      <c r="GT20" t="s">
        <v>353</v>
      </c>
      <c r="GU20" t="s">
        <v>19</v>
      </c>
      <c r="GV20" t="s">
        <v>19</v>
      </c>
      <c r="GW20" t="s">
        <v>19</v>
      </c>
      <c r="GX20" t="s">
        <v>354</v>
      </c>
      <c r="GY20" t="s">
        <v>355</v>
      </c>
      <c r="GZ20" t="s">
        <v>356</v>
      </c>
      <c r="HA20" t="s">
        <v>356</v>
      </c>
      <c r="HB20" t="s">
        <v>356</v>
      </c>
      <c r="HC20" t="s">
        <v>356</v>
      </c>
      <c r="HD20">
        <v>0</v>
      </c>
      <c r="HE20">
        <v>100</v>
      </c>
      <c r="HF20">
        <v>100</v>
      </c>
      <c r="HG20">
        <v>2.3959999999999999</v>
      </c>
      <c r="HH20">
        <v>0.41899999999999998</v>
      </c>
      <c r="HI20">
        <v>2</v>
      </c>
      <c r="HJ20">
        <v>502.52800000000002</v>
      </c>
      <c r="HK20">
        <v>531.58000000000004</v>
      </c>
      <c r="HL20">
        <v>23.895800000000001</v>
      </c>
      <c r="HM20">
        <v>28.446000000000002</v>
      </c>
      <c r="HN20">
        <v>29.9999</v>
      </c>
      <c r="HO20">
        <v>28.474499999999999</v>
      </c>
      <c r="HP20">
        <v>28.457100000000001</v>
      </c>
      <c r="HQ20">
        <v>7.4538700000000002</v>
      </c>
      <c r="HR20">
        <v>49.953699999999998</v>
      </c>
      <c r="HS20">
        <v>0</v>
      </c>
      <c r="HT20">
        <v>23.956199999999999</v>
      </c>
      <c r="HU20">
        <v>100</v>
      </c>
      <c r="HV20">
        <v>13.9323</v>
      </c>
      <c r="HW20">
        <v>100.126</v>
      </c>
      <c r="HX20">
        <v>103.911</v>
      </c>
    </row>
    <row r="21" spans="1:232" x14ac:dyDescent="0.25">
      <c r="A21">
        <v>5</v>
      </c>
      <c r="B21">
        <v>1566752742.0999999</v>
      </c>
      <c r="C21">
        <v>480.59999990463302</v>
      </c>
      <c r="D21" t="s">
        <v>372</v>
      </c>
      <c r="E21" t="s">
        <v>373</v>
      </c>
      <c r="G21">
        <v>1566752742.0999999</v>
      </c>
      <c r="H21">
        <f t="shared" si="0"/>
        <v>4.9183057042651432E-3</v>
      </c>
      <c r="I21">
        <f t="shared" si="1"/>
        <v>0.77568977051853094</v>
      </c>
      <c r="J21">
        <f t="shared" si="2"/>
        <v>1.0689900000000001</v>
      </c>
      <c r="K21">
        <f t="shared" si="3"/>
        <v>-3.1367316529437854</v>
      </c>
      <c r="L21">
        <f t="shared" si="4"/>
        <v>-0.31360726569908187</v>
      </c>
      <c r="M21">
        <f t="shared" si="5"/>
        <v>0.10687654158909002</v>
      </c>
      <c r="N21">
        <f t="shared" si="6"/>
        <v>0.31240401124203876</v>
      </c>
      <c r="O21">
        <f t="shared" si="7"/>
        <v>2.2530822340539931</v>
      </c>
      <c r="P21">
        <f t="shared" si="8"/>
        <v>0.29018077231078093</v>
      </c>
      <c r="Q21">
        <f t="shared" si="9"/>
        <v>0.18322774099798966</v>
      </c>
      <c r="R21">
        <f t="shared" si="10"/>
        <v>321.41851288146864</v>
      </c>
      <c r="S21">
        <f t="shared" si="11"/>
        <v>27.320084888176051</v>
      </c>
      <c r="T21">
        <f t="shared" si="12"/>
        <v>27.020099999999999</v>
      </c>
      <c r="U21">
        <f t="shared" si="13"/>
        <v>3.5833871499510286</v>
      </c>
      <c r="V21">
        <f t="shared" si="14"/>
        <v>55.581406006165047</v>
      </c>
      <c r="W21">
        <f t="shared" si="15"/>
        <v>1.9356032636591001</v>
      </c>
      <c r="X21">
        <f t="shared" si="16"/>
        <v>3.4824654551639167</v>
      </c>
      <c r="Y21">
        <f t="shared" si="17"/>
        <v>1.6477838862919285</v>
      </c>
      <c r="Z21">
        <f t="shared" si="18"/>
        <v>-216.8972815580928</v>
      </c>
      <c r="AA21">
        <f t="shared" si="19"/>
        <v>-58.984943061765811</v>
      </c>
      <c r="AB21">
        <f t="shared" si="20"/>
        <v>-5.6373090609901277</v>
      </c>
      <c r="AC21">
        <f t="shared" si="21"/>
        <v>39.898979200619927</v>
      </c>
      <c r="AD21">
        <v>-4.1266776962003003E-2</v>
      </c>
      <c r="AE21">
        <v>4.6325572308065298E-2</v>
      </c>
      <c r="AF21">
        <v>3.4607327708377098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52711.207533843626</v>
      </c>
      <c r="AL21">
        <v>0</v>
      </c>
      <c r="AM21">
        <v>153.611764705882</v>
      </c>
      <c r="AN21">
        <v>678.13199999999995</v>
      </c>
      <c r="AO21">
        <f t="shared" si="25"/>
        <v>524.52023529411792</v>
      </c>
      <c r="AP21">
        <f t="shared" si="26"/>
        <v>0.77347807697338866</v>
      </c>
      <c r="AQ21">
        <v>-1.69616101757574</v>
      </c>
      <c r="AR21" t="s">
        <v>374</v>
      </c>
      <c r="AS21">
        <v>774.47911764705896</v>
      </c>
      <c r="AT21">
        <v>805.37599999999998</v>
      </c>
      <c r="AU21">
        <f t="shared" si="27"/>
        <v>3.8363301554728446E-2</v>
      </c>
      <c r="AV21">
        <v>0.5</v>
      </c>
      <c r="AW21">
        <f t="shared" si="28"/>
        <v>1681.0874998384347</v>
      </c>
      <c r="AX21">
        <f t="shared" si="29"/>
        <v>0.77568977051853094</v>
      </c>
      <c r="AY21">
        <f t="shared" si="30"/>
        <v>32.246033348093192</v>
      </c>
      <c r="AZ21">
        <f t="shared" si="31"/>
        <v>0.21343571201525743</v>
      </c>
      <c r="BA21">
        <f t="shared" si="32"/>
        <v>1.4703879413366851E-3</v>
      </c>
      <c r="BB21">
        <f t="shared" si="33"/>
        <v>-0.15799328512396699</v>
      </c>
      <c r="BC21" t="s">
        <v>375</v>
      </c>
      <c r="BD21">
        <v>633.48</v>
      </c>
      <c r="BE21">
        <f t="shared" si="34"/>
        <v>171.89599999999996</v>
      </c>
      <c r="BF21">
        <f t="shared" si="35"/>
        <v>0.17974171797447891</v>
      </c>
      <c r="BG21">
        <f t="shared" si="36"/>
        <v>-2.8496819851294508</v>
      </c>
      <c r="BH21">
        <f t="shared" si="37"/>
        <v>4.7404998126352176E-2</v>
      </c>
      <c r="BI21">
        <f t="shared" si="38"/>
        <v>-0.24259121276541334</v>
      </c>
      <c r="BJ21">
        <v>8391</v>
      </c>
      <c r="BK21">
        <v>300</v>
      </c>
      <c r="BL21">
        <v>300</v>
      </c>
      <c r="BM21">
        <v>300</v>
      </c>
      <c r="BN21">
        <v>10343.700000000001</v>
      </c>
      <c r="BO21">
        <v>793.99599999999998</v>
      </c>
      <c r="BP21">
        <v>-6.86479E-3</v>
      </c>
      <c r="BQ21">
        <v>-1.0603</v>
      </c>
      <c r="BR21" t="s">
        <v>349</v>
      </c>
      <c r="BS21" t="s">
        <v>349</v>
      </c>
      <c r="BT21" t="s">
        <v>349</v>
      </c>
      <c r="BU21" t="s">
        <v>349</v>
      </c>
      <c r="BV21" t="s">
        <v>349</v>
      </c>
      <c r="BW21" t="s">
        <v>349</v>
      </c>
      <c r="BX21" t="s">
        <v>349</v>
      </c>
      <c r="BY21" t="s">
        <v>349</v>
      </c>
      <c r="BZ21" t="s">
        <v>349</v>
      </c>
      <c r="CA21" t="s">
        <v>349</v>
      </c>
      <c r="CB21">
        <f t="shared" si="39"/>
        <v>1999.87</v>
      </c>
      <c r="CC21">
        <f t="shared" si="40"/>
        <v>1681.0874998384347</v>
      </c>
      <c r="CD21">
        <f t="shared" si="41"/>
        <v>0.84059838881449034</v>
      </c>
      <c r="CE21">
        <f t="shared" si="42"/>
        <v>0.19119677762898088</v>
      </c>
      <c r="CF21">
        <v>6</v>
      </c>
      <c r="CG21">
        <v>0.5</v>
      </c>
      <c r="CH21" t="s">
        <v>350</v>
      </c>
      <c r="CI21">
        <v>1566752742.0999999</v>
      </c>
      <c r="CJ21">
        <v>1.0689900000000001</v>
      </c>
      <c r="CK21">
        <v>2.0061100000000001</v>
      </c>
      <c r="CL21">
        <v>19.360099999999999</v>
      </c>
      <c r="CM21">
        <v>13.5725</v>
      </c>
      <c r="CN21">
        <v>500.00900000000001</v>
      </c>
      <c r="CO21">
        <v>99.878900000000002</v>
      </c>
      <c r="CP21">
        <v>0.100091</v>
      </c>
      <c r="CQ21">
        <v>26.534500000000001</v>
      </c>
      <c r="CR21">
        <v>27.020099999999999</v>
      </c>
      <c r="CS21">
        <v>999.9</v>
      </c>
      <c r="CT21">
        <v>0</v>
      </c>
      <c r="CU21">
        <v>0</v>
      </c>
      <c r="CV21">
        <v>9963.75</v>
      </c>
      <c r="CW21">
        <v>0</v>
      </c>
      <c r="CX21">
        <v>1439.89</v>
      </c>
      <c r="CY21">
        <v>-0.93712799999999996</v>
      </c>
      <c r="CZ21">
        <v>1.09009</v>
      </c>
      <c r="DA21">
        <v>2.0337200000000002</v>
      </c>
      <c r="DB21">
        <v>5.7875800000000002</v>
      </c>
      <c r="DC21">
        <v>-1.39401</v>
      </c>
      <c r="DD21">
        <v>2.0061100000000001</v>
      </c>
      <c r="DE21">
        <v>18.941099999999999</v>
      </c>
      <c r="DF21">
        <v>13.5725</v>
      </c>
      <c r="DG21">
        <v>1.93367</v>
      </c>
      <c r="DH21">
        <v>1.35561</v>
      </c>
      <c r="DI21">
        <v>16.9114</v>
      </c>
      <c r="DJ21">
        <v>11.43</v>
      </c>
      <c r="DK21">
        <v>1999.87</v>
      </c>
      <c r="DL21">
        <v>0.98000500000000001</v>
      </c>
      <c r="DM21">
        <v>1.99948E-2</v>
      </c>
      <c r="DN21">
        <v>0</v>
      </c>
      <c r="DO21">
        <v>774.70899999999995</v>
      </c>
      <c r="DP21">
        <v>5.0002700000000004</v>
      </c>
      <c r="DQ21">
        <v>19914.8</v>
      </c>
      <c r="DR21">
        <v>16184.8</v>
      </c>
      <c r="DS21">
        <v>41.375</v>
      </c>
      <c r="DT21">
        <v>43.061999999999998</v>
      </c>
      <c r="DU21">
        <v>42.125</v>
      </c>
      <c r="DV21">
        <v>41.875</v>
      </c>
      <c r="DW21">
        <v>43.061999999999998</v>
      </c>
      <c r="DX21">
        <v>1954.98</v>
      </c>
      <c r="DY21">
        <v>39.89</v>
      </c>
      <c r="DZ21">
        <v>0</v>
      </c>
      <c r="EA21">
        <v>95.600000143051105</v>
      </c>
      <c r="EB21">
        <v>774.47911764705896</v>
      </c>
      <c r="EC21">
        <v>-0.35710783997538897</v>
      </c>
      <c r="ED21">
        <v>2493.7009749808399</v>
      </c>
      <c r="EE21">
        <v>19793.247058823501</v>
      </c>
      <c r="EF21">
        <v>10</v>
      </c>
      <c r="EG21">
        <v>1566752711.0999999</v>
      </c>
      <c r="EH21" t="s">
        <v>376</v>
      </c>
      <c r="EI21">
        <v>5</v>
      </c>
      <c r="EJ21">
        <v>2.4630000000000001</v>
      </c>
      <c r="EK21">
        <v>0.41899999999999998</v>
      </c>
      <c r="EL21">
        <v>2</v>
      </c>
      <c r="EM21">
        <v>14</v>
      </c>
      <c r="EN21">
        <v>0.28999999999999998</v>
      </c>
      <c r="EO21">
        <v>0.06</v>
      </c>
      <c r="EP21">
        <v>0.71858564165278904</v>
      </c>
      <c r="EQ21">
        <v>9.7039430467819501E-2</v>
      </c>
      <c r="ER21">
        <v>2.1954232209801999E-2</v>
      </c>
      <c r="ES21">
        <v>1</v>
      </c>
      <c r="ET21">
        <v>0.30388812218124001</v>
      </c>
      <c r="EU21">
        <v>8.8256518743914394E-2</v>
      </c>
      <c r="EV21">
        <v>1.2010771371598899E-2</v>
      </c>
      <c r="EW21">
        <v>1</v>
      </c>
      <c r="EX21">
        <v>2</v>
      </c>
      <c r="EY21">
        <v>2</v>
      </c>
      <c r="EZ21" t="s">
        <v>377</v>
      </c>
      <c r="FA21">
        <v>2.95377</v>
      </c>
      <c r="FB21">
        <v>2.7772000000000001</v>
      </c>
      <c r="FC21">
        <v>-4.0823500000000001E-4</v>
      </c>
      <c r="FD21">
        <v>5.7214899999999999E-4</v>
      </c>
      <c r="FE21">
        <v>9.7087999999999994E-2</v>
      </c>
      <c r="FF21">
        <v>7.24384E-2</v>
      </c>
      <c r="FG21">
        <v>24261.4</v>
      </c>
      <c r="FH21">
        <v>24459.9</v>
      </c>
      <c r="FI21">
        <v>22792.3</v>
      </c>
      <c r="FJ21">
        <v>26813.599999999999</v>
      </c>
      <c r="FK21">
        <v>29372.2</v>
      </c>
      <c r="FL21">
        <v>38909.300000000003</v>
      </c>
      <c r="FM21">
        <v>32509.9</v>
      </c>
      <c r="FN21">
        <v>42566.8</v>
      </c>
      <c r="FO21">
        <v>2.0113300000000001</v>
      </c>
      <c r="FP21">
        <v>1.9867300000000001</v>
      </c>
      <c r="FQ21">
        <v>8.6382E-2</v>
      </c>
      <c r="FR21">
        <v>0</v>
      </c>
      <c r="FS21">
        <v>25.605899999999998</v>
      </c>
      <c r="FT21">
        <v>999.9</v>
      </c>
      <c r="FU21">
        <v>53.393999999999998</v>
      </c>
      <c r="FV21">
        <v>32.387999999999998</v>
      </c>
      <c r="FW21">
        <v>26.0932</v>
      </c>
      <c r="FX21">
        <v>61.250100000000003</v>
      </c>
      <c r="FY21">
        <v>44.667499999999997</v>
      </c>
      <c r="FZ21">
        <v>1</v>
      </c>
      <c r="GA21">
        <v>2.98374E-2</v>
      </c>
      <c r="GB21">
        <v>1.4880899999999999</v>
      </c>
      <c r="GC21">
        <v>20.2879</v>
      </c>
      <c r="GD21">
        <v>5.2238800000000003</v>
      </c>
      <c r="GE21">
        <v>11.956</v>
      </c>
      <c r="GF21">
        <v>4.9714999999999998</v>
      </c>
      <c r="GG21">
        <v>3.2949999999999999</v>
      </c>
      <c r="GH21">
        <v>545.9</v>
      </c>
      <c r="GI21">
        <v>9999</v>
      </c>
      <c r="GJ21">
        <v>9999</v>
      </c>
      <c r="GK21">
        <v>9999</v>
      </c>
      <c r="GL21">
        <v>1.86554</v>
      </c>
      <c r="GM21">
        <v>1.8647800000000001</v>
      </c>
      <c r="GN21">
        <v>1.86514</v>
      </c>
      <c r="GO21">
        <v>1.8680000000000001</v>
      </c>
      <c r="GP21">
        <v>1.86232</v>
      </c>
      <c r="GQ21">
        <v>1.8605</v>
      </c>
      <c r="GR21">
        <v>1.85669</v>
      </c>
      <c r="GS21">
        <v>1.8629199999999999</v>
      </c>
      <c r="GT21" t="s">
        <v>353</v>
      </c>
      <c r="GU21" t="s">
        <v>19</v>
      </c>
      <c r="GV21" t="s">
        <v>19</v>
      </c>
      <c r="GW21" t="s">
        <v>19</v>
      </c>
      <c r="GX21" t="s">
        <v>354</v>
      </c>
      <c r="GY21" t="s">
        <v>355</v>
      </c>
      <c r="GZ21" t="s">
        <v>356</v>
      </c>
      <c r="HA21" t="s">
        <v>356</v>
      </c>
      <c r="HB21" t="s">
        <v>356</v>
      </c>
      <c r="HC21" t="s">
        <v>356</v>
      </c>
      <c r="HD21">
        <v>0</v>
      </c>
      <c r="HE21">
        <v>100</v>
      </c>
      <c r="HF21">
        <v>100</v>
      </c>
      <c r="HG21">
        <v>2.4630000000000001</v>
      </c>
      <c r="HH21">
        <v>0.41899999999999998</v>
      </c>
      <c r="HI21">
        <v>2</v>
      </c>
      <c r="HJ21">
        <v>502.95600000000002</v>
      </c>
      <c r="HK21">
        <v>529.755</v>
      </c>
      <c r="HL21">
        <v>24.1706</v>
      </c>
      <c r="HM21">
        <v>28.401700000000002</v>
      </c>
      <c r="HN21">
        <v>30.0001</v>
      </c>
      <c r="HO21">
        <v>28.440999999999999</v>
      </c>
      <c r="HP21">
        <v>28.420100000000001</v>
      </c>
      <c r="HQ21">
        <v>0</v>
      </c>
      <c r="HR21">
        <v>51.1556</v>
      </c>
      <c r="HS21">
        <v>0</v>
      </c>
      <c r="HT21">
        <v>24.146899999999999</v>
      </c>
      <c r="HU21">
        <v>0</v>
      </c>
      <c r="HV21">
        <v>13.5261</v>
      </c>
      <c r="HW21">
        <v>100.134</v>
      </c>
      <c r="HX21">
        <v>103.929</v>
      </c>
    </row>
    <row r="22" spans="1:232" x14ac:dyDescent="0.25">
      <c r="A22">
        <v>7</v>
      </c>
      <c r="B22">
        <v>1566752984.5999999</v>
      </c>
      <c r="C22">
        <v>723.09999990463302</v>
      </c>
      <c r="D22" t="s">
        <v>383</v>
      </c>
      <c r="E22" t="s">
        <v>384</v>
      </c>
      <c r="G22">
        <v>1566752984.5999999</v>
      </c>
      <c r="H22">
        <f t="shared" si="0"/>
        <v>4.6408719985964117E-3</v>
      </c>
      <c r="I22">
        <f t="shared" si="1"/>
        <v>29.91498767915359</v>
      </c>
      <c r="J22">
        <f t="shared" si="2"/>
        <v>362.10399999999998</v>
      </c>
      <c r="K22">
        <f t="shared" si="3"/>
        <v>179.36056959037344</v>
      </c>
      <c r="L22">
        <f t="shared" si="4"/>
        <v>17.931267583427857</v>
      </c>
      <c r="M22">
        <f t="shared" si="5"/>
        <v>36.20073091794</v>
      </c>
      <c r="N22">
        <f t="shared" si="6"/>
        <v>0.28945851872561457</v>
      </c>
      <c r="O22">
        <f t="shared" si="7"/>
        <v>2.261631821033534</v>
      </c>
      <c r="P22">
        <f t="shared" si="8"/>
        <v>0.27033982542259966</v>
      </c>
      <c r="Q22">
        <f t="shared" si="9"/>
        <v>0.17057478612995086</v>
      </c>
      <c r="R22">
        <f t="shared" si="10"/>
        <v>321.44198021747849</v>
      </c>
      <c r="S22">
        <f t="shared" si="11"/>
        <v>27.342938776455238</v>
      </c>
      <c r="T22">
        <f t="shared" si="12"/>
        <v>27.079899999999999</v>
      </c>
      <c r="U22">
        <f t="shared" si="13"/>
        <v>3.5959901453100267</v>
      </c>
      <c r="V22">
        <f t="shared" si="14"/>
        <v>55.556110440579651</v>
      </c>
      <c r="W22">
        <f t="shared" si="15"/>
        <v>1.9271752585777502</v>
      </c>
      <c r="X22">
        <f t="shared" si="16"/>
        <v>3.468880818499652</v>
      </c>
      <c r="Y22">
        <f t="shared" si="17"/>
        <v>1.6688148867322765</v>
      </c>
      <c r="Z22">
        <f t="shared" si="18"/>
        <v>-204.66245513810176</v>
      </c>
      <c r="AA22">
        <f t="shared" si="19"/>
        <v>-74.584027249741865</v>
      </c>
      <c r="AB22">
        <f t="shared" si="20"/>
        <v>-7.1009701953490856</v>
      </c>
      <c r="AC22">
        <f t="shared" si="21"/>
        <v>35.094527634285782</v>
      </c>
      <c r="AD22">
        <v>-4.1497628045885901E-2</v>
      </c>
      <c r="AE22">
        <v>4.6584722873389502E-2</v>
      </c>
      <c r="AF22">
        <v>3.4760380934450898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53005.676116579736</v>
      </c>
      <c r="AL22">
        <v>0</v>
      </c>
      <c r="AM22">
        <v>153.611764705882</v>
      </c>
      <c r="AN22">
        <v>678.13199999999995</v>
      </c>
      <c r="AO22">
        <f t="shared" si="25"/>
        <v>524.52023529411792</v>
      </c>
      <c r="AP22">
        <f t="shared" si="26"/>
        <v>0.77347807697338866</v>
      </c>
      <c r="AQ22">
        <v>-1.69616101757574</v>
      </c>
      <c r="AR22" t="s">
        <v>385</v>
      </c>
      <c r="AS22">
        <v>716.66558823529397</v>
      </c>
      <c r="AT22">
        <v>902.40300000000002</v>
      </c>
      <c r="AU22">
        <f t="shared" si="27"/>
        <v>0.20582534828087451</v>
      </c>
      <c r="AV22">
        <v>0.5</v>
      </c>
      <c r="AW22">
        <f t="shared" si="28"/>
        <v>1681.2056998383653</v>
      </c>
      <c r="AX22">
        <f t="shared" si="29"/>
        <v>29.91498767915359</v>
      </c>
      <c r="AY22">
        <f t="shared" si="30"/>
        <v>173.01737435051146</v>
      </c>
      <c r="AZ22">
        <f t="shared" si="31"/>
        <v>0.38923075388712142</v>
      </c>
      <c r="BA22">
        <f t="shared" si="32"/>
        <v>1.8802665670101221E-2</v>
      </c>
      <c r="BB22">
        <f t="shared" si="33"/>
        <v>-0.24852643442009842</v>
      </c>
      <c r="BC22" t="s">
        <v>386</v>
      </c>
      <c r="BD22">
        <v>551.16</v>
      </c>
      <c r="BE22">
        <f t="shared" si="34"/>
        <v>351.24300000000005</v>
      </c>
      <c r="BF22">
        <f t="shared" si="35"/>
        <v>0.5288003227529261</v>
      </c>
      <c r="BG22">
        <f t="shared" si="36"/>
        <v>-1.7663028069180615</v>
      </c>
      <c r="BH22">
        <f t="shared" si="37"/>
        <v>0.24804966058630507</v>
      </c>
      <c r="BI22">
        <f t="shared" si="38"/>
        <v>-0.4275735899383234</v>
      </c>
      <c r="BJ22">
        <v>8395</v>
      </c>
      <c r="BK22">
        <v>300</v>
      </c>
      <c r="BL22">
        <v>300</v>
      </c>
      <c r="BM22">
        <v>300</v>
      </c>
      <c r="BN22">
        <v>10341.1</v>
      </c>
      <c r="BO22">
        <v>850.24099999999999</v>
      </c>
      <c r="BP22">
        <v>-6.8635199999999997E-3</v>
      </c>
      <c r="BQ22">
        <v>-4.9654499999999997</v>
      </c>
      <c r="BR22" t="s">
        <v>349</v>
      </c>
      <c r="BS22" t="s">
        <v>349</v>
      </c>
      <c r="BT22" t="s">
        <v>349</v>
      </c>
      <c r="BU22" t="s">
        <v>349</v>
      </c>
      <c r="BV22" t="s">
        <v>349</v>
      </c>
      <c r="BW22" t="s">
        <v>349</v>
      </c>
      <c r="BX22" t="s">
        <v>349</v>
      </c>
      <c r="BY22" t="s">
        <v>349</v>
      </c>
      <c r="BZ22" t="s">
        <v>349</v>
      </c>
      <c r="CA22" t="s">
        <v>349</v>
      </c>
      <c r="CB22">
        <f t="shared" si="39"/>
        <v>2000.01</v>
      </c>
      <c r="CC22">
        <f t="shared" si="40"/>
        <v>1681.2056998383653</v>
      </c>
      <c r="CD22">
        <f t="shared" si="41"/>
        <v>0.84059864692594799</v>
      </c>
      <c r="CE22">
        <f t="shared" si="42"/>
        <v>0.19119729385189607</v>
      </c>
      <c r="CF22">
        <v>6</v>
      </c>
      <c r="CG22">
        <v>0.5</v>
      </c>
      <c r="CH22" t="s">
        <v>350</v>
      </c>
      <c r="CI22">
        <v>1566752984.5999999</v>
      </c>
      <c r="CJ22">
        <v>362.10399999999998</v>
      </c>
      <c r="CK22">
        <v>400.02</v>
      </c>
      <c r="CL22">
        <v>19.276900000000001</v>
      </c>
      <c r="CM22">
        <v>13.815</v>
      </c>
      <c r="CN22">
        <v>499.98099999999999</v>
      </c>
      <c r="CO22">
        <v>99.873800000000003</v>
      </c>
      <c r="CP22">
        <v>9.9497500000000003E-2</v>
      </c>
      <c r="CQ22">
        <v>26.4682</v>
      </c>
      <c r="CR22">
        <v>27.079899999999999</v>
      </c>
      <c r="CS22">
        <v>999.9</v>
      </c>
      <c r="CT22">
        <v>0</v>
      </c>
      <c r="CU22">
        <v>0</v>
      </c>
      <c r="CV22">
        <v>10020</v>
      </c>
      <c r="CW22">
        <v>0</v>
      </c>
      <c r="CX22">
        <v>1910.38</v>
      </c>
      <c r="CY22">
        <v>-37.915799999999997</v>
      </c>
      <c r="CZ22">
        <v>369.22199999999998</v>
      </c>
      <c r="DA22">
        <v>405.62400000000002</v>
      </c>
      <c r="DB22">
        <v>5.4619</v>
      </c>
      <c r="DC22">
        <v>359.78300000000002</v>
      </c>
      <c r="DD22">
        <v>400.02</v>
      </c>
      <c r="DE22">
        <v>18.867899999999999</v>
      </c>
      <c r="DF22">
        <v>13.815</v>
      </c>
      <c r="DG22">
        <v>1.92526</v>
      </c>
      <c r="DH22">
        <v>1.3797600000000001</v>
      </c>
      <c r="DI22">
        <v>16.842700000000001</v>
      </c>
      <c r="DJ22">
        <v>11.696999999999999</v>
      </c>
      <c r="DK22">
        <v>2000.01</v>
      </c>
      <c r="DL22">
        <v>0.97999400000000003</v>
      </c>
      <c r="DM22">
        <v>2.0005700000000001E-2</v>
      </c>
      <c r="DN22">
        <v>0</v>
      </c>
      <c r="DO22">
        <v>716.74300000000005</v>
      </c>
      <c r="DP22">
        <v>5.0002700000000004</v>
      </c>
      <c r="DQ22">
        <v>19979.400000000001</v>
      </c>
      <c r="DR22">
        <v>16185.9</v>
      </c>
      <c r="DS22">
        <v>41.75</v>
      </c>
      <c r="DT22">
        <v>43.625</v>
      </c>
      <c r="DU22">
        <v>42.561999999999998</v>
      </c>
      <c r="DV22">
        <v>42.311999999999998</v>
      </c>
      <c r="DW22">
        <v>43.5</v>
      </c>
      <c r="DX22">
        <v>1955.1</v>
      </c>
      <c r="DY22">
        <v>39.909999999999997</v>
      </c>
      <c r="DZ22">
        <v>0</v>
      </c>
      <c r="EA22">
        <v>121.40000009536701</v>
      </c>
      <c r="EB22">
        <v>716.66558823529397</v>
      </c>
      <c r="EC22">
        <v>0.34534311337757101</v>
      </c>
      <c r="ED22">
        <v>-68.431375692118294</v>
      </c>
      <c r="EE22">
        <v>19988.988235294099</v>
      </c>
      <c r="EF22">
        <v>10</v>
      </c>
      <c r="EG22">
        <v>1566752953.5999999</v>
      </c>
      <c r="EH22" t="s">
        <v>387</v>
      </c>
      <c r="EI22">
        <v>7</v>
      </c>
      <c r="EJ22">
        <v>2.3210000000000002</v>
      </c>
      <c r="EK22">
        <v>0.40899999999999997</v>
      </c>
      <c r="EL22">
        <v>400</v>
      </c>
      <c r="EM22">
        <v>14</v>
      </c>
      <c r="EN22">
        <v>0.08</v>
      </c>
      <c r="EO22">
        <v>0.03</v>
      </c>
      <c r="EP22">
        <v>29.790871254397501</v>
      </c>
      <c r="EQ22">
        <v>1.47286299986995E-2</v>
      </c>
      <c r="ER22">
        <v>0.110820497832366</v>
      </c>
      <c r="ES22">
        <v>1</v>
      </c>
      <c r="ET22">
        <v>0.29024940125383097</v>
      </c>
      <c r="EU22">
        <v>4.1953899586667301E-2</v>
      </c>
      <c r="EV22">
        <v>9.7504537909455392E-3</v>
      </c>
      <c r="EW22">
        <v>1</v>
      </c>
      <c r="EX22">
        <v>2</v>
      </c>
      <c r="EY22">
        <v>2</v>
      </c>
      <c r="EZ22" t="s">
        <v>377</v>
      </c>
      <c r="FA22">
        <v>2.9537100000000001</v>
      </c>
      <c r="FB22">
        <v>2.7770899999999998</v>
      </c>
      <c r="FC22">
        <v>8.8315000000000005E-2</v>
      </c>
      <c r="FD22">
        <v>9.3331200000000003E-2</v>
      </c>
      <c r="FE22">
        <v>9.6821400000000002E-2</v>
      </c>
      <c r="FF22">
        <v>7.3397400000000002E-2</v>
      </c>
      <c r="FG22">
        <v>22112.7</v>
      </c>
      <c r="FH22">
        <v>22196.6</v>
      </c>
      <c r="FI22">
        <v>22794.7</v>
      </c>
      <c r="FJ22">
        <v>26821.599999999999</v>
      </c>
      <c r="FK22">
        <v>29385.9</v>
      </c>
      <c r="FL22">
        <v>38883.1</v>
      </c>
      <c r="FM22">
        <v>32514.3</v>
      </c>
      <c r="FN22">
        <v>42581.1</v>
      </c>
      <c r="FO22">
        <v>2.0106999999999999</v>
      </c>
      <c r="FP22">
        <v>1.98597</v>
      </c>
      <c r="FQ22">
        <v>5.7872399999999997E-2</v>
      </c>
      <c r="FR22">
        <v>0</v>
      </c>
      <c r="FS22">
        <v>26.1328</v>
      </c>
      <c r="FT22">
        <v>999.9</v>
      </c>
      <c r="FU22">
        <v>52.863</v>
      </c>
      <c r="FV22">
        <v>32.67</v>
      </c>
      <c r="FW22">
        <v>26.248899999999999</v>
      </c>
      <c r="FX22">
        <v>60.270099999999999</v>
      </c>
      <c r="FY22">
        <v>44.6995</v>
      </c>
      <c r="FZ22">
        <v>1</v>
      </c>
      <c r="GA22">
        <v>0.100927</v>
      </c>
      <c r="GB22">
        <v>4.0310499999999996</v>
      </c>
      <c r="GC22">
        <v>20.247299999999999</v>
      </c>
      <c r="GD22">
        <v>5.2211800000000004</v>
      </c>
      <c r="GE22">
        <v>11.956</v>
      </c>
      <c r="GF22">
        <v>4.97065</v>
      </c>
      <c r="GG22">
        <v>3.2942200000000001</v>
      </c>
      <c r="GH22">
        <v>545.9</v>
      </c>
      <c r="GI22">
        <v>9999</v>
      </c>
      <c r="GJ22">
        <v>9999</v>
      </c>
      <c r="GK22">
        <v>9999</v>
      </c>
      <c r="GL22">
        <v>1.86554</v>
      </c>
      <c r="GM22">
        <v>1.8647800000000001</v>
      </c>
      <c r="GN22">
        <v>1.8650800000000001</v>
      </c>
      <c r="GO22">
        <v>1.86798</v>
      </c>
      <c r="GP22">
        <v>1.8622099999999999</v>
      </c>
      <c r="GQ22">
        <v>1.8604799999999999</v>
      </c>
      <c r="GR22">
        <v>1.85666</v>
      </c>
      <c r="GS22">
        <v>1.8628</v>
      </c>
      <c r="GT22" t="s">
        <v>353</v>
      </c>
      <c r="GU22" t="s">
        <v>19</v>
      </c>
      <c r="GV22" t="s">
        <v>19</v>
      </c>
      <c r="GW22" t="s">
        <v>19</v>
      </c>
      <c r="GX22" t="s">
        <v>354</v>
      </c>
      <c r="GY22" t="s">
        <v>355</v>
      </c>
      <c r="GZ22" t="s">
        <v>356</v>
      </c>
      <c r="HA22" t="s">
        <v>356</v>
      </c>
      <c r="HB22" t="s">
        <v>356</v>
      </c>
      <c r="HC22" t="s">
        <v>356</v>
      </c>
      <c r="HD22">
        <v>0</v>
      </c>
      <c r="HE22">
        <v>100</v>
      </c>
      <c r="HF22">
        <v>100</v>
      </c>
      <c r="HG22">
        <v>2.3210000000000002</v>
      </c>
      <c r="HH22">
        <v>0.40899999999999997</v>
      </c>
      <c r="HI22">
        <v>2</v>
      </c>
      <c r="HJ22">
        <v>502.23399999999998</v>
      </c>
      <c r="HK22">
        <v>528.95000000000005</v>
      </c>
      <c r="HL22">
        <v>22.031300000000002</v>
      </c>
      <c r="HM22">
        <v>28.393699999999999</v>
      </c>
      <c r="HN22">
        <v>30.000499999999999</v>
      </c>
      <c r="HO22">
        <v>28.4055</v>
      </c>
      <c r="HP22">
        <v>28.391200000000001</v>
      </c>
      <c r="HQ22">
        <v>20.988399999999999</v>
      </c>
      <c r="HR22">
        <v>50.492199999999997</v>
      </c>
      <c r="HS22">
        <v>0</v>
      </c>
      <c r="HT22">
        <v>21.9941</v>
      </c>
      <c r="HU22">
        <v>400</v>
      </c>
      <c r="HV22">
        <v>13.706799999999999</v>
      </c>
      <c r="HW22">
        <v>100.146</v>
      </c>
      <c r="HX22">
        <v>103.962</v>
      </c>
    </row>
    <row r="23" spans="1:232" x14ac:dyDescent="0.25">
      <c r="A23">
        <v>8</v>
      </c>
      <c r="B23">
        <v>1566753082.0999999</v>
      </c>
      <c r="C23">
        <v>820.59999990463302</v>
      </c>
      <c r="D23" t="s">
        <v>388</v>
      </c>
      <c r="E23" t="s">
        <v>389</v>
      </c>
      <c r="G23">
        <v>1566753082.0999999</v>
      </c>
      <c r="H23">
        <f t="shared" si="0"/>
        <v>4.4679001754624669E-3</v>
      </c>
      <c r="I23">
        <f t="shared" si="1"/>
        <v>31.44900003922783</v>
      </c>
      <c r="J23">
        <f t="shared" si="2"/>
        <v>459.76900000000001</v>
      </c>
      <c r="K23">
        <f t="shared" si="3"/>
        <v>257.18722850373388</v>
      </c>
      <c r="L23">
        <f t="shared" si="4"/>
        <v>25.713260219358691</v>
      </c>
      <c r="M23">
        <f t="shared" si="5"/>
        <v>45.967134552416894</v>
      </c>
      <c r="N23">
        <f t="shared" si="6"/>
        <v>0.27615723943872988</v>
      </c>
      <c r="O23">
        <f t="shared" si="7"/>
        <v>2.2575939870901833</v>
      </c>
      <c r="P23">
        <f t="shared" si="8"/>
        <v>0.25866933028482186</v>
      </c>
      <c r="Q23">
        <f t="shared" si="9"/>
        <v>0.16314717866608427</v>
      </c>
      <c r="R23">
        <f t="shared" si="10"/>
        <v>321.44357621031241</v>
      </c>
      <c r="S23">
        <f t="shared" si="11"/>
        <v>27.165802323418433</v>
      </c>
      <c r="T23">
        <f t="shared" si="12"/>
        <v>26.943200000000001</v>
      </c>
      <c r="U23">
        <f t="shared" si="13"/>
        <v>3.5672369705892915</v>
      </c>
      <c r="V23">
        <f t="shared" si="14"/>
        <v>55.174048295523839</v>
      </c>
      <c r="W23">
        <f t="shared" si="15"/>
        <v>1.8874490225478495</v>
      </c>
      <c r="X23">
        <f t="shared" si="16"/>
        <v>3.4209000079861362</v>
      </c>
      <c r="Y23">
        <f t="shared" si="17"/>
        <v>1.6797879480414419</v>
      </c>
      <c r="Z23">
        <f t="shared" si="18"/>
        <v>-197.03439773789478</v>
      </c>
      <c r="AA23">
        <f t="shared" si="19"/>
        <v>-86.536810399756504</v>
      </c>
      <c r="AB23">
        <f t="shared" si="20"/>
        <v>-8.2383227065784919</v>
      </c>
      <c r="AC23">
        <f t="shared" si="21"/>
        <v>29.634045366082617</v>
      </c>
      <c r="AD23">
        <v>-4.1388501313485801E-2</v>
      </c>
      <c r="AE23">
        <v>4.6462218556243703E-2</v>
      </c>
      <c r="AF23">
        <v>3.46880672303821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52913.81311212229</v>
      </c>
      <c r="AL23">
        <v>0</v>
      </c>
      <c r="AM23">
        <v>153.611764705882</v>
      </c>
      <c r="AN23">
        <v>678.13199999999995</v>
      </c>
      <c r="AO23">
        <f t="shared" si="25"/>
        <v>524.52023529411792</v>
      </c>
      <c r="AP23">
        <f t="shared" si="26"/>
        <v>0.77347807697338866</v>
      </c>
      <c r="AQ23">
        <v>-1.69616101757574</v>
      </c>
      <c r="AR23" t="s">
        <v>390</v>
      </c>
      <c r="AS23">
        <v>718.24041176470598</v>
      </c>
      <c r="AT23">
        <v>917.08600000000001</v>
      </c>
      <c r="AU23">
        <f t="shared" si="27"/>
        <v>0.21682327310120753</v>
      </c>
      <c r="AV23">
        <v>0.5</v>
      </c>
      <c r="AW23">
        <f t="shared" si="28"/>
        <v>1681.2140998383659</v>
      </c>
      <c r="AX23">
        <f t="shared" si="29"/>
        <v>31.44900003922783</v>
      </c>
      <c r="AY23">
        <f t="shared" si="30"/>
        <v>182.2631719554274</v>
      </c>
      <c r="AZ23">
        <f t="shared" si="31"/>
        <v>0.40402535858141991</v>
      </c>
      <c r="BA23">
        <f t="shared" si="32"/>
        <v>1.9715014916892613E-2</v>
      </c>
      <c r="BB23">
        <f t="shared" si="33"/>
        <v>-0.26055789751451885</v>
      </c>
      <c r="BC23" t="s">
        <v>391</v>
      </c>
      <c r="BD23">
        <v>546.55999999999995</v>
      </c>
      <c r="BE23">
        <f t="shared" si="34"/>
        <v>370.52600000000007</v>
      </c>
      <c r="BF23">
        <f t="shared" si="35"/>
        <v>0.53665758471819525</v>
      </c>
      <c r="BG23">
        <f t="shared" si="36"/>
        <v>-1.8161462925242458</v>
      </c>
      <c r="BH23">
        <f t="shared" si="37"/>
        <v>0.26044832823820374</v>
      </c>
      <c r="BI23">
        <f t="shared" si="38"/>
        <v>-0.45556679022308777</v>
      </c>
      <c r="BJ23">
        <v>8397</v>
      </c>
      <c r="BK23">
        <v>300</v>
      </c>
      <c r="BL23">
        <v>300</v>
      </c>
      <c r="BM23">
        <v>300</v>
      </c>
      <c r="BN23">
        <v>10339.6</v>
      </c>
      <c r="BO23">
        <v>861.49900000000002</v>
      </c>
      <c r="BP23">
        <v>-6.8625099999999996E-3</v>
      </c>
      <c r="BQ23">
        <v>-4.5552999999999999</v>
      </c>
      <c r="BR23" t="s">
        <v>349</v>
      </c>
      <c r="BS23" t="s">
        <v>349</v>
      </c>
      <c r="BT23" t="s">
        <v>349</v>
      </c>
      <c r="BU23" t="s">
        <v>349</v>
      </c>
      <c r="BV23" t="s">
        <v>349</v>
      </c>
      <c r="BW23" t="s">
        <v>349</v>
      </c>
      <c r="BX23" t="s">
        <v>349</v>
      </c>
      <c r="BY23" t="s">
        <v>349</v>
      </c>
      <c r="BZ23" t="s">
        <v>349</v>
      </c>
      <c r="CA23" t="s">
        <v>349</v>
      </c>
      <c r="CB23">
        <f t="shared" si="39"/>
        <v>2000.02</v>
      </c>
      <c r="CC23">
        <f t="shared" si="40"/>
        <v>1681.2140998383659</v>
      </c>
      <c r="CD23">
        <f t="shared" si="41"/>
        <v>0.84059864393274364</v>
      </c>
      <c r="CE23">
        <f t="shared" si="42"/>
        <v>0.19119728786548745</v>
      </c>
      <c r="CF23">
        <v>6</v>
      </c>
      <c r="CG23">
        <v>0.5</v>
      </c>
      <c r="CH23" t="s">
        <v>350</v>
      </c>
      <c r="CI23">
        <v>1566753082.0999999</v>
      </c>
      <c r="CJ23">
        <v>459.76900000000001</v>
      </c>
      <c r="CK23">
        <v>499.98</v>
      </c>
      <c r="CL23">
        <v>18.878499999999999</v>
      </c>
      <c r="CM23">
        <v>13.6173</v>
      </c>
      <c r="CN23">
        <v>499.911</v>
      </c>
      <c r="CO23">
        <v>99.879099999999994</v>
      </c>
      <c r="CP23">
        <v>9.9660100000000001E-2</v>
      </c>
      <c r="CQ23">
        <v>26.232199999999999</v>
      </c>
      <c r="CR23">
        <v>26.943200000000001</v>
      </c>
      <c r="CS23">
        <v>999.9</v>
      </c>
      <c r="CT23">
        <v>0</v>
      </c>
      <c r="CU23">
        <v>0</v>
      </c>
      <c r="CV23">
        <v>9993.1200000000008</v>
      </c>
      <c r="CW23">
        <v>0</v>
      </c>
      <c r="CX23">
        <v>1851.72</v>
      </c>
      <c r="CY23">
        <v>-40.211399999999998</v>
      </c>
      <c r="CZ23">
        <v>468.61500000000001</v>
      </c>
      <c r="DA23">
        <v>506.88200000000001</v>
      </c>
      <c r="DB23">
        <v>5.2612800000000002</v>
      </c>
      <c r="DC23">
        <v>457.47399999999999</v>
      </c>
      <c r="DD23">
        <v>499.98</v>
      </c>
      <c r="DE23">
        <v>18.467500000000001</v>
      </c>
      <c r="DF23">
        <v>13.6173</v>
      </c>
      <c r="DG23">
        <v>1.88557</v>
      </c>
      <c r="DH23">
        <v>1.36008</v>
      </c>
      <c r="DI23">
        <v>16.514800000000001</v>
      </c>
      <c r="DJ23">
        <v>11.479699999999999</v>
      </c>
      <c r="DK23">
        <v>2000.02</v>
      </c>
      <c r="DL23">
        <v>0.97999700000000001</v>
      </c>
      <c r="DM23">
        <v>2.0002700000000002E-2</v>
      </c>
      <c r="DN23">
        <v>0</v>
      </c>
      <c r="DO23">
        <v>718.59699999999998</v>
      </c>
      <c r="DP23">
        <v>5.0002700000000004</v>
      </c>
      <c r="DQ23">
        <v>19888.7</v>
      </c>
      <c r="DR23">
        <v>16186</v>
      </c>
      <c r="DS23">
        <v>42</v>
      </c>
      <c r="DT23">
        <v>44</v>
      </c>
      <c r="DU23">
        <v>42.811999999999998</v>
      </c>
      <c r="DV23">
        <v>42.625</v>
      </c>
      <c r="DW23">
        <v>43.686999999999998</v>
      </c>
      <c r="DX23">
        <v>1955.11</v>
      </c>
      <c r="DY23">
        <v>39.909999999999997</v>
      </c>
      <c r="DZ23">
        <v>0</v>
      </c>
      <c r="EA23">
        <v>97</v>
      </c>
      <c r="EB23">
        <v>718.24041176470598</v>
      </c>
      <c r="EC23">
        <v>2.7578431633552398</v>
      </c>
      <c r="ED23">
        <v>-84.534314504220205</v>
      </c>
      <c r="EE23">
        <v>19885.805882352899</v>
      </c>
      <c r="EF23">
        <v>10</v>
      </c>
      <c r="EG23">
        <v>1566753048.5999999</v>
      </c>
      <c r="EH23" t="s">
        <v>392</v>
      </c>
      <c r="EI23">
        <v>8</v>
      </c>
      <c r="EJ23">
        <v>2.2949999999999999</v>
      </c>
      <c r="EK23">
        <v>0.41099999999999998</v>
      </c>
      <c r="EL23">
        <v>500</v>
      </c>
      <c r="EM23">
        <v>14</v>
      </c>
      <c r="EN23">
        <v>0.09</v>
      </c>
      <c r="EO23">
        <v>0.04</v>
      </c>
      <c r="EP23">
        <v>31.272500415577099</v>
      </c>
      <c r="EQ23">
        <v>6.8925826485172495E-2</v>
      </c>
      <c r="ER23">
        <v>0.12390609318798899</v>
      </c>
      <c r="ES23">
        <v>1</v>
      </c>
      <c r="ET23">
        <v>0.282600096914772</v>
      </c>
      <c r="EU23">
        <v>-5.5041877729103197E-3</v>
      </c>
      <c r="EV23">
        <v>4.1495458771109396E-3</v>
      </c>
      <c r="EW23">
        <v>1</v>
      </c>
      <c r="EX23">
        <v>2</v>
      </c>
      <c r="EY23">
        <v>2</v>
      </c>
      <c r="EZ23" t="s">
        <v>377</v>
      </c>
      <c r="FA23">
        <v>2.95343</v>
      </c>
      <c r="FB23">
        <v>2.7770199999999998</v>
      </c>
      <c r="FC23">
        <v>0.106049</v>
      </c>
      <c r="FD23">
        <v>0.11017</v>
      </c>
      <c r="FE23">
        <v>9.5323000000000005E-2</v>
      </c>
      <c r="FF23">
        <v>7.2606500000000004E-2</v>
      </c>
      <c r="FG23">
        <v>21676.1</v>
      </c>
      <c r="FH23">
        <v>21779.4</v>
      </c>
      <c r="FI23">
        <v>22788.400000000001</v>
      </c>
      <c r="FJ23">
        <v>26816.2</v>
      </c>
      <c r="FK23">
        <v>29427.8</v>
      </c>
      <c r="FL23">
        <v>38911.800000000003</v>
      </c>
      <c r="FM23">
        <v>32506.2</v>
      </c>
      <c r="FN23">
        <v>42576.1</v>
      </c>
      <c r="FO23">
        <v>2.0093999999999999</v>
      </c>
      <c r="FP23">
        <v>1.9831000000000001</v>
      </c>
      <c r="FQ23">
        <v>4.9598499999999997E-2</v>
      </c>
      <c r="FR23">
        <v>0</v>
      </c>
      <c r="FS23">
        <v>26.131499999999999</v>
      </c>
      <c r="FT23">
        <v>999.9</v>
      </c>
      <c r="FU23">
        <v>52.667999999999999</v>
      </c>
      <c r="FV23">
        <v>32.790999999999997</v>
      </c>
      <c r="FW23">
        <v>26.3291</v>
      </c>
      <c r="FX23">
        <v>60.820099999999996</v>
      </c>
      <c r="FY23">
        <v>44.843800000000002</v>
      </c>
      <c r="FZ23">
        <v>1</v>
      </c>
      <c r="GA23">
        <v>0.106334</v>
      </c>
      <c r="GB23">
        <v>2.71319</v>
      </c>
      <c r="GC23">
        <v>20.272600000000001</v>
      </c>
      <c r="GD23">
        <v>5.2189399999999999</v>
      </c>
      <c r="GE23">
        <v>11.956</v>
      </c>
      <c r="GF23">
        <v>4.9705500000000002</v>
      </c>
      <c r="GG23">
        <v>3.2942200000000001</v>
      </c>
      <c r="GH23">
        <v>546</v>
      </c>
      <c r="GI23">
        <v>9999</v>
      </c>
      <c r="GJ23">
        <v>9999</v>
      </c>
      <c r="GK23">
        <v>9999</v>
      </c>
      <c r="GL23">
        <v>1.86554</v>
      </c>
      <c r="GM23">
        <v>1.8647800000000001</v>
      </c>
      <c r="GN23">
        <v>1.8650899999999999</v>
      </c>
      <c r="GO23">
        <v>1.8680000000000001</v>
      </c>
      <c r="GP23">
        <v>1.86225</v>
      </c>
      <c r="GQ23">
        <v>1.8605</v>
      </c>
      <c r="GR23">
        <v>1.85667</v>
      </c>
      <c r="GS23">
        <v>1.8628899999999999</v>
      </c>
      <c r="GT23" t="s">
        <v>353</v>
      </c>
      <c r="GU23" t="s">
        <v>19</v>
      </c>
      <c r="GV23" t="s">
        <v>19</v>
      </c>
      <c r="GW23" t="s">
        <v>19</v>
      </c>
      <c r="GX23" t="s">
        <v>354</v>
      </c>
      <c r="GY23" t="s">
        <v>355</v>
      </c>
      <c r="GZ23" t="s">
        <v>356</v>
      </c>
      <c r="HA23" t="s">
        <v>356</v>
      </c>
      <c r="HB23" t="s">
        <v>356</v>
      </c>
      <c r="HC23" t="s">
        <v>356</v>
      </c>
      <c r="HD23">
        <v>0</v>
      </c>
      <c r="HE23">
        <v>100</v>
      </c>
      <c r="HF23">
        <v>100</v>
      </c>
      <c r="HG23">
        <v>2.2949999999999999</v>
      </c>
      <c r="HH23">
        <v>0.41099999999999998</v>
      </c>
      <c r="HI23">
        <v>2</v>
      </c>
      <c r="HJ23">
        <v>502.07600000000002</v>
      </c>
      <c r="HK23">
        <v>527.65300000000002</v>
      </c>
      <c r="HL23">
        <v>22.569099999999999</v>
      </c>
      <c r="HM23">
        <v>28.5213</v>
      </c>
      <c r="HN23">
        <v>29.999199999999998</v>
      </c>
      <c r="HO23">
        <v>28.484999999999999</v>
      </c>
      <c r="HP23">
        <v>28.470400000000001</v>
      </c>
      <c r="HQ23">
        <v>25.1403</v>
      </c>
      <c r="HR23">
        <v>51.005299999999998</v>
      </c>
      <c r="HS23">
        <v>0</v>
      </c>
      <c r="HT23">
        <v>22.650700000000001</v>
      </c>
      <c r="HU23">
        <v>500</v>
      </c>
      <c r="HV23">
        <v>13.6846</v>
      </c>
      <c r="HW23">
        <v>100.12</v>
      </c>
      <c r="HX23">
        <v>103.947</v>
      </c>
    </row>
    <row r="24" spans="1:232" x14ac:dyDescent="0.25">
      <c r="A24">
        <v>9</v>
      </c>
      <c r="B24">
        <v>1566753173.0999999</v>
      </c>
      <c r="C24">
        <v>911.59999990463302</v>
      </c>
      <c r="D24" t="s">
        <v>393</v>
      </c>
      <c r="E24" t="s">
        <v>394</v>
      </c>
      <c r="G24">
        <v>1566753173.0999999</v>
      </c>
      <c r="H24">
        <f t="shared" si="0"/>
        <v>4.0382540862221672E-3</v>
      </c>
      <c r="I24">
        <f t="shared" si="1"/>
        <v>32.558677691611514</v>
      </c>
      <c r="J24">
        <f t="shared" si="2"/>
        <v>558.19000000000005</v>
      </c>
      <c r="K24">
        <f t="shared" si="3"/>
        <v>322.01352693949832</v>
      </c>
      <c r="L24">
        <f t="shared" si="4"/>
        <v>32.19258490963832</v>
      </c>
      <c r="M24">
        <f t="shared" si="5"/>
        <v>55.803801602680004</v>
      </c>
      <c r="N24">
        <f t="shared" si="6"/>
        <v>0.24453174277591186</v>
      </c>
      <c r="O24">
        <f t="shared" si="7"/>
        <v>2.2610330202514057</v>
      </c>
      <c r="P24">
        <f t="shared" si="8"/>
        <v>0.2307321105720625</v>
      </c>
      <c r="Q24">
        <f t="shared" si="9"/>
        <v>0.14538247604155272</v>
      </c>
      <c r="R24">
        <f t="shared" si="10"/>
        <v>321.43663052075567</v>
      </c>
      <c r="S24">
        <f t="shared" si="11"/>
        <v>27.431425655142132</v>
      </c>
      <c r="T24">
        <f t="shared" si="12"/>
        <v>27.027999999999999</v>
      </c>
      <c r="U24">
        <f t="shared" si="13"/>
        <v>3.5850498806524054</v>
      </c>
      <c r="V24">
        <f t="shared" si="14"/>
        <v>54.644351931834947</v>
      </c>
      <c r="W24">
        <f t="shared" si="15"/>
        <v>1.8831871061639998</v>
      </c>
      <c r="X24">
        <f t="shared" si="16"/>
        <v>3.446261213808786</v>
      </c>
      <c r="Y24">
        <f t="shared" si="17"/>
        <v>1.7018627744884056</v>
      </c>
      <c r="Z24">
        <f t="shared" si="18"/>
        <v>-178.08700520239756</v>
      </c>
      <c r="AA24">
        <f t="shared" si="19"/>
        <v>-81.756191934353296</v>
      </c>
      <c r="AB24">
        <f t="shared" si="20"/>
        <v>-7.7795374742310157</v>
      </c>
      <c r="AC24">
        <f t="shared" si="21"/>
        <v>53.813895909773805</v>
      </c>
      <c r="AD24">
        <v>-4.14814335451014E-2</v>
      </c>
      <c r="AE24">
        <v>4.6566543127542701E-2</v>
      </c>
      <c r="AF24">
        <v>3.4749653691098001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53005.449941947852</v>
      </c>
      <c r="AL24">
        <v>0</v>
      </c>
      <c r="AM24">
        <v>153.611764705882</v>
      </c>
      <c r="AN24">
        <v>678.13199999999995</v>
      </c>
      <c r="AO24">
        <f t="shared" si="25"/>
        <v>524.52023529411792</v>
      </c>
      <c r="AP24">
        <f t="shared" si="26"/>
        <v>0.77347807697338866</v>
      </c>
      <c r="AQ24">
        <v>-1.69616101757574</v>
      </c>
      <c r="AR24" t="s">
        <v>395</v>
      </c>
      <c r="AS24">
        <v>718.29941176470595</v>
      </c>
      <c r="AT24">
        <v>933.78099999999995</v>
      </c>
      <c r="AU24">
        <f t="shared" si="27"/>
        <v>0.23076244669284773</v>
      </c>
      <c r="AV24">
        <v>0.5</v>
      </c>
      <c r="AW24">
        <f t="shared" si="28"/>
        <v>1681.1801998384033</v>
      </c>
      <c r="AX24">
        <f t="shared" si="29"/>
        <v>32.558677691611514</v>
      </c>
      <c r="AY24">
        <f t="shared" si="30"/>
        <v>193.97662812314033</v>
      </c>
      <c r="AZ24">
        <f t="shared" si="31"/>
        <v>0.41461648930530814</v>
      </c>
      <c r="BA24">
        <f t="shared" si="32"/>
        <v>2.0375471179401153E-2</v>
      </c>
      <c r="BB24">
        <f t="shared" si="33"/>
        <v>-0.27377832703813854</v>
      </c>
      <c r="BC24" t="s">
        <v>396</v>
      </c>
      <c r="BD24">
        <v>546.62</v>
      </c>
      <c r="BE24">
        <f t="shared" si="34"/>
        <v>387.16099999999994</v>
      </c>
      <c r="BF24">
        <f t="shared" si="35"/>
        <v>0.55656842562989051</v>
      </c>
      <c r="BG24">
        <f t="shared" si="36"/>
        <v>-1.9439214672425338</v>
      </c>
      <c r="BH24">
        <f t="shared" si="37"/>
        <v>0.27619852012500734</v>
      </c>
      <c r="BI24">
        <f t="shared" si="38"/>
        <v>-0.48739587683714075</v>
      </c>
      <c r="BJ24">
        <v>8399</v>
      </c>
      <c r="BK24">
        <v>300</v>
      </c>
      <c r="BL24">
        <v>300</v>
      </c>
      <c r="BM24">
        <v>300</v>
      </c>
      <c r="BN24">
        <v>10338.1</v>
      </c>
      <c r="BO24">
        <v>871.053</v>
      </c>
      <c r="BP24">
        <v>-6.86171E-3</v>
      </c>
      <c r="BQ24">
        <v>-5.8062100000000001</v>
      </c>
      <c r="BR24" t="s">
        <v>349</v>
      </c>
      <c r="BS24" t="s">
        <v>349</v>
      </c>
      <c r="BT24" t="s">
        <v>349</v>
      </c>
      <c r="BU24" t="s">
        <v>349</v>
      </c>
      <c r="BV24" t="s">
        <v>349</v>
      </c>
      <c r="BW24" t="s">
        <v>349</v>
      </c>
      <c r="BX24" t="s">
        <v>349</v>
      </c>
      <c r="BY24" t="s">
        <v>349</v>
      </c>
      <c r="BZ24" t="s">
        <v>349</v>
      </c>
      <c r="CA24" t="s">
        <v>349</v>
      </c>
      <c r="CB24">
        <f t="shared" si="39"/>
        <v>1999.98</v>
      </c>
      <c r="CC24">
        <f t="shared" si="40"/>
        <v>1681.1801998384033</v>
      </c>
      <c r="CD24">
        <f t="shared" si="41"/>
        <v>0.84059850590426066</v>
      </c>
      <c r="CE24">
        <f t="shared" si="42"/>
        <v>0.19119701180852147</v>
      </c>
      <c r="CF24">
        <v>6</v>
      </c>
      <c r="CG24">
        <v>0.5</v>
      </c>
      <c r="CH24" t="s">
        <v>350</v>
      </c>
      <c r="CI24">
        <v>1566753173.0999999</v>
      </c>
      <c r="CJ24">
        <v>558.19000000000005</v>
      </c>
      <c r="CK24">
        <v>599.95899999999995</v>
      </c>
      <c r="CL24">
        <v>18.837</v>
      </c>
      <c r="CM24">
        <v>14.0831</v>
      </c>
      <c r="CN24">
        <v>500.07600000000002</v>
      </c>
      <c r="CO24">
        <v>99.872699999999995</v>
      </c>
      <c r="CP24">
        <v>0.10007199999999999</v>
      </c>
      <c r="CQ24">
        <v>26.357299999999999</v>
      </c>
      <c r="CR24">
        <v>27.027999999999999</v>
      </c>
      <c r="CS24">
        <v>999.9</v>
      </c>
      <c r="CT24">
        <v>0</v>
      </c>
      <c r="CU24">
        <v>0</v>
      </c>
      <c r="CV24">
        <v>10016.200000000001</v>
      </c>
      <c r="CW24">
        <v>0</v>
      </c>
      <c r="CX24">
        <v>1676.38</v>
      </c>
      <c r="CY24">
        <v>-41.768700000000003</v>
      </c>
      <c r="CZ24">
        <v>568.90599999999995</v>
      </c>
      <c r="DA24">
        <v>608.529</v>
      </c>
      <c r="DB24">
        <v>4.7539499999999997</v>
      </c>
      <c r="DC24">
        <v>555.94299999999998</v>
      </c>
      <c r="DD24">
        <v>599.95899999999995</v>
      </c>
      <c r="DE24">
        <v>18.428999999999998</v>
      </c>
      <c r="DF24">
        <v>14.0831</v>
      </c>
      <c r="DG24">
        <v>1.8813</v>
      </c>
      <c r="DH24">
        <v>1.4065099999999999</v>
      </c>
      <c r="DI24">
        <v>16.479199999999999</v>
      </c>
      <c r="DJ24">
        <v>11.988</v>
      </c>
      <c r="DK24">
        <v>1999.98</v>
      </c>
      <c r="DL24">
        <v>0.98</v>
      </c>
      <c r="DM24">
        <v>1.9999699999999999E-2</v>
      </c>
      <c r="DN24">
        <v>0</v>
      </c>
      <c r="DO24">
        <v>718.44799999999998</v>
      </c>
      <c r="DP24">
        <v>5.0002700000000004</v>
      </c>
      <c r="DQ24">
        <v>19496.900000000001</v>
      </c>
      <c r="DR24">
        <v>16185.7</v>
      </c>
      <c r="DS24">
        <v>42.125</v>
      </c>
      <c r="DT24">
        <v>44.125</v>
      </c>
      <c r="DU24">
        <v>42.936999999999998</v>
      </c>
      <c r="DV24">
        <v>42.811999999999998</v>
      </c>
      <c r="DW24">
        <v>43.75</v>
      </c>
      <c r="DX24">
        <v>1955.08</v>
      </c>
      <c r="DY24">
        <v>39.9</v>
      </c>
      <c r="DZ24">
        <v>0</v>
      </c>
      <c r="EA24">
        <v>90.600000143051105</v>
      </c>
      <c r="EB24">
        <v>718.29941176470595</v>
      </c>
      <c r="EC24">
        <v>2.7051470452561799</v>
      </c>
      <c r="ED24">
        <v>810.85784148045104</v>
      </c>
      <c r="EE24">
        <v>19413.099999999999</v>
      </c>
      <c r="EF24">
        <v>10</v>
      </c>
      <c r="EG24">
        <v>1566753142.0999999</v>
      </c>
      <c r="EH24" t="s">
        <v>397</v>
      </c>
      <c r="EI24">
        <v>9</v>
      </c>
      <c r="EJ24">
        <v>2.2469999999999999</v>
      </c>
      <c r="EK24">
        <v>0.40799999999999997</v>
      </c>
      <c r="EL24">
        <v>600</v>
      </c>
      <c r="EM24">
        <v>14</v>
      </c>
      <c r="EN24">
        <v>7.0000000000000007E-2</v>
      </c>
      <c r="EO24">
        <v>0.04</v>
      </c>
      <c r="EP24">
        <v>32.423874575658502</v>
      </c>
      <c r="EQ24">
        <v>-9.4423305603508007E-2</v>
      </c>
      <c r="ER24">
        <v>0.103419148316724</v>
      </c>
      <c r="ES24">
        <v>1</v>
      </c>
      <c r="ET24">
        <v>0.24543074551227001</v>
      </c>
      <c r="EU24">
        <v>3.96696934528755E-2</v>
      </c>
      <c r="EV24">
        <v>8.4355086047266901E-3</v>
      </c>
      <c r="EW24">
        <v>1</v>
      </c>
      <c r="EX24">
        <v>2</v>
      </c>
      <c r="EY24">
        <v>2</v>
      </c>
      <c r="EZ24" t="s">
        <v>377</v>
      </c>
      <c r="FA24">
        <v>2.95377</v>
      </c>
      <c r="FB24">
        <v>2.7776299999999998</v>
      </c>
      <c r="FC24">
        <v>0.122153</v>
      </c>
      <c r="FD24">
        <v>0.125417</v>
      </c>
      <c r="FE24">
        <v>9.5156299999999999E-2</v>
      </c>
      <c r="FF24">
        <v>7.44195E-2</v>
      </c>
      <c r="FG24">
        <v>21282.7</v>
      </c>
      <c r="FH24">
        <v>21402.9</v>
      </c>
      <c r="FI24">
        <v>22785.5</v>
      </c>
      <c r="FJ24">
        <v>26812.9</v>
      </c>
      <c r="FK24">
        <v>29430</v>
      </c>
      <c r="FL24">
        <v>38832.6</v>
      </c>
      <c r="FM24">
        <v>32502.3</v>
      </c>
      <c r="FN24">
        <v>42572.6</v>
      </c>
      <c r="FO24">
        <v>2.0082200000000001</v>
      </c>
      <c r="FP24">
        <v>1.9814000000000001</v>
      </c>
      <c r="FQ24">
        <v>6.14747E-2</v>
      </c>
      <c r="FR24">
        <v>0</v>
      </c>
      <c r="FS24">
        <v>26.021899999999999</v>
      </c>
      <c r="FT24">
        <v>999.9</v>
      </c>
      <c r="FU24">
        <v>52.448</v>
      </c>
      <c r="FV24">
        <v>32.901000000000003</v>
      </c>
      <c r="FW24">
        <v>26.3828</v>
      </c>
      <c r="FX24">
        <v>60.810099999999998</v>
      </c>
      <c r="FY24">
        <v>44.6755</v>
      </c>
      <c r="FZ24">
        <v>1</v>
      </c>
      <c r="GA24">
        <v>0.112292</v>
      </c>
      <c r="GB24">
        <v>2.6506599999999998</v>
      </c>
      <c r="GC24">
        <v>20.273700000000002</v>
      </c>
      <c r="GD24">
        <v>5.2234299999999996</v>
      </c>
      <c r="GE24">
        <v>11.956</v>
      </c>
      <c r="GF24">
        <v>4.9715499999999997</v>
      </c>
      <c r="GG24">
        <v>3.2949999999999999</v>
      </c>
      <c r="GH24">
        <v>546</v>
      </c>
      <c r="GI24">
        <v>9999</v>
      </c>
      <c r="GJ24">
        <v>9999</v>
      </c>
      <c r="GK24">
        <v>9999</v>
      </c>
      <c r="GL24">
        <v>1.86554</v>
      </c>
      <c r="GM24">
        <v>1.8647899999999999</v>
      </c>
      <c r="GN24">
        <v>1.86511</v>
      </c>
      <c r="GO24">
        <v>1.86802</v>
      </c>
      <c r="GP24">
        <v>1.8622399999999999</v>
      </c>
      <c r="GQ24">
        <v>1.8605</v>
      </c>
      <c r="GR24">
        <v>1.8566800000000001</v>
      </c>
      <c r="GS24">
        <v>1.8628800000000001</v>
      </c>
      <c r="GT24" t="s">
        <v>353</v>
      </c>
      <c r="GU24" t="s">
        <v>19</v>
      </c>
      <c r="GV24" t="s">
        <v>19</v>
      </c>
      <c r="GW24" t="s">
        <v>19</v>
      </c>
      <c r="GX24" t="s">
        <v>354</v>
      </c>
      <c r="GY24" t="s">
        <v>355</v>
      </c>
      <c r="GZ24" t="s">
        <v>356</v>
      </c>
      <c r="HA24" t="s">
        <v>356</v>
      </c>
      <c r="HB24" t="s">
        <v>356</v>
      </c>
      <c r="HC24" t="s">
        <v>356</v>
      </c>
      <c r="HD24">
        <v>0</v>
      </c>
      <c r="HE24">
        <v>100</v>
      </c>
      <c r="HF24">
        <v>100</v>
      </c>
      <c r="HG24">
        <v>2.2469999999999999</v>
      </c>
      <c r="HH24">
        <v>0.40799999999999997</v>
      </c>
      <c r="HI24">
        <v>2</v>
      </c>
      <c r="HJ24">
        <v>501.96100000000001</v>
      </c>
      <c r="HK24">
        <v>527.12400000000002</v>
      </c>
      <c r="HL24">
        <v>23.058</v>
      </c>
      <c r="HM24">
        <v>28.609500000000001</v>
      </c>
      <c r="HN24">
        <v>29.999199999999998</v>
      </c>
      <c r="HO24">
        <v>28.56</v>
      </c>
      <c r="HP24">
        <v>28.5427</v>
      </c>
      <c r="HQ24">
        <v>29.1891</v>
      </c>
      <c r="HR24">
        <v>49.423900000000003</v>
      </c>
      <c r="HS24">
        <v>0</v>
      </c>
      <c r="HT24">
        <v>23.0977</v>
      </c>
      <c r="HU24">
        <v>600</v>
      </c>
      <c r="HV24">
        <v>14.191000000000001</v>
      </c>
      <c r="HW24">
        <v>100.108</v>
      </c>
      <c r="HX24">
        <v>103.93600000000001</v>
      </c>
    </row>
    <row r="25" spans="1:232" x14ac:dyDescent="0.25">
      <c r="A25">
        <v>10</v>
      </c>
      <c r="B25">
        <v>1566753272.0999999</v>
      </c>
      <c r="C25">
        <v>1010.59999990463</v>
      </c>
      <c r="D25" t="s">
        <v>398</v>
      </c>
      <c r="E25" t="s">
        <v>399</v>
      </c>
      <c r="G25">
        <v>1566753272.0999999</v>
      </c>
      <c r="H25">
        <f t="shared" si="0"/>
        <v>3.3778773417749253E-3</v>
      </c>
      <c r="I25">
        <f t="shared" si="1"/>
        <v>33.19900325577165</v>
      </c>
      <c r="J25">
        <f t="shared" si="2"/>
        <v>657.57600000000002</v>
      </c>
      <c r="K25">
        <f t="shared" si="3"/>
        <v>369.1414916365224</v>
      </c>
      <c r="L25">
        <f t="shared" si="4"/>
        <v>36.905396449744046</v>
      </c>
      <c r="M25">
        <f t="shared" si="5"/>
        <v>65.742008215464011</v>
      </c>
      <c r="N25">
        <f t="shared" si="6"/>
        <v>0.20200520507451292</v>
      </c>
      <c r="O25">
        <f t="shared" si="7"/>
        <v>2.2564848559220447</v>
      </c>
      <c r="P25">
        <f t="shared" si="8"/>
        <v>0.19246946403688195</v>
      </c>
      <c r="Q25">
        <f t="shared" si="9"/>
        <v>0.121112644702871</v>
      </c>
      <c r="R25">
        <f t="shared" si="10"/>
        <v>321.42968483135132</v>
      </c>
      <c r="S25">
        <f t="shared" si="11"/>
        <v>27.578552202744735</v>
      </c>
      <c r="T25">
        <f t="shared" si="12"/>
        <v>27.0458</v>
      </c>
      <c r="U25">
        <f t="shared" si="13"/>
        <v>3.5887987549901301</v>
      </c>
      <c r="V25">
        <f t="shared" si="14"/>
        <v>54.853296271577491</v>
      </c>
      <c r="W25">
        <f t="shared" si="15"/>
        <v>1.8822036048585</v>
      </c>
      <c r="X25">
        <f t="shared" si="16"/>
        <v>3.4313409271518536</v>
      </c>
      <c r="Y25">
        <f t="shared" si="17"/>
        <v>1.7065951501316301</v>
      </c>
      <c r="Z25">
        <f t="shared" si="18"/>
        <v>-148.96439077227421</v>
      </c>
      <c r="AA25">
        <f t="shared" si="19"/>
        <v>-92.698528002981647</v>
      </c>
      <c r="AB25">
        <f t="shared" si="20"/>
        <v>-8.8360775685547583</v>
      </c>
      <c r="AC25">
        <f t="shared" si="21"/>
        <v>70.930688487540721</v>
      </c>
      <c r="AD25">
        <v>-4.1358557073035797E-2</v>
      </c>
      <c r="AE25">
        <v>4.6428603523079003E-2</v>
      </c>
      <c r="AF25">
        <v>3.4668212894128598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52867.891031437634</v>
      </c>
      <c r="AL25">
        <v>0</v>
      </c>
      <c r="AM25">
        <v>153.611764705882</v>
      </c>
      <c r="AN25">
        <v>678.13199999999995</v>
      </c>
      <c r="AO25">
        <f t="shared" si="25"/>
        <v>524.52023529411792</v>
      </c>
      <c r="AP25">
        <f t="shared" si="26"/>
        <v>0.77347807697338866</v>
      </c>
      <c r="AQ25">
        <v>-1.69616101757574</v>
      </c>
      <c r="AR25" t="s">
        <v>400</v>
      </c>
      <c r="AS25">
        <v>718.064764705882</v>
      </c>
      <c r="AT25">
        <v>937.89200000000005</v>
      </c>
      <c r="AU25">
        <f t="shared" si="27"/>
        <v>0.23438438039147158</v>
      </c>
      <c r="AV25">
        <v>0.5</v>
      </c>
      <c r="AW25">
        <f t="shared" si="28"/>
        <v>1681.1462998384404</v>
      </c>
      <c r="AX25">
        <f t="shared" si="29"/>
        <v>33.19900325577165</v>
      </c>
      <c r="AY25">
        <f t="shared" si="30"/>
        <v>197.01721691752397</v>
      </c>
      <c r="AZ25">
        <f t="shared" si="31"/>
        <v>0.42065824210036978</v>
      </c>
      <c r="BA25">
        <f t="shared" si="32"/>
        <v>2.0756768329264885E-2</v>
      </c>
      <c r="BB25">
        <f t="shared" si="33"/>
        <v>-0.2769615264870583</v>
      </c>
      <c r="BC25" t="s">
        <v>401</v>
      </c>
      <c r="BD25">
        <v>543.36</v>
      </c>
      <c r="BE25">
        <f t="shared" si="34"/>
        <v>394.53200000000004</v>
      </c>
      <c r="BF25">
        <f t="shared" si="35"/>
        <v>0.55718480451298757</v>
      </c>
      <c r="BG25">
        <f t="shared" si="36"/>
        <v>-1.9274033181966597</v>
      </c>
      <c r="BH25">
        <f t="shared" si="37"/>
        <v>0.28029169345531091</v>
      </c>
      <c r="BI25">
        <f t="shared" si="38"/>
        <v>-0.49523351535588145</v>
      </c>
      <c r="BJ25">
        <v>8401</v>
      </c>
      <c r="BK25">
        <v>300</v>
      </c>
      <c r="BL25">
        <v>300</v>
      </c>
      <c r="BM25">
        <v>300</v>
      </c>
      <c r="BN25">
        <v>10336.299999999999</v>
      </c>
      <c r="BO25">
        <v>875.42100000000005</v>
      </c>
      <c r="BP25">
        <v>-6.8608200000000001E-3</v>
      </c>
      <c r="BQ25">
        <v>-6.0844100000000001</v>
      </c>
      <c r="BR25" t="s">
        <v>349</v>
      </c>
      <c r="BS25" t="s">
        <v>349</v>
      </c>
      <c r="BT25" t="s">
        <v>349</v>
      </c>
      <c r="BU25" t="s">
        <v>349</v>
      </c>
      <c r="BV25" t="s">
        <v>349</v>
      </c>
      <c r="BW25" t="s">
        <v>349</v>
      </c>
      <c r="BX25" t="s">
        <v>349</v>
      </c>
      <c r="BY25" t="s">
        <v>349</v>
      </c>
      <c r="BZ25" t="s">
        <v>349</v>
      </c>
      <c r="CA25" t="s">
        <v>349</v>
      </c>
      <c r="CB25">
        <f t="shared" si="39"/>
        <v>1999.94</v>
      </c>
      <c r="CC25">
        <f t="shared" si="40"/>
        <v>1681.1462998384404</v>
      </c>
      <c r="CD25">
        <f t="shared" si="41"/>
        <v>0.84059836787025632</v>
      </c>
      <c r="CE25">
        <f t="shared" si="42"/>
        <v>0.19119673574051288</v>
      </c>
      <c r="CF25">
        <v>6</v>
      </c>
      <c r="CG25">
        <v>0.5</v>
      </c>
      <c r="CH25" t="s">
        <v>350</v>
      </c>
      <c r="CI25">
        <v>1566753272.0999999</v>
      </c>
      <c r="CJ25">
        <v>657.57600000000002</v>
      </c>
      <c r="CK25">
        <v>700.06700000000001</v>
      </c>
      <c r="CL25">
        <v>18.826499999999999</v>
      </c>
      <c r="CM25">
        <v>14.8506</v>
      </c>
      <c r="CN25">
        <v>500.15600000000001</v>
      </c>
      <c r="CO25">
        <v>99.875500000000002</v>
      </c>
      <c r="CP25">
        <v>0.100789</v>
      </c>
      <c r="CQ25">
        <v>26.283799999999999</v>
      </c>
      <c r="CR25">
        <v>27.0458</v>
      </c>
      <c r="CS25">
        <v>999.9</v>
      </c>
      <c r="CT25">
        <v>0</v>
      </c>
      <c r="CU25">
        <v>0</v>
      </c>
      <c r="CV25">
        <v>9986.25</v>
      </c>
      <c r="CW25">
        <v>0</v>
      </c>
      <c r="CX25">
        <v>1666.75</v>
      </c>
      <c r="CY25">
        <v>-42.4908</v>
      </c>
      <c r="CZ25">
        <v>670.19299999999998</v>
      </c>
      <c r="DA25">
        <v>710.62</v>
      </c>
      <c r="DB25">
        <v>3.9759000000000002</v>
      </c>
      <c r="DC25">
        <v>655.34900000000005</v>
      </c>
      <c r="DD25">
        <v>700.06700000000001</v>
      </c>
      <c r="DE25">
        <v>18.403500000000001</v>
      </c>
      <c r="DF25">
        <v>14.8506</v>
      </c>
      <c r="DG25">
        <v>1.8803099999999999</v>
      </c>
      <c r="DH25">
        <v>1.4832099999999999</v>
      </c>
      <c r="DI25">
        <v>16.4709</v>
      </c>
      <c r="DJ25">
        <v>12.796200000000001</v>
      </c>
      <c r="DK25">
        <v>1999.94</v>
      </c>
      <c r="DL25">
        <v>0.98000299999999996</v>
      </c>
      <c r="DM25">
        <v>1.9996699999999999E-2</v>
      </c>
      <c r="DN25">
        <v>0</v>
      </c>
      <c r="DO25">
        <v>718.14599999999996</v>
      </c>
      <c r="DP25">
        <v>5.0002700000000004</v>
      </c>
      <c r="DQ25">
        <v>19589</v>
      </c>
      <c r="DR25">
        <v>16185.4</v>
      </c>
      <c r="DS25">
        <v>42.311999999999998</v>
      </c>
      <c r="DT25">
        <v>44.311999999999998</v>
      </c>
      <c r="DU25">
        <v>43.125</v>
      </c>
      <c r="DV25">
        <v>43</v>
      </c>
      <c r="DW25">
        <v>44</v>
      </c>
      <c r="DX25">
        <v>1955.05</v>
      </c>
      <c r="DY25">
        <v>39.89</v>
      </c>
      <c r="DZ25">
        <v>0</v>
      </c>
      <c r="EA25">
        <v>98.400000095367403</v>
      </c>
      <c r="EB25">
        <v>718.064764705882</v>
      </c>
      <c r="EC25">
        <v>-8.6274504862214399E-2</v>
      </c>
      <c r="ED25">
        <v>667.99019315557302</v>
      </c>
      <c r="EE25">
        <v>19539.9588235294</v>
      </c>
      <c r="EF25">
        <v>10</v>
      </c>
      <c r="EG25">
        <v>1566753236.0999999</v>
      </c>
      <c r="EH25" t="s">
        <v>402</v>
      </c>
      <c r="EI25">
        <v>10</v>
      </c>
      <c r="EJ25">
        <v>2.2269999999999999</v>
      </c>
      <c r="EK25">
        <v>0.42299999999999999</v>
      </c>
      <c r="EL25">
        <v>700</v>
      </c>
      <c r="EM25">
        <v>14</v>
      </c>
      <c r="EN25">
        <v>0.04</v>
      </c>
      <c r="EO25">
        <v>0.06</v>
      </c>
      <c r="EP25">
        <v>33.135071379120298</v>
      </c>
      <c r="EQ25">
        <v>-7.0883549629283005E-2</v>
      </c>
      <c r="ER25">
        <v>0.107768609332281</v>
      </c>
      <c r="ES25">
        <v>1</v>
      </c>
      <c r="ET25">
        <v>0.206397866116071</v>
      </c>
      <c r="EU25">
        <v>-9.8824826721021601E-3</v>
      </c>
      <c r="EV25">
        <v>1.7182986417351601E-3</v>
      </c>
      <c r="EW25">
        <v>1</v>
      </c>
      <c r="EX25">
        <v>2</v>
      </c>
      <c r="EY25">
        <v>2</v>
      </c>
      <c r="EZ25" t="s">
        <v>377</v>
      </c>
      <c r="FA25">
        <v>2.9539200000000001</v>
      </c>
      <c r="FB25">
        <v>2.7780900000000002</v>
      </c>
      <c r="FC25">
        <v>0.137019</v>
      </c>
      <c r="FD25">
        <v>0.13945099999999999</v>
      </c>
      <c r="FE25">
        <v>9.50492E-2</v>
      </c>
      <c r="FF25">
        <v>7.7376899999999998E-2</v>
      </c>
      <c r="FG25">
        <v>20920.3</v>
      </c>
      <c r="FH25">
        <v>21058.5</v>
      </c>
      <c r="FI25">
        <v>22783.7</v>
      </c>
      <c r="FJ25">
        <v>26812.400000000001</v>
      </c>
      <c r="FK25">
        <v>29432</v>
      </c>
      <c r="FL25">
        <v>38709.599999999999</v>
      </c>
      <c r="FM25">
        <v>32500.400000000001</v>
      </c>
      <c r="FN25">
        <v>42573.9</v>
      </c>
      <c r="FO25">
        <v>2.0072999999999999</v>
      </c>
      <c r="FP25">
        <v>1.98105</v>
      </c>
      <c r="FQ25">
        <v>6.3102699999999998E-2</v>
      </c>
      <c r="FR25">
        <v>0</v>
      </c>
      <c r="FS25">
        <v>26.013100000000001</v>
      </c>
      <c r="FT25">
        <v>999.9</v>
      </c>
      <c r="FU25">
        <v>52.204000000000001</v>
      </c>
      <c r="FV25">
        <v>33.031999999999996</v>
      </c>
      <c r="FW25">
        <v>26.456</v>
      </c>
      <c r="FX25">
        <v>61.020099999999999</v>
      </c>
      <c r="FY25">
        <v>44.5032</v>
      </c>
      <c r="FZ25">
        <v>1</v>
      </c>
      <c r="GA25">
        <v>0.11763</v>
      </c>
      <c r="GB25">
        <v>3.1156799999999998</v>
      </c>
      <c r="GC25">
        <v>20.2666</v>
      </c>
      <c r="GD25">
        <v>5.2231300000000003</v>
      </c>
      <c r="GE25">
        <v>11.956</v>
      </c>
      <c r="GF25">
        <v>4.9714</v>
      </c>
      <c r="GG25">
        <v>3.2948499999999998</v>
      </c>
      <c r="GH25">
        <v>546</v>
      </c>
      <c r="GI25">
        <v>9999</v>
      </c>
      <c r="GJ25">
        <v>9999</v>
      </c>
      <c r="GK25">
        <v>9999</v>
      </c>
      <c r="GL25">
        <v>1.86554</v>
      </c>
      <c r="GM25">
        <v>1.8647899999999999</v>
      </c>
      <c r="GN25">
        <v>1.8651199999999999</v>
      </c>
      <c r="GO25">
        <v>1.8680300000000001</v>
      </c>
      <c r="GP25">
        <v>1.8623000000000001</v>
      </c>
      <c r="GQ25">
        <v>1.8605</v>
      </c>
      <c r="GR25">
        <v>1.85669</v>
      </c>
      <c r="GS25">
        <v>1.8628800000000001</v>
      </c>
      <c r="GT25" t="s">
        <v>353</v>
      </c>
      <c r="GU25" t="s">
        <v>19</v>
      </c>
      <c r="GV25" t="s">
        <v>19</v>
      </c>
      <c r="GW25" t="s">
        <v>19</v>
      </c>
      <c r="GX25" t="s">
        <v>354</v>
      </c>
      <c r="GY25" t="s">
        <v>355</v>
      </c>
      <c r="GZ25" t="s">
        <v>356</v>
      </c>
      <c r="HA25" t="s">
        <v>356</v>
      </c>
      <c r="HB25" t="s">
        <v>356</v>
      </c>
      <c r="HC25" t="s">
        <v>356</v>
      </c>
      <c r="HD25">
        <v>0</v>
      </c>
      <c r="HE25">
        <v>100</v>
      </c>
      <c r="HF25">
        <v>100</v>
      </c>
      <c r="HG25">
        <v>2.2269999999999999</v>
      </c>
      <c r="HH25">
        <v>0.42299999999999999</v>
      </c>
      <c r="HI25">
        <v>2</v>
      </c>
      <c r="HJ25">
        <v>501.92</v>
      </c>
      <c r="HK25">
        <v>527.49</v>
      </c>
      <c r="HL25">
        <v>22.468299999999999</v>
      </c>
      <c r="HM25">
        <v>28.68</v>
      </c>
      <c r="HN25">
        <v>30.000399999999999</v>
      </c>
      <c r="HO25">
        <v>28.625</v>
      </c>
      <c r="HP25">
        <v>28.608699999999999</v>
      </c>
      <c r="HQ25">
        <v>33.145099999999999</v>
      </c>
      <c r="HR25">
        <v>46.1785</v>
      </c>
      <c r="HS25">
        <v>0</v>
      </c>
      <c r="HT25">
        <v>22.4345</v>
      </c>
      <c r="HU25">
        <v>700</v>
      </c>
      <c r="HV25">
        <v>14.982699999999999</v>
      </c>
      <c r="HW25">
        <v>100.101</v>
      </c>
      <c r="HX25">
        <v>103.938</v>
      </c>
    </row>
    <row r="26" spans="1:232" x14ac:dyDescent="0.25">
      <c r="A26">
        <v>11</v>
      </c>
      <c r="B26">
        <v>1566753380.0999999</v>
      </c>
      <c r="C26">
        <v>1118.5999999046301</v>
      </c>
      <c r="D26" t="s">
        <v>403</v>
      </c>
      <c r="E26" t="s">
        <v>404</v>
      </c>
      <c r="G26">
        <v>1566753380.0999999</v>
      </c>
      <c r="H26">
        <f t="shared" si="0"/>
        <v>2.7416530244876495E-3</v>
      </c>
      <c r="I26">
        <f t="shared" si="1"/>
        <v>33.712088143114059</v>
      </c>
      <c r="J26">
        <f t="shared" si="2"/>
        <v>756.95</v>
      </c>
      <c r="K26">
        <f t="shared" si="3"/>
        <v>394.59874221617531</v>
      </c>
      <c r="L26">
        <f t="shared" si="4"/>
        <v>39.449561778088459</v>
      </c>
      <c r="M26">
        <f t="shared" si="5"/>
        <v>75.675217868700017</v>
      </c>
      <c r="N26">
        <f t="shared" si="6"/>
        <v>0.16109988398825867</v>
      </c>
      <c r="O26">
        <f t="shared" si="7"/>
        <v>2.2599163370586375</v>
      </c>
      <c r="P26">
        <f t="shared" si="8"/>
        <v>0.15498098851816058</v>
      </c>
      <c r="Q26">
        <f t="shared" si="9"/>
        <v>9.7393512319858114E-2</v>
      </c>
      <c r="R26">
        <f t="shared" si="10"/>
        <v>321.44883674544405</v>
      </c>
      <c r="S26">
        <f t="shared" si="11"/>
        <v>27.66420526464475</v>
      </c>
      <c r="T26">
        <f t="shared" si="12"/>
        <v>27.035799999999998</v>
      </c>
      <c r="U26">
        <f t="shared" si="13"/>
        <v>3.5866922248284578</v>
      </c>
      <c r="V26">
        <f t="shared" si="14"/>
        <v>54.788933747265567</v>
      </c>
      <c r="W26">
        <f t="shared" si="15"/>
        <v>1.8663621174210001</v>
      </c>
      <c r="X26">
        <f t="shared" si="16"/>
        <v>3.4064581837461794</v>
      </c>
      <c r="Y26">
        <f t="shared" si="17"/>
        <v>1.7203301074074577</v>
      </c>
      <c r="Z26">
        <f t="shared" si="18"/>
        <v>-120.90689837990534</v>
      </c>
      <c r="AA26">
        <f t="shared" si="19"/>
        <v>-106.63140068997976</v>
      </c>
      <c r="AB26">
        <f t="shared" si="20"/>
        <v>-10.141973840290277</v>
      </c>
      <c r="AC26">
        <f t="shared" si="21"/>
        <v>83.768563835268679</v>
      </c>
      <c r="AD26">
        <v>-4.1451243471623003E-2</v>
      </c>
      <c r="AE26">
        <v>4.6532652125267603E-2</v>
      </c>
      <c r="AF26">
        <v>3.4729651892854601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53003.311659997184</v>
      </c>
      <c r="AL26">
        <v>0</v>
      </c>
      <c r="AM26">
        <v>153.611764705882</v>
      </c>
      <c r="AN26">
        <v>678.13199999999995</v>
      </c>
      <c r="AO26">
        <f t="shared" si="25"/>
        <v>524.52023529411792</v>
      </c>
      <c r="AP26">
        <f t="shared" si="26"/>
        <v>0.77347807697338866</v>
      </c>
      <c r="AQ26">
        <v>-1.69616101757574</v>
      </c>
      <c r="AR26" t="s">
        <v>405</v>
      </c>
      <c r="AS26">
        <v>717.06352941176499</v>
      </c>
      <c r="AT26">
        <v>949.16399999999999</v>
      </c>
      <c r="AU26">
        <f t="shared" si="27"/>
        <v>0.24453147252554353</v>
      </c>
      <c r="AV26">
        <v>0.5</v>
      </c>
      <c r="AW26">
        <f t="shared" si="28"/>
        <v>1681.2470998384501</v>
      </c>
      <c r="AX26">
        <f t="shared" si="29"/>
        <v>33.712088143114059</v>
      </c>
      <c r="AY26">
        <f t="shared" si="30"/>
        <v>205.55891450139785</v>
      </c>
      <c r="AZ26">
        <f t="shared" si="31"/>
        <v>0.42482015752809832</v>
      </c>
      <c r="BA26">
        <f t="shared" si="32"/>
        <v>2.1060704975545921E-2</v>
      </c>
      <c r="BB26">
        <f t="shared" si="33"/>
        <v>-0.28554812445478339</v>
      </c>
      <c r="BC26" t="s">
        <v>406</v>
      </c>
      <c r="BD26">
        <v>545.94000000000005</v>
      </c>
      <c r="BE26">
        <f t="shared" si="34"/>
        <v>403.22399999999993</v>
      </c>
      <c r="BF26">
        <f t="shared" si="35"/>
        <v>0.57561174579944407</v>
      </c>
      <c r="BG26">
        <f t="shared" si="36"/>
        <v>-2.0502904865649985</v>
      </c>
      <c r="BH26">
        <f t="shared" si="37"/>
        <v>0.29174761918986597</v>
      </c>
      <c r="BI26">
        <f t="shared" si="38"/>
        <v>-0.51672363001976918</v>
      </c>
      <c r="BJ26">
        <v>8403</v>
      </c>
      <c r="BK26">
        <v>300</v>
      </c>
      <c r="BL26">
        <v>300</v>
      </c>
      <c r="BM26">
        <v>300</v>
      </c>
      <c r="BN26">
        <v>10334.9</v>
      </c>
      <c r="BO26">
        <v>878.84500000000003</v>
      </c>
      <c r="BP26">
        <v>-6.8593100000000004E-3</v>
      </c>
      <c r="BQ26">
        <v>-7.1040000000000001</v>
      </c>
      <c r="BR26" t="s">
        <v>349</v>
      </c>
      <c r="BS26" t="s">
        <v>349</v>
      </c>
      <c r="BT26" t="s">
        <v>349</v>
      </c>
      <c r="BU26" t="s">
        <v>349</v>
      </c>
      <c r="BV26" t="s">
        <v>349</v>
      </c>
      <c r="BW26" t="s">
        <v>349</v>
      </c>
      <c r="BX26" t="s">
        <v>349</v>
      </c>
      <c r="BY26" t="s">
        <v>349</v>
      </c>
      <c r="BZ26" t="s">
        <v>349</v>
      </c>
      <c r="CA26" t="s">
        <v>349</v>
      </c>
      <c r="CB26">
        <f t="shared" si="39"/>
        <v>2000.06</v>
      </c>
      <c r="CC26">
        <f t="shared" si="40"/>
        <v>1681.2470998384501</v>
      </c>
      <c r="CD26">
        <f t="shared" si="41"/>
        <v>0.84059833196926603</v>
      </c>
      <c r="CE26">
        <f t="shared" si="42"/>
        <v>0.19119666393853221</v>
      </c>
      <c r="CF26">
        <v>6</v>
      </c>
      <c r="CG26">
        <v>0.5</v>
      </c>
      <c r="CH26" t="s">
        <v>350</v>
      </c>
      <c r="CI26">
        <v>1566753380.0999999</v>
      </c>
      <c r="CJ26">
        <v>756.95</v>
      </c>
      <c r="CK26">
        <v>799.89400000000001</v>
      </c>
      <c r="CL26">
        <v>18.668500000000002</v>
      </c>
      <c r="CM26">
        <v>15.44</v>
      </c>
      <c r="CN26">
        <v>500.01</v>
      </c>
      <c r="CO26">
        <v>99.873800000000003</v>
      </c>
      <c r="CP26">
        <v>0.100066</v>
      </c>
      <c r="CQ26">
        <v>26.160599999999999</v>
      </c>
      <c r="CR26">
        <v>27.035799999999998</v>
      </c>
      <c r="CS26">
        <v>999.9</v>
      </c>
      <c r="CT26">
        <v>0</v>
      </c>
      <c r="CU26">
        <v>0</v>
      </c>
      <c r="CV26">
        <v>10008.799999999999</v>
      </c>
      <c r="CW26">
        <v>0</v>
      </c>
      <c r="CX26">
        <v>1745.67</v>
      </c>
      <c r="CY26">
        <v>-42.943399999999997</v>
      </c>
      <c r="CZ26">
        <v>771.35</v>
      </c>
      <c r="DA26">
        <v>812.43799999999999</v>
      </c>
      <c r="DB26">
        <v>3.2284899999999999</v>
      </c>
      <c r="DC26">
        <v>754.89099999999996</v>
      </c>
      <c r="DD26">
        <v>799.89400000000001</v>
      </c>
      <c r="DE26">
        <v>18.240500000000001</v>
      </c>
      <c r="DF26">
        <v>15.44</v>
      </c>
      <c r="DG26">
        <v>1.8645</v>
      </c>
      <c r="DH26">
        <v>1.5420499999999999</v>
      </c>
      <c r="DI26">
        <v>16.3383</v>
      </c>
      <c r="DJ26">
        <v>13.3916</v>
      </c>
      <c r="DK26">
        <v>2000.06</v>
      </c>
      <c r="DL26">
        <v>0.98000600000000004</v>
      </c>
      <c r="DM26">
        <v>1.99937E-2</v>
      </c>
      <c r="DN26">
        <v>0</v>
      </c>
      <c r="DO26">
        <v>717.37800000000004</v>
      </c>
      <c r="DP26">
        <v>5.0002700000000004</v>
      </c>
      <c r="DQ26">
        <v>19673.599999999999</v>
      </c>
      <c r="DR26">
        <v>16186.4</v>
      </c>
      <c r="DS26">
        <v>42.436999999999998</v>
      </c>
      <c r="DT26">
        <v>44.436999999999998</v>
      </c>
      <c r="DU26">
        <v>43.311999999999998</v>
      </c>
      <c r="DV26">
        <v>43.125</v>
      </c>
      <c r="DW26">
        <v>44.125</v>
      </c>
      <c r="DX26">
        <v>1955.17</v>
      </c>
      <c r="DY26">
        <v>39.89</v>
      </c>
      <c r="DZ26">
        <v>0</v>
      </c>
      <c r="EA26">
        <v>107.40000009536701</v>
      </c>
      <c r="EB26">
        <v>717.06352941176499</v>
      </c>
      <c r="EC26">
        <v>-5.661763851604E-2</v>
      </c>
      <c r="ED26">
        <v>341.22549019386003</v>
      </c>
      <c r="EE26">
        <v>19644.694117647101</v>
      </c>
      <c r="EF26">
        <v>10</v>
      </c>
      <c r="EG26">
        <v>1566753334.5999999</v>
      </c>
      <c r="EH26" t="s">
        <v>407</v>
      </c>
      <c r="EI26">
        <v>11</v>
      </c>
      <c r="EJ26">
        <v>2.0590000000000002</v>
      </c>
      <c r="EK26">
        <v>0.42799999999999999</v>
      </c>
      <c r="EL26">
        <v>800</v>
      </c>
      <c r="EM26">
        <v>15</v>
      </c>
      <c r="EN26">
        <v>0.06</v>
      </c>
      <c r="EO26">
        <v>0.05</v>
      </c>
      <c r="EP26">
        <v>33.682969566978201</v>
      </c>
      <c r="EQ26">
        <v>7.8905381273733602E-2</v>
      </c>
      <c r="ER26">
        <v>4.9227505682266103E-2</v>
      </c>
      <c r="ES26">
        <v>1</v>
      </c>
      <c r="ET26">
        <v>0.16520013445759299</v>
      </c>
      <c r="EU26">
        <v>-2.10521324094066E-2</v>
      </c>
      <c r="EV26">
        <v>2.1893036010492799E-3</v>
      </c>
      <c r="EW26">
        <v>1</v>
      </c>
      <c r="EX26">
        <v>2</v>
      </c>
      <c r="EY26">
        <v>2</v>
      </c>
      <c r="EZ26" t="s">
        <v>377</v>
      </c>
      <c r="FA26">
        <v>2.9535</v>
      </c>
      <c r="FB26">
        <v>2.7775699999999999</v>
      </c>
      <c r="FC26">
        <v>0.15076200000000001</v>
      </c>
      <c r="FD26">
        <v>0.15243300000000001</v>
      </c>
      <c r="FE26">
        <v>9.4424900000000006E-2</v>
      </c>
      <c r="FF26">
        <v>7.9602800000000001E-2</v>
      </c>
      <c r="FG26">
        <v>20584.599999999999</v>
      </c>
      <c r="FH26">
        <v>20739.400000000001</v>
      </c>
      <c r="FI26">
        <v>22781.4</v>
      </c>
      <c r="FJ26">
        <v>26811.3</v>
      </c>
      <c r="FK26">
        <v>29450.1</v>
      </c>
      <c r="FL26">
        <v>38616.800000000003</v>
      </c>
      <c r="FM26">
        <v>32497.7</v>
      </c>
      <c r="FN26">
        <v>42574.5</v>
      </c>
      <c r="FO26">
        <v>2.0057499999999999</v>
      </c>
      <c r="FP26">
        <v>1.98095</v>
      </c>
      <c r="FQ26">
        <v>6.8839600000000001E-2</v>
      </c>
      <c r="FR26">
        <v>0</v>
      </c>
      <c r="FS26">
        <v>25.908999999999999</v>
      </c>
      <c r="FT26">
        <v>999.9</v>
      </c>
      <c r="FU26">
        <v>51.886000000000003</v>
      </c>
      <c r="FV26">
        <v>33.162999999999997</v>
      </c>
      <c r="FW26">
        <v>26.484999999999999</v>
      </c>
      <c r="FX26">
        <v>60.720100000000002</v>
      </c>
      <c r="FY26">
        <v>44.659500000000001</v>
      </c>
      <c r="FZ26">
        <v>1</v>
      </c>
      <c r="GA26">
        <v>0.120452</v>
      </c>
      <c r="GB26">
        <v>2.7173600000000002</v>
      </c>
      <c r="GC26">
        <v>20.273299999999999</v>
      </c>
      <c r="GD26">
        <v>5.2231300000000003</v>
      </c>
      <c r="GE26">
        <v>11.956</v>
      </c>
      <c r="GF26">
        <v>4.9716500000000003</v>
      </c>
      <c r="GG26">
        <v>3.2949999999999999</v>
      </c>
      <c r="GH26">
        <v>546</v>
      </c>
      <c r="GI26">
        <v>9999</v>
      </c>
      <c r="GJ26">
        <v>9999</v>
      </c>
      <c r="GK26">
        <v>9999</v>
      </c>
      <c r="GL26">
        <v>1.86554</v>
      </c>
      <c r="GM26">
        <v>1.8647899999999999</v>
      </c>
      <c r="GN26">
        <v>1.86514</v>
      </c>
      <c r="GO26">
        <v>1.8680699999999999</v>
      </c>
      <c r="GP26">
        <v>1.8623099999999999</v>
      </c>
      <c r="GQ26">
        <v>1.8605</v>
      </c>
      <c r="GR26">
        <v>1.85669</v>
      </c>
      <c r="GS26">
        <v>1.8628800000000001</v>
      </c>
      <c r="GT26" t="s">
        <v>353</v>
      </c>
      <c r="GU26" t="s">
        <v>19</v>
      </c>
      <c r="GV26" t="s">
        <v>19</v>
      </c>
      <c r="GW26" t="s">
        <v>19</v>
      </c>
      <c r="GX26" t="s">
        <v>354</v>
      </c>
      <c r="GY26" t="s">
        <v>355</v>
      </c>
      <c r="GZ26" t="s">
        <v>356</v>
      </c>
      <c r="HA26" t="s">
        <v>356</v>
      </c>
      <c r="HB26" t="s">
        <v>356</v>
      </c>
      <c r="HC26" t="s">
        <v>356</v>
      </c>
      <c r="HD26">
        <v>0</v>
      </c>
      <c r="HE26">
        <v>100</v>
      </c>
      <c r="HF26">
        <v>100</v>
      </c>
      <c r="HG26">
        <v>2.0590000000000002</v>
      </c>
      <c r="HH26">
        <v>0.42799999999999999</v>
      </c>
      <c r="HI26">
        <v>2</v>
      </c>
      <c r="HJ26">
        <v>501.44299999999998</v>
      </c>
      <c r="HK26">
        <v>528.01199999999994</v>
      </c>
      <c r="HL26">
        <v>22.558800000000002</v>
      </c>
      <c r="HM26">
        <v>28.7425</v>
      </c>
      <c r="HN26">
        <v>30.0002</v>
      </c>
      <c r="HO26">
        <v>28.687100000000001</v>
      </c>
      <c r="HP26">
        <v>28.6724</v>
      </c>
      <c r="HQ26">
        <v>37.0077</v>
      </c>
      <c r="HR26">
        <v>44.616799999999998</v>
      </c>
      <c r="HS26">
        <v>0</v>
      </c>
      <c r="HT26">
        <v>22.530100000000001</v>
      </c>
      <c r="HU26">
        <v>800</v>
      </c>
      <c r="HV26">
        <v>15.4796</v>
      </c>
      <c r="HW26">
        <v>100.092</v>
      </c>
      <c r="HX26">
        <v>103.937</v>
      </c>
    </row>
    <row r="27" spans="1:232" x14ac:dyDescent="0.25">
      <c r="A27">
        <v>12</v>
      </c>
      <c r="B27">
        <v>1566753485.0999999</v>
      </c>
      <c r="C27">
        <v>1223.5999999046301</v>
      </c>
      <c r="D27" t="s">
        <v>408</v>
      </c>
      <c r="E27" t="s">
        <v>409</v>
      </c>
      <c r="G27">
        <v>1566753485.0999999</v>
      </c>
      <c r="H27">
        <f t="shared" si="0"/>
        <v>2.0950586519527608E-3</v>
      </c>
      <c r="I27">
        <f t="shared" si="1"/>
        <v>34.146125386723746</v>
      </c>
      <c r="J27">
        <f t="shared" si="2"/>
        <v>956.63099999999997</v>
      </c>
      <c r="K27">
        <f t="shared" si="3"/>
        <v>476.72494336846131</v>
      </c>
      <c r="L27">
        <f t="shared" si="4"/>
        <v>47.655502238999674</v>
      </c>
      <c r="M27">
        <f t="shared" si="5"/>
        <v>95.629002418614604</v>
      </c>
      <c r="N27">
        <f t="shared" si="6"/>
        <v>0.1218893977011479</v>
      </c>
      <c r="O27">
        <f t="shared" si="7"/>
        <v>2.261672679537694</v>
      </c>
      <c r="P27">
        <f t="shared" si="8"/>
        <v>0.11835406930222252</v>
      </c>
      <c r="Q27">
        <f t="shared" si="9"/>
        <v>7.4280387337003748E-2</v>
      </c>
      <c r="R27">
        <f t="shared" si="10"/>
        <v>321.41317438664112</v>
      </c>
      <c r="S27">
        <f t="shared" si="11"/>
        <v>27.818102465610782</v>
      </c>
      <c r="T27">
        <f t="shared" si="12"/>
        <v>27.031500000000001</v>
      </c>
      <c r="U27">
        <f t="shared" si="13"/>
        <v>3.5857867487507531</v>
      </c>
      <c r="V27">
        <f t="shared" si="14"/>
        <v>54.923739411202554</v>
      </c>
      <c r="W27">
        <f t="shared" si="15"/>
        <v>1.86449519356056</v>
      </c>
      <c r="X27">
        <f t="shared" si="16"/>
        <v>3.3946982007205921</v>
      </c>
      <c r="Y27">
        <f t="shared" si="17"/>
        <v>1.7212915551901931</v>
      </c>
      <c r="Z27">
        <f t="shared" si="18"/>
        <v>-92.392086551116748</v>
      </c>
      <c r="AA27">
        <f t="shared" si="19"/>
        <v>-113.32294789579024</v>
      </c>
      <c r="AB27">
        <f t="shared" si="20"/>
        <v>-10.766670077340631</v>
      </c>
      <c r="AC27">
        <f t="shared" si="21"/>
        <v>104.93146986239353</v>
      </c>
      <c r="AD27">
        <v>-4.1498733202953497E-2</v>
      </c>
      <c r="AE27">
        <v>4.6585963509014998E-2</v>
      </c>
      <c r="AF27">
        <v>3.4761112937899301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53071.705341134788</v>
      </c>
      <c r="AL27">
        <v>0</v>
      </c>
      <c r="AM27">
        <v>153.611764705882</v>
      </c>
      <c r="AN27">
        <v>678.13199999999995</v>
      </c>
      <c r="AO27">
        <f t="shared" si="25"/>
        <v>524.52023529411792</v>
      </c>
      <c r="AP27">
        <f t="shared" si="26"/>
        <v>0.77347807697338866</v>
      </c>
      <c r="AQ27">
        <v>-1.69616101757574</v>
      </c>
      <c r="AR27" t="s">
        <v>410</v>
      </c>
      <c r="AS27">
        <v>716.04541176470605</v>
      </c>
      <c r="AT27">
        <v>944.93</v>
      </c>
      <c r="AU27">
        <f t="shared" si="27"/>
        <v>0.24222385598435214</v>
      </c>
      <c r="AV27">
        <v>0.5</v>
      </c>
      <c r="AW27">
        <f t="shared" si="28"/>
        <v>1681.0620058209797</v>
      </c>
      <c r="AX27">
        <f t="shared" si="29"/>
        <v>34.146125386723746</v>
      </c>
      <c r="AY27">
        <f t="shared" si="30"/>
        <v>203.59666059937356</v>
      </c>
      <c r="AZ27">
        <f t="shared" si="31"/>
        <v>0.4220947583418877</v>
      </c>
      <c r="BA27">
        <f t="shared" si="32"/>
        <v>2.1321216159897207E-2</v>
      </c>
      <c r="BB27">
        <f t="shared" si="33"/>
        <v>-0.28234684050670422</v>
      </c>
      <c r="BC27" t="s">
        <v>411</v>
      </c>
      <c r="BD27">
        <v>546.08000000000004</v>
      </c>
      <c r="BE27">
        <f t="shared" si="34"/>
        <v>398.84999999999991</v>
      </c>
      <c r="BF27">
        <f t="shared" si="35"/>
        <v>0.57386132188866479</v>
      </c>
      <c r="BG27">
        <f t="shared" si="36"/>
        <v>-2.0204010541301924</v>
      </c>
      <c r="BH27">
        <f t="shared" si="37"/>
        <v>0.28924467809113719</v>
      </c>
      <c r="BI27">
        <f t="shared" si="38"/>
        <v>-0.50865149149183253</v>
      </c>
      <c r="BJ27">
        <v>8405</v>
      </c>
      <c r="BK27">
        <v>300</v>
      </c>
      <c r="BL27">
        <v>300</v>
      </c>
      <c r="BM27">
        <v>300</v>
      </c>
      <c r="BN27">
        <v>10333.6</v>
      </c>
      <c r="BO27">
        <v>881.78</v>
      </c>
      <c r="BP27">
        <v>-6.8578399999999996E-3</v>
      </c>
      <c r="BQ27">
        <v>-5.8565100000000001</v>
      </c>
      <c r="BR27" t="s">
        <v>349</v>
      </c>
      <c r="BS27" t="s">
        <v>349</v>
      </c>
      <c r="BT27" t="s">
        <v>349</v>
      </c>
      <c r="BU27" t="s">
        <v>349</v>
      </c>
      <c r="BV27" t="s">
        <v>349</v>
      </c>
      <c r="BW27" t="s">
        <v>349</v>
      </c>
      <c r="BX27" t="s">
        <v>349</v>
      </c>
      <c r="BY27" t="s">
        <v>349</v>
      </c>
      <c r="BZ27" t="s">
        <v>349</v>
      </c>
      <c r="CA27" t="s">
        <v>349</v>
      </c>
      <c r="CB27">
        <f t="shared" si="39"/>
        <v>1999.84</v>
      </c>
      <c r="CC27">
        <f t="shared" si="40"/>
        <v>1681.0620058209797</v>
      </c>
      <c r="CD27">
        <f t="shared" si="41"/>
        <v>0.8405982507705515</v>
      </c>
      <c r="CE27">
        <f t="shared" si="42"/>
        <v>0.19119650154110326</v>
      </c>
      <c r="CF27">
        <v>6</v>
      </c>
      <c r="CG27">
        <v>0.5</v>
      </c>
      <c r="CH27" t="s">
        <v>350</v>
      </c>
      <c r="CI27">
        <v>1566753485.0999999</v>
      </c>
      <c r="CJ27">
        <v>956.63099999999997</v>
      </c>
      <c r="CK27">
        <v>1000.01</v>
      </c>
      <c r="CL27">
        <v>18.651599999999998</v>
      </c>
      <c r="CM27">
        <v>16.1845</v>
      </c>
      <c r="CN27">
        <v>500.01600000000002</v>
      </c>
      <c r="CO27">
        <v>99.864500000000007</v>
      </c>
      <c r="CP27">
        <v>9.9856600000000004E-2</v>
      </c>
      <c r="CQ27">
        <v>26.1021</v>
      </c>
      <c r="CR27">
        <v>27.031500000000001</v>
      </c>
      <c r="CS27">
        <v>999.9</v>
      </c>
      <c r="CT27">
        <v>0</v>
      </c>
      <c r="CU27">
        <v>0</v>
      </c>
      <c r="CV27">
        <v>10021.200000000001</v>
      </c>
      <c r="CW27">
        <v>0</v>
      </c>
      <c r="CX27">
        <v>1760.78</v>
      </c>
      <c r="CY27">
        <v>-43.182400000000001</v>
      </c>
      <c r="CZ27">
        <v>974.99300000000005</v>
      </c>
      <c r="DA27">
        <v>1016.46</v>
      </c>
      <c r="DB27">
        <v>2.4441299999999999</v>
      </c>
      <c r="DC27">
        <v>954.77099999999996</v>
      </c>
      <c r="DD27">
        <v>1000.01</v>
      </c>
      <c r="DE27">
        <v>18.200600000000001</v>
      </c>
      <c r="DF27">
        <v>16.1845</v>
      </c>
      <c r="DG27">
        <v>1.8603400000000001</v>
      </c>
      <c r="DH27">
        <v>1.61626</v>
      </c>
      <c r="DI27">
        <v>16.3032</v>
      </c>
      <c r="DJ27">
        <v>14.114699999999999</v>
      </c>
      <c r="DK27">
        <v>1999.84</v>
      </c>
      <c r="DL27">
        <v>0.98000600000000004</v>
      </c>
      <c r="DM27">
        <v>1.99937E-2</v>
      </c>
      <c r="DN27">
        <v>0</v>
      </c>
      <c r="DO27">
        <v>716.02200000000005</v>
      </c>
      <c r="DP27">
        <v>5.0002700000000004</v>
      </c>
      <c r="DQ27">
        <v>19814.400000000001</v>
      </c>
      <c r="DR27">
        <v>16184.6</v>
      </c>
      <c r="DS27">
        <v>42.686999999999998</v>
      </c>
      <c r="DT27">
        <v>44.625</v>
      </c>
      <c r="DU27">
        <v>43.5</v>
      </c>
      <c r="DV27">
        <v>43.311999999999998</v>
      </c>
      <c r="DW27">
        <v>44.25</v>
      </c>
      <c r="DX27">
        <v>1954.95</v>
      </c>
      <c r="DY27">
        <v>39.880000000000003</v>
      </c>
      <c r="DZ27">
        <v>0</v>
      </c>
      <c r="EA27">
        <v>104.5</v>
      </c>
      <c r="EB27">
        <v>716.04541176470605</v>
      </c>
      <c r="EC27">
        <v>0.165441176753474</v>
      </c>
      <c r="ED27">
        <v>543.82353033964</v>
      </c>
      <c r="EE27">
        <v>19767.7235294118</v>
      </c>
      <c r="EF27">
        <v>10</v>
      </c>
      <c r="EG27">
        <v>1566753518.0999999</v>
      </c>
      <c r="EH27" t="s">
        <v>412</v>
      </c>
      <c r="EI27">
        <v>12</v>
      </c>
      <c r="EJ27">
        <v>1.86</v>
      </c>
      <c r="EK27">
        <v>0.45100000000000001</v>
      </c>
      <c r="EL27">
        <v>1000</v>
      </c>
      <c r="EM27">
        <v>16</v>
      </c>
      <c r="EN27">
        <v>0.12</v>
      </c>
      <c r="EO27">
        <v>0.11</v>
      </c>
      <c r="EP27">
        <v>33.905651293884098</v>
      </c>
      <c r="EQ27">
        <v>1.7685325513560699E-2</v>
      </c>
      <c r="ER27">
        <v>7.3192392919411806E-2</v>
      </c>
      <c r="ES27">
        <v>1</v>
      </c>
      <c r="ET27">
        <v>0.127752632371676</v>
      </c>
      <c r="EU27">
        <v>-2.7940014566949001E-2</v>
      </c>
      <c r="EV27">
        <v>3.1120887554766498E-3</v>
      </c>
      <c r="EW27">
        <v>1</v>
      </c>
      <c r="EX27">
        <v>2</v>
      </c>
      <c r="EY27">
        <v>2</v>
      </c>
      <c r="EZ27" t="s">
        <v>377</v>
      </c>
      <c r="FA27">
        <v>2.9534600000000002</v>
      </c>
      <c r="FB27">
        <v>2.77746</v>
      </c>
      <c r="FC27">
        <v>0.17572099999999999</v>
      </c>
      <c r="FD27">
        <v>0.176091</v>
      </c>
      <c r="FE27">
        <v>9.4252100000000005E-2</v>
      </c>
      <c r="FF27">
        <v>8.2364199999999999E-2</v>
      </c>
      <c r="FG27">
        <v>19976.599999999999</v>
      </c>
      <c r="FH27">
        <v>20158.900000000001</v>
      </c>
      <c r="FI27">
        <v>22778.5</v>
      </c>
      <c r="FJ27">
        <v>26810.3</v>
      </c>
      <c r="FK27">
        <v>29453.3</v>
      </c>
      <c r="FL27">
        <v>38500.9</v>
      </c>
      <c r="FM27">
        <v>32494.7</v>
      </c>
      <c r="FN27">
        <v>42574.3</v>
      </c>
      <c r="FO27">
        <v>2.00468</v>
      </c>
      <c r="FP27">
        <v>1.98095</v>
      </c>
      <c r="FQ27">
        <v>6.7044000000000006E-2</v>
      </c>
      <c r="FR27">
        <v>0</v>
      </c>
      <c r="FS27">
        <v>25.934100000000001</v>
      </c>
      <c r="FT27">
        <v>999.9</v>
      </c>
      <c r="FU27">
        <v>51.618000000000002</v>
      </c>
      <c r="FV27">
        <v>33.274000000000001</v>
      </c>
      <c r="FW27">
        <v>26.517199999999999</v>
      </c>
      <c r="FX27">
        <v>60.270099999999999</v>
      </c>
      <c r="FY27">
        <v>44.575299999999999</v>
      </c>
      <c r="FZ27">
        <v>1</v>
      </c>
      <c r="GA27">
        <v>0.12525900000000001</v>
      </c>
      <c r="GB27">
        <v>2.9023400000000001</v>
      </c>
      <c r="GC27">
        <v>20.270700000000001</v>
      </c>
      <c r="GD27">
        <v>5.2256799999999997</v>
      </c>
      <c r="GE27">
        <v>11.956</v>
      </c>
      <c r="GF27">
        <v>4.9716500000000003</v>
      </c>
      <c r="GG27">
        <v>3.2949999999999999</v>
      </c>
      <c r="GH27">
        <v>546.1</v>
      </c>
      <c r="GI27">
        <v>9999</v>
      </c>
      <c r="GJ27">
        <v>9999</v>
      </c>
      <c r="GK27">
        <v>9999</v>
      </c>
      <c r="GL27">
        <v>1.86557</v>
      </c>
      <c r="GM27">
        <v>1.8648</v>
      </c>
      <c r="GN27">
        <v>1.8651</v>
      </c>
      <c r="GO27">
        <v>1.86808</v>
      </c>
      <c r="GP27">
        <v>1.86233</v>
      </c>
      <c r="GQ27">
        <v>1.8605</v>
      </c>
      <c r="GR27">
        <v>1.85669</v>
      </c>
      <c r="GS27">
        <v>1.86286</v>
      </c>
      <c r="GT27" t="s">
        <v>353</v>
      </c>
      <c r="GU27" t="s">
        <v>19</v>
      </c>
      <c r="GV27" t="s">
        <v>19</v>
      </c>
      <c r="GW27" t="s">
        <v>19</v>
      </c>
      <c r="GX27" t="s">
        <v>354</v>
      </c>
      <c r="GY27" t="s">
        <v>355</v>
      </c>
      <c r="GZ27" t="s">
        <v>356</v>
      </c>
      <c r="HA27" t="s">
        <v>356</v>
      </c>
      <c r="HB27" t="s">
        <v>356</v>
      </c>
      <c r="HC27" t="s">
        <v>356</v>
      </c>
      <c r="HD27">
        <v>0</v>
      </c>
      <c r="HE27">
        <v>100</v>
      </c>
      <c r="HF27">
        <v>100</v>
      </c>
      <c r="HG27">
        <v>1.86</v>
      </c>
      <c r="HH27">
        <v>0.45100000000000001</v>
      </c>
      <c r="HI27">
        <v>2</v>
      </c>
      <c r="HJ27">
        <v>501.30500000000001</v>
      </c>
      <c r="HK27">
        <v>528.63499999999999</v>
      </c>
      <c r="HL27">
        <v>22.279399999999999</v>
      </c>
      <c r="HM27">
        <v>28.807200000000002</v>
      </c>
      <c r="HN27">
        <v>30.0002</v>
      </c>
      <c r="HO27">
        <v>28.752400000000002</v>
      </c>
      <c r="HP27">
        <v>28.7393</v>
      </c>
      <c r="HQ27">
        <v>44.462699999999998</v>
      </c>
      <c r="HR27">
        <v>41.493499999999997</v>
      </c>
      <c r="HS27">
        <v>0</v>
      </c>
      <c r="HT27">
        <v>22.270299999999999</v>
      </c>
      <c r="HU27">
        <v>1000</v>
      </c>
      <c r="HV27">
        <v>16.225899999999999</v>
      </c>
      <c r="HW27">
        <v>100.081</v>
      </c>
      <c r="HX27">
        <v>103.935</v>
      </c>
    </row>
    <row r="28" spans="1:232" x14ac:dyDescent="0.25">
      <c r="A28">
        <v>13</v>
      </c>
      <c r="B28">
        <v>1566753611.0999999</v>
      </c>
      <c r="C28">
        <v>1349.5999999046301</v>
      </c>
      <c r="D28" t="s">
        <v>415</v>
      </c>
      <c r="E28" t="s">
        <v>416</v>
      </c>
      <c r="G28">
        <v>1566753611.0999999</v>
      </c>
      <c r="H28">
        <f t="shared" si="0"/>
        <v>1.7568477409148091E-3</v>
      </c>
      <c r="I28">
        <f t="shared" si="1"/>
        <v>34.082742350677272</v>
      </c>
      <c r="J28">
        <f t="shared" si="2"/>
        <v>1156.52</v>
      </c>
      <c r="K28">
        <f t="shared" si="3"/>
        <v>588.21860157870594</v>
      </c>
      <c r="L28">
        <f t="shared" si="4"/>
        <v>58.795049154010648</v>
      </c>
      <c r="M28">
        <f t="shared" si="5"/>
        <v>115.59928581840001</v>
      </c>
      <c r="N28">
        <f t="shared" si="6"/>
        <v>0.10243943251114222</v>
      </c>
      <c r="O28">
        <f t="shared" si="7"/>
        <v>2.250294942641236</v>
      </c>
      <c r="P28">
        <f t="shared" si="8"/>
        <v>9.9917493169173324E-2</v>
      </c>
      <c r="Q28">
        <f t="shared" si="9"/>
        <v>6.2669848226574384E-2</v>
      </c>
      <c r="R28">
        <f t="shared" si="10"/>
        <v>321.42921227480923</v>
      </c>
      <c r="S28">
        <f t="shared" si="11"/>
        <v>27.762798931082269</v>
      </c>
      <c r="T28">
        <f t="shared" si="12"/>
        <v>26.956700000000001</v>
      </c>
      <c r="U28">
        <f t="shared" si="13"/>
        <v>3.5700675707603531</v>
      </c>
      <c r="V28">
        <f t="shared" si="14"/>
        <v>55.373816157225001</v>
      </c>
      <c r="W28">
        <f t="shared" si="15"/>
        <v>1.8603116832720001</v>
      </c>
      <c r="X28">
        <f t="shared" si="16"/>
        <v>3.3595511604075581</v>
      </c>
      <c r="Y28">
        <f t="shared" si="17"/>
        <v>1.7097558874883529</v>
      </c>
      <c r="Z28">
        <f t="shared" si="18"/>
        <v>-77.476985374343073</v>
      </c>
      <c r="AA28">
        <f t="shared" si="19"/>
        <v>-125.01809692657838</v>
      </c>
      <c r="AB28">
        <f t="shared" si="20"/>
        <v>-11.922894044243236</v>
      </c>
      <c r="AC28">
        <f t="shared" si="21"/>
        <v>107.0112359296445</v>
      </c>
      <c r="AD28">
        <v>-4.1191688074935201E-2</v>
      </c>
      <c r="AE28">
        <v>4.6241278454183903E-2</v>
      </c>
      <c r="AF28">
        <v>3.4557480426137999</v>
      </c>
      <c r="AG28">
        <v>0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52725.658984297086</v>
      </c>
      <c r="AL28">
        <v>0</v>
      </c>
      <c r="AM28">
        <v>153.611764705882</v>
      </c>
      <c r="AN28">
        <v>678.13199999999995</v>
      </c>
      <c r="AO28">
        <f t="shared" si="25"/>
        <v>524.52023529411792</v>
      </c>
      <c r="AP28">
        <f t="shared" si="26"/>
        <v>0.77347807697338866</v>
      </c>
      <c r="AQ28">
        <v>-1.69616101757574</v>
      </c>
      <c r="AR28" t="s">
        <v>417</v>
      </c>
      <c r="AS28">
        <v>715.62741176470604</v>
      </c>
      <c r="AT28">
        <v>950.61599999999999</v>
      </c>
      <c r="AU28">
        <f t="shared" si="27"/>
        <v>0.24719612149942138</v>
      </c>
      <c r="AV28">
        <v>0.5</v>
      </c>
      <c r="AW28">
        <f t="shared" si="28"/>
        <v>1681.1384998383589</v>
      </c>
      <c r="AX28">
        <f t="shared" si="29"/>
        <v>34.082742350677272</v>
      </c>
      <c r="AY28">
        <f t="shared" si="30"/>
        <v>207.785458431699</v>
      </c>
      <c r="AZ28">
        <f t="shared" si="31"/>
        <v>0.42719247309113251</v>
      </c>
      <c r="BA28">
        <f t="shared" si="32"/>
        <v>2.1282543568952317E-2</v>
      </c>
      <c r="BB28">
        <f t="shared" si="33"/>
        <v>-0.28663940013633271</v>
      </c>
      <c r="BC28" t="s">
        <v>418</v>
      </c>
      <c r="BD28">
        <v>544.52</v>
      </c>
      <c r="BE28">
        <f t="shared" si="34"/>
        <v>406.096</v>
      </c>
      <c r="BF28">
        <f t="shared" si="35"/>
        <v>0.57865280188746981</v>
      </c>
      <c r="BG28">
        <f t="shared" si="36"/>
        <v>-2.0393677214621451</v>
      </c>
      <c r="BH28">
        <f t="shared" si="37"/>
        <v>0.29483982371633982</v>
      </c>
      <c r="BI28">
        <f t="shared" si="38"/>
        <v>-0.51949187403076669</v>
      </c>
      <c r="BJ28">
        <v>8407</v>
      </c>
      <c r="BK28">
        <v>300</v>
      </c>
      <c r="BL28">
        <v>300</v>
      </c>
      <c r="BM28">
        <v>300</v>
      </c>
      <c r="BN28">
        <v>10332.200000000001</v>
      </c>
      <c r="BO28">
        <v>884.13</v>
      </c>
      <c r="BP28">
        <v>-6.8564799999999999E-3</v>
      </c>
      <c r="BQ28">
        <v>-5.7150299999999996</v>
      </c>
      <c r="BR28" t="s">
        <v>349</v>
      </c>
      <c r="BS28" t="s">
        <v>349</v>
      </c>
      <c r="BT28" t="s">
        <v>349</v>
      </c>
      <c r="BU28" t="s">
        <v>349</v>
      </c>
      <c r="BV28" t="s">
        <v>349</v>
      </c>
      <c r="BW28" t="s">
        <v>349</v>
      </c>
      <c r="BX28" t="s">
        <v>349</v>
      </c>
      <c r="BY28" t="s">
        <v>349</v>
      </c>
      <c r="BZ28" t="s">
        <v>349</v>
      </c>
      <c r="CA28" t="s">
        <v>349</v>
      </c>
      <c r="CB28">
        <f t="shared" si="39"/>
        <v>1999.93</v>
      </c>
      <c r="CC28">
        <f t="shared" si="40"/>
        <v>1681.1384998383589</v>
      </c>
      <c r="CD28">
        <f t="shared" si="41"/>
        <v>0.84059867087265994</v>
      </c>
      <c r="CE28">
        <f t="shared" si="42"/>
        <v>0.19119734174531997</v>
      </c>
      <c r="CF28">
        <v>6</v>
      </c>
      <c r="CG28">
        <v>0.5</v>
      </c>
      <c r="CH28" t="s">
        <v>350</v>
      </c>
      <c r="CI28">
        <v>1566753611.0999999</v>
      </c>
      <c r="CJ28">
        <v>1156.52</v>
      </c>
      <c r="CK28">
        <v>1199.8599999999999</v>
      </c>
      <c r="CL28">
        <v>18.611599999999999</v>
      </c>
      <c r="CM28">
        <v>16.5425</v>
      </c>
      <c r="CN28">
        <v>499.971</v>
      </c>
      <c r="CO28">
        <v>99.853800000000007</v>
      </c>
      <c r="CP28">
        <v>0.10062</v>
      </c>
      <c r="CQ28">
        <v>25.926200000000001</v>
      </c>
      <c r="CR28">
        <v>26.956700000000001</v>
      </c>
      <c r="CS28">
        <v>999.9</v>
      </c>
      <c r="CT28">
        <v>0</v>
      </c>
      <c r="CU28">
        <v>0</v>
      </c>
      <c r="CV28">
        <v>9948.1200000000008</v>
      </c>
      <c r="CW28">
        <v>0</v>
      </c>
      <c r="CX28">
        <v>1877.97</v>
      </c>
      <c r="CY28">
        <v>-43.339500000000001</v>
      </c>
      <c r="CZ28">
        <v>1178.46</v>
      </c>
      <c r="DA28">
        <v>1220.04</v>
      </c>
      <c r="DB28">
        <v>2.0691099999999998</v>
      </c>
      <c r="DC28">
        <v>1154.96</v>
      </c>
      <c r="DD28">
        <v>1199.8599999999999</v>
      </c>
      <c r="DE28">
        <v>18.157599999999999</v>
      </c>
      <c r="DF28">
        <v>16.5425</v>
      </c>
      <c r="DG28">
        <v>1.8584400000000001</v>
      </c>
      <c r="DH28">
        <v>1.6518299999999999</v>
      </c>
      <c r="DI28">
        <v>16.287199999999999</v>
      </c>
      <c r="DJ28">
        <v>14.451000000000001</v>
      </c>
      <c r="DK28">
        <v>1999.93</v>
      </c>
      <c r="DL28">
        <v>0.97999199999999997</v>
      </c>
      <c r="DM28">
        <v>2.00076E-2</v>
      </c>
      <c r="DN28">
        <v>0</v>
      </c>
      <c r="DO28">
        <v>715.76300000000003</v>
      </c>
      <c r="DP28">
        <v>5.0002700000000004</v>
      </c>
      <c r="DQ28">
        <v>20002.2</v>
      </c>
      <c r="DR28">
        <v>16185.2</v>
      </c>
      <c r="DS28">
        <v>42.811999999999998</v>
      </c>
      <c r="DT28">
        <v>45</v>
      </c>
      <c r="DU28">
        <v>43.686999999999998</v>
      </c>
      <c r="DV28">
        <v>43.5</v>
      </c>
      <c r="DW28">
        <v>44.5</v>
      </c>
      <c r="DX28">
        <v>1955.02</v>
      </c>
      <c r="DY28">
        <v>39.909999999999997</v>
      </c>
      <c r="DZ28">
        <v>0</v>
      </c>
      <c r="EA28">
        <v>125.5</v>
      </c>
      <c r="EB28">
        <v>715.62741176470604</v>
      </c>
      <c r="EC28">
        <v>1.36960782098196</v>
      </c>
      <c r="ED28">
        <v>-33.970587934672999</v>
      </c>
      <c r="EE28">
        <v>20002.094117647099</v>
      </c>
      <c r="EF28">
        <v>10</v>
      </c>
      <c r="EG28">
        <v>1566753583.5999999</v>
      </c>
      <c r="EH28" t="s">
        <v>419</v>
      </c>
      <c r="EI28">
        <v>13</v>
      </c>
      <c r="EJ28">
        <v>1.5660000000000001</v>
      </c>
      <c r="EK28">
        <v>0.45400000000000001</v>
      </c>
      <c r="EL28">
        <v>1200</v>
      </c>
      <c r="EM28">
        <v>16</v>
      </c>
      <c r="EN28">
        <v>0.05</v>
      </c>
      <c r="EO28">
        <v>0.13</v>
      </c>
      <c r="EP28">
        <v>34.4570428952931</v>
      </c>
      <c r="EQ28">
        <v>-0.22805610616173499</v>
      </c>
      <c r="ER28">
        <v>0.76151053907564603</v>
      </c>
      <c r="ES28">
        <v>1</v>
      </c>
      <c r="ET28">
        <v>9.4893021523584004E-2</v>
      </c>
      <c r="EU28">
        <v>7.3800414317664598E-2</v>
      </c>
      <c r="EV28">
        <v>8.3255312821881797E-3</v>
      </c>
      <c r="EW28">
        <v>1</v>
      </c>
      <c r="EX28">
        <v>2</v>
      </c>
      <c r="EY28">
        <v>2</v>
      </c>
      <c r="EZ28" t="s">
        <v>377</v>
      </c>
      <c r="FA28">
        <v>2.9532600000000002</v>
      </c>
      <c r="FB28">
        <v>2.77759</v>
      </c>
      <c r="FC28">
        <v>0.197991</v>
      </c>
      <c r="FD28">
        <v>0.19725300000000001</v>
      </c>
      <c r="FE28">
        <v>9.40584E-2</v>
      </c>
      <c r="FF28">
        <v>8.3655599999999997E-2</v>
      </c>
      <c r="FG28">
        <v>19431.8</v>
      </c>
      <c r="FH28">
        <v>19636.599999999999</v>
      </c>
      <c r="FI28">
        <v>22773.5</v>
      </c>
      <c r="FJ28">
        <v>26805.7</v>
      </c>
      <c r="FK28">
        <v>29454.9</v>
      </c>
      <c r="FL28">
        <v>38442.400000000001</v>
      </c>
      <c r="FM28">
        <v>32489.1</v>
      </c>
      <c r="FN28">
        <v>42569.5</v>
      </c>
      <c r="FO28">
        <v>2.0023300000000002</v>
      </c>
      <c r="FP28">
        <v>1.9791000000000001</v>
      </c>
      <c r="FQ28">
        <v>5.8274699999999999E-2</v>
      </c>
      <c r="FR28">
        <v>0</v>
      </c>
      <c r="FS28">
        <v>26.0029</v>
      </c>
      <c r="FT28">
        <v>999.9</v>
      </c>
      <c r="FU28">
        <v>51.325000000000003</v>
      </c>
      <c r="FV28">
        <v>33.384999999999998</v>
      </c>
      <c r="FW28">
        <v>26.5337</v>
      </c>
      <c r="FX28">
        <v>60.540100000000002</v>
      </c>
      <c r="FY28">
        <v>44.619399999999999</v>
      </c>
      <c r="FZ28">
        <v>1</v>
      </c>
      <c r="GA28">
        <v>0.134047</v>
      </c>
      <c r="GB28">
        <v>1.92591</v>
      </c>
      <c r="GC28">
        <v>20.280100000000001</v>
      </c>
      <c r="GD28">
        <v>5.2202799999999998</v>
      </c>
      <c r="GE28">
        <v>11.956</v>
      </c>
      <c r="GF28">
        <v>4.9710000000000001</v>
      </c>
      <c r="GG28">
        <v>3.29433</v>
      </c>
      <c r="GH28">
        <v>546.1</v>
      </c>
      <c r="GI28">
        <v>9999</v>
      </c>
      <c r="GJ28">
        <v>9999</v>
      </c>
      <c r="GK28">
        <v>9999</v>
      </c>
      <c r="GL28">
        <v>1.86558</v>
      </c>
      <c r="GM28">
        <v>1.86483</v>
      </c>
      <c r="GN28">
        <v>1.8651800000000001</v>
      </c>
      <c r="GO28">
        <v>1.86809</v>
      </c>
      <c r="GP28">
        <v>1.8623400000000001</v>
      </c>
      <c r="GQ28">
        <v>1.8605</v>
      </c>
      <c r="GR28">
        <v>1.85669</v>
      </c>
      <c r="GS28">
        <v>1.86294</v>
      </c>
      <c r="GT28" t="s">
        <v>353</v>
      </c>
      <c r="GU28" t="s">
        <v>19</v>
      </c>
      <c r="GV28" t="s">
        <v>19</v>
      </c>
      <c r="GW28" t="s">
        <v>19</v>
      </c>
      <c r="GX28" t="s">
        <v>354</v>
      </c>
      <c r="GY28" t="s">
        <v>355</v>
      </c>
      <c r="GZ28" t="s">
        <v>356</v>
      </c>
      <c r="HA28" t="s">
        <v>356</v>
      </c>
      <c r="HB28" t="s">
        <v>356</v>
      </c>
      <c r="HC28" t="s">
        <v>356</v>
      </c>
      <c r="HD28">
        <v>0</v>
      </c>
      <c r="HE28">
        <v>100</v>
      </c>
      <c r="HF28">
        <v>100</v>
      </c>
      <c r="HG28">
        <v>1.5660000000000001</v>
      </c>
      <c r="HH28">
        <v>0.45400000000000001</v>
      </c>
      <c r="HI28">
        <v>2</v>
      </c>
      <c r="HJ28">
        <v>500.63099999999997</v>
      </c>
      <c r="HK28">
        <v>528.23800000000006</v>
      </c>
      <c r="HL28">
        <v>21.619</v>
      </c>
      <c r="HM28">
        <v>28.915900000000001</v>
      </c>
      <c r="HN28">
        <v>29.998799999999999</v>
      </c>
      <c r="HO28">
        <v>28.852499999999999</v>
      </c>
      <c r="HP28">
        <v>28.837900000000001</v>
      </c>
      <c r="HQ28">
        <v>51.620800000000003</v>
      </c>
      <c r="HR28">
        <v>40.462400000000002</v>
      </c>
      <c r="HS28">
        <v>0</v>
      </c>
      <c r="HT28">
        <v>22.009399999999999</v>
      </c>
      <c r="HU28">
        <v>1200</v>
      </c>
      <c r="HV28">
        <v>16.480699999999999</v>
      </c>
      <c r="HW28">
        <v>100.062</v>
      </c>
      <c r="HX28">
        <v>103.92100000000001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24</v>
      </c>
    </row>
    <row r="16" spans="1:2" x14ac:dyDescent="0.25">
      <c r="A16" t="s">
        <v>26</v>
      </c>
      <c r="B16" t="s">
        <v>24</v>
      </c>
    </row>
    <row r="17" spans="1:2" x14ac:dyDescent="0.25">
      <c r="A17" t="s">
        <v>413</v>
      </c>
      <c r="B17" t="s">
        <v>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2019-08-24T12:17:23Z</dcterms:created>
  <dcterms:modified xsi:type="dcterms:W3CDTF">2019-08-28T00:12:08Z</dcterms:modified>
</cp:coreProperties>
</file>