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45CD9FF9-94BE-4342-8F1F-DC27B09AB10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E27" i="1" l="1"/>
  <c r="CD27" i="1"/>
  <c r="CB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W27" i="1"/>
  <c r="O27" i="1"/>
  <c r="CE26" i="1"/>
  <c r="CD26" i="1"/>
  <c r="CC26" i="1" s="1"/>
  <c r="AW26" i="1" s="1"/>
  <c r="CB26" i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X26" i="1"/>
  <c r="V26" i="1" s="1"/>
  <c r="W26" i="1"/>
  <c r="O26" i="1"/>
  <c r="CE25" i="1"/>
  <c r="CD25" i="1"/>
  <c r="CB25" i="1"/>
  <c r="BI25" i="1"/>
  <c r="BH25" i="1"/>
  <c r="BG25" i="1"/>
  <c r="BF25" i="1"/>
  <c r="BE25" i="1"/>
  <c r="BB25" i="1"/>
  <c r="AZ25" i="1"/>
  <c r="AU25" i="1"/>
  <c r="AO25" i="1"/>
  <c r="AP25" i="1" s="1"/>
  <c r="AK25" i="1"/>
  <c r="AI25" i="1"/>
  <c r="H25" i="1" s="1"/>
  <c r="X25" i="1"/>
  <c r="W25" i="1"/>
  <c r="V25" i="1"/>
  <c r="O25" i="1"/>
  <c r="CE24" i="1"/>
  <c r="CD24" i="1"/>
  <c r="CB24" i="1"/>
  <c r="CC24" i="1" s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J24" i="1" s="1"/>
  <c r="X24" i="1"/>
  <c r="W24" i="1"/>
  <c r="V24" i="1" s="1"/>
  <c r="O24" i="1"/>
  <c r="CE23" i="1"/>
  <c r="CD23" i="1"/>
  <c r="CB23" i="1"/>
  <c r="CC23" i="1" s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 s="1"/>
  <c r="X23" i="1"/>
  <c r="W23" i="1"/>
  <c r="V23" i="1" s="1"/>
  <c r="O23" i="1"/>
  <c r="CE22" i="1"/>
  <c r="CD22" i="1"/>
  <c r="CB22" i="1"/>
  <c r="BI22" i="1"/>
  <c r="BH22" i="1"/>
  <c r="BG22" i="1"/>
  <c r="BF22" i="1"/>
  <c r="BE22" i="1"/>
  <c r="BB22" i="1"/>
  <c r="AZ22" i="1"/>
  <c r="AU22" i="1"/>
  <c r="AO22" i="1"/>
  <c r="AP22" i="1" s="1"/>
  <c r="AK22" i="1"/>
  <c r="AI22" i="1" s="1"/>
  <c r="X22" i="1"/>
  <c r="W22" i="1"/>
  <c r="V22" i="1" s="1"/>
  <c r="O22" i="1"/>
  <c r="CE21" i="1"/>
  <c r="CD21" i="1"/>
  <c r="CB21" i="1"/>
  <c r="BI21" i="1"/>
  <c r="BH21" i="1"/>
  <c r="BG21" i="1"/>
  <c r="BF21" i="1"/>
  <c r="BE21" i="1"/>
  <c r="AZ21" i="1" s="1"/>
  <c r="BB21" i="1"/>
  <c r="AU21" i="1"/>
  <c r="AO21" i="1"/>
  <c r="AP21" i="1" s="1"/>
  <c r="AK21" i="1"/>
  <c r="AI21" i="1" s="1"/>
  <c r="X21" i="1"/>
  <c r="W21" i="1"/>
  <c r="V21" i="1" s="1"/>
  <c r="O21" i="1"/>
  <c r="CE20" i="1"/>
  <c r="CD20" i="1"/>
  <c r="CB20" i="1"/>
  <c r="CC20" i="1" s="1"/>
  <c r="AW20" i="1" s="1"/>
  <c r="AY20" i="1" s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X20" i="1"/>
  <c r="W20" i="1"/>
  <c r="O20" i="1"/>
  <c r="CE19" i="1"/>
  <c r="CD19" i="1"/>
  <c r="CB19" i="1"/>
  <c r="CC19" i="1" s="1"/>
  <c r="AW19" i="1" s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 s="1"/>
  <c r="X19" i="1"/>
  <c r="W19" i="1"/>
  <c r="V19" i="1" s="1"/>
  <c r="O19" i="1"/>
  <c r="CE18" i="1"/>
  <c r="CD18" i="1"/>
  <c r="CB18" i="1"/>
  <c r="CC18" i="1" s="1"/>
  <c r="AW18" i="1" s="1"/>
  <c r="BI18" i="1"/>
  <c r="BH18" i="1"/>
  <c r="BG18" i="1"/>
  <c r="BF18" i="1"/>
  <c r="BE18" i="1"/>
  <c r="AZ18" i="1" s="1"/>
  <c r="BB18" i="1"/>
  <c r="AU18" i="1"/>
  <c r="AO18" i="1"/>
  <c r="AP18" i="1" s="1"/>
  <c r="AK18" i="1"/>
  <c r="AI18" i="1" s="1"/>
  <c r="H18" i="1" s="1"/>
  <c r="X18" i="1"/>
  <c r="W18" i="1"/>
  <c r="V18" i="1" s="1"/>
  <c r="O18" i="1"/>
  <c r="CE17" i="1"/>
  <c r="CD17" i="1"/>
  <c r="CB17" i="1"/>
  <c r="CC17" i="1" s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J17" i="1" s="1"/>
  <c r="X17" i="1"/>
  <c r="W17" i="1"/>
  <c r="V17" i="1"/>
  <c r="O17" i="1"/>
  <c r="M23" i="1" l="1"/>
  <c r="I23" i="1"/>
  <c r="AX23" i="1" s="1"/>
  <c r="BA23" i="1" s="1"/>
  <c r="I21" i="1"/>
  <c r="AX21" i="1" s="1"/>
  <c r="AJ21" i="1"/>
  <c r="J21" i="1"/>
  <c r="M21" i="1"/>
  <c r="V20" i="1"/>
  <c r="CC21" i="1"/>
  <c r="CC22" i="1"/>
  <c r="AW22" i="1" s="1"/>
  <c r="AY22" i="1" s="1"/>
  <c r="V27" i="1"/>
  <c r="AY18" i="1"/>
  <c r="AY19" i="1"/>
  <c r="CC27" i="1"/>
  <c r="CC25" i="1"/>
  <c r="AY26" i="1"/>
  <c r="R20" i="1"/>
  <c r="S20" i="1" s="1"/>
  <c r="T20" i="1" s="1"/>
  <c r="AA20" i="1" s="1"/>
  <c r="R21" i="1"/>
  <c r="AW21" i="1"/>
  <c r="AY21" i="1" s="1"/>
  <c r="J19" i="1"/>
  <c r="H19" i="1"/>
  <c r="I19" i="1"/>
  <c r="AX19" i="1" s="1"/>
  <c r="BA19" i="1" s="1"/>
  <c r="AJ19" i="1"/>
  <c r="M19" i="1"/>
  <c r="I20" i="1"/>
  <c r="AX20" i="1" s="1"/>
  <c r="BA20" i="1" s="1"/>
  <c r="H20" i="1"/>
  <c r="AJ20" i="1"/>
  <c r="M20" i="1"/>
  <c r="J20" i="1"/>
  <c r="AW23" i="1"/>
  <c r="AY23" i="1" s="1"/>
  <c r="R23" i="1"/>
  <c r="Z25" i="1"/>
  <c r="R24" i="1"/>
  <c r="AW24" i="1"/>
  <c r="AY24" i="1" s="1"/>
  <c r="M26" i="1"/>
  <c r="J26" i="1"/>
  <c r="H26" i="1"/>
  <c r="I26" i="1"/>
  <c r="AX26" i="1" s="1"/>
  <c r="BA26" i="1" s="1"/>
  <c r="AJ26" i="1"/>
  <c r="J27" i="1"/>
  <c r="I27" i="1"/>
  <c r="AX27" i="1" s="1"/>
  <c r="H27" i="1"/>
  <c r="AJ27" i="1"/>
  <c r="M27" i="1"/>
  <c r="R27" i="1"/>
  <c r="AW27" i="1"/>
  <c r="AY27" i="1" s="1"/>
  <c r="Z18" i="1"/>
  <c r="AW25" i="1"/>
  <c r="AY25" i="1" s="1"/>
  <c r="R25" i="1"/>
  <c r="R17" i="1"/>
  <c r="AW17" i="1"/>
  <c r="AY17" i="1" s="1"/>
  <c r="H22" i="1"/>
  <c r="AJ22" i="1"/>
  <c r="M22" i="1"/>
  <c r="J22" i="1"/>
  <c r="I22" i="1"/>
  <c r="AX22" i="1" s="1"/>
  <c r="I18" i="1"/>
  <c r="AX18" i="1" s="1"/>
  <c r="BA18" i="1" s="1"/>
  <c r="H21" i="1"/>
  <c r="AJ23" i="1"/>
  <c r="I25" i="1"/>
  <c r="AX25" i="1" s="1"/>
  <c r="BA25" i="1" s="1"/>
  <c r="M17" i="1"/>
  <c r="J18" i="1"/>
  <c r="R18" i="1"/>
  <c r="H23" i="1"/>
  <c r="M24" i="1"/>
  <c r="J25" i="1"/>
  <c r="AJ17" i="1"/>
  <c r="J23" i="1"/>
  <c r="AJ24" i="1"/>
  <c r="H17" i="1"/>
  <c r="M18" i="1"/>
  <c r="R19" i="1"/>
  <c r="H24" i="1"/>
  <c r="M25" i="1"/>
  <c r="R26" i="1"/>
  <c r="I17" i="1"/>
  <c r="AX17" i="1" s="1"/>
  <c r="BA17" i="1" s="1"/>
  <c r="I24" i="1"/>
  <c r="AX24" i="1" s="1"/>
  <c r="BA24" i="1" s="1"/>
  <c r="AJ18" i="1"/>
  <c r="AJ25" i="1"/>
  <c r="R22" i="1" l="1"/>
  <c r="BA22" i="1"/>
  <c r="BA27" i="1"/>
  <c r="Z21" i="1"/>
  <c r="S17" i="1"/>
  <c r="T17" i="1" s="1"/>
  <c r="P17" i="1" s="1"/>
  <c r="N17" i="1" s="1"/>
  <c r="Q17" i="1" s="1"/>
  <c r="K17" i="1" s="1"/>
  <c r="L17" i="1" s="1"/>
  <c r="S27" i="1"/>
  <c r="T27" i="1" s="1"/>
  <c r="Z26" i="1"/>
  <c r="S26" i="1"/>
  <c r="T26" i="1" s="1"/>
  <c r="P26" i="1" s="1"/>
  <c r="N26" i="1" s="1"/>
  <c r="Q26" i="1" s="1"/>
  <c r="K26" i="1" s="1"/>
  <c r="L26" i="1" s="1"/>
  <c r="BA21" i="1"/>
  <c r="Z24" i="1"/>
  <c r="U20" i="1"/>
  <c r="Y20" i="1" s="1"/>
  <c r="AB20" i="1"/>
  <c r="S23" i="1"/>
  <c r="T23" i="1" s="1"/>
  <c r="P23" i="1" s="1"/>
  <c r="N23" i="1" s="1"/>
  <c r="Q23" i="1" s="1"/>
  <c r="K23" i="1" s="1"/>
  <c r="L23" i="1" s="1"/>
  <c r="S19" i="1"/>
  <c r="T19" i="1" s="1"/>
  <c r="Z23" i="1"/>
  <c r="S25" i="1"/>
  <c r="T25" i="1" s="1"/>
  <c r="S18" i="1"/>
  <c r="T18" i="1" s="1"/>
  <c r="Z27" i="1"/>
  <c r="Z19" i="1"/>
  <c r="Z17" i="1"/>
  <c r="S24" i="1"/>
  <c r="T24" i="1" s="1"/>
  <c r="S22" i="1"/>
  <c r="T22" i="1" s="1"/>
  <c r="P22" i="1" s="1"/>
  <c r="N22" i="1" s="1"/>
  <c r="Q22" i="1" s="1"/>
  <c r="K22" i="1" s="1"/>
  <c r="L22" i="1" s="1"/>
  <c r="Z22" i="1"/>
  <c r="P20" i="1"/>
  <c r="N20" i="1" s="1"/>
  <c r="Q20" i="1" s="1"/>
  <c r="K20" i="1" s="1"/>
  <c r="L20" i="1" s="1"/>
  <c r="Z20" i="1"/>
  <c r="S21" i="1"/>
  <c r="T21" i="1" s="1"/>
  <c r="P21" i="1" s="1"/>
  <c r="N21" i="1" s="1"/>
  <c r="Q21" i="1" s="1"/>
  <c r="K21" i="1" s="1"/>
  <c r="L21" i="1" s="1"/>
  <c r="AB19" i="1" l="1"/>
  <c r="AC19" i="1" s="1"/>
  <c r="AA19" i="1"/>
  <c r="U19" i="1"/>
  <c r="Y19" i="1" s="1"/>
  <c r="AA24" i="1"/>
  <c r="U24" i="1"/>
  <c r="Y24" i="1" s="1"/>
  <c r="AB24" i="1"/>
  <c r="AC20" i="1"/>
  <c r="P19" i="1"/>
  <c r="N19" i="1" s="1"/>
  <c r="Q19" i="1" s="1"/>
  <c r="K19" i="1" s="1"/>
  <c r="L19" i="1" s="1"/>
  <c r="P24" i="1"/>
  <c r="N24" i="1" s="1"/>
  <c r="Q24" i="1" s="1"/>
  <c r="K24" i="1" s="1"/>
  <c r="L24" i="1" s="1"/>
  <c r="U27" i="1"/>
  <c r="Y27" i="1" s="1"/>
  <c r="AB27" i="1"/>
  <c r="AA27" i="1"/>
  <c r="U23" i="1"/>
  <c r="Y23" i="1" s="1"/>
  <c r="AB23" i="1"/>
  <c r="AC23" i="1" s="1"/>
  <c r="AA23" i="1"/>
  <c r="U25" i="1"/>
  <c r="Y25" i="1" s="1"/>
  <c r="AB25" i="1"/>
  <c r="AC25" i="1" s="1"/>
  <c r="AA25" i="1"/>
  <c r="P25" i="1"/>
  <c r="N25" i="1" s="1"/>
  <c r="Q25" i="1" s="1"/>
  <c r="K25" i="1" s="1"/>
  <c r="L25" i="1" s="1"/>
  <c r="U21" i="1"/>
  <c r="Y21" i="1" s="1"/>
  <c r="AB21" i="1"/>
  <c r="AA21" i="1"/>
  <c r="U22" i="1"/>
  <c r="Y22" i="1" s="1"/>
  <c r="AB22" i="1"/>
  <c r="AA22" i="1"/>
  <c r="P27" i="1"/>
  <c r="N27" i="1" s="1"/>
  <c r="Q27" i="1" s="1"/>
  <c r="K27" i="1" s="1"/>
  <c r="L27" i="1" s="1"/>
  <c r="U26" i="1"/>
  <c r="Y26" i="1" s="1"/>
  <c r="AB26" i="1"/>
  <c r="AA26" i="1"/>
  <c r="U17" i="1"/>
  <c r="Y17" i="1" s="1"/>
  <c r="AA17" i="1"/>
  <c r="AB17" i="1"/>
  <c r="AC17" i="1" s="1"/>
  <c r="AA18" i="1"/>
  <c r="U18" i="1"/>
  <c r="Y18" i="1" s="1"/>
  <c r="AB18" i="1"/>
  <c r="P18" i="1"/>
  <c r="N18" i="1" s="1"/>
  <c r="Q18" i="1" s="1"/>
  <c r="K18" i="1" s="1"/>
  <c r="L18" i="1" s="1"/>
  <c r="AC21" i="1" l="1"/>
  <c r="AC26" i="1"/>
  <c r="AC18" i="1"/>
  <c r="AC27" i="1"/>
  <c r="AC22" i="1"/>
  <c r="AC24" i="1"/>
</calcChain>
</file>

<file path=xl/sharedStrings.xml><?xml version="1.0" encoding="utf-8"?>
<sst xmlns="http://schemas.openxmlformats.org/spreadsheetml/2006/main" count="1991" uniqueCount="411">
  <si>
    <t>File opened</t>
  </si>
  <si>
    <t>2019-08-24 13:20:34</t>
  </si>
  <si>
    <t>Console s/n</t>
  </si>
  <si>
    <t>68C-831448</t>
  </si>
  <si>
    <t>Console ver</t>
  </si>
  <si>
    <t>Bluestem v.1.3.17</t>
  </si>
  <si>
    <t>Scripts ver</t>
  </si>
  <si>
    <t>2018.12  1.3.16, Nov 2018</t>
  </si>
  <si>
    <t>Head s/n</t>
  </si>
  <si>
    <t>68H-581448</t>
  </si>
  <si>
    <t>Head ver</t>
  </si>
  <si>
    <t>1.3.1</t>
  </si>
  <si>
    <t>Head cal</t>
  </si>
  <si>
    <t>{"co2aspan2a": "0.300565", "chamberpressurezero": "2.62898", "flowmeterzero": "1.01484", "co2azero": "0.936047", "co2aspan2": "-0.0275709", "h2obspan2": "0", "co2aspan1": "1.00019", "co2bzero": "1.08871", "h2oaspanconc1": "12.25", "tazero": "-0.075655", "co2aspanconc1": "2500", "co2bspan2b": "0.290353", "co2bspan1": "1.00063", "h2oazero": "0.99813", "h2oaspan2": "0", "flowazero": "0.30339", "h2obzero": "1.01301", "h2obspan2a": "-0.0693626", "co2aspan2b": "0.298132", "tbzero": "-0.00914764", "flowbzero": "0.2519", "h2oaspan1": "1.00284", "ssa_ref": "27614.2", "co2bspan2a": "0.292725", "h2oaspanconc2": "0", "co2bspanconc2": "296.4", "h2oaspan2b": "0.0689295", "h2obspan1": "1", "co2bspanconc1": "2500", "co2bspan2": "-0.029811", "h2obspan2b": "0.0966582", "h2oaspan2a": "0.0687344", "oxygen": "21", "co2aspanconc2": "296.4", "h2obspanconc1": "20", "ssb_ref": "33378.8", "h2obspanconc2": "0"}</t>
  </si>
  <si>
    <t>Chamber type</t>
  </si>
  <si>
    <t>6800-01A</t>
  </si>
  <si>
    <t>Chamber s/n</t>
  </si>
  <si>
    <t>MPF-651357</t>
  </si>
  <si>
    <t>Chamber rev</t>
  </si>
  <si>
    <t>0</t>
  </si>
  <si>
    <t>Chamber cal</t>
  </si>
  <si>
    <t>Fluorometer</t>
  </si>
  <si>
    <t>Flr. Version</t>
  </si>
  <si>
    <t>13:20:34</t>
  </si>
  <si>
    <t>Stability Definition:	A (GasEx): Slp&lt;0.3 Std&lt;1 Per=15	gsw (GasEx): Slp&lt;0.1 Std&lt;1 Per=15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</si>
  <si>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</si>
  <si>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</si>
  <si>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</si>
  <si>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</si>
  <si>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</si>
  <si>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</si>
  <si>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</si>
  <si>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</si>
  <si>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</si>
  <si>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</si>
  <si>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</si>
  <si>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</si>
  <si>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</si>
  <si>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</si>
  <si>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</si>
  <si>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</si>
  <si>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</si>
  <si>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</si>
  <si>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</si>
  <si>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</si>
  <si>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</si>
  <si>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</si>
  <si>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</si>
  <si>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</si>
  <si>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</si>
  <si>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</si>
  <si>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</si>
  <si>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</si>
  <si>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</si>
  <si>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</si>
  <si>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</si>
  <si>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</si>
  <si>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</si>
  <si>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</si>
  <si>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</si>
  <si>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</si>
  <si>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</si>
  <si>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</si>
  <si>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</si>
  <si>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</si>
  <si>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</si>
  <si>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</si>
  <si>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</si>
  <si>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</si>
  <si>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1.35165 85.133 378.884 619.774 869.078 1070.71 1251.24 1400.48</t>
  </si>
  <si>
    <t>Fs_true</t>
  </si>
  <si>
    <t>0.14262 104.704 405.338 601.213 803.493 1000.56 1201.87 1401.19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</si>
  <si>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</si>
  <si>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</si>
  <si>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</si>
  <si>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</si>
  <si>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</si>
  <si>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</si>
  <si>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</si>
  <si>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</si>
  <si>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</si>
  <si>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</si>
  <si>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</si>
  <si>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</si>
  <si>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</si>
  <si>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</si>
  <si>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</si>
  <si>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</si>
  <si>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</si>
  <si>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</si>
  <si>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</si>
  <si>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</si>
  <si>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</si>
  <si>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</si>
  <si>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</si>
  <si>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</si>
  <si>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plant 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</si>
  <si>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</si>
  <si>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</si>
  <si>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</si>
  <si>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</si>
  <si>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</si>
  <si>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</si>
  <si>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</si>
  <si>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</si>
  <si>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</si>
  <si>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</si>
  <si>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</si>
  <si>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</si>
  <si>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</si>
  <si>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</si>
  <si>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</si>
  <si>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</si>
  <si>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</si>
  <si>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</si>
  <si>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</si>
  <si>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</si>
  <si>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</si>
  <si>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</si>
  <si>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</si>
  <si>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</si>
  <si>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</si>
  <si>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</si>
  <si>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</si>
  <si>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</si>
  <si>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</si>
  <si>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</si>
  <si>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</si>
  <si>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</si>
  <si>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</si>
  <si>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</si>
  <si>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</si>
  <si>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</si>
  <si>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</si>
  <si>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</si>
  <si>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</si>
  <si>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</si>
  <si>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</si>
  <si>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</si>
  <si>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</si>
  <si>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</si>
  <si>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</si>
  <si>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</si>
  <si>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</si>
  <si>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</si>
  <si>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</si>
  <si>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</si>
  <si>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</si>
  <si>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</si>
  <si>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</si>
  <si>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</si>
  <si>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</si>
  <si>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</si>
  <si>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</si>
  <si>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</si>
  <si>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</si>
  <si>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</si>
  <si>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</si>
  <si>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</si>
  <si>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</si>
  <si>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</si>
  <si>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</si>
  <si>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</si>
  <si>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</si>
  <si>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</si>
  <si>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</si>
  <si>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</si>
  <si>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</si>
  <si>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</si>
  <si>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</si>
  <si>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</si>
  <si>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</si>
  <si>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</si>
  <si>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</si>
  <si>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</si>
  <si>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</si>
  <si>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</si>
  <si>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</si>
  <si>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</si>
  <si>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</si>
  <si>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</si>
  <si>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</si>
  <si>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</si>
  <si>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</si>
  <si>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</si>
  <si>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</si>
  <si>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</si>
  <si>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</si>
  <si>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</si>
  <si>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</si>
  <si>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</si>
  <si>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</si>
  <si>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</si>
  <si>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</si>
  <si>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</si>
  <si>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</si>
  <si>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</si>
  <si>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</si>
  <si>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</si>
  <si>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</si>
  <si>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</si>
  <si>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</si>
  <si>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</si>
  <si>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</si>
  <si>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</si>
  <si>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</si>
  <si>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</si>
  <si>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</si>
  <si>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</si>
  <si>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</si>
  <si>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</si>
  <si>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</si>
  <si>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</si>
  <si>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</si>
  <si>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</si>
  <si>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</si>
  <si>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</si>
  <si>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</si>
  <si>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</si>
  <si>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</si>
  <si>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</si>
  <si>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</si>
  <si>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</si>
  <si>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</si>
  <si>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</si>
  <si>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</si>
  <si>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</si>
  <si>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</si>
  <si>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</si>
  <si>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</si>
  <si>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</si>
  <si>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</si>
  <si>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</si>
  <si>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</si>
  <si>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</si>
  <si>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</si>
  <si>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</si>
  <si>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</si>
  <si>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</si>
  <si>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</si>
  <si>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</si>
  <si>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</si>
  <si>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</si>
  <si>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</si>
  <si>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</si>
  <si>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</si>
  <si>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</si>
  <si>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</si>
  <si>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</si>
  <si>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</si>
  <si>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</si>
  <si>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</si>
  <si>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</si>
  <si>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</si>
  <si>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</si>
  <si>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</si>
  <si>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</si>
  <si>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</si>
  <si>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</si>
  <si>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</si>
  <si>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</si>
  <si>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</si>
  <si>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</si>
  <si>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</si>
  <si>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</si>
  <si>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</si>
  <si>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</si>
  <si>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</si>
  <si>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</si>
  <si>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</si>
  <si>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</si>
  <si>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</si>
  <si>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</si>
  <si>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</si>
  <si>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</si>
  <si>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</si>
  <si>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AccCO2_soda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</si>
  <si>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</si>
  <si>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</si>
  <si>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</si>
  <si>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</si>
  <si>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</si>
  <si>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</si>
  <si>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</si>
  <si>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</si>
  <si>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</si>
  <si>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</si>
  <si>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</si>
  <si>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</si>
  <si>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</si>
  <si>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</si>
  <si>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</si>
  <si>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</si>
  <si>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</si>
  <si>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</si>
  <si>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</si>
  <si>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</si>
  <si>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</si>
  <si>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</si>
  <si>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</si>
  <si>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</si>
  <si>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</si>
  <si>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</si>
  <si>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</si>
  <si>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</si>
  <si>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</si>
  <si>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</si>
  <si>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</si>
  <si>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</si>
  <si>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</si>
  <si>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</si>
  <si>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</si>
  <si>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</si>
  <si>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</si>
  <si>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</si>
  <si>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</si>
  <si>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</si>
  <si>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</si>
  <si>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</si>
  <si>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</si>
  <si>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</si>
  <si>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</si>
  <si>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</si>
  <si>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</si>
  <si>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</si>
  <si>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</si>
  <si>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</si>
  <si>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</si>
  <si>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</si>
  <si>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</si>
  <si>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</si>
  <si>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</si>
  <si>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</si>
  <si>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</si>
  <si>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</si>
  <si>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</si>
  <si>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</si>
  <si>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</si>
  <si>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</si>
  <si>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</si>
  <si>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</si>
  <si>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hrs</t>
  </si>
  <si>
    <t>mg</t>
  </si>
  <si>
    <t>20190825 13:31:27</t>
  </si>
  <si>
    <t>13:31:27</t>
  </si>
  <si>
    <t>MPF-8459-20190825-13_32_12</t>
  </si>
  <si>
    <t>DARK-8460-20190825-13_32_14</t>
  </si>
  <si>
    <t>-</t>
  </si>
  <si>
    <t>0: Broadleaf</t>
  </si>
  <si>
    <t>13:30:59</t>
  </si>
  <si>
    <t>2/2</t>
  </si>
  <si>
    <t>5</t>
  </si>
  <si>
    <t>11111111</t>
  </si>
  <si>
    <t>oooooooo</t>
  </si>
  <si>
    <t>off</t>
  </si>
  <si>
    <t>20190825 13:33:28</t>
  </si>
  <si>
    <t>13:33:28</t>
  </si>
  <si>
    <t>MPF-8461-20190825-13_34_12</t>
  </si>
  <si>
    <t>DARK-8462-20190825-13_34_14</t>
  </si>
  <si>
    <t>13:32:33</t>
  </si>
  <si>
    <t>1/2</t>
  </si>
  <si>
    <t>20190825 13:35:28</t>
  </si>
  <si>
    <t>13:35:28</t>
  </si>
  <si>
    <t>MPF-8463-20190825-13_36_13</t>
  </si>
  <si>
    <t>DARK-8464-20190825-13_36_14</t>
  </si>
  <si>
    <t>13:34:55</t>
  </si>
  <si>
    <t>20190825 13:37:29</t>
  </si>
  <si>
    <t>13:37:29</t>
  </si>
  <si>
    <t>MPF-8465-20190825-13_38_13</t>
  </si>
  <si>
    <t>DARK-8466-20190825-13_38_15</t>
  </si>
  <si>
    <t>13:37:56</t>
  </si>
  <si>
    <t>20190825 13:39:53</t>
  </si>
  <si>
    <t>13:39:53</t>
  </si>
  <si>
    <t>MPF-8467-20190825-13_40_37</t>
  </si>
  <si>
    <t>DARK-8468-20190825-13_40_39</t>
  </si>
  <si>
    <t>13:39:22</t>
  </si>
  <si>
    <t>20190825 13:41:53</t>
  </si>
  <si>
    <t>13:41:53</t>
  </si>
  <si>
    <t>MPF-8469-20190825-13_42_38</t>
  </si>
  <si>
    <t>DARK-8470-20190825-13_42_40</t>
  </si>
  <si>
    <t>13:42:24</t>
  </si>
  <si>
    <t>20190825 13:43:59</t>
  </si>
  <si>
    <t>13:43:59</t>
  </si>
  <si>
    <t>MPF-8471-20190825-13_44_44</t>
  </si>
  <si>
    <t>DARK-8472-20190825-13_44_46</t>
  </si>
  <si>
    <t>13:43:27</t>
  </si>
  <si>
    <t>20190825 13:45:48</t>
  </si>
  <si>
    <t>13:45:48</t>
  </si>
  <si>
    <t>MPF-8473-20190825-13_46_33</t>
  </si>
  <si>
    <t>DARK-8474-20190825-13_46_34</t>
  </si>
  <si>
    <t>13:45:14</t>
  </si>
  <si>
    <t>20190825 13:47:29</t>
  </si>
  <si>
    <t>13:47:29</t>
  </si>
  <si>
    <t>MPF-8475-20190825-13_48_13</t>
  </si>
  <si>
    <t>DARK-8476-20190825-13_48_15</t>
  </si>
  <si>
    <t>13:46:54</t>
  </si>
  <si>
    <t>20190825 13:49:11</t>
  </si>
  <si>
    <t>13:49:11</t>
  </si>
  <si>
    <t>MPF-8477-20190825-13_49_56</t>
  </si>
  <si>
    <t>DARK-8478-20190825-13_49_58</t>
  </si>
  <si>
    <t>13:48:36</t>
  </si>
  <si>
    <t>20190825 13:50:51</t>
  </si>
  <si>
    <t>13:50:51</t>
  </si>
  <si>
    <t>MPF-8479-20190825-13_51_36</t>
  </si>
  <si>
    <t>DARK-8480-20190825-13_51_38</t>
  </si>
  <si>
    <t>13:51:19</t>
  </si>
  <si>
    <t>20190825 13:53:02</t>
  </si>
  <si>
    <t>13:53:02</t>
  </si>
  <si>
    <t>MPF-8481-20190825-13_53_47</t>
  </si>
  <si>
    <t>DARK-8482-20190825-13_53_49</t>
  </si>
  <si>
    <t>13:52:32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</si>
</sst>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28.571956786401145</c:v>
                </c:pt>
                <c:pt idx="1">
                  <c:v>25.061775879899674</c:v>
                </c:pt>
                <c:pt idx="2">
                  <c:v>21.501498248099224</c:v>
                </c:pt>
                <c:pt idx="3">
                  <c:v>12.918424184215471</c:v>
                </c:pt>
                <c:pt idx="4">
                  <c:v>0.54490418032279742</c:v>
                </c:pt>
                <c:pt idx="5">
                  <c:v>29.498221369575372</c:v>
                </c:pt>
                <c:pt idx="6">
                  <c:v>30.625665259855754</c:v>
                </c:pt>
                <c:pt idx="7">
                  <c:v>31.287480141270819</c:v>
                </c:pt>
                <c:pt idx="8">
                  <c:v>31.777357071550231</c:v>
                </c:pt>
                <c:pt idx="9">
                  <c:v>32.277709312463166</c:v>
                </c:pt>
                <c:pt idx="10">
                  <c:v>32.410133814130674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80.974749686704854</c:v>
                </c:pt>
                <c:pt idx="1">
                  <c:v>59.803896721843927</c:v>
                </c:pt>
                <c:pt idx="2">
                  <c:v>44.266476482944952</c:v>
                </c:pt>
                <c:pt idx="3">
                  <c:v>17.61299548655029</c:v>
                </c:pt>
                <c:pt idx="4">
                  <c:v>-3.1910820737909771</c:v>
                </c:pt>
                <c:pt idx="5">
                  <c:v>215.05085997618417</c:v>
                </c:pt>
                <c:pt idx="6">
                  <c:v>291.57467902141218</c:v>
                </c:pt>
                <c:pt idx="7">
                  <c:v>370.94299266046596</c:v>
                </c:pt>
                <c:pt idx="8">
                  <c:v>446.50411972020123</c:v>
                </c:pt>
                <c:pt idx="9">
                  <c:v>508.43432635184661</c:v>
                </c:pt>
                <c:pt idx="10">
                  <c:v>666.0152884092621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D-40D9-BFCA-72303EBC6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189400"/>
        <c:axId val="417189728"/>
      </c:scatterChart>
      <c:valAx>
        <c:axId val="41718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89728"/>
        <c:crosses val="autoZero"/>
        <c:crossBetween val="midCat"/>
      </c:valAx>
      <c:valAx>
        <c:axId val="4171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8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1</xdr:row>
      <xdr:rowOff>80962</xdr:rowOff>
    </xdr:from>
    <xdr:to>
      <xdr:col>20</xdr:col>
      <xdr:colOff>504825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8CC77-D12A-490A-A402-693AF30FD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X27"/>
  <sheetViews>
    <sheetView tabSelected="1" workbookViewId="0">
      <selection activeCell="A22" sqref="A22:XFD22"/>
    </sheetView>
  </sheetViews>
  <sheetFormatPr defaultRowHeight="15" x14ac:dyDescent="0.25"/>
  <sheetData>
    <row r="2" spans="1:232" x14ac:dyDescent="0.25">
      <c r="A2" t="s">
        <v>25</v>
      </c>
      <c r="B2" t="s">
        <v>26</v>
      </c>
      <c r="C2" t="s">
        <v>28</v>
      </c>
      <c r="D2" t="s">
        <v>29</v>
      </c>
    </row>
    <row r="3" spans="1:232" x14ac:dyDescent="0.25">
      <c r="B3" t="s">
        <v>27</v>
      </c>
      <c r="C3">
        <v>21</v>
      </c>
      <c r="D3" t="s">
        <v>30</v>
      </c>
    </row>
    <row r="4" spans="1:232" x14ac:dyDescent="0.25">
      <c r="A4" t="s">
        <v>31</v>
      </c>
      <c r="B4" t="s">
        <v>32</v>
      </c>
    </row>
    <row r="5" spans="1:232" x14ac:dyDescent="0.25">
      <c r="B5">
        <v>2</v>
      </c>
    </row>
    <row r="6" spans="1:232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232" x14ac:dyDescent="0.25">
      <c r="B7">
        <v>0</v>
      </c>
      <c r="C7">
        <v>1</v>
      </c>
      <c r="D7">
        <v>0</v>
      </c>
      <c r="E7">
        <v>0</v>
      </c>
    </row>
    <row r="8" spans="1:232" x14ac:dyDescent="0.25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232" x14ac:dyDescent="0.25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2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232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2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232" x14ac:dyDescent="0.25">
      <c r="B13">
        <v>-6276</v>
      </c>
      <c r="C13">
        <v>6.6</v>
      </c>
      <c r="D13">
        <v>1.7090000000000001E-5</v>
      </c>
      <c r="E13">
        <v>3.11</v>
      </c>
      <c r="F13" t="s">
        <v>69</v>
      </c>
      <c r="G13" t="s">
        <v>71</v>
      </c>
      <c r="H13">
        <v>0</v>
      </c>
    </row>
    <row r="14" spans="1:232" x14ac:dyDescent="0.25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79</v>
      </c>
      <c r="CB14" t="s">
        <v>80</v>
      </c>
      <c r="CC14" t="s">
        <v>80</v>
      </c>
      <c r="CD14" t="s">
        <v>80</v>
      </c>
      <c r="CE14" t="s">
        <v>80</v>
      </c>
      <c r="CF14" t="s">
        <v>31</v>
      </c>
      <c r="CG14" t="s">
        <v>31</v>
      </c>
      <c r="CH14" t="s">
        <v>31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85</v>
      </c>
      <c r="EH14" t="s">
        <v>85</v>
      </c>
      <c r="EI14" t="s">
        <v>85</v>
      </c>
      <c r="EJ14" t="s">
        <v>85</v>
      </c>
      <c r="EK14" t="s">
        <v>85</v>
      </c>
      <c r="EL14" t="s">
        <v>85</v>
      </c>
      <c r="EM14" t="s">
        <v>85</v>
      </c>
      <c r="EN14" t="s">
        <v>85</v>
      </c>
      <c r="EO14" t="s">
        <v>85</v>
      </c>
      <c r="EP14" t="s">
        <v>86</v>
      </c>
      <c r="EQ14" t="s">
        <v>86</v>
      </c>
      <c r="ER14" t="s">
        <v>86</v>
      </c>
      <c r="ES14" t="s">
        <v>86</v>
      </c>
      <c r="ET14" t="s">
        <v>86</v>
      </c>
      <c r="EU14" t="s">
        <v>86</v>
      </c>
      <c r="EV14" t="s">
        <v>86</v>
      </c>
      <c r="EW14" t="s">
        <v>86</v>
      </c>
      <c r="EX14" t="s">
        <v>86</v>
      </c>
      <c r="EY14" t="s">
        <v>86</v>
      </c>
      <c r="EZ14" t="s">
        <v>86</v>
      </c>
      <c r="FA14" t="s">
        <v>87</v>
      </c>
      <c r="FB14" t="s">
        <v>87</v>
      </c>
      <c r="FC14" t="s">
        <v>87</v>
      </c>
      <c r="FD14" t="s">
        <v>87</v>
      </c>
      <c r="FE14" t="s">
        <v>87</v>
      </c>
      <c r="FF14" t="s">
        <v>87</v>
      </c>
      <c r="FG14" t="s">
        <v>87</v>
      </c>
      <c r="FH14" t="s">
        <v>87</v>
      </c>
      <c r="FI14" t="s">
        <v>87</v>
      </c>
      <c r="FJ14" t="s">
        <v>87</v>
      </c>
      <c r="FK14" t="s">
        <v>87</v>
      </c>
      <c r="FL14" t="s">
        <v>87</v>
      </c>
      <c r="FM14" t="s">
        <v>87</v>
      </c>
      <c r="FN14" t="s">
        <v>87</v>
      </c>
      <c r="FO14" t="s">
        <v>87</v>
      </c>
      <c r="FP14" t="s">
        <v>87</v>
      </c>
      <c r="FQ14" t="s">
        <v>87</v>
      </c>
      <c r="FR14" t="s">
        <v>87</v>
      </c>
      <c r="FS14" t="s">
        <v>88</v>
      </c>
      <c r="FT14" t="s">
        <v>88</v>
      </c>
      <c r="FU14" t="s">
        <v>88</v>
      </c>
      <c r="FV14" t="s">
        <v>88</v>
      </c>
      <c r="FW14" t="s">
        <v>88</v>
      </c>
      <c r="FX14" t="s">
        <v>88</v>
      </c>
      <c r="FY14" t="s">
        <v>88</v>
      </c>
      <c r="FZ14" t="s">
        <v>88</v>
      </c>
      <c r="GA14" t="s">
        <v>88</v>
      </c>
      <c r="GB14" t="s">
        <v>88</v>
      </c>
      <c r="GC14" t="s">
        <v>88</v>
      </c>
      <c r="GD14" t="s">
        <v>88</v>
      </c>
      <c r="GE14" t="s">
        <v>88</v>
      </c>
      <c r="GF14" t="s">
        <v>88</v>
      </c>
      <c r="GG14" t="s">
        <v>88</v>
      </c>
      <c r="GH14" t="s">
        <v>88</v>
      </c>
      <c r="GI14" t="s">
        <v>88</v>
      </c>
      <c r="GJ14" t="s">
        <v>88</v>
      </c>
      <c r="GK14" t="s">
        <v>88</v>
      </c>
      <c r="GL14" t="s">
        <v>89</v>
      </c>
      <c r="GM14" t="s">
        <v>89</v>
      </c>
      <c r="GN14" t="s">
        <v>89</v>
      </c>
      <c r="GO14" t="s">
        <v>89</v>
      </c>
      <c r="GP14" t="s">
        <v>89</v>
      </c>
      <c r="GQ14" t="s">
        <v>89</v>
      </c>
      <c r="GR14" t="s">
        <v>89</v>
      </c>
      <c r="GS14" t="s">
        <v>89</v>
      </c>
      <c r="GT14" t="s">
        <v>89</v>
      </c>
      <c r="GU14" t="s">
        <v>89</v>
      </c>
      <c r="GV14" t="s">
        <v>89</v>
      </c>
      <c r="GW14" t="s">
        <v>89</v>
      </c>
      <c r="GX14" t="s">
        <v>89</v>
      </c>
      <c r="GY14" t="s">
        <v>89</v>
      </c>
      <c r="GZ14" t="s">
        <v>89</v>
      </c>
      <c r="HA14" t="s">
        <v>89</v>
      </c>
      <c r="HB14" t="s">
        <v>89</v>
      </c>
      <c r="HC14" t="s">
        <v>89</v>
      </c>
      <c r="HD14" t="s">
        <v>89</v>
      </c>
      <c r="HE14" t="s">
        <v>90</v>
      </c>
      <c r="HF14" t="s">
        <v>90</v>
      </c>
      <c r="HG14" t="s">
        <v>90</v>
      </c>
      <c r="HH14" t="s">
        <v>90</v>
      </c>
      <c r="HI14" t="s">
        <v>90</v>
      </c>
      <c r="HJ14" t="s">
        <v>90</v>
      </c>
      <c r="HK14" t="s">
        <v>90</v>
      </c>
      <c r="HL14" t="s">
        <v>90</v>
      </c>
      <c r="HM14" t="s">
        <v>90</v>
      </c>
      <c r="HN14" t="s">
        <v>90</v>
      </c>
      <c r="HO14" t="s">
        <v>90</v>
      </c>
      <c r="HP14" t="s">
        <v>90</v>
      </c>
      <c r="HQ14" t="s">
        <v>90</v>
      </c>
      <c r="HR14" t="s">
        <v>90</v>
      </c>
      <c r="HS14" t="s">
        <v>90</v>
      </c>
      <c r="HT14" t="s">
        <v>90</v>
      </c>
      <c r="HU14" t="s">
        <v>90</v>
      </c>
      <c r="HV14" t="s">
        <v>90</v>
      </c>
      <c r="HW14" t="s">
        <v>90</v>
      </c>
      <c r="HX14" t="s">
        <v>90</v>
      </c>
    </row>
    <row r="15" spans="1:232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  <c r="W15" t="s">
        <v>113</v>
      </c>
      <c r="X15" t="s">
        <v>114</v>
      </c>
      <c r="Y15" t="s">
        <v>115</v>
      </c>
      <c r="Z15" t="s">
        <v>116</v>
      </c>
      <c r="AA15" t="s">
        <v>117</v>
      </c>
      <c r="AB15" t="s">
        <v>118</v>
      </c>
      <c r="AC15" t="s">
        <v>119</v>
      </c>
      <c r="AD15" t="s">
        <v>120</v>
      </c>
      <c r="AE15" t="s">
        <v>121</v>
      </c>
      <c r="AF15" t="s">
        <v>122</v>
      </c>
      <c r="AG15" t="s">
        <v>76</v>
      </c>
      <c r="AH15" t="s">
        <v>123</v>
      </c>
      <c r="AI15" t="s">
        <v>124</v>
      </c>
      <c r="AJ15" t="s">
        <v>125</v>
      </c>
      <c r="AK15" t="s">
        <v>126</v>
      </c>
      <c r="AL15" t="s">
        <v>127</v>
      </c>
      <c r="AM15" t="s">
        <v>128</v>
      </c>
      <c r="AN15" t="s">
        <v>129</v>
      </c>
      <c r="AO15" t="s">
        <v>130</v>
      </c>
      <c r="AP15" t="s">
        <v>131</v>
      </c>
      <c r="AQ15" t="s">
        <v>132</v>
      </c>
      <c r="AR15" t="s">
        <v>133</v>
      </c>
      <c r="AS15" t="s">
        <v>134</v>
      </c>
      <c r="AT15" t="s">
        <v>135</v>
      </c>
      <c r="AU15" t="s">
        <v>136</v>
      </c>
      <c r="AV15" t="s">
        <v>137</v>
      </c>
      <c r="AW15" t="s">
        <v>138</v>
      </c>
      <c r="AX15" t="s">
        <v>139</v>
      </c>
      <c r="AY15" t="s">
        <v>140</v>
      </c>
      <c r="AZ15" t="s">
        <v>141</v>
      </c>
      <c r="BA15" t="s">
        <v>142</v>
      </c>
      <c r="BB15" t="s">
        <v>143</v>
      </c>
      <c r="BC15" t="s">
        <v>144</v>
      </c>
      <c r="BD15" t="s">
        <v>145</v>
      </c>
      <c r="BE15" t="s">
        <v>146</v>
      </c>
      <c r="BF15" t="s">
        <v>147</v>
      </c>
      <c r="BG15" t="s">
        <v>148</v>
      </c>
      <c r="BH15" t="s">
        <v>149</v>
      </c>
      <c r="BI15" t="s">
        <v>150</v>
      </c>
      <c r="BJ15" t="s">
        <v>151</v>
      </c>
      <c r="BK15" t="s">
        <v>152</v>
      </c>
      <c r="BL15" t="s">
        <v>153</v>
      </c>
      <c r="BM15" t="s">
        <v>154</v>
      </c>
      <c r="BN15" t="s">
        <v>155</v>
      </c>
      <c r="BO15" t="s">
        <v>156</v>
      </c>
      <c r="BP15" t="s">
        <v>157</v>
      </c>
      <c r="BQ15" t="s">
        <v>158</v>
      </c>
      <c r="BR15" t="s">
        <v>151</v>
      </c>
      <c r="BS15" t="s">
        <v>159</v>
      </c>
      <c r="BT15" t="s">
        <v>128</v>
      </c>
      <c r="BU15" t="s">
        <v>160</v>
      </c>
      <c r="BV15" t="s">
        <v>161</v>
      </c>
      <c r="BW15" t="s">
        <v>162</v>
      </c>
      <c r="BX15" t="s">
        <v>163</v>
      </c>
      <c r="BY15" t="s">
        <v>164</v>
      </c>
      <c r="BZ15" t="s">
        <v>165</v>
      </c>
      <c r="CA15" t="s">
        <v>166</v>
      </c>
      <c r="CB15" t="s">
        <v>167</v>
      </c>
      <c r="CC15" t="s">
        <v>168</v>
      </c>
      <c r="CD15" t="s">
        <v>169</v>
      </c>
      <c r="CE15" t="s">
        <v>170</v>
      </c>
      <c r="CF15" t="s">
        <v>171</v>
      </c>
      <c r="CG15" t="s">
        <v>172</v>
      </c>
      <c r="CH15" t="s">
        <v>173</v>
      </c>
      <c r="CI15" t="s">
        <v>97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197</v>
      </c>
      <c r="DH15" t="s">
        <v>198</v>
      </c>
      <c r="DI15" t="s">
        <v>199</v>
      </c>
      <c r="DJ15" t="s">
        <v>200</v>
      </c>
      <c r="DK15" t="s">
        <v>201</v>
      </c>
      <c r="DL15" t="s">
        <v>202</v>
      </c>
      <c r="DM15" t="s">
        <v>203</v>
      </c>
      <c r="DN15" t="s">
        <v>204</v>
      </c>
      <c r="DO15" t="s">
        <v>205</v>
      </c>
      <c r="DP15" t="s">
        <v>206</v>
      </c>
      <c r="DQ15" t="s">
        <v>207</v>
      </c>
      <c r="DR15" t="s">
        <v>208</v>
      </c>
      <c r="DS15" t="s">
        <v>209</v>
      </c>
      <c r="DT15" t="s">
        <v>210</v>
      </c>
      <c r="DU15" t="s">
        <v>211</v>
      </c>
      <c r="DV15" t="s">
        <v>212</v>
      </c>
      <c r="DW15" t="s">
        <v>213</v>
      </c>
      <c r="DX15" t="s">
        <v>214</v>
      </c>
      <c r="DY15" t="s">
        <v>215</v>
      </c>
      <c r="DZ15" t="s">
        <v>216</v>
      </c>
      <c r="EA15" t="s">
        <v>217</v>
      </c>
      <c r="EB15" t="s">
        <v>218</v>
      </c>
      <c r="EC15" t="s">
        <v>219</v>
      </c>
      <c r="ED15" t="s">
        <v>220</v>
      </c>
      <c r="EE15" t="s">
        <v>221</v>
      </c>
      <c r="EF15" t="s">
        <v>222</v>
      </c>
      <c r="EG15" t="s">
        <v>92</v>
      </c>
      <c r="EH15" t="s">
        <v>95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  <c r="FN15" t="s">
        <v>254</v>
      </c>
      <c r="FO15" t="s">
        <v>255</v>
      </c>
      <c r="FP15" t="s">
        <v>256</v>
      </c>
      <c r="FQ15" t="s">
        <v>257</v>
      </c>
      <c r="FR15" t="s">
        <v>258</v>
      </c>
      <c r="FS15" t="s">
        <v>259</v>
      </c>
      <c r="FT15" t="s">
        <v>260</v>
      </c>
      <c r="FU15" t="s">
        <v>261</v>
      </c>
      <c r="FV15" t="s">
        <v>262</v>
      </c>
      <c r="FW15" t="s">
        <v>263</v>
      </c>
      <c r="FX15" t="s">
        <v>264</v>
      </c>
      <c r="FY15" t="s">
        <v>265</v>
      </c>
      <c r="FZ15" t="s">
        <v>266</v>
      </c>
      <c r="GA15" t="s">
        <v>267</v>
      </c>
      <c r="GB15" t="s">
        <v>268</v>
      </c>
      <c r="GC15" t="s">
        <v>269</v>
      </c>
      <c r="GD15" t="s">
        <v>270</v>
      </c>
      <c r="GE15" t="s">
        <v>271</v>
      </c>
      <c r="GF15" t="s">
        <v>272</v>
      </c>
      <c r="GG15" t="s">
        <v>273</v>
      </c>
      <c r="GH15" t="s">
        <v>274</v>
      </c>
      <c r="GI15" t="s">
        <v>275</v>
      </c>
      <c r="GJ15" t="s">
        <v>276</v>
      </c>
      <c r="GK15" t="s">
        <v>277</v>
      </c>
      <c r="GL15" t="s">
        <v>278</v>
      </c>
      <c r="GM15" t="s">
        <v>279</v>
      </c>
      <c r="GN15" t="s">
        <v>280</v>
      </c>
      <c r="GO15" t="s">
        <v>281</v>
      </c>
      <c r="GP15" t="s">
        <v>282</v>
      </c>
      <c r="GQ15" t="s">
        <v>283</v>
      </c>
      <c r="GR15" t="s">
        <v>284</v>
      </c>
      <c r="GS15" t="s">
        <v>285</v>
      </c>
      <c r="GT15" t="s">
        <v>286</v>
      </c>
      <c r="GU15" t="s">
        <v>287</v>
      </c>
      <c r="GV15" t="s">
        <v>288</v>
      </c>
      <c r="GW15" t="s">
        <v>289</v>
      </c>
      <c r="GX15" t="s">
        <v>290</v>
      </c>
      <c r="GY15" t="s">
        <v>291</v>
      </c>
      <c r="GZ15" t="s">
        <v>292</v>
      </c>
      <c r="HA15" t="s">
        <v>293</v>
      </c>
      <c r="HB15" t="s">
        <v>294</v>
      </c>
      <c r="HC15" t="s">
        <v>295</v>
      </c>
      <c r="HD15" t="s">
        <v>296</v>
      </c>
      <c r="HE15" t="s">
        <v>297</v>
      </c>
      <c r="HF15" t="s">
        <v>298</v>
      </c>
      <c r="HG15" t="s">
        <v>299</v>
      </c>
      <c r="HH15" t="s">
        <v>300</v>
      </c>
      <c r="HI15" t="s">
        <v>301</v>
      </c>
      <c r="HJ15" t="s">
        <v>302</v>
      </c>
      <c r="HK15" t="s">
        <v>303</v>
      </c>
      <c r="HL15" t="s">
        <v>304</v>
      </c>
      <c r="HM15" t="s">
        <v>305</v>
      </c>
      <c r="HN15" t="s">
        <v>306</v>
      </c>
      <c r="HO15" t="s">
        <v>307</v>
      </c>
      <c r="HP15" t="s">
        <v>308</v>
      </c>
      <c r="HQ15" t="s">
        <v>309</v>
      </c>
      <c r="HR15" t="s">
        <v>310</v>
      </c>
      <c r="HS15" t="s">
        <v>311</v>
      </c>
      <c r="HT15" t="s">
        <v>312</v>
      </c>
      <c r="HU15" t="s">
        <v>313</v>
      </c>
      <c r="HV15" t="s">
        <v>314</v>
      </c>
      <c r="HW15" t="s">
        <v>315</v>
      </c>
      <c r="HX15" t="s">
        <v>316</v>
      </c>
    </row>
    <row r="16" spans="1:232" x14ac:dyDescent="0.25">
      <c r="B16" t="s">
        <v>317</v>
      </c>
      <c r="C16" t="s">
        <v>317</v>
      </c>
      <c r="G16" t="s">
        <v>317</v>
      </c>
      <c r="H16" t="s">
        <v>318</v>
      </c>
      <c r="I16" t="s">
        <v>319</v>
      </c>
      <c r="J16" t="s">
        <v>320</v>
      </c>
      <c r="K16" t="s">
        <v>320</v>
      </c>
      <c r="L16" t="s">
        <v>179</v>
      </c>
      <c r="M16" t="s">
        <v>179</v>
      </c>
      <c r="N16" t="s">
        <v>318</v>
      </c>
      <c r="O16" t="s">
        <v>318</v>
      </c>
      <c r="P16" t="s">
        <v>318</v>
      </c>
      <c r="Q16" t="s">
        <v>318</v>
      </c>
      <c r="R16" t="s">
        <v>321</v>
      </c>
      <c r="S16" t="s">
        <v>322</v>
      </c>
      <c r="T16" t="s">
        <v>322</v>
      </c>
      <c r="U16" t="s">
        <v>323</v>
      </c>
      <c r="V16" t="s">
        <v>324</v>
      </c>
      <c r="W16" t="s">
        <v>323</v>
      </c>
      <c r="X16" t="s">
        <v>323</v>
      </c>
      <c r="Y16" t="s">
        <v>323</v>
      </c>
      <c r="Z16" t="s">
        <v>321</v>
      </c>
      <c r="AA16" t="s">
        <v>321</v>
      </c>
      <c r="AB16" t="s">
        <v>321</v>
      </c>
      <c r="AC16" t="s">
        <v>321</v>
      </c>
      <c r="AG16" t="s">
        <v>325</v>
      </c>
      <c r="AH16" t="s">
        <v>324</v>
      </c>
      <c r="AJ16" t="s">
        <v>324</v>
      </c>
      <c r="AK16" t="s">
        <v>325</v>
      </c>
      <c r="AQ16" t="s">
        <v>319</v>
      </c>
      <c r="AW16" t="s">
        <v>319</v>
      </c>
      <c r="AX16" t="s">
        <v>319</v>
      </c>
      <c r="AY16" t="s">
        <v>319</v>
      </c>
      <c r="BA16" t="s">
        <v>326</v>
      </c>
      <c r="BK16" t="s">
        <v>327</v>
      </c>
      <c r="BL16" t="s">
        <v>327</v>
      </c>
      <c r="BM16" t="s">
        <v>327</v>
      </c>
      <c r="BN16" t="s">
        <v>319</v>
      </c>
      <c r="BP16" t="s">
        <v>328</v>
      </c>
      <c r="BS16" t="s">
        <v>327</v>
      </c>
      <c r="BX16" t="s">
        <v>317</v>
      </c>
      <c r="BY16" t="s">
        <v>317</v>
      </c>
      <c r="BZ16" t="s">
        <v>317</v>
      </c>
      <c r="CA16" t="s">
        <v>317</v>
      </c>
      <c r="CB16" t="s">
        <v>319</v>
      </c>
      <c r="CC16" t="s">
        <v>319</v>
      </c>
      <c r="CE16" t="s">
        <v>329</v>
      </c>
      <c r="CF16" t="s">
        <v>330</v>
      </c>
      <c r="CI16" t="s">
        <v>317</v>
      </c>
      <c r="CJ16" t="s">
        <v>320</v>
      </c>
      <c r="CK16" t="s">
        <v>320</v>
      </c>
      <c r="CL16" t="s">
        <v>331</v>
      </c>
      <c r="CM16" t="s">
        <v>331</v>
      </c>
      <c r="CN16" t="s">
        <v>325</v>
      </c>
      <c r="CO16" t="s">
        <v>323</v>
      </c>
      <c r="CP16" t="s">
        <v>323</v>
      </c>
      <c r="CQ16" t="s">
        <v>322</v>
      </c>
      <c r="CR16" t="s">
        <v>322</v>
      </c>
      <c r="CS16" t="s">
        <v>322</v>
      </c>
      <c r="CT16" t="s">
        <v>322</v>
      </c>
      <c r="CU16" t="s">
        <v>322</v>
      </c>
      <c r="CV16" t="s">
        <v>332</v>
      </c>
      <c r="CW16" t="s">
        <v>319</v>
      </c>
      <c r="CX16" t="s">
        <v>319</v>
      </c>
      <c r="CY16" t="s">
        <v>320</v>
      </c>
      <c r="CZ16" t="s">
        <v>320</v>
      </c>
      <c r="DA16" t="s">
        <v>320</v>
      </c>
      <c r="DB16" t="s">
        <v>331</v>
      </c>
      <c r="DC16" t="s">
        <v>320</v>
      </c>
      <c r="DD16" t="s">
        <v>320</v>
      </c>
      <c r="DE16" t="s">
        <v>331</v>
      </c>
      <c r="DF16" t="s">
        <v>331</v>
      </c>
      <c r="DG16" t="s">
        <v>323</v>
      </c>
      <c r="DH16" t="s">
        <v>323</v>
      </c>
      <c r="DI16" t="s">
        <v>322</v>
      </c>
      <c r="DJ16" t="s">
        <v>322</v>
      </c>
      <c r="DK16" t="s">
        <v>319</v>
      </c>
      <c r="DP16" t="s">
        <v>319</v>
      </c>
      <c r="DS16" t="s">
        <v>322</v>
      </c>
      <c r="DT16" t="s">
        <v>322</v>
      </c>
      <c r="DU16" t="s">
        <v>322</v>
      </c>
      <c r="DV16" t="s">
        <v>322</v>
      </c>
      <c r="DW16" t="s">
        <v>322</v>
      </c>
      <c r="DX16" t="s">
        <v>319</v>
      </c>
      <c r="DY16" t="s">
        <v>319</v>
      </c>
      <c r="DZ16" t="s">
        <v>319</v>
      </c>
      <c r="EA16" t="s">
        <v>317</v>
      </c>
      <c r="EC16" t="s">
        <v>333</v>
      </c>
      <c r="ED16" t="s">
        <v>333</v>
      </c>
      <c r="EF16" t="s">
        <v>317</v>
      </c>
      <c r="EG16" t="s">
        <v>334</v>
      </c>
      <c r="EJ16" t="s">
        <v>335</v>
      </c>
      <c r="EK16" t="s">
        <v>336</v>
      </c>
      <c r="EL16" t="s">
        <v>335</v>
      </c>
      <c r="EM16" t="s">
        <v>336</v>
      </c>
      <c r="EN16" t="s">
        <v>324</v>
      </c>
      <c r="EO16" t="s">
        <v>324</v>
      </c>
      <c r="EP16" t="s">
        <v>319</v>
      </c>
      <c r="EQ16" t="s">
        <v>337</v>
      </c>
      <c r="ER16" t="s">
        <v>319</v>
      </c>
      <c r="ET16" t="s">
        <v>318</v>
      </c>
      <c r="EU16" t="s">
        <v>338</v>
      </c>
      <c r="EV16" t="s">
        <v>318</v>
      </c>
      <c r="FA16" t="s">
        <v>339</v>
      </c>
      <c r="FB16" t="s">
        <v>339</v>
      </c>
      <c r="FO16" t="s">
        <v>339</v>
      </c>
      <c r="FP16" t="s">
        <v>339</v>
      </c>
      <c r="FQ16" t="s">
        <v>340</v>
      </c>
      <c r="FR16" t="s">
        <v>340</v>
      </c>
      <c r="FS16" t="s">
        <v>322</v>
      </c>
      <c r="FT16" t="s">
        <v>322</v>
      </c>
      <c r="FU16" t="s">
        <v>324</v>
      </c>
      <c r="FV16" t="s">
        <v>322</v>
      </c>
      <c r="FW16" t="s">
        <v>331</v>
      </c>
      <c r="FX16" t="s">
        <v>324</v>
      </c>
      <c r="FY16" t="s">
        <v>324</v>
      </c>
      <c r="GA16" t="s">
        <v>339</v>
      </c>
      <c r="GB16" t="s">
        <v>339</v>
      </c>
      <c r="GC16" t="s">
        <v>339</v>
      </c>
      <c r="GD16" t="s">
        <v>339</v>
      </c>
      <c r="GE16" t="s">
        <v>339</v>
      </c>
      <c r="GF16" t="s">
        <v>339</v>
      </c>
      <c r="GG16" t="s">
        <v>339</v>
      </c>
      <c r="GH16" t="s">
        <v>341</v>
      </c>
      <c r="GI16" t="s">
        <v>342</v>
      </c>
      <c r="GJ16" t="s">
        <v>342</v>
      </c>
      <c r="GK16" t="s">
        <v>342</v>
      </c>
      <c r="GL16" t="s">
        <v>339</v>
      </c>
      <c r="GM16" t="s">
        <v>339</v>
      </c>
      <c r="GN16" t="s">
        <v>339</v>
      </c>
      <c r="GO16" t="s">
        <v>339</v>
      </c>
      <c r="GP16" t="s">
        <v>339</v>
      </c>
      <c r="GQ16" t="s">
        <v>339</v>
      </c>
      <c r="GR16" t="s">
        <v>339</v>
      </c>
      <c r="GS16" t="s">
        <v>339</v>
      </c>
      <c r="GT16" t="s">
        <v>339</v>
      </c>
      <c r="GU16" t="s">
        <v>339</v>
      </c>
      <c r="GV16" t="s">
        <v>339</v>
      </c>
      <c r="GW16" t="s">
        <v>339</v>
      </c>
      <c r="HD16" t="s">
        <v>339</v>
      </c>
      <c r="HE16" t="s">
        <v>324</v>
      </c>
      <c r="HF16" t="s">
        <v>324</v>
      </c>
      <c r="HG16" t="s">
        <v>335</v>
      </c>
      <c r="HH16" t="s">
        <v>336</v>
      </c>
      <c r="HJ16" t="s">
        <v>325</v>
      </c>
      <c r="HK16" t="s">
        <v>325</v>
      </c>
      <c r="HL16" t="s">
        <v>322</v>
      </c>
      <c r="HM16" t="s">
        <v>322</v>
      </c>
      <c r="HN16" t="s">
        <v>322</v>
      </c>
      <c r="HO16" t="s">
        <v>322</v>
      </c>
      <c r="HP16" t="s">
        <v>322</v>
      </c>
      <c r="HQ16" t="s">
        <v>324</v>
      </c>
      <c r="HR16" t="s">
        <v>324</v>
      </c>
      <c r="HS16" t="s">
        <v>324</v>
      </c>
      <c r="HT16" t="s">
        <v>322</v>
      </c>
      <c r="HU16" t="s">
        <v>320</v>
      </c>
      <c r="HV16" t="s">
        <v>331</v>
      </c>
      <c r="HW16" t="s">
        <v>324</v>
      </c>
      <c r="HX16" t="s">
        <v>324</v>
      </c>
    </row>
    <row r="17" spans="1:232" x14ac:dyDescent="0.25">
      <c r="A17">
        <v>1</v>
      </c>
      <c r="B17">
        <v>1566757887.5</v>
      </c>
      <c r="C17">
        <v>0</v>
      </c>
      <c r="D17" t="s">
        <v>343</v>
      </c>
      <c r="E17" t="s">
        <v>344</v>
      </c>
      <c r="G17">
        <v>1566757887.5</v>
      </c>
      <c r="H17">
        <f t="shared" ref="H17:H27" si="0">CN17*AI17*(CL17-CM17)/(100*CF17*(1000-AI17*CL17))</f>
        <v>2.835358697464152E-3</v>
      </c>
      <c r="I17">
        <f t="shared" ref="I17:I27" si="1">CN17*AI17*(CK17-CJ17*(1000-AI17*CM17)/(1000-AI17*CL17))/(100*CF17)</f>
        <v>28.571956786401145</v>
      </c>
      <c r="J17">
        <f t="shared" ref="J17:J27" si="2">CJ17 - IF(AI17&gt;1, I17*CF17*100/(AK17*CV17), 0)</f>
        <v>364.44900000000001</v>
      </c>
      <c r="K17">
        <f t="shared" ref="K17:K27" si="3">((Q17-H17/2)*J17-I17)/(Q17+H17/2)</f>
        <v>80.974749686704854</v>
      </c>
      <c r="L17">
        <f t="shared" ref="L17:L27" si="4">K17*(CO17+CP17)/1000</f>
        <v>8.0885165944555713</v>
      </c>
      <c r="M17">
        <f t="shared" ref="M17:M27" si="5">(CJ17 - IF(AI17&gt;1, I17*CF17*100/(AK17*CV17), 0))*(CO17+CP17)/1000</f>
        <v>36.404580387566703</v>
      </c>
      <c r="N17">
        <f t="shared" ref="N17:N27" si="6">2/((1/P17-1/O17)+SIGN(P17)*SQRT((1/P17-1/O17)*(1/P17-1/O17) + 4*CG17/((CG17+1)*(CG17+1))*(2*1/P17*1/O17-1/O17*1/O17)))</f>
        <v>0.17072376165235806</v>
      </c>
      <c r="O17">
        <f t="shared" ref="O17:O27" si="7">AF17+AE17*CF17+AD17*CF17*CF17</f>
        <v>2.2655108719109287</v>
      </c>
      <c r="P17">
        <f t="shared" ref="P17:P27" si="8">H17*(1000-(1000*0.61365*EXP(17.502*T17/(240.97+T17))/(CO17+CP17)+CL17)/2)/(1000*0.61365*EXP(17.502*T17/(240.97+T17))/(CO17+CP17)-CL17)</f>
        <v>0.16388488886364569</v>
      </c>
      <c r="Q17">
        <f t="shared" ref="Q17:Q27" si="9">1/((CG17+1)/(N17/1.6)+1/(O17/1.37)) + CG17/((CG17+1)/(N17/1.6) + CG17/(O17/1.37))</f>
        <v>0.10301967394037104</v>
      </c>
      <c r="R17">
        <f t="shared" ref="R17:R27" si="10">(CC17*CE17)</f>
        <v>321.42545857089613</v>
      </c>
      <c r="S17">
        <f t="shared" ref="S17:S27" si="11">(CQ17+(R17+2*0.95*0.0000000567*(((CQ17+$B$7)+273)^4-(CQ17+273)^4)-44100*H17)/(1.84*29.3*O17+8*0.95*0.0000000567*(CQ17+273)^3))</f>
        <v>27.604655926157214</v>
      </c>
      <c r="T17">
        <f t="shared" ref="T17:T27" si="12">($C$7*CR17+$D$7*CS17+$E$7*S17)</f>
        <v>26.907599999999999</v>
      </c>
      <c r="U17">
        <f t="shared" ref="U17:U27" si="13">0.61365*EXP(17.502*T17/(240.97+T17))</f>
        <v>3.5597819662114354</v>
      </c>
      <c r="V17">
        <f t="shared" ref="V17:V27" si="14">(W17/X17*100)</f>
        <v>55.231517739972013</v>
      </c>
      <c r="W17">
        <f t="shared" ref="W17:W27" si="15">CL17*(CO17+CP17)/1000</f>
        <v>1.87864931642859</v>
      </c>
      <c r="X17">
        <f t="shared" ref="X17:X27" si="16">0.61365*EXP(17.502*CQ17/(240.97+CQ17))</f>
        <v>3.4014080968645533</v>
      </c>
      <c r="Y17">
        <f t="shared" ref="Y17:Y27" si="17">(U17-CL17*(CO17+CP17)/1000)</f>
        <v>1.6811326497828454</v>
      </c>
      <c r="Z17">
        <f t="shared" ref="Z17:Z27" si="18">(-H17*44100)</f>
        <v>-125.0393185581691</v>
      </c>
      <c r="AA17">
        <f t="shared" ref="AA17:AA27" si="19">2*29.3*O17*0.92*(CQ17-T17)</f>
        <v>-94.302921303841089</v>
      </c>
      <c r="AB17">
        <f t="shared" ref="AB17:AB27" si="20">2*0.95*0.0000000567*(((CQ17+$B$7)+273)^4-(T17+273)^4)</f>
        <v>-8.9403629188641105</v>
      </c>
      <c r="AC17">
        <f t="shared" ref="AC17:AC27" si="21">R17+AB17+Z17+AA17</f>
        <v>93.142855790021798</v>
      </c>
      <c r="AD17">
        <v>-4.1602631967440601E-2</v>
      </c>
      <c r="AE17">
        <v>4.6702598974183399E-2</v>
      </c>
      <c r="AF17">
        <v>3.4829900288936901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MAX(0,($B$13+$C$13*CV17)/(1+$D$13*CV17)*CO17/(CQ17+273)*$E$13)</f>
        <v>53191.421260941584</v>
      </c>
      <c r="AL17">
        <v>0</v>
      </c>
      <c r="AM17">
        <v>153.611764705882</v>
      </c>
      <c r="AN17">
        <v>678.13199999999995</v>
      </c>
      <c r="AO17">
        <f t="shared" ref="AO17:AO27" si="25">AN17-AM17</f>
        <v>524.52023529411792</v>
      </c>
      <c r="AP17">
        <f t="shared" ref="AP17:AP27" si="26">AO17/AN17</f>
        <v>0.77347807697338866</v>
      </c>
      <c r="AQ17">
        <v>-1.69616101757574</v>
      </c>
      <c r="AR17" t="s">
        <v>345</v>
      </c>
      <c r="AS17">
        <v>772.13482352941196</v>
      </c>
      <c r="AT17">
        <v>965.21</v>
      </c>
      <c r="AU17">
        <f t="shared" ref="AU17:AU27" si="27">1-AS17/AT17</f>
        <v>0.20003437228228893</v>
      </c>
      <c r="AV17">
        <v>0.5</v>
      </c>
      <c r="AW17">
        <f t="shared" ref="AW17:AW27" si="28">CC17</f>
        <v>1681.1213998383976</v>
      </c>
      <c r="AX17">
        <f t="shared" ref="AX17:AX27" si="29">I17</f>
        <v>28.571956786401145</v>
      </c>
      <c r="AY17">
        <f t="shared" ref="AY17:AY27" si="30">AU17*AV17*AW17</f>
        <v>168.14103197349837</v>
      </c>
      <c r="AZ17">
        <f t="shared" ref="AZ17:AZ27" si="31">BE17/AT17</f>
        <v>0.40052423824867128</v>
      </c>
      <c r="BA17">
        <f t="shared" ref="BA17:BA27" si="32">(AX17-AQ17)/AW17</f>
        <v>1.8004718640121108E-2</v>
      </c>
      <c r="BB17">
        <f t="shared" ref="BB17:BB27" si="33">(AN17-AT17)/AT17</f>
        <v>-0.29742543073528049</v>
      </c>
      <c r="BC17" t="s">
        <v>346</v>
      </c>
      <c r="BD17">
        <v>578.62</v>
      </c>
      <c r="BE17">
        <f t="shared" ref="BE17:BE27" si="34">AT17-BD17</f>
        <v>386.59000000000003</v>
      </c>
      <c r="BF17">
        <f t="shared" ref="BF17:BF27" si="35">(AT17-AS17)/(AT17-BD17)</f>
        <v>0.49943137812821869</v>
      </c>
      <c r="BG17">
        <f t="shared" ref="BG17:BG27" si="36">(AN17-AT17)/(AN17-BD17)</f>
        <v>-2.8848581075649191</v>
      </c>
      <c r="BH17">
        <f t="shared" ref="BH17:BH27" si="37">(AT17-AS17)/(AT17-AM17)</f>
        <v>0.23789501760143536</v>
      </c>
      <c r="BI17">
        <f t="shared" ref="BI17:BI27" si="38">(AN17-AT17)/(AN17-AM17)</f>
        <v>-0.54731539544708852</v>
      </c>
      <c r="BJ17">
        <v>8459</v>
      </c>
      <c r="BK17">
        <v>300</v>
      </c>
      <c r="BL17">
        <v>300</v>
      </c>
      <c r="BM17">
        <v>300</v>
      </c>
      <c r="BN17">
        <v>10327.799999999999</v>
      </c>
      <c r="BO17">
        <v>922.41</v>
      </c>
      <c r="BP17">
        <v>-6.8547299999999999E-3</v>
      </c>
      <c r="BQ17">
        <v>-0.32018999999999997</v>
      </c>
      <c r="BR17" t="s">
        <v>347</v>
      </c>
      <c r="BS17" t="s">
        <v>347</v>
      </c>
      <c r="BT17" t="s">
        <v>347</v>
      </c>
      <c r="BU17" t="s">
        <v>347</v>
      </c>
      <c r="BV17" t="s">
        <v>347</v>
      </c>
      <c r="BW17" t="s">
        <v>347</v>
      </c>
      <c r="BX17" t="s">
        <v>347</v>
      </c>
      <c r="BY17" t="s">
        <v>347</v>
      </c>
      <c r="BZ17" t="s">
        <v>347</v>
      </c>
      <c r="CA17" t="s">
        <v>347</v>
      </c>
      <c r="CB17">
        <f t="shared" ref="CB17:CB27" si="39">$B$11*CW17+$C$11*CX17+$F$11*DK17</f>
        <v>1999.91</v>
      </c>
      <c r="CC17">
        <f t="shared" ref="CC17:CC27" si="40">CB17*CD17</f>
        <v>1681.1213998383976</v>
      </c>
      <c r="CD17">
        <f t="shared" ref="CD17:CD27" si="41">($B$11*$D$9+$C$11*$D$9+$F$11*((DX17+DP17)/MAX(DX17+DP17+DY17, 0.1)*$I$9+DY17/MAX(DX17+DP17+DY17, 0.1)*$J$9))/($B$11+$C$11+$F$11)</f>
        <v>0.84059852685290715</v>
      </c>
      <c r="CE17">
        <f t="shared" ref="CE17:CE27" si="42">($B$11*$K$9+$C$11*$K$9+$F$11*((DX17+DP17)/MAX(DX17+DP17+DY17, 0.1)*$P$9+DY17/MAX(DX17+DP17+DY17, 0.1)*$Q$9))/($B$11+$C$11+$F$11)</f>
        <v>0.1911970537058145</v>
      </c>
      <c r="CF17">
        <v>6</v>
      </c>
      <c r="CG17">
        <v>0.5</v>
      </c>
      <c r="CH17" t="s">
        <v>348</v>
      </c>
      <c r="CI17">
        <v>1566757887.5</v>
      </c>
      <c r="CJ17">
        <v>364.44900000000001</v>
      </c>
      <c r="CK17">
        <v>399.976</v>
      </c>
      <c r="CL17">
        <v>18.807300000000001</v>
      </c>
      <c r="CM17">
        <v>15.4688</v>
      </c>
      <c r="CN17">
        <v>499.99099999999999</v>
      </c>
      <c r="CO17">
        <v>99.789900000000003</v>
      </c>
      <c r="CP17">
        <v>9.9468299999999996E-2</v>
      </c>
      <c r="CQ17">
        <v>26.1355</v>
      </c>
      <c r="CR17">
        <v>26.907599999999999</v>
      </c>
      <c r="CS17">
        <v>999.9</v>
      </c>
      <c r="CT17">
        <v>0</v>
      </c>
      <c r="CU17">
        <v>0</v>
      </c>
      <c r="CV17">
        <v>10053.799999999999</v>
      </c>
      <c r="CW17">
        <v>0</v>
      </c>
      <c r="CX17">
        <v>592.85500000000002</v>
      </c>
      <c r="CY17">
        <v>-35.526800000000001</v>
      </c>
      <c r="CZ17">
        <v>371.435</v>
      </c>
      <c r="DA17">
        <v>406.26</v>
      </c>
      <c r="DB17">
        <v>3.3385400000000001</v>
      </c>
      <c r="DC17">
        <v>361.48899999999998</v>
      </c>
      <c r="DD17">
        <v>399.976</v>
      </c>
      <c r="DE17">
        <v>18.3583</v>
      </c>
      <c r="DF17">
        <v>15.4688</v>
      </c>
      <c r="DG17">
        <v>1.8767799999999999</v>
      </c>
      <c r="DH17">
        <v>1.5436300000000001</v>
      </c>
      <c r="DI17">
        <v>16.441400000000002</v>
      </c>
      <c r="DJ17">
        <v>13.407299999999999</v>
      </c>
      <c r="DK17">
        <v>1999.91</v>
      </c>
      <c r="DL17">
        <v>0.98000100000000001</v>
      </c>
      <c r="DM17">
        <v>1.9998700000000001E-2</v>
      </c>
      <c r="DN17">
        <v>0</v>
      </c>
      <c r="DO17">
        <v>771.98400000000004</v>
      </c>
      <c r="DP17">
        <v>5.0002700000000004</v>
      </c>
      <c r="DQ17">
        <v>18195.099999999999</v>
      </c>
      <c r="DR17">
        <v>16185.2</v>
      </c>
      <c r="DS17">
        <v>44.375</v>
      </c>
      <c r="DT17">
        <v>45.5</v>
      </c>
      <c r="DU17">
        <v>45.061999999999998</v>
      </c>
      <c r="DV17">
        <v>45.186999999999998</v>
      </c>
      <c r="DW17">
        <v>45.875</v>
      </c>
      <c r="DX17">
        <v>1955.01</v>
      </c>
      <c r="DY17">
        <v>39.9</v>
      </c>
      <c r="DZ17">
        <v>0</v>
      </c>
      <c r="EA17">
        <v>631.20000004768394</v>
      </c>
      <c r="EB17">
        <v>772.13482352941196</v>
      </c>
      <c r="EC17">
        <v>-1.86029409914627</v>
      </c>
      <c r="ED17">
        <v>-1206.8137308581399</v>
      </c>
      <c r="EE17">
        <v>18273.288235294101</v>
      </c>
      <c r="EF17">
        <v>10</v>
      </c>
      <c r="EG17">
        <v>1566757859.5</v>
      </c>
      <c r="EH17" t="s">
        <v>349</v>
      </c>
      <c r="EI17">
        <v>39</v>
      </c>
      <c r="EJ17">
        <v>2.96</v>
      </c>
      <c r="EK17">
        <v>0.44900000000000001</v>
      </c>
      <c r="EL17">
        <v>400</v>
      </c>
      <c r="EM17">
        <v>16</v>
      </c>
      <c r="EN17">
        <v>0.06</v>
      </c>
      <c r="EO17">
        <v>7.0000000000000007E-2</v>
      </c>
      <c r="EP17">
        <v>28.478035682356001</v>
      </c>
      <c r="EQ17">
        <v>3.2154102617649498E-2</v>
      </c>
      <c r="ER17">
        <v>7.3649804272244601E-2</v>
      </c>
      <c r="ES17">
        <v>1</v>
      </c>
      <c r="ET17">
        <v>0.16533955002747799</v>
      </c>
      <c r="EU17">
        <v>7.9988062186754694E-2</v>
      </c>
      <c r="EV17">
        <v>1.04055475474111E-2</v>
      </c>
      <c r="EW17">
        <v>1</v>
      </c>
      <c r="EX17">
        <v>2</v>
      </c>
      <c r="EY17">
        <v>2</v>
      </c>
      <c r="EZ17" t="s">
        <v>350</v>
      </c>
      <c r="FA17">
        <v>2.9531100000000001</v>
      </c>
      <c r="FB17">
        <v>2.77738</v>
      </c>
      <c r="FC17">
        <v>8.8392200000000004E-2</v>
      </c>
      <c r="FD17">
        <v>9.3085600000000004E-2</v>
      </c>
      <c r="FE17">
        <v>9.4679700000000006E-2</v>
      </c>
      <c r="FF17">
        <v>7.9556199999999994E-2</v>
      </c>
      <c r="FG17">
        <v>22079.9</v>
      </c>
      <c r="FH17">
        <v>22208.2</v>
      </c>
      <c r="FI17">
        <v>22765</v>
      </c>
      <c r="FJ17">
        <v>26832.9</v>
      </c>
      <c r="FK17">
        <v>29427.200000000001</v>
      </c>
      <c r="FL17">
        <v>38670.800000000003</v>
      </c>
      <c r="FM17">
        <v>32482.1</v>
      </c>
      <c r="FN17">
        <v>42633.2</v>
      </c>
      <c r="FO17">
        <v>2.00115</v>
      </c>
      <c r="FP17">
        <v>1.95147</v>
      </c>
      <c r="FQ17">
        <v>0.105657</v>
      </c>
      <c r="FR17">
        <v>0</v>
      </c>
      <c r="FS17">
        <v>25.177</v>
      </c>
      <c r="FT17">
        <v>999.9</v>
      </c>
      <c r="FU17">
        <v>40.258000000000003</v>
      </c>
      <c r="FV17">
        <v>36.628</v>
      </c>
      <c r="FW17">
        <v>24.9223</v>
      </c>
      <c r="FX17">
        <v>59.845799999999997</v>
      </c>
      <c r="FY17">
        <v>45.292499999999997</v>
      </c>
      <c r="FZ17">
        <v>1</v>
      </c>
      <c r="GA17">
        <v>0.14394100000000001</v>
      </c>
      <c r="GB17">
        <v>1.50552</v>
      </c>
      <c r="GC17">
        <v>20.287400000000002</v>
      </c>
      <c r="GD17">
        <v>5.2228300000000001</v>
      </c>
      <c r="GE17">
        <v>11.956</v>
      </c>
      <c r="GF17">
        <v>4.9711499999999997</v>
      </c>
      <c r="GG17">
        <v>3.2949999999999999</v>
      </c>
      <c r="GH17">
        <v>547.29999999999995</v>
      </c>
      <c r="GI17">
        <v>9999</v>
      </c>
      <c r="GJ17">
        <v>9999</v>
      </c>
      <c r="GK17">
        <v>9999</v>
      </c>
      <c r="GL17">
        <v>1.8656900000000001</v>
      </c>
      <c r="GM17">
        <v>1.8649</v>
      </c>
      <c r="GN17">
        <v>1.8652299999999999</v>
      </c>
      <c r="GO17">
        <v>1.8681300000000001</v>
      </c>
      <c r="GP17">
        <v>1.8623400000000001</v>
      </c>
      <c r="GQ17">
        <v>1.86056</v>
      </c>
      <c r="GR17">
        <v>1.8567199999999999</v>
      </c>
      <c r="GS17">
        <v>1.86293</v>
      </c>
      <c r="GT17" t="s">
        <v>351</v>
      </c>
      <c r="GU17" t="s">
        <v>19</v>
      </c>
      <c r="GV17" t="s">
        <v>19</v>
      </c>
      <c r="GW17" t="s">
        <v>19</v>
      </c>
      <c r="GX17" t="s">
        <v>352</v>
      </c>
      <c r="GY17" t="s">
        <v>353</v>
      </c>
      <c r="GZ17" t="s">
        <v>354</v>
      </c>
      <c r="HA17" t="s">
        <v>354</v>
      </c>
      <c r="HB17" t="s">
        <v>354</v>
      </c>
      <c r="HC17" t="s">
        <v>354</v>
      </c>
      <c r="HD17">
        <v>0</v>
      </c>
      <c r="HE17">
        <v>100</v>
      </c>
      <c r="HF17">
        <v>100</v>
      </c>
      <c r="HG17">
        <v>2.96</v>
      </c>
      <c r="HH17">
        <v>0.44900000000000001</v>
      </c>
      <c r="HI17">
        <v>2</v>
      </c>
      <c r="HJ17">
        <v>502.46100000000001</v>
      </c>
      <c r="HK17">
        <v>511.50299999999999</v>
      </c>
      <c r="HL17">
        <v>23.3703</v>
      </c>
      <c r="HM17">
        <v>29.177800000000001</v>
      </c>
      <c r="HN17">
        <v>29.999400000000001</v>
      </c>
      <c r="HO17">
        <v>29.153400000000001</v>
      </c>
      <c r="HP17">
        <v>29.1294</v>
      </c>
      <c r="HQ17">
        <v>21.273700000000002</v>
      </c>
      <c r="HR17">
        <v>38.349499999999999</v>
      </c>
      <c r="HS17">
        <v>0</v>
      </c>
      <c r="HT17">
        <v>23.398</v>
      </c>
      <c r="HU17">
        <v>400</v>
      </c>
      <c r="HV17">
        <v>15.399900000000001</v>
      </c>
      <c r="HW17">
        <v>100.03400000000001</v>
      </c>
      <c r="HX17">
        <v>104.057</v>
      </c>
    </row>
    <row r="18" spans="1:232" x14ac:dyDescent="0.25">
      <c r="A18">
        <v>2</v>
      </c>
      <c r="B18">
        <v>1566758008</v>
      </c>
      <c r="C18">
        <v>120.5</v>
      </c>
      <c r="D18" t="s">
        <v>355</v>
      </c>
      <c r="E18" t="s">
        <v>356</v>
      </c>
      <c r="G18">
        <v>1566758008</v>
      </c>
      <c r="H18">
        <f t="shared" si="0"/>
        <v>3.3379884900901634E-3</v>
      </c>
      <c r="I18">
        <f t="shared" si="1"/>
        <v>25.061775879899674</v>
      </c>
      <c r="J18">
        <f t="shared" si="2"/>
        <v>268.89</v>
      </c>
      <c r="K18">
        <f t="shared" si="3"/>
        <v>59.803896721843927</v>
      </c>
      <c r="L18">
        <f t="shared" si="4"/>
        <v>5.9736144408816569</v>
      </c>
      <c r="M18">
        <f t="shared" si="5"/>
        <v>26.858537236787996</v>
      </c>
      <c r="N18">
        <f t="shared" si="6"/>
        <v>0.20435575464721606</v>
      </c>
      <c r="O18">
        <f t="shared" si="7"/>
        <v>2.2668925073351334</v>
      </c>
      <c r="P18">
        <f t="shared" si="8"/>
        <v>0.19464505375295243</v>
      </c>
      <c r="Q18">
        <f t="shared" si="9"/>
        <v>0.12248716533704457</v>
      </c>
      <c r="R18">
        <f t="shared" si="10"/>
        <v>321.45100566223294</v>
      </c>
      <c r="S18">
        <f t="shared" si="11"/>
        <v>27.702400302756608</v>
      </c>
      <c r="T18">
        <f t="shared" si="12"/>
        <v>27.021999999999998</v>
      </c>
      <c r="U18">
        <f t="shared" si="13"/>
        <v>3.5837869857150393</v>
      </c>
      <c r="V18">
        <f t="shared" si="14"/>
        <v>55.514640261310831</v>
      </c>
      <c r="W18">
        <f t="shared" si="15"/>
        <v>1.91799462404564</v>
      </c>
      <c r="X18">
        <f t="shared" si="16"/>
        <v>3.4549347974111355</v>
      </c>
      <c r="Y18">
        <f t="shared" si="17"/>
        <v>1.6657923616693993</v>
      </c>
      <c r="Z18">
        <f t="shared" si="18"/>
        <v>-147.20529241297621</v>
      </c>
      <c r="AA18">
        <f t="shared" si="19"/>
        <v>-76.028526178976477</v>
      </c>
      <c r="AB18">
        <f t="shared" si="20"/>
        <v>-7.2171403518127315</v>
      </c>
      <c r="AC18">
        <f t="shared" si="21"/>
        <v>91.000046718467502</v>
      </c>
      <c r="AD18">
        <v>-4.1640072154751698E-2</v>
      </c>
      <c r="AE18">
        <v>4.6744628864380702E-2</v>
      </c>
      <c r="AF18">
        <v>3.4854673317199101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53190.196038105321</v>
      </c>
      <c r="AL18">
        <v>0</v>
      </c>
      <c r="AM18">
        <v>153.611764705882</v>
      </c>
      <c r="AN18">
        <v>678.13199999999995</v>
      </c>
      <c r="AO18">
        <f t="shared" si="25"/>
        <v>524.52023529411792</v>
      </c>
      <c r="AP18">
        <f t="shared" si="26"/>
        <v>0.77347807697338866</v>
      </c>
      <c r="AQ18">
        <v>-1.69616101757574</v>
      </c>
      <c r="AR18" t="s">
        <v>357</v>
      </c>
      <c r="AS18">
        <v>765.97164705882403</v>
      </c>
      <c r="AT18">
        <v>936.86400000000003</v>
      </c>
      <c r="AU18">
        <f t="shared" si="27"/>
        <v>0.18240892268373632</v>
      </c>
      <c r="AV18">
        <v>0.5</v>
      </c>
      <c r="AW18">
        <f t="shared" si="28"/>
        <v>1681.2558058232294</v>
      </c>
      <c r="AX18">
        <f t="shared" si="29"/>
        <v>25.061775879899674</v>
      </c>
      <c r="AY18">
        <f t="shared" si="30"/>
        <v>153.33803014799614</v>
      </c>
      <c r="AZ18">
        <f t="shared" si="31"/>
        <v>0.38300543088431199</v>
      </c>
      <c r="BA18">
        <f t="shared" si="32"/>
        <v>1.591544653989959E-2</v>
      </c>
      <c r="BB18">
        <f t="shared" si="33"/>
        <v>-0.27616815247463888</v>
      </c>
      <c r="BC18" t="s">
        <v>358</v>
      </c>
      <c r="BD18">
        <v>578.04</v>
      </c>
      <c r="BE18">
        <f t="shared" si="34"/>
        <v>358.82400000000007</v>
      </c>
      <c r="BF18">
        <f t="shared" si="35"/>
        <v>0.4762567524501593</v>
      </c>
      <c r="BG18">
        <f t="shared" si="36"/>
        <v>-2.5849418534947861</v>
      </c>
      <c r="BH18">
        <f t="shared" si="37"/>
        <v>0.21818303892488022</v>
      </c>
      <c r="BI18">
        <f t="shared" si="38"/>
        <v>-0.49327362910016137</v>
      </c>
      <c r="BJ18">
        <v>8461</v>
      </c>
      <c r="BK18">
        <v>300</v>
      </c>
      <c r="BL18">
        <v>300</v>
      </c>
      <c r="BM18">
        <v>300</v>
      </c>
      <c r="BN18">
        <v>10328.5</v>
      </c>
      <c r="BO18">
        <v>896.91600000000005</v>
      </c>
      <c r="BP18">
        <v>-6.8549700000000002E-3</v>
      </c>
      <c r="BQ18">
        <v>7.7819799999999995E-2</v>
      </c>
      <c r="BR18" t="s">
        <v>347</v>
      </c>
      <c r="BS18" t="s">
        <v>347</v>
      </c>
      <c r="BT18" t="s">
        <v>347</v>
      </c>
      <c r="BU18" t="s">
        <v>347</v>
      </c>
      <c r="BV18" t="s">
        <v>347</v>
      </c>
      <c r="BW18" t="s">
        <v>347</v>
      </c>
      <c r="BX18" t="s">
        <v>347</v>
      </c>
      <c r="BY18" t="s">
        <v>347</v>
      </c>
      <c r="BZ18" t="s">
        <v>347</v>
      </c>
      <c r="CA18" t="s">
        <v>347</v>
      </c>
      <c r="CB18">
        <f t="shared" si="39"/>
        <v>2000.07</v>
      </c>
      <c r="CC18">
        <f t="shared" si="40"/>
        <v>1681.2558058232294</v>
      </c>
      <c r="CD18">
        <f t="shared" si="41"/>
        <v>0.84059848196474596</v>
      </c>
      <c r="CE18">
        <f t="shared" si="42"/>
        <v>0.19119696392949198</v>
      </c>
      <c r="CF18">
        <v>6</v>
      </c>
      <c r="CG18">
        <v>0.5</v>
      </c>
      <c r="CH18" t="s">
        <v>348</v>
      </c>
      <c r="CI18">
        <v>1566758008</v>
      </c>
      <c r="CJ18">
        <v>268.89</v>
      </c>
      <c r="CK18">
        <v>300.04300000000001</v>
      </c>
      <c r="CL18">
        <v>19.201699999999999</v>
      </c>
      <c r="CM18">
        <v>15.2728</v>
      </c>
      <c r="CN18">
        <v>499.971</v>
      </c>
      <c r="CO18">
        <v>99.787400000000005</v>
      </c>
      <c r="CP18">
        <v>9.93092E-2</v>
      </c>
      <c r="CQ18">
        <v>26.399899999999999</v>
      </c>
      <c r="CR18">
        <v>27.021999999999998</v>
      </c>
      <c r="CS18">
        <v>999.9</v>
      </c>
      <c r="CT18">
        <v>0</v>
      </c>
      <c r="CU18">
        <v>0</v>
      </c>
      <c r="CV18">
        <v>10063.1</v>
      </c>
      <c r="CW18">
        <v>0</v>
      </c>
      <c r="CX18">
        <v>789.28499999999997</v>
      </c>
      <c r="CY18">
        <v>-31.153199999999998</v>
      </c>
      <c r="CZ18">
        <v>274.154</v>
      </c>
      <c r="DA18">
        <v>304.69600000000003</v>
      </c>
      <c r="DB18">
        <v>3.9288599999999998</v>
      </c>
      <c r="DC18">
        <v>265.911</v>
      </c>
      <c r="DD18">
        <v>300.04300000000001</v>
      </c>
      <c r="DE18">
        <v>18.7547</v>
      </c>
      <c r="DF18">
        <v>15.2728</v>
      </c>
      <c r="DG18">
        <v>1.9160900000000001</v>
      </c>
      <c r="DH18">
        <v>1.5240400000000001</v>
      </c>
      <c r="DI18">
        <v>16.767399999999999</v>
      </c>
      <c r="DJ18">
        <v>13.211499999999999</v>
      </c>
      <c r="DK18">
        <v>2000.07</v>
      </c>
      <c r="DL18">
        <v>0.97999800000000004</v>
      </c>
      <c r="DM18">
        <v>2.0001600000000001E-2</v>
      </c>
      <c r="DN18">
        <v>0</v>
      </c>
      <c r="DO18">
        <v>765.84</v>
      </c>
      <c r="DP18">
        <v>5.0002700000000004</v>
      </c>
      <c r="DQ18">
        <v>18664.599999999999</v>
      </c>
      <c r="DR18">
        <v>16186.4</v>
      </c>
      <c r="DS18">
        <v>44.125</v>
      </c>
      <c r="DT18">
        <v>45.125</v>
      </c>
      <c r="DU18">
        <v>44.811999999999998</v>
      </c>
      <c r="DV18">
        <v>44.811999999999998</v>
      </c>
      <c r="DW18">
        <v>45.625</v>
      </c>
      <c r="DX18">
        <v>1955.16</v>
      </c>
      <c r="DY18">
        <v>39.9</v>
      </c>
      <c r="DZ18">
        <v>0</v>
      </c>
      <c r="EA18">
        <v>119.799999952316</v>
      </c>
      <c r="EB18">
        <v>765.97164705882403</v>
      </c>
      <c r="EC18">
        <v>-1.32671566934414</v>
      </c>
      <c r="ED18">
        <v>2152.25490486136</v>
      </c>
      <c r="EE18">
        <v>18434.8470588235</v>
      </c>
      <c r="EF18">
        <v>10</v>
      </c>
      <c r="EG18">
        <v>1566757953.5</v>
      </c>
      <c r="EH18" t="s">
        <v>359</v>
      </c>
      <c r="EI18">
        <v>40</v>
      </c>
      <c r="EJ18">
        <v>2.9790000000000001</v>
      </c>
      <c r="EK18">
        <v>0.44700000000000001</v>
      </c>
      <c r="EL18">
        <v>300</v>
      </c>
      <c r="EM18">
        <v>15</v>
      </c>
      <c r="EN18">
        <v>0.09</v>
      </c>
      <c r="EO18">
        <v>0.06</v>
      </c>
      <c r="EP18">
        <v>24.358473059597401</v>
      </c>
      <c r="EQ18">
        <v>3.5870253056328001</v>
      </c>
      <c r="ER18">
        <v>0.37158734923828801</v>
      </c>
      <c r="ES18">
        <v>0</v>
      </c>
      <c r="ET18">
        <v>0.19450412747849899</v>
      </c>
      <c r="EU18">
        <v>4.5056836580278502E-2</v>
      </c>
      <c r="EV18">
        <v>4.7201831821533204E-3</v>
      </c>
      <c r="EW18">
        <v>1</v>
      </c>
      <c r="EX18">
        <v>1</v>
      </c>
      <c r="EY18">
        <v>2</v>
      </c>
      <c r="EZ18" t="s">
        <v>360</v>
      </c>
      <c r="FA18">
        <v>2.9532400000000001</v>
      </c>
      <c r="FB18">
        <v>2.7772800000000002</v>
      </c>
      <c r="FC18">
        <v>6.89723E-2</v>
      </c>
      <c r="FD18">
        <v>7.4235800000000005E-2</v>
      </c>
      <c r="FE18">
        <v>9.6187099999999998E-2</v>
      </c>
      <c r="FF18">
        <v>7.8847600000000004E-2</v>
      </c>
      <c r="FG18">
        <v>22559.9</v>
      </c>
      <c r="FH18">
        <v>22682.799999999999</v>
      </c>
      <c r="FI18">
        <v>22774.2</v>
      </c>
      <c r="FJ18">
        <v>26846.7</v>
      </c>
      <c r="FK18">
        <v>29388.7</v>
      </c>
      <c r="FL18">
        <v>38717.800000000003</v>
      </c>
      <c r="FM18">
        <v>32494.3</v>
      </c>
      <c r="FN18">
        <v>42652.1</v>
      </c>
      <c r="FO18">
        <v>2.0046499999999998</v>
      </c>
      <c r="FP18">
        <v>1.9547000000000001</v>
      </c>
      <c r="FQ18">
        <v>0.11480600000000001</v>
      </c>
      <c r="FR18">
        <v>0</v>
      </c>
      <c r="FS18">
        <v>25.1416</v>
      </c>
      <c r="FT18">
        <v>999.9</v>
      </c>
      <c r="FU18">
        <v>40.159999999999997</v>
      </c>
      <c r="FV18">
        <v>36.567999999999998</v>
      </c>
      <c r="FW18">
        <v>24.783000000000001</v>
      </c>
      <c r="FX18">
        <v>60.135800000000003</v>
      </c>
      <c r="FY18">
        <v>45.424700000000001</v>
      </c>
      <c r="FZ18">
        <v>1</v>
      </c>
      <c r="GA18">
        <v>0.12725400000000001</v>
      </c>
      <c r="GB18">
        <v>1.7918700000000001</v>
      </c>
      <c r="GC18">
        <v>20.285399999999999</v>
      </c>
      <c r="GD18">
        <v>5.2241799999999996</v>
      </c>
      <c r="GE18">
        <v>11.956</v>
      </c>
      <c r="GF18">
        <v>4.9714499999999999</v>
      </c>
      <c r="GG18">
        <v>3.2949999999999999</v>
      </c>
      <c r="GH18">
        <v>547.29999999999995</v>
      </c>
      <c r="GI18">
        <v>9999</v>
      </c>
      <c r="GJ18">
        <v>9999</v>
      </c>
      <c r="GK18">
        <v>9999</v>
      </c>
      <c r="GL18">
        <v>1.8656600000000001</v>
      </c>
      <c r="GM18">
        <v>1.86487</v>
      </c>
      <c r="GN18">
        <v>1.86521</v>
      </c>
      <c r="GO18">
        <v>1.8681300000000001</v>
      </c>
      <c r="GP18">
        <v>1.8623400000000001</v>
      </c>
      <c r="GQ18">
        <v>1.86052</v>
      </c>
      <c r="GR18">
        <v>1.85669</v>
      </c>
      <c r="GS18">
        <v>1.8629500000000001</v>
      </c>
      <c r="GT18" t="s">
        <v>351</v>
      </c>
      <c r="GU18" t="s">
        <v>19</v>
      </c>
      <c r="GV18" t="s">
        <v>19</v>
      </c>
      <c r="GW18" t="s">
        <v>19</v>
      </c>
      <c r="GX18" t="s">
        <v>352</v>
      </c>
      <c r="GY18" t="s">
        <v>353</v>
      </c>
      <c r="GZ18" t="s">
        <v>354</v>
      </c>
      <c r="HA18" t="s">
        <v>354</v>
      </c>
      <c r="HB18" t="s">
        <v>354</v>
      </c>
      <c r="HC18" t="s">
        <v>354</v>
      </c>
      <c r="HD18">
        <v>0</v>
      </c>
      <c r="HE18">
        <v>100</v>
      </c>
      <c r="HF18">
        <v>100</v>
      </c>
      <c r="HG18">
        <v>2.9790000000000001</v>
      </c>
      <c r="HH18">
        <v>0.44700000000000001</v>
      </c>
      <c r="HI18">
        <v>2</v>
      </c>
      <c r="HJ18">
        <v>503.26499999999999</v>
      </c>
      <c r="HK18">
        <v>512.22299999999996</v>
      </c>
      <c r="HL18">
        <v>23.6294</v>
      </c>
      <c r="HM18">
        <v>28.9376</v>
      </c>
      <c r="HN18">
        <v>29.999700000000001</v>
      </c>
      <c r="HO18">
        <v>28.979800000000001</v>
      </c>
      <c r="HP18">
        <v>28.959800000000001</v>
      </c>
      <c r="HQ18">
        <v>16.895399999999999</v>
      </c>
      <c r="HR18">
        <v>39.392499999999998</v>
      </c>
      <c r="HS18">
        <v>0</v>
      </c>
      <c r="HT18">
        <v>23.5839</v>
      </c>
      <c r="HU18">
        <v>300</v>
      </c>
      <c r="HV18">
        <v>15.148899999999999</v>
      </c>
      <c r="HW18">
        <v>100.07299999999999</v>
      </c>
      <c r="HX18">
        <v>104.10599999999999</v>
      </c>
    </row>
    <row r="19" spans="1:232" x14ac:dyDescent="0.25">
      <c r="A19">
        <v>3</v>
      </c>
      <c r="B19">
        <v>1566758128.5</v>
      </c>
      <c r="C19">
        <v>241</v>
      </c>
      <c r="D19" t="s">
        <v>361</v>
      </c>
      <c r="E19" t="s">
        <v>362</v>
      </c>
      <c r="G19">
        <v>1566758128.5</v>
      </c>
      <c r="H19">
        <f t="shared" si="0"/>
        <v>4.5427538182002221E-3</v>
      </c>
      <c r="I19">
        <f t="shared" si="1"/>
        <v>21.501498248099224</v>
      </c>
      <c r="J19">
        <f t="shared" si="2"/>
        <v>173.245</v>
      </c>
      <c r="K19">
        <f t="shared" si="3"/>
        <v>44.266476482944952</v>
      </c>
      <c r="L19">
        <f t="shared" si="4"/>
        <v>4.4216238148919116</v>
      </c>
      <c r="M19">
        <f t="shared" si="5"/>
        <v>17.304838303678501</v>
      </c>
      <c r="N19">
        <f t="shared" si="6"/>
        <v>0.28936911704832402</v>
      </c>
      <c r="O19">
        <f t="shared" si="7"/>
        <v>2.2642989626688372</v>
      </c>
      <c r="P19">
        <f t="shared" si="8"/>
        <v>0.27028272854624069</v>
      </c>
      <c r="Q19">
        <f t="shared" si="9"/>
        <v>0.17053652184457166</v>
      </c>
      <c r="R19">
        <f t="shared" si="10"/>
        <v>321.42123231064318</v>
      </c>
      <c r="S19">
        <f t="shared" si="11"/>
        <v>27.130410724543403</v>
      </c>
      <c r="T19">
        <f t="shared" si="12"/>
        <v>26.950099999999999</v>
      </c>
      <c r="U19">
        <f t="shared" si="13"/>
        <v>3.5686834769169038</v>
      </c>
      <c r="V19">
        <f t="shared" si="14"/>
        <v>56.62326795262409</v>
      </c>
      <c r="W19">
        <f t="shared" si="15"/>
        <v>1.9361101984128299</v>
      </c>
      <c r="X19">
        <f t="shared" si="16"/>
        <v>3.4192837475094988</v>
      </c>
      <c r="Y19">
        <f t="shared" si="17"/>
        <v>1.6325732785040739</v>
      </c>
      <c r="Z19">
        <f t="shared" si="18"/>
        <v>-200.33544338262979</v>
      </c>
      <c r="AA19">
        <f t="shared" si="19"/>
        <v>-88.61270771177449</v>
      </c>
      <c r="AB19">
        <f t="shared" si="20"/>
        <v>-8.4109224656407342</v>
      </c>
      <c r="AC19">
        <f t="shared" si="21"/>
        <v>24.062158750598158</v>
      </c>
      <c r="AD19">
        <v>-4.1569808424352601E-2</v>
      </c>
      <c r="AE19">
        <v>4.6665751671566801E-2</v>
      </c>
      <c r="AF19">
        <v>3.4808175559161301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53135.389705856622</v>
      </c>
      <c r="AL19">
        <v>0</v>
      </c>
      <c r="AM19">
        <v>153.611764705882</v>
      </c>
      <c r="AN19">
        <v>678.13199999999995</v>
      </c>
      <c r="AO19">
        <f t="shared" si="25"/>
        <v>524.52023529411792</v>
      </c>
      <c r="AP19">
        <f t="shared" si="26"/>
        <v>0.77347807697338866</v>
      </c>
      <c r="AQ19">
        <v>-1.69616101757574</v>
      </c>
      <c r="AR19" t="s">
        <v>363</v>
      </c>
      <c r="AS19">
        <v>767.41870588235304</v>
      </c>
      <c r="AT19">
        <v>908.35400000000004</v>
      </c>
      <c r="AU19">
        <f t="shared" si="27"/>
        <v>0.15515459184155844</v>
      </c>
      <c r="AV19">
        <v>0.5</v>
      </c>
      <c r="AW19">
        <f t="shared" si="28"/>
        <v>1681.0964998383547</v>
      </c>
      <c r="AX19">
        <f t="shared" si="29"/>
        <v>21.501498248099224</v>
      </c>
      <c r="AY19">
        <f t="shared" si="30"/>
        <v>130.41492063934624</v>
      </c>
      <c r="AZ19">
        <f t="shared" si="31"/>
        <v>0.35703481241894686</v>
      </c>
      <c r="BA19">
        <f t="shared" si="32"/>
        <v>1.3799124123990222E-2</v>
      </c>
      <c r="BB19">
        <f t="shared" si="33"/>
        <v>-0.25344964628327732</v>
      </c>
      <c r="BC19" t="s">
        <v>364</v>
      </c>
      <c r="BD19">
        <v>584.04</v>
      </c>
      <c r="BE19">
        <f t="shared" si="34"/>
        <v>324.31400000000008</v>
      </c>
      <c r="BF19">
        <f t="shared" si="35"/>
        <v>0.43456432382705334</v>
      </c>
      <c r="BG19">
        <f t="shared" si="36"/>
        <v>-2.4467754963227493</v>
      </c>
      <c r="BH19">
        <f t="shared" si="37"/>
        <v>0.1867330162896283</v>
      </c>
      <c r="BI19">
        <f t="shared" si="38"/>
        <v>-0.43891919607430607</v>
      </c>
      <c r="BJ19">
        <v>8463</v>
      </c>
      <c r="BK19">
        <v>300</v>
      </c>
      <c r="BL19">
        <v>300</v>
      </c>
      <c r="BM19">
        <v>300</v>
      </c>
      <c r="BN19">
        <v>10329.700000000001</v>
      </c>
      <c r="BO19">
        <v>875.66300000000001</v>
      </c>
      <c r="BP19">
        <v>-6.85587E-3</v>
      </c>
      <c r="BQ19">
        <v>-1.7565299999999999</v>
      </c>
      <c r="BR19" t="s">
        <v>347</v>
      </c>
      <c r="BS19" t="s">
        <v>347</v>
      </c>
      <c r="BT19" t="s">
        <v>347</v>
      </c>
      <c r="BU19" t="s">
        <v>347</v>
      </c>
      <c r="BV19" t="s">
        <v>347</v>
      </c>
      <c r="BW19" t="s">
        <v>347</v>
      </c>
      <c r="BX19" t="s">
        <v>347</v>
      </c>
      <c r="BY19" t="s">
        <v>347</v>
      </c>
      <c r="BZ19" t="s">
        <v>347</v>
      </c>
      <c r="CA19" t="s">
        <v>347</v>
      </c>
      <c r="CB19">
        <f t="shared" si="39"/>
        <v>1999.88</v>
      </c>
      <c r="CC19">
        <f t="shared" si="40"/>
        <v>1681.0964998383547</v>
      </c>
      <c r="CD19">
        <f t="shared" si="41"/>
        <v>0.84059868584032771</v>
      </c>
      <c r="CE19">
        <f t="shared" si="42"/>
        <v>0.19119737168065565</v>
      </c>
      <c r="CF19">
        <v>6</v>
      </c>
      <c r="CG19">
        <v>0.5</v>
      </c>
      <c r="CH19" t="s">
        <v>348</v>
      </c>
      <c r="CI19">
        <v>1566758128.5</v>
      </c>
      <c r="CJ19">
        <v>173.245</v>
      </c>
      <c r="CK19">
        <v>199.988</v>
      </c>
      <c r="CL19">
        <v>19.383099999999999</v>
      </c>
      <c r="CM19">
        <v>14.0381</v>
      </c>
      <c r="CN19">
        <v>500.06</v>
      </c>
      <c r="CO19">
        <v>99.786600000000007</v>
      </c>
      <c r="CP19">
        <v>9.9909300000000006E-2</v>
      </c>
      <c r="CQ19">
        <v>26.2242</v>
      </c>
      <c r="CR19">
        <v>26.950099999999999</v>
      </c>
      <c r="CS19">
        <v>999.9</v>
      </c>
      <c r="CT19">
        <v>0</v>
      </c>
      <c r="CU19">
        <v>0</v>
      </c>
      <c r="CV19">
        <v>10046.200000000001</v>
      </c>
      <c r="CW19">
        <v>0</v>
      </c>
      <c r="CX19">
        <v>1900.52</v>
      </c>
      <c r="CY19">
        <v>-26.7439</v>
      </c>
      <c r="CZ19">
        <v>176.66900000000001</v>
      </c>
      <c r="DA19">
        <v>202.83600000000001</v>
      </c>
      <c r="DB19">
        <v>5.3450800000000003</v>
      </c>
      <c r="DC19">
        <v>170.30199999999999</v>
      </c>
      <c r="DD19">
        <v>199.988</v>
      </c>
      <c r="DE19">
        <v>18.943100000000001</v>
      </c>
      <c r="DF19">
        <v>14.0381</v>
      </c>
      <c r="DG19">
        <v>1.93418</v>
      </c>
      <c r="DH19">
        <v>1.4008100000000001</v>
      </c>
      <c r="DI19">
        <v>16.915500000000002</v>
      </c>
      <c r="DJ19">
        <v>11.926399999999999</v>
      </c>
      <c r="DK19">
        <v>1999.88</v>
      </c>
      <c r="DL19">
        <v>0.97999499999999995</v>
      </c>
      <c r="DM19">
        <v>2.0004600000000001E-2</v>
      </c>
      <c r="DN19">
        <v>0</v>
      </c>
      <c r="DO19">
        <v>766.82100000000003</v>
      </c>
      <c r="DP19">
        <v>5.0002700000000004</v>
      </c>
      <c r="DQ19">
        <v>21299.4</v>
      </c>
      <c r="DR19">
        <v>16184.8</v>
      </c>
      <c r="DS19">
        <v>44.125</v>
      </c>
      <c r="DT19">
        <v>45.561999999999998</v>
      </c>
      <c r="DU19">
        <v>44.811999999999998</v>
      </c>
      <c r="DV19">
        <v>44.936999999999998</v>
      </c>
      <c r="DW19">
        <v>45.686999999999998</v>
      </c>
      <c r="DX19">
        <v>1954.97</v>
      </c>
      <c r="DY19">
        <v>39.909999999999997</v>
      </c>
      <c r="DZ19">
        <v>0</v>
      </c>
      <c r="EA19">
        <v>119.90000009536701</v>
      </c>
      <c r="EB19">
        <v>767.41870588235304</v>
      </c>
      <c r="EC19">
        <v>-1.21789214810921</v>
      </c>
      <c r="ED19">
        <v>-448.21078363262302</v>
      </c>
      <c r="EE19">
        <v>21288.335294117602</v>
      </c>
      <c r="EF19">
        <v>10</v>
      </c>
      <c r="EG19">
        <v>1566758095</v>
      </c>
      <c r="EH19" t="s">
        <v>365</v>
      </c>
      <c r="EI19">
        <v>41</v>
      </c>
      <c r="EJ19">
        <v>2.9430000000000001</v>
      </c>
      <c r="EK19">
        <v>0.44</v>
      </c>
      <c r="EL19">
        <v>200</v>
      </c>
      <c r="EM19">
        <v>15</v>
      </c>
      <c r="EN19">
        <v>0.09</v>
      </c>
      <c r="EO19">
        <v>0.05</v>
      </c>
      <c r="EP19">
        <v>21.027102312316199</v>
      </c>
      <c r="EQ19">
        <v>2.3809693545644701</v>
      </c>
      <c r="ER19">
        <v>0.25453596808518097</v>
      </c>
      <c r="ES19">
        <v>0</v>
      </c>
      <c r="ET19">
        <v>0.279832621612154</v>
      </c>
      <c r="EU19">
        <v>7.6873641273454599E-2</v>
      </c>
      <c r="EV19">
        <v>8.4806494086869504E-3</v>
      </c>
      <c r="EW19">
        <v>1</v>
      </c>
      <c r="EX19">
        <v>1</v>
      </c>
      <c r="EY19">
        <v>2</v>
      </c>
      <c r="EZ19" t="s">
        <v>360</v>
      </c>
      <c r="FA19">
        <v>2.9535300000000002</v>
      </c>
      <c r="FB19">
        <v>2.7777400000000001</v>
      </c>
      <c r="FC19">
        <v>4.6800000000000001E-2</v>
      </c>
      <c r="FD19">
        <v>5.2645900000000002E-2</v>
      </c>
      <c r="FE19">
        <v>9.6903600000000006E-2</v>
      </c>
      <c r="FF19">
        <v>7.4120099999999994E-2</v>
      </c>
      <c r="FG19">
        <v>23103.8</v>
      </c>
      <c r="FH19">
        <v>23218.6</v>
      </c>
      <c r="FI19">
        <v>22780.6</v>
      </c>
      <c r="FJ19">
        <v>26854.2</v>
      </c>
      <c r="FK19">
        <v>29372.7</v>
      </c>
      <c r="FL19">
        <v>38926.199999999997</v>
      </c>
      <c r="FM19">
        <v>32502.9</v>
      </c>
      <c r="FN19">
        <v>42662.7</v>
      </c>
      <c r="FO19">
        <v>2.0066999999999999</v>
      </c>
      <c r="FP19">
        <v>1.9538500000000001</v>
      </c>
      <c r="FQ19">
        <v>6.9636900000000002E-2</v>
      </c>
      <c r="FR19">
        <v>0</v>
      </c>
      <c r="FS19">
        <v>25.810099999999998</v>
      </c>
      <c r="FT19">
        <v>999.9</v>
      </c>
      <c r="FU19">
        <v>40.331000000000003</v>
      </c>
      <c r="FV19">
        <v>36.527000000000001</v>
      </c>
      <c r="FW19">
        <v>24.829799999999999</v>
      </c>
      <c r="FX19">
        <v>61.065800000000003</v>
      </c>
      <c r="FY19">
        <v>45.600999999999999</v>
      </c>
      <c r="FZ19">
        <v>1</v>
      </c>
      <c r="GA19">
        <v>0.13081000000000001</v>
      </c>
      <c r="GB19">
        <v>4.8504899999999997E-2</v>
      </c>
      <c r="GC19">
        <v>20.2363</v>
      </c>
      <c r="GD19">
        <v>5.2187900000000003</v>
      </c>
      <c r="GE19">
        <v>11.956</v>
      </c>
      <c r="GF19">
        <v>4.9706000000000001</v>
      </c>
      <c r="GG19">
        <v>3.294</v>
      </c>
      <c r="GH19">
        <v>547.4</v>
      </c>
      <c r="GI19">
        <v>9999</v>
      </c>
      <c r="GJ19">
        <v>9999</v>
      </c>
      <c r="GK19">
        <v>9999</v>
      </c>
      <c r="GL19">
        <v>1.8655900000000001</v>
      </c>
      <c r="GM19">
        <v>1.8648400000000001</v>
      </c>
      <c r="GN19">
        <v>1.86514</v>
      </c>
      <c r="GO19">
        <v>1.86812</v>
      </c>
      <c r="GP19">
        <v>1.8623400000000001</v>
      </c>
      <c r="GQ19">
        <v>1.86052</v>
      </c>
      <c r="GR19">
        <v>1.85669</v>
      </c>
      <c r="GS19">
        <v>1.8629</v>
      </c>
      <c r="GT19" t="s">
        <v>351</v>
      </c>
      <c r="GU19" t="s">
        <v>19</v>
      </c>
      <c r="GV19" t="s">
        <v>19</v>
      </c>
      <c r="GW19" t="s">
        <v>19</v>
      </c>
      <c r="GX19" t="s">
        <v>352</v>
      </c>
      <c r="GY19" t="s">
        <v>353</v>
      </c>
      <c r="GZ19" t="s">
        <v>354</v>
      </c>
      <c r="HA19" t="s">
        <v>354</v>
      </c>
      <c r="HB19" t="s">
        <v>354</v>
      </c>
      <c r="HC19" t="s">
        <v>354</v>
      </c>
      <c r="HD19">
        <v>0</v>
      </c>
      <c r="HE19">
        <v>100</v>
      </c>
      <c r="HF19">
        <v>100</v>
      </c>
      <c r="HG19">
        <v>2.9430000000000001</v>
      </c>
      <c r="HH19">
        <v>0.44</v>
      </c>
      <c r="HI19">
        <v>2</v>
      </c>
      <c r="HJ19">
        <v>503.75799999999998</v>
      </c>
      <c r="HK19">
        <v>510.815</v>
      </c>
      <c r="HL19">
        <v>20.7681</v>
      </c>
      <c r="HM19">
        <v>28.864000000000001</v>
      </c>
      <c r="HN19">
        <v>29.998200000000001</v>
      </c>
      <c r="HO19">
        <v>28.8811</v>
      </c>
      <c r="HP19">
        <v>28.868400000000001</v>
      </c>
      <c r="HQ19">
        <v>12.3209</v>
      </c>
      <c r="HR19">
        <v>45.437899999999999</v>
      </c>
      <c r="HS19">
        <v>0</v>
      </c>
      <c r="HT19">
        <v>22.2683</v>
      </c>
      <c r="HU19">
        <v>200</v>
      </c>
      <c r="HV19">
        <v>13.8056</v>
      </c>
      <c r="HW19">
        <v>100.1</v>
      </c>
      <c r="HX19">
        <v>104.133</v>
      </c>
    </row>
    <row r="20" spans="1:232" x14ac:dyDescent="0.25">
      <c r="A20">
        <v>4</v>
      </c>
      <c r="B20">
        <v>1566758249</v>
      </c>
      <c r="C20">
        <v>361.5</v>
      </c>
      <c r="D20" t="s">
        <v>366</v>
      </c>
      <c r="E20" t="s">
        <v>367</v>
      </c>
      <c r="G20">
        <v>1566758249</v>
      </c>
      <c r="H20">
        <f t="shared" si="0"/>
        <v>5.4477520741737723E-3</v>
      </c>
      <c r="I20">
        <f t="shared" si="1"/>
        <v>12.918424184215471</v>
      </c>
      <c r="J20">
        <f t="shared" si="2"/>
        <v>84.025999999999996</v>
      </c>
      <c r="K20">
        <f t="shared" si="3"/>
        <v>17.61299548655029</v>
      </c>
      <c r="L20">
        <f t="shared" si="4"/>
        <v>1.7593400976232514</v>
      </c>
      <c r="M20">
        <f t="shared" si="5"/>
        <v>8.3932520822922001</v>
      </c>
      <c r="N20">
        <f t="shared" si="6"/>
        <v>0.34046725858978011</v>
      </c>
      <c r="O20">
        <f t="shared" si="7"/>
        <v>2.2687377001907452</v>
      </c>
      <c r="P20">
        <f t="shared" si="8"/>
        <v>0.31441763673834661</v>
      </c>
      <c r="Q20">
        <f t="shared" si="9"/>
        <v>0.19868512658213816</v>
      </c>
      <c r="R20">
        <f t="shared" si="10"/>
        <v>321.4643241171608</v>
      </c>
      <c r="S20">
        <f t="shared" si="11"/>
        <v>26.951292225232788</v>
      </c>
      <c r="T20">
        <f t="shared" si="12"/>
        <v>27.0258</v>
      </c>
      <c r="U20">
        <f t="shared" si="13"/>
        <v>3.5845867740765938</v>
      </c>
      <c r="V20">
        <f t="shared" si="14"/>
        <v>55.213981300656769</v>
      </c>
      <c r="W20">
        <f t="shared" si="15"/>
        <v>1.9013923394144698</v>
      </c>
      <c r="X20">
        <f t="shared" si="16"/>
        <v>3.4436791092111534</v>
      </c>
      <c r="Y20">
        <f t="shared" si="17"/>
        <v>1.6831944346621239</v>
      </c>
      <c r="Z20">
        <f t="shared" si="18"/>
        <v>-240.24586647106335</v>
      </c>
      <c r="AA20">
        <f t="shared" si="19"/>
        <v>-83.319061711296015</v>
      </c>
      <c r="AB20">
        <f t="shared" si="20"/>
        <v>-7.9007394292955881</v>
      </c>
      <c r="AC20">
        <f t="shared" si="21"/>
        <v>-10.001343494494151</v>
      </c>
      <c r="AD20">
        <v>-4.1690106914597E-2</v>
      </c>
      <c r="AE20">
        <v>4.6800797265592803E-2</v>
      </c>
      <c r="AF20">
        <v>3.48877676552268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53261.270374561194</v>
      </c>
      <c r="AL20">
        <v>0</v>
      </c>
      <c r="AM20">
        <v>153.611764705882</v>
      </c>
      <c r="AN20">
        <v>678.13199999999995</v>
      </c>
      <c r="AO20">
        <f t="shared" si="25"/>
        <v>524.52023529411792</v>
      </c>
      <c r="AP20">
        <f t="shared" si="26"/>
        <v>0.77347807697338866</v>
      </c>
      <c r="AQ20">
        <v>-1.69616101757574</v>
      </c>
      <c r="AR20" t="s">
        <v>368</v>
      </c>
      <c r="AS20">
        <v>780.80182352941199</v>
      </c>
      <c r="AT20">
        <v>869.08199999999999</v>
      </c>
      <c r="AU20">
        <f t="shared" si="27"/>
        <v>0.10157865019709078</v>
      </c>
      <c r="AV20">
        <v>0.5</v>
      </c>
      <c r="AW20">
        <f t="shared" si="28"/>
        <v>1681.3232998383764</v>
      </c>
      <c r="AX20">
        <f t="shared" si="29"/>
        <v>12.918424184215471</v>
      </c>
      <c r="AY20">
        <f t="shared" si="30"/>
        <v>85.393275671250407</v>
      </c>
      <c r="AZ20">
        <f t="shared" si="31"/>
        <v>0.29972085487905625</v>
      </c>
      <c r="BA20">
        <f t="shared" si="32"/>
        <v>8.6923111118463025E-3</v>
      </c>
      <c r="BB20">
        <f t="shared" si="33"/>
        <v>-0.21971459540066421</v>
      </c>
      <c r="BC20" t="s">
        <v>369</v>
      </c>
      <c r="BD20">
        <v>608.6</v>
      </c>
      <c r="BE20">
        <f t="shared" si="34"/>
        <v>260.48199999999997</v>
      </c>
      <c r="BF20">
        <f t="shared" si="35"/>
        <v>0.33891085169258534</v>
      </c>
      <c r="BG20">
        <f t="shared" si="36"/>
        <v>-2.7462175688891484</v>
      </c>
      <c r="BH20">
        <f t="shared" si="37"/>
        <v>0.12338762972340489</v>
      </c>
      <c r="BI20">
        <f t="shared" si="38"/>
        <v>-0.36404696549586368</v>
      </c>
      <c r="BJ20">
        <v>8465</v>
      </c>
      <c r="BK20">
        <v>300</v>
      </c>
      <c r="BL20">
        <v>300</v>
      </c>
      <c r="BM20">
        <v>300</v>
      </c>
      <c r="BN20">
        <v>10328.799999999999</v>
      </c>
      <c r="BO20">
        <v>845.02</v>
      </c>
      <c r="BP20">
        <v>-6.8557000000000002E-3</v>
      </c>
      <c r="BQ20">
        <v>-0.67022700000000002</v>
      </c>
      <c r="BR20" t="s">
        <v>347</v>
      </c>
      <c r="BS20" t="s">
        <v>347</v>
      </c>
      <c r="BT20" t="s">
        <v>347</v>
      </c>
      <c r="BU20" t="s">
        <v>347</v>
      </c>
      <c r="BV20" t="s">
        <v>347</v>
      </c>
      <c r="BW20" t="s">
        <v>347</v>
      </c>
      <c r="BX20" t="s">
        <v>347</v>
      </c>
      <c r="BY20" t="s">
        <v>347</v>
      </c>
      <c r="BZ20" t="s">
        <v>347</v>
      </c>
      <c r="CA20" t="s">
        <v>347</v>
      </c>
      <c r="CB20">
        <f t="shared" si="39"/>
        <v>2000.15</v>
      </c>
      <c r="CC20">
        <f t="shared" si="40"/>
        <v>1681.3232998383764</v>
      </c>
      <c r="CD20">
        <f t="shared" si="41"/>
        <v>0.84059860502381145</v>
      </c>
      <c r="CE20">
        <f t="shared" si="42"/>
        <v>0.19119721004762305</v>
      </c>
      <c r="CF20">
        <v>6</v>
      </c>
      <c r="CG20">
        <v>0.5</v>
      </c>
      <c r="CH20" t="s">
        <v>348</v>
      </c>
      <c r="CI20">
        <v>1566758249</v>
      </c>
      <c r="CJ20">
        <v>84.025999999999996</v>
      </c>
      <c r="CK20">
        <v>100.07599999999999</v>
      </c>
      <c r="CL20">
        <v>19.0351</v>
      </c>
      <c r="CM20">
        <v>12.6228</v>
      </c>
      <c r="CN20">
        <v>500.04399999999998</v>
      </c>
      <c r="CO20">
        <v>99.789299999999997</v>
      </c>
      <c r="CP20">
        <v>9.9449700000000002E-2</v>
      </c>
      <c r="CQ20">
        <v>26.3446</v>
      </c>
      <c r="CR20">
        <v>27.0258</v>
      </c>
      <c r="CS20">
        <v>999.9</v>
      </c>
      <c r="CT20">
        <v>0</v>
      </c>
      <c r="CU20">
        <v>0</v>
      </c>
      <c r="CV20">
        <v>10075</v>
      </c>
      <c r="CW20">
        <v>0</v>
      </c>
      <c r="CX20">
        <v>1845.13</v>
      </c>
      <c r="CY20">
        <v>-16.053699999999999</v>
      </c>
      <c r="CZ20">
        <v>85.655900000000003</v>
      </c>
      <c r="DA20">
        <v>101.355</v>
      </c>
      <c r="DB20">
        <v>6.45228</v>
      </c>
      <c r="DC20">
        <v>81.078999999999994</v>
      </c>
      <c r="DD20">
        <v>100.07599999999999</v>
      </c>
      <c r="DE20">
        <v>18.635100000000001</v>
      </c>
      <c r="DF20">
        <v>12.6228</v>
      </c>
      <c r="DG20">
        <v>1.9034899999999999</v>
      </c>
      <c r="DH20">
        <v>1.25962</v>
      </c>
      <c r="DI20">
        <v>16.663599999999999</v>
      </c>
      <c r="DJ20">
        <v>10.3255</v>
      </c>
      <c r="DK20">
        <v>2000.15</v>
      </c>
      <c r="DL20">
        <v>0.97999800000000004</v>
      </c>
      <c r="DM20">
        <v>2.0001600000000001E-2</v>
      </c>
      <c r="DN20">
        <v>0</v>
      </c>
      <c r="DO20">
        <v>780.35199999999998</v>
      </c>
      <c r="DP20">
        <v>5.0002700000000004</v>
      </c>
      <c r="DQ20">
        <v>21330.799999999999</v>
      </c>
      <c r="DR20">
        <v>16187</v>
      </c>
      <c r="DS20">
        <v>44.25</v>
      </c>
      <c r="DT20">
        <v>45.936999999999998</v>
      </c>
      <c r="DU20">
        <v>45</v>
      </c>
      <c r="DV20">
        <v>45.25</v>
      </c>
      <c r="DW20">
        <v>45.811999999999998</v>
      </c>
      <c r="DX20">
        <v>1955.24</v>
      </c>
      <c r="DY20">
        <v>39.909999999999997</v>
      </c>
      <c r="DZ20">
        <v>0</v>
      </c>
      <c r="EA20">
        <v>120</v>
      </c>
      <c r="EB20">
        <v>780.80182352941199</v>
      </c>
      <c r="EC20">
        <v>-2.10759805492573</v>
      </c>
      <c r="ED20">
        <v>410.19607631154798</v>
      </c>
      <c r="EE20">
        <v>21321.688235294099</v>
      </c>
      <c r="EF20">
        <v>10</v>
      </c>
      <c r="EG20">
        <v>1566758276</v>
      </c>
      <c r="EH20" t="s">
        <v>370</v>
      </c>
      <c r="EI20">
        <v>42</v>
      </c>
      <c r="EJ20">
        <v>2.9470000000000001</v>
      </c>
      <c r="EK20">
        <v>0.4</v>
      </c>
      <c r="EL20">
        <v>100</v>
      </c>
      <c r="EM20">
        <v>13</v>
      </c>
      <c r="EN20">
        <v>0.1</v>
      </c>
      <c r="EO20">
        <v>0.03</v>
      </c>
      <c r="EP20">
        <v>12.7340708629921</v>
      </c>
      <c r="EQ20">
        <v>0.69843709107330998</v>
      </c>
      <c r="ER20">
        <v>7.5958800137933796E-2</v>
      </c>
      <c r="ES20">
        <v>0</v>
      </c>
      <c r="ET20">
        <v>0.33956723058370702</v>
      </c>
      <c r="EU20">
        <v>3.58735273896355E-2</v>
      </c>
      <c r="EV20">
        <v>3.8180984705704401E-3</v>
      </c>
      <c r="EW20">
        <v>1</v>
      </c>
      <c r="EX20">
        <v>1</v>
      </c>
      <c r="EY20">
        <v>2</v>
      </c>
      <c r="EZ20" t="s">
        <v>360</v>
      </c>
      <c r="FA20">
        <v>2.9533900000000002</v>
      </c>
      <c r="FB20">
        <v>2.77752</v>
      </c>
      <c r="FC20">
        <v>2.3271199999999999E-2</v>
      </c>
      <c r="FD20">
        <v>2.7786399999999999E-2</v>
      </c>
      <c r="FE20">
        <v>9.5757300000000004E-2</v>
      </c>
      <c r="FF20">
        <v>6.8479899999999996E-2</v>
      </c>
      <c r="FG20">
        <v>23668.2</v>
      </c>
      <c r="FH20">
        <v>23822.2</v>
      </c>
      <c r="FI20">
        <v>22775.5</v>
      </c>
      <c r="FJ20">
        <v>26848.6</v>
      </c>
      <c r="FK20">
        <v>29403.599999999999</v>
      </c>
      <c r="FL20">
        <v>39156.300000000003</v>
      </c>
      <c r="FM20">
        <v>32495.8</v>
      </c>
      <c r="FN20">
        <v>42655.3</v>
      </c>
      <c r="FO20">
        <v>2.0062500000000001</v>
      </c>
      <c r="FP20">
        <v>1.9488300000000001</v>
      </c>
      <c r="FQ20">
        <v>6.1251199999999999E-2</v>
      </c>
      <c r="FR20">
        <v>0</v>
      </c>
      <c r="FS20">
        <v>26.023299999999999</v>
      </c>
      <c r="FT20">
        <v>999.9</v>
      </c>
      <c r="FU20">
        <v>40.482999999999997</v>
      </c>
      <c r="FV20">
        <v>36.527000000000001</v>
      </c>
      <c r="FW20">
        <v>24.924600000000002</v>
      </c>
      <c r="FX20">
        <v>60.665799999999997</v>
      </c>
      <c r="FY20">
        <v>45.616999999999997</v>
      </c>
      <c r="FZ20">
        <v>1</v>
      </c>
      <c r="GA20">
        <v>0.139621</v>
      </c>
      <c r="GB20">
        <v>4.4907399999999997</v>
      </c>
      <c r="GC20">
        <v>20.233899999999998</v>
      </c>
      <c r="GD20">
        <v>5.2216300000000002</v>
      </c>
      <c r="GE20">
        <v>11.956</v>
      </c>
      <c r="GF20">
        <v>4.9710000000000001</v>
      </c>
      <c r="GG20">
        <v>3.2942499999999999</v>
      </c>
      <c r="GH20">
        <v>547.4</v>
      </c>
      <c r="GI20">
        <v>9999</v>
      </c>
      <c r="GJ20">
        <v>9999</v>
      </c>
      <c r="GK20">
        <v>9999</v>
      </c>
      <c r="GL20">
        <v>1.8656600000000001</v>
      </c>
      <c r="GM20">
        <v>1.8648800000000001</v>
      </c>
      <c r="GN20">
        <v>1.8652200000000001</v>
      </c>
      <c r="GO20">
        <v>1.86812</v>
      </c>
      <c r="GP20">
        <v>1.8623400000000001</v>
      </c>
      <c r="GQ20">
        <v>1.86053</v>
      </c>
      <c r="GR20">
        <v>1.85669</v>
      </c>
      <c r="GS20">
        <v>1.86294</v>
      </c>
      <c r="GT20" t="s">
        <v>351</v>
      </c>
      <c r="GU20" t="s">
        <v>19</v>
      </c>
      <c r="GV20" t="s">
        <v>19</v>
      </c>
      <c r="GW20" t="s">
        <v>19</v>
      </c>
      <c r="GX20" t="s">
        <v>352</v>
      </c>
      <c r="GY20" t="s">
        <v>353</v>
      </c>
      <c r="GZ20" t="s">
        <v>354</v>
      </c>
      <c r="HA20" t="s">
        <v>354</v>
      </c>
      <c r="HB20" t="s">
        <v>354</v>
      </c>
      <c r="HC20" t="s">
        <v>354</v>
      </c>
      <c r="HD20">
        <v>0</v>
      </c>
      <c r="HE20">
        <v>100</v>
      </c>
      <c r="HF20">
        <v>100</v>
      </c>
      <c r="HG20">
        <v>2.9470000000000001</v>
      </c>
      <c r="HH20">
        <v>0.4</v>
      </c>
      <c r="HI20">
        <v>2</v>
      </c>
      <c r="HJ20">
        <v>503.90499999999997</v>
      </c>
      <c r="HK20">
        <v>507.80500000000001</v>
      </c>
      <c r="HL20">
        <v>21.972100000000001</v>
      </c>
      <c r="HM20">
        <v>28.988099999999999</v>
      </c>
      <c r="HN20">
        <v>30.000900000000001</v>
      </c>
      <c r="HO20">
        <v>28.932200000000002</v>
      </c>
      <c r="HP20">
        <v>28.92</v>
      </c>
      <c r="HQ20">
        <v>7.5929900000000004</v>
      </c>
      <c r="HR20">
        <v>50.515300000000003</v>
      </c>
      <c r="HS20">
        <v>0</v>
      </c>
      <c r="HT20">
        <v>22.007200000000001</v>
      </c>
      <c r="HU20">
        <v>100</v>
      </c>
      <c r="HV20">
        <v>12.591699999999999</v>
      </c>
      <c r="HW20">
        <v>100.078</v>
      </c>
      <c r="HX20">
        <v>104.114</v>
      </c>
    </row>
    <row r="21" spans="1:232" x14ac:dyDescent="0.25">
      <c r="A21">
        <v>5</v>
      </c>
      <c r="B21">
        <v>1566758393</v>
      </c>
      <c r="C21">
        <v>505.5</v>
      </c>
      <c r="D21" t="s">
        <v>371</v>
      </c>
      <c r="E21" t="s">
        <v>372</v>
      </c>
      <c r="G21">
        <v>1566758393</v>
      </c>
      <c r="H21">
        <f t="shared" si="0"/>
        <v>6.284751028739031E-3</v>
      </c>
      <c r="I21">
        <f t="shared" si="1"/>
        <v>0.54490418032279742</v>
      </c>
      <c r="J21">
        <f t="shared" si="2"/>
        <v>-0.92861000000000005</v>
      </c>
      <c r="K21">
        <f t="shared" si="3"/>
        <v>-3.1910820737909771</v>
      </c>
      <c r="L21">
        <f t="shared" si="4"/>
        <v>-0.31879070651975916</v>
      </c>
      <c r="M21">
        <f t="shared" si="5"/>
        <v>-9.2768606740857004E-2</v>
      </c>
      <c r="N21">
        <f t="shared" si="6"/>
        <v>0.40840549721937841</v>
      </c>
      <c r="O21">
        <f t="shared" si="7"/>
        <v>2.2544717430083794</v>
      </c>
      <c r="P21">
        <f t="shared" si="8"/>
        <v>0.37131454006046261</v>
      </c>
      <c r="Q21">
        <f t="shared" si="9"/>
        <v>0.23512270802619439</v>
      </c>
      <c r="R21">
        <f t="shared" si="10"/>
        <v>321.47390007417181</v>
      </c>
      <c r="S21">
        <f t="shared" si="11"/>
        <v>26.643760729838814</v>
      </c>
      <c r="T21">
        <f t="shared" si="12"/>
        <v>26.937999999999999</v>
      </c>
      <c r="U21">
        <f t="shared" si="13"/>
        <v>3.5661471881114473</v>
      </c>
      <c r="V21">
        <f t="shared" si="14"/>
        <v>55.915314391049741</v>
      </c>
      <c r="W21">
        <f t="shared" si="15"/>
        <v>1.9217060692739401</v>
      </c>
      <c r="X21">
        <f t="shared" si="16"/>
        <v>3.4368152807552557</v>
      </c>
      <c r="Y21">
        <f t="shared" si="17"/>
        <v>1.6444411188375072</v>
      </c>
      <c r="Z21">
        <f t="shared" si="18"/>
        <v>-277.15752036739127</v>
      </c>
      <c r="AA21">
        <f t="shared" si="19"/>
        <v>-76.23182015800711</v>
      </c>
      <c r="AB21">
        <f t="shared" si="20"/>
        <v>-7.2700049857604157</v>
      </c>
      <c r="AC21">
        <f t="shared" si="21"/>
        <v>-39.185445436986981</v>
      </c>
      <c r="AD21">
        <v>-4.1304241456391999E-2</v>
      </c>
      <c r="AE21">
        <v>4.6367629485086902E-2</v>
      </c>
      <c r="AF21">
        <v>3.4632186585279698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52794.902560070463</v>
      </c>
      <c r="AL21">
        <v>0</v>
      </c>
      <c r="AM21">
        <v>153.611764705882</v>
      </c>
      <c r="AN21">
        <v>678.13199999999995</v>
      </c>
      <c r="AO21">
        <f t="shared" si="25"/>
        <v>524.52023529411792</v>
      </c>
      <c r="AP21">
        <f t="shared" si="26"/>
        <v>0.77347807697338866</v>
      </c>
      <c r="AQ21">
        <v>-1.69616101757574</v>
      </c>
      <c r="AR21" t="s">
        <v>373</v>
      </c>
      <c r="AS21">
        <v>822.92094117647002</v>
      </c>
      <c r="AT21">
        <v>855.88699999999994</v>
      </c>
      <c r="AU21">
        <f t="shared" si="27"/>
        <v>3.8516835544329941E-2</v>
      </c>
      <c r="AV21">
        <v>0.5</v>
      </c>
      <c r="AW21">
        <f t="shared" si="28"/>
        <v>1681.3736998383813</v>
      </c>
      <c r="AX21">
        <f t="shared" si="29"/>
        <v>0.54490418032279742</v>
      </c>
      <c r="AY21">
        <f t="shared" si="30"/>
        <v>32.380597142618257</v>
      </c>
      <c r="AZ21">
        <f t="shared" si="31"/>
        <v>0.24015670292924174</v>
      </c>
      <c r="BA21">
        <f t="shared" si="32"/>
        <v>1.3328775144478323E-3</v>
      </c>
      <c r="BB21">
        <f t="shared" si="33"/>
        <v>-0.2076851266580752</v>
      </c>
      <c r="BC21" t="s">
        <v>374</v>
      </c>
      <c r="BD21">
        <v>650.34</v>
      </c>
      <c r="BE21">
        <f t="shared" si="34"/>
        <v>205.54699999999991</v>
      </c>
      <c r="BF21">
        <f t="shared" si="35"/>
        <v>0.16038209666660147</v>
      </c>
      <c r="BG21">
        <f t="shared" si="36"/>
        <v>-6.395905296488217</v>
      </c>
      <c r="BH21">
        <f t="shared" si="37"/>
        <v>4.6941793141436206E-2</v>
      </c>
      <c r="BI21">
        <f t="shared" si="38"/>
        <v>-0.33889064337112978</v>
      </c>
      <c r="BJ21">
        <v>8467</v>
      </c>
      <c r="BK21">
        <v>300</v>
      </c>
      <c r="BL21">
        <v>300</v>
      </c>
      <c r="BM21">
        <v>300</v>
      </c>
      <c r="BN21">
        <v>10327.700000000001</v>
      </c>
      <c r="BO21">
        <v>843.298</v>
      </c>
      <c r="BP21">
        <v>-6.8533800000000001E-3</v>
      </c>
      <c r="BQ21">
        <v>-2.3408199999999999</v>
      </c>
      <c r="BR21" t="s">
        <v>347</v>
      </c>
      <c r="BS21" t="s">
        <v>347</v>
      </c>
      <c r="BT21" t="s">
        <v>347</v>
      </c>
      <c r="BU21" t="s">
        <v>347</v>
      </c>
      <c r="BV21" t="s">
        <v>347</v>
      </c>
      <c r="BW21" t="s">
        <v>347</v>
      </c>
      <c r="BX21" t="s">
        <v>347</v>
      </c>
      <c r="BY21" t="s">
        <v>347</v>
      </c>
      <c r="BZ21" t="s">
        <v>347</v>
      </c>
      <c r="CA21" t="s">
        <v>347</v>
      </c>
      <c r="CB21">
        <f t="shared" si="39"/>
        <v>2000.21</v>
      </c>
      <c r="CC21">
        <f t="shared" si="40"/>
        <v>1681.3736998383813</v>
      </c>
      <c r="CD21">
        <f t="shared" si="41"/>
        <v>0.84059858706754853</v>
      </c>
      <c r="CE21">
        <f t="shared" si="42"/>
        <v>0.19119717413509729</v>
      </c>
      <c r="CF21">
        <v>6</v>
      </c>
      <c r="CG21">
        <v>0.5</v>
      </c>
      <c r="CH21" t="s">
        <v>348</v>
      </c>
      <c r="CI21">
        <v>1566758393</v>
      </c>
      <c r="CJ21">
        <v>-0.92861000000000005</v>
      </c>
      <c r="CK21">
        <v>-0.28161700000000001</v>
      </c>
      <c r="CL21">
        <v>19.2362</v>
      </c>
      <c r="CM21">
        <v>11.8383</v>
      </c>
      <c r="CN21">
        <v>499.91399999999999</v>
      </c>
      <c r="CO21">
        <v>99.800600000000003</v>
      </c>
      <c r="CP21">
        <v>9.9903699999999998E-2</v>
      </c>
      <c r="CQ21">
        <v>26.3108</v>
      </c>
      <c r="CR21">
        <v>26.937999999999999</v>
      </c>
      <c r="CS21">
        <v>999.9</v>
      </c>
      <c r="CT21">
        <v>0</v>
      </c>
      <c r="CU21">
        <v>0</v>
      </c>
      <c r="CV21">
        <v>9980.6200000000008</v>
      </c>
      <c r="CW21">
        <v>0</v>
      </c>
      <c r="CX21">
        <v>1722.62</v>
      </c>
      <c r="CY21">
        <v>-0.64699300000000004</v>
      </c>
      <c r="CZ21">
        <v>-0.94682299999999997</v>
      </c>
      <c r="DA21">
        <v>-0.28499000000000002</v>
      </c>
      <c r="DB21">
        <v>7.3978400000000004</v>
      </c>
      <c r="DC21">
        <v>-3.9406099999999999</v>
      </c>
      <c r="DD21">
        <v>-0.28161700000000001</v>
      </c>
      <c r="DE21">
        <v>18.841200000000001</v>
      </c>
      <c r="DF21">
        <v>11.8383</v>
      </c>
      <c r="DG21">
        <v>1.91978</v>
      </c>
      <c r="DH21">
        <v>1.18147</v>
      </c>
      <c r="DI21">
        <v>16.797799999999999</v>
      </c>
      <c r="DJ21">
        <v>9.3701399999999992</v>
      </c>
      <c r="DK21">
        <v>2000.21</v>
      </c>
      <c r="DL21">
        <v>0.97999800000000004</v>
      </c>
      <c r="DM21">
        <v>2.0001600000000001E-2</v>
      </c>
      <c r="DN21">
        <v>0</v>
      </c>
      <c r="DO21">
        <v>822.67399999999998</v>
      </c>
      <c r="DP21">
        <v>5.0002700000000004</v>
      </c>
      <c r="DQ21">
        <v>21951.200000000001</v>
      </c>
      <c r="DR21">
        <v>16187.6</v>
      </c>
      <c r="DS21">
        <v>44.561999999999998</v>
      </c>
      <c r="DT21">
        <v>46.436999999999998</v>
      </c>
      <c r="DU21">
        <v>45.311999999999998</v>
      </c>
      <c r="DV21">
        <v>45.625</v>
      </c>
      <c r="DW21">
        <v>46.125</v>
      </c>
      <c r="DX21">
        <v>1955.3</v>
      </c>
      <c r="DY21">
        <v>39.909999999999997</v>
      </c>
      <c r="DZ21">
        <v>0</v>
      </c>
      <c r="EA21">
        <v>143.40000009536701</v>
      </c>
      <c r="EB21">
        <v>822.92094117647002</v>
      </c>
      <c r="EC21">
        <v>-0.431127477791442</v>
      </c>
      <c r="ED21">
        <v>-512.27941023184496</v>
      </c>
      <c r="EE21">
        <v>22038.417647058799</v>
      </c>
      <c r="EF21">
        <v>10</v>
      </c>
      <c r="EG21">
        <v>1566758362</v>
      </c>
      <c r="EH21" t="s">
        <v>375</v>
      </c>
      <c r="EI21">
        <v>43</v>
      </c>
      <c r="EJ21">
        <v>3.012</v>
      </c>
      <c r="EK21">
        <v>0.39500000000000002</v>
      </c>
      <c r="EL21">
        <v>0</v>
      </c>
      <c r="EM21">
        <v>12</v>
      </c>
      <c r="EN21">
        <v>0.39</v>
      </c>
      <c r="EO21">
        <v>0.03</v>
      </c>
      <c r="EP21">
        <v>0.55415203538647695</v>
      </c>
      <c r="EQ21">
        <v>7.0131270931053202E-2</v>
      </c>
      <c r="ER21">
        <v>2.0673775774244299E-2</v>
      </c>
      <c r="ES21">
        <v>1</v>
      </c>
      <c r="ET21">
        <v>0.40616647029424202</v>
      </c>
      <c r="EU21">
        <v>8.1099664117860307E-2</v>
      </c>
      <c r="EV21">
        <v>1.4607476108131401E-2</v>
      </c>
      <c r="EW21">
        <v>1</v>
      </c>
      <c r="EX21">
        <v>2</v>
      </c>
      <c r="EY21">
        <v>2</v>
      </c>
      <c r="EZ21" t="s">
        <v>350</v>
      </c>
      <c r="FA21">
        <v>2.9528699999999999</v>
      </c>
      <c r="FB21">
        <v>2.7771499999999998</v>
      </c>
      <c r="FC21">
        <v>-1.1505899999999999E-3</v>
      </c>
      <c r="FD21">
        <v>-8.0079200000000004E-5</v>
      </c>
      <c r="FE21">
        <v>9.6489900000000003E-2</v>
      </c>
      <c r="FF21">
        <v>6.5237600000000007E-2</v>
      </c>
      <c r="FG21">
        <v>24249</v>
      </c>
      <c r="FH21">
        <v>24493.4</v>
      </c>
      <c r="FI21">
        <v>22766.3</v>
      </c>
      <c r="FJ21">
        <v>26837.5</v>
      </c>
      <c r="FK21">
        <v>29368.6</v>
      </c>
      <c r="FL21">
        <v>39278.9</v>
      </c>
      <c r="FM21">
        <v>32483.7</v>
      </c>
      <c r="FN21">
        <v>42641</v>
      </c>
      <c r="FO21">
        <v>2.00373</v>
      </c>
      <c r="FP21">
        <v>1.9435199999999999</v>
      </c>
      <c r="FQ21">
        <v>3.6656899999999999E-2</v>
      </c>
      <c r="FR21">
        <v>0</v>
      </c>
      <c r="FS21">
        <v>26.338200000000001</v>
      </c>
      <c r="FT21">
        <v>999.9</v>
      </c>
      <c r="FU21">
        <v>40.679000000000002</v>
      </c>
      <c r="FV21">
        <v>36.536999999999999</v>
      </c>
      <c r="FW21">
        <v>25.057300000000001</v>
      </c>
      <c r="FX21">
        <v>60.605800000000002</v>
      </c>
      <c r="FY21">
        <v>45.633000000000003</v>
      </c>
      <c r="FZ21">
        <v>1</v>
      </c>
      <c r="GA21">
        <v>0.14909600000000001</v>
      </c>
      <c r="GB21">
        <v>3.4081199999999998</v>
      </c>
      <c r="GC21">
        <v>20.261800000000001</v>
      </c>
      <c r="GD21">
        <v>5.2235800000000001</v>
      </c>
      <c r="GE21">
        <v>11.956</v>
      </c>
      <c r="GF21">
        <v>4.9714499999999999</v>
      </c>
      <c r="GG21">
        <v>3.2949999999999999</v>
      </c>
      <c r="GH21">
        <v>547.4</v>
      </c>
      <c r="GI21">
        <v>9999</v>
      </c>
      <c r="GJ21">
        <v>9999</v>
      </c>
      <c r="GK21">
        <v>9999</v>
      </c>
      <c r="GL21">
        <v>1.8656900000000001</v>
      </c>
      <c r="GM21">
        <v>1.86493</v>
      </c>
      <c r="GN21">
        <v>1.8652299999999999</v>
      </c>
      <c r="GO21">
        <v>1.8681399999999999</v>
      </c>
      <c r="GP21">
        <v>1.8623700000000001</v>
      </c>
      <c r="GQ21">
        <v>1.8606499999999999</v>
      </c>
      <c r="GR21">
        <v>1.8567800000000001</v>
      </c>
      <c r="GS21">
        <v>1.8629500000000001</v>
      </c>
      <c r="GT21" t="s">
        <v>351</v>
      </c>
      <c r="GU21" t="s">
        <v>19</v>
      </c>
      <c r="GV21" t="s">
        <v>19</v>
      </c>
      <c r="GW21" t="s">
        <v>19</v>
      </c>
      <c r="GX21" t="s">
        <v>352</v>
      </c>
      <c r="GY21" t="s">
        <v>353</v>
      </c>
      <c r="GZ21" t="s">
        <v>354</v>
      </c>
      <c r="HA21" t="s">
        <v>354</v>
      </c>
      <c r="HB21" t="s">
        <v>354</v>
      </c>
      <c r="HC21" t="s">
        <v>354</v>
      </c>
      <c r="HD21">
        <v>0</v>
      </c>
      <c r="HE21">
        <v>100</v>
      </c>
      <c r="HF21">
        <v>100</v>
      </c>
      <c r="HG21">
        <v>3.012</v>
      </c>
      <c r="HH21">
        <v>0.39500000000000002</v>
      </c>
      <c r="HI21">
        <v>2</v>
      </c>
      <c r="HJ21">
        <v>503.75900000000001</v>
      </c>
      <c r="HK21">
        <v>505.65499999999997</v>
      </c>
      <c r="HL21">
        <v>22.072700000000001</v>
      </c>
      <c r="HM21">
        <v>29.238800000000001</v>
      </c>
      <c r="HN21">
        <v>30.001100000000001</v>
      </c>
      <c r="HO21">
        <v>29.106999999999999</v>
      </c>
      <c r="HP21">
        <v>29.088899999999999</v>
      </c>
      <c r="HQ21">
        <v>0</v>
      </c>
      <c r="HR21">
        <v>53.173099999999998</v>
      </c>
      <c r="HS21">
        <v>0</v>
      </c>
      <c r="HT21">
        <v>22.061</v>
      </c>
      <c r="HU21">
        <v>0</v>
      </c>
      <c r="HV21">
        <v>11.717599999999999</v>
      </c>
      <c r="HW21">
        <v>100.039</v>
      </c>
      <c r="HX21">
        <v>104.07599999999999</v>
      </c>
    </row>
    <row r="22" spans="1:232" x14ac:dyDescent="0.25">
      <c r="A22">
        <v>7</v>
      </c>
      <c r="B22">
        <v>1566758639.5</v>
      </c>
      <c r="C22">
        <v>752</v>
      </c>
      <c r="D22" t="s">
        <v>381</v>
      </c>
      <c r="E22" t="s">
        <v>382</v>
      </c>
      <c r="G22">
        <v>1566758639.5</v>
      </c>
      <c r="H22">
        <f t="shared" si="0"/>
        <v>5.7632905723255289E-3</v>
      </c>
      <c r="I22">
        <f t="shared" si="1"/>
        <v>29.498221369575372</v>
      </c>
      <c r="J22">
        <f t="shared" si="2"/>
        <v>362.197</v>
      </c>
      <c r="K22">
        <f t="shared" si="3"/>
        <v>215.05085997618417</v>
      </c>
      <c r="L22">
        <f t="shared" si="4"/>
        <v>21.483318549571624</v>
      </c>
      <c r="M22">
        <f t="shared" si="5"/>
        <v>36.183038419660001</v>
      </c>
      <c r="N22">
        <f t="shared" si="6"/>
        <v>0.3646340775969994</v>
      </c>
      <c r="O22">
        <f t="shared" si="7"/>
        <v>2.2651697508000987</v>
      </c>
      <c r="P22">
        <f t="shared" si="8"/>
        <v>0.33488520161925134</v>
      </c>
      <c r="Q22">
        <f t="shared" si="9"/>
        <v>0.21177344468009646</v>
      </c>
      <c r="R22">
        <f t="shared" si="10"/>
        <v>321.45522071681057</v>
      </c>
      <c r="S22">
        <f t="shared" si="11"/>
        <v>26.798523891915046</v>
      </c>
      <c r="T22">
        <f t="shared" si="12"/>
        <v>26.987300000000001</v>
      </c>
      <c r="U22">
        <f t="shared" si="13"/>
        <v>3.5764908578263284</v>
      </c>
      <c r="V22">
        <f t="shared" si="14"/>
        <v>55.46374455922318</v>
      </c>
      <c r="W22">
        <f t="shared" si="15"/>
        <v>1.9044203925299998</v>
      </c>
      <c r="X22">
        <f t="shared" si="16"/>
        <v>3.4336311182460717</v>
      </c>
      <c r="Y22">
        <f t="shared" si="17"/>
        <v>1.6720704652963285</v>
      </c>
      <c r="Z22">
        <f t="shared" si="18"/>
        <v>-254.16111423955581</v>
      </c>
      <c r="AA22">
        <f t="shared" si="19"/>
        <v>-84.531347437074359</v>
      </c>
      <c r="AB22">
        <f t="shared" si="20"/>
        <v>-8.0247850536561831</v>
      </c>
      <c r="AC22">
        <f t="shared" si="21"/>
        <v>-25.262026013475761</v>
      </c>
      <c r="AD22">
        <v>-4.1593391352581797E-2</v>
      </c>
      <c r="AE22">
        <v>4.6692225574482202E-2</v>
      </c>
      <c r="AF22">
        <v>3.4823784860461502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53151.96117959488</v>
      </c>
      <c r="AL22">
        <v>0</v>
      </c>
      <c r="AM22">
        <v>153.611764705882</v>
      </c>
      <c r="AN22">
        <v>678.13199999999995</v>
      </c>
      <c r="AO22">
        <f t="shared" si="25"/>
        <v>524.52023529411792</v>
      </c>
      <c r="AP22">
        <f t="shared" si="26"/>
        <v>0.77347807697338866</v>
      </c>
      <c r="AQ22">
        <v>-1.69616101757574</v>
      </c>
      <c r="AR22" t="s">
        <v>383</v>
      </c>
      <c r="AS22">
        <v>746.69452941176496</v>
      </c>
      <c r="AT22">
        <v>933.26700000000005</v>
      </c>
      <c r="AU22">
        <f t="shared" si="27"/>
        <v>0.19991328375291861</v>
      </c>
      <c r="AV22">
        <v>0.5</v>
      </c>
      <c r="AW22">
        <f t="shared" si="28"/>
        <v>1681.2806998384533</v>
      </c>
      <c r="AX22">
        <f t="shared" si="29"/>
        <v>29.498221369575372</v>
      </c>
      <c r="AY22">
        <f t="shared" si="30"/>
        <v>168.05517280755515</v>
      </c>
      <c r="AZ22">
        <f t="shared" si="31"/>
        <v>0.40186463252209709</v>
      </c>
      <c r="BA22">
        <f t="shared" si="32"/>
        <v>1.8553940689468713E-2</v>
      </c>
      <c r="BB22">
        <f t="shared" si="33"/>
        <v>-0.27337835796186954</v>
      </c>
      <c r="BC22" t="s">
        <v>384</v>
      </c>
      <c r="BD22">
        <v>558.22</v>
      </c>
      <c r="BE22">
        <f t="shared" si="34"/>
        <v>375.04700000000003</v>
      </c>
      <c r="BF22">
        <f t="shared" si="35"/>
        <v>0.4974642393839574</v>
      </c>
      <c r="BG22">
        <f t="shared" si="36"/>
        <v>-2.1276853025552094</v>
      </c>
      <c r="BH22">
        <f t="shared" si="37"/>
        <v>0.23930124770835698</v>
      </c>
      <c r="BI22">
        <f t="shared" si="38"/>
        <v>-0.48641593370928093</v>
      </c>
      <c r="BJ22">
        <v>8471</v>
      </c>
      <c r="BK22">
        <v>300</v>
      </c>
      <c r="BL22">
        <v>300</v>
      </c>
      <c r="BM22">
        <v>300</v>
      </c>
      <c r="BN22">
        <v>10324.299999999999</v>
      </c>
      <c r="BO22">
        <v>882.54399999999998</v>
      </c>
      <c r="BP22">
        <v>-6.8523100000000003E-3</v>
      </c>
      <c r="BQ22">
        <v>-2.8502800000000001</v>
      </c>
      <c r="BR22" t="s">
        <v>347</v>
      </c>
      <c r="BS22" t="s">
        <v>347</v>
      </c>
      <c r="BT22" t="s">
        <v>347</v>
      </c>
      <c r="BU22" t="s">
        <v>347</v>
      </c>
      <c r="BV22" t="s">
        <v>347</v>
      </c>
      <c r="BW22" t="s">
        <v>347</v>
      </c>
      <c r="BX22" t="s">
        <v>347</v>
      </c>
      <c r="BY22" t="s">
        <v>347</v>
      </c>
      <c r="BZ22" t="s">
        <v>347</v>
      </c>
      <c r="CA22" t="s">
        <v>347</v>
      </c>
      <c r="CB22">
        <f t="shared" si="39"/>
        <v>2000.1</v>
      </c>
      <c r="CC22">
        <f t="shared" si="40"/>
        <v>1681.2806998384533</v>
      </c>
      <c r="CD22">
        <f t="shared" si="41"/>
        <v>0.84059832000322654</v>
      </c>
      <c r="CE22">
        <f t="shared" si="42"/>
        <v>0.19119664000645326</v>
      </c>
      <c r="CF22">
        <v>6</v>
      </c>
      <c r="CG22">
        <v>0.5</v>
      </c>
      <c r="CH22" t="s">
        <v>348</v>
      </c>
      <c r="CI22">
        <v>1566758639.5</v>
      </c>
      <c r="CJ22">
        <v>362.197</v>
      </c>
      <c r="CK22">
        <v>400.10199999999998</v>
      </c>
      <c r="CL22">
        <v>19.063500000000001</v>
      </c>
      <c r="CM22">
        <v>12.279</v>
      </c>
      <c r="CN22">
        <v>499.971</v>
      </c>
      <c r="CO22">
        <v>99.799499999999995</v>
      </c>
      <c r="CP22">
        <v>9.9279999999999993E-2</v>
      </c>
      <c r="CQ22">
        <v>26.295100000000001</v>
      </c>
      <c r="CR22">
        <v>26.987300000000001</v>
      </c>
      <c r="CS22">
        <v>999.9</v>
      </c>
      <c r="CT22">
        <v>0</v>
      </c>
      <c r="CU22">
        <v>0</v>
      </c>
      <c r="CV22">
        <v>10050.6</v>
      </c>
      <c r="CW22">
        <v>0</v>
      </c>
      <c r="CX22">
        <v>1824.49</v>
      </c>
      <c r="CY22">
        <v>-37.905200000000001</v>
      </c>
      <c r="CZ22">
        <v>369.23599999999999</v>
      </c>
      <c r="DA22">
        <v>405.07600000000002</v>
      </c>
      <c r="DB22">
        <v>6.7844699999999998</v>
      </c>
      <c r="DC22">
        <v>359.23</v>
      </c>
      <c r="DD22">
        <v>400.10199999999998</v>
      </c>
      <c r="DE22">
        <v>18.672499999999999</v>
      </c>
      <c r="DF22">
        <v>12.279</v>
      </c>
      <c r="DG22">
        <v>1.90252</v>
      </c>
      <c r="DH22">
        <v>1.2254400000000001</v>
      </c>
      <c r="DI22">
        <v>16.6556</v>
      </c>
      <c r="DJ22">
        <v>9.9141999999999992</v>
      </c>
      <c r="DK22">
        <v>2000.1</v>
      </c>
      <c r="DL22">
        <v>0.98000699999999996</v>
      </c>
      <c r="DM22">
        <v>1.9992699999999999E-2</v>
      </c>
      <c r="DN22">
        <v>0</v>
      </c>
      <c r="DO22">
        <v>746.87800000000004</v>
      </c>
      <c r="DP22">
        <v>5.0002700000000004</v>
      </c>
      <c r="DQ22">
        <v>20706.599999999999</v>
      </c>
      <c r="DR22">
        <v>16186.7</v>
      </c>
      <c r="DS22">
        <v>44.875</v>
      </c>
      <c r="DT22">
        <v>46.811999999999998</v>
      </c>
      <c r="DU22">
        <v>45.686999999999998</v>
      </c>
      <c r="DV22">
        <v>45.936999999999998</v>
      </c>
      <c r="DW22">
        <v>46.375</v>
      </c>
      <c r="DX22">
        <v>1955.21</v>
      </c>
      <c r="DY22">
        <v>39.89</v>
      </c>
      <c r="DZ22">
        <v>0</v>
      </c>
      <c r="EA22">
        <v>125.60000014305101</v>
      </c>
      <c r="EB22">
        <v>746.69452941176496</v>
      </c>
      <c r="EC22">
        <v>-0.29975491299532803</v>
      </c>
      <c r="ED22">
        <v>706.91176353940295</v>
      </c>
      <c r="EE22">
        <v>20684.0647058824</v>
      </c>
      <c r="EF22">
        <v>10</v>
      </c>
      <c r="EG22">
        <v>1566758607</v>
      </c>
      <c r="EH22" t="s">
        <v>385</v>
      </c>
      <c r="EI22">
        <v>45</v>
      </c>
      <c r="EJ22">
        <v>2.9670000000000001</v>
      </c>
      <c r="EK22">
        <v>0.39100000000000001</v>
      </c>
      <c r="EL22">
        <v>400</v>
      </c>
      <c r="EM22">
        <v>12</v>
      </c>
      <c r="EN22">
        <v>7.0000000000000007E-2</v>
      </c>
      <c r="EO22">
        <v>0.03</v>
      </c>
      <c r="EP22">
        <v>29.314281222879298</v>
      </c>
      <c r="EQ22">
        <v>-5.8966327815500701E-2</v>
      </c>
      <c r="ER22">
        <v>0.137324472924053</v>
      </c>
      <c r="ES22">
        <v>1</v>
      </c>
      <c r="ET22">
        <v>0.37136010308504103</v>
      </c>
      <c r="EU22">
        <v>-1.6296815379222001E-3</v>
      </c>
      <c r="EV22">
        <v>6.1495054259573696E-3</v>
      </c>
      <c r="EW22">
        <v>1</v>
      </c>
      <c r="EX22">
        <v>2</v>
      </c>
      <c r="EY22">
        <v>2</v>
      </c>
      <c r="EZ22" t="s">
        <v>350</v>
      </c>
      <c r="FA22">
        <v>2.95275</v>
      </c>
      <c r="FB22">
        <v>2.7771400000000002</v>
      </c>
      <c r="FC22">
        <v>8.7909799999999996E-2</v>
      </c>
      <c r="FD22">
        <v>9.3024999999999997E-2</v>
      </c>
      <c r="FE22">
        <v>9.5794599999999994E-2</v>
      </c>
      <c r="FF22">
        <v>6.70042E-2</v>
      </c>
      <c r="FG22">
        <v>22076.9</v>
      </c>
      <c r="FH22">
        <v>22196.400000000001</v>
      </c>
      <c r="FI22">
        <v>22751.1</v>
      </c>
      <c r="FJ22">
        <v>26818.7</v>
      </c>
      <c r="FK22">
        <v>29374.5</v>
      </c>
      <c r="FL22">
        <v>39182.9</v>
      </c>
      <c r="FM22">
        <v>32463.9</v>
      </c>
      <c r="FN22">
        <v>42616.7</v>
      </c>
      <c r="FO22">
        <v>1.99902</v>
      </c>
      <c r="FP22">
        <v>1.9398500000000001</v>
      </c>
      <c r="FQ22">
        <v>3.6120399999999997E-2</v>
      </c>
      <c r="FR22">
        <v>0</v>
      </c>
      <c r="FS22">
        <v>26.3963</v>
      </c>
      <c r="FT22">
        <v>999.9</v>
      </c>
      <c r="FU22">
        <v>40.752000000000002</v>
      </c>
      <c r="FV22">
        <v>36.648000000000003</v>
      </c>
      <c r="FW22">
        <v>25.2532</v>
      </c>
      <c r="FX22">
        <v>60.815800000000003</v>
      </c>
      <c r="FY22">
        <v>45.328499999999998</v>
      </c>
      <c r="FZ22">
        <v>1</v>
      </c>
      <c r="GA22">
        <v>0.18008399999999999</v>
      </c>
      <c r="GB22">
        <v>2.2812299999999999</v>
      </c>
      <c r="GC22">
        <v>20.264099999999999</v>
      </c>
      <c r="GD22">
        <v>5.22058</v>
      </c>
      <c r="GE22">
        <v>11.956</v>
      </c>
      <c r="GF22">
        <v>4.97065</v>
      </c>
      <c r="GG22">
        <v>3.29433</v>
      </c>
      <c r="GH22">
        <v>547.5</v>
      </c>
      <c r="GI22">
        <v>9999</v>
      </c>
      <c r="GJ22">
        <v>9999</v>
      </c>
      <c r="GK22">
        <v>9999</v>
      </c>
      <c r="GL22">
        <v>1.8656900000000001</v>
      </c>
      <c r="GM22">
        <v>1.86494</v>
      </c>
      <c r="GN22">
        <v>1.8652299999999999</v>
      </c>
      <c r="GO22">
        <v>1.8681300000000001</v>
      </c>
      <c r="GP22">
        <v>1.8624499999999999</v>
      </c>
      <c r="GQ22">
        <v>1.86063</v>
      </c>
      <c r="GR22">
        <v>1.85683</v>
      </c>
      <c r="GS22">
        <v>1.8629500000000001</v>
      </c>
      <c r="GT22" t="s">
        <v>351</v>
      </c>
      <c r="GU22" t="s">
        <v>19</v>
      </c>
      <c r="GV22" t="s">
        <v>19</v>
      </c>
      <c r="GW22" t="s">
        <v>19</v>
      </c>
      <c r="GX22" t="s">
        <v>352</v>
      </c>
      <c r="GY22" t="s">
        <v>353</v>
      </c>
      <c r="GZ22" t="s">
        <v>354</v>
      </c>
      <c r="HA22" t="s">
        <v>354</v>
      </c>
      <c r="HB22" t="s">
        <v>354</v>
      </c>
      <c r="HC22" t="s">
        <v>354</v>
      </c>
      <c r="HD22">
        <v>0</v>
      </c>
      <c r="HE22">
        <v>100</v>
      </c>
      <c r="HF22">
        <v>100</v>
      </c>
      <c r="HG22">
        <v>2.9670000000000001</v>
      </c>
      <c r="HH22">
        <v>0.39100000000000001</v>
      </c>
      <c r="HI22">
        <v>2</v>
      </c>
      <c r="HJ22">
        <v>503.334</v>
      </c>
      <c r="HK22">
        <v>505.84300000000002</v>
      </c>
      <c r="HL22">
        <v>21.161000000000001</v>
      </c>
      <c r="HM22">
        <v>29.580500000000001</v>
      </c>
      <c r="HN22">
        <v>29.998799999999999</v>
      </c>
      <c r="HO22">
        <v>29.4175</v>
      </c>
      <c r="HP22">
        <v>29.397600000000001</v>
      </c>
      <c r="HQ22">
        <v>21.261399999999998</v>
      </c>
      <c r="HR22">
        <v>52.033099999999997</v>
      </c>
      <c r="HS22">
        <v>0</v>
      </c>
      <c r="HT22">
        <v>21.912400000000002</v>
      </c>
      <c r="HU22">
        <v>400</v>
      </c>
      <c r="HV22">
        <v>12.231999999999999</v>
      </c>
      <c r="HW22">
        <v>99.975700000000003</v>
      </c>
      <c r="HX22">
        <v>104.011</v>
      </c>
    </row>
    <row r="23" spans="1:232" x14ac:dyDescent="0.25">
      <c r="A23">
        <v>8</v>
      </c>
      <c r="B23">
        <v>1566758748.5</v>
      </c>
      <c r="C23">
        <v>861</v>
      </c>
      <c r="D23" t="s">
        <v>386</v>
      </c>
      <c r="E23" t="s">
        <v>387</v>
      </c>
      <c r="G23">
        <v>1566758748.5</v>
      </c>
      <c r="H23">
        <f t="shared" si="0"/>
        <v>5.3523295946508028E-3</v>
      </c>
      <c r="I23">
        <f t="shared" si="1"/>
        <v>30.625665259855754</v>
      </c>
      <c r="J23">
        <f t="shared" si="2"/>
        <v>460.28399999999999</v>
      </c>
      <c r="K23">
        <f t="shared" si="3"/>
        <v>291.57467902141218</v>
      </c>
      <c r="L23">
        <f t="shared" si="4"/>
        <v>29.127559396180853</v>
      </c>
      <c r="M23">
        <f t="shared" si="5"/>
        <v>45.981186000472796</v>
      </c>
      <c r="N23">
        <f t="shared" si="6"/>
        <v>0.33101468024101216</v>
      </c>
      <c r="O23">
        <f t="shared" si="7"/>
        <v>2.2564426875053276</v>
      </c>
      <c r="P23">
        <f t="shared" si="8"/>
        <v>0.30621159707159257</v>
      </c>
      <c r="Q23">
        <f t="shared" si="9"/>
        <v>0.19345560043691212</v>
      </c>
      <c r="R23">
        <f t="shared" si="10"/>
        <v>321.42921227480923</v>
      </c>
      <c r="S23">
        <f t="shared" si="11"/>
        <v>26.824228216289079</v>
      </c>
      <c r="T23">
        <f t="shared" si="12"/>
        <v>27.028500000000001</v>
      </c>
      <c r="U23">
        <f t="shared" si="13"/>
        <v>3.5851551394302885</v>
      </c>
      <c r="V23">
        <f t="shared" si="14"/>
        <v>55.31684821875286</v>
      </c>
      <c r="W23">
        <f t="shared" si="15"/>
        <v>1.8868525585471796</v>
      </c>
      <c r="X23">
        <f t="shared" si="16"/>
        <v>3.410990718570118</v>
      </c>
      <c r="Y23">
        <f t="shared" si="17"/>
        <v>1.6983025808831089</v>
      </c>
      <c r="Z23">
        <f t="shared" si="18"/>
        <v>-236.03773512410041</v>
      </c>
      <c r="AA23">
        <f t="shared" si="19"/>
        <v>-102.84235048789292</v>
      </c>
      <c r="AB23">
        <f t="shared" si="20"/>
        <v>-9.7973902828080668</v>
      </c>
      <c r="AC23">
        <f t="shared" si="21"/>
        <v>-27.248263619992159</v>
      </c>
      <c r="AD23">
        <v>-4.1357418878069097E-2</v>
      </c>
      <c r="AE23">
        <v>4.6427325799517499E-2</v>
      </c>
      <c r="AF23">
        <v>3.46674581231871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52882.61687707057</v>
      </c>
      <c r="AL23">
        <v>0</v>
      </c>
      <c r="AM23">
        <v>153.611764705882</v>
      </c>
      <c r="AN23">
        <v>678.13199999999995</v>
      </c>
      <c r="AO23">
        <f t="shared" si="25"/>
        <v>524.52023529411792</v>
      </c>
      <c r="AP23">
        <f t="shared" si="26"/>
        <v>0.77347807697338866</v>
      </c>
      <c r="AQ23">
        <v>-1.69616101757574</v>
      </c>
      <c r="AR23" t="s">
        <v>388</v>
      </c>
      <c r="AS23">
        <v>744.55047058823504</v>
      </c>
      <c r="AT23">
        <v>942.43700000000001</v>
      </c>
      <c r="AU23">
        <f t="shared" si="27"/>
        <v>0.20997321774480948</v>
      </c>
      <c r="AV23">
        <v>0.5</v>
      </c>
      <c r="AW23">
        <f t="shared" si="28"/>
        <v>1681.1384998383589</v>
      </c>
      <c r="AX23">
        <f t="shared" si="29"/>
        <v>30.625665259855754</v>
      </c>
      <c r="AY23">
        <f t="shared" si="30"/>
        <v>176.49703014287104</v>
      </c>
      <c r="AZ23">
        <f t="shared" si="31"/>
        <v>0.41004014061417371</v>
      </c>
      <c r="BA23">
        <f t="shared" si="32"/>
        <v>1.922615315783871E-2</v>
      </c>
      <c r="BB23">
        <f t="shared" si="33"/>
        <v>-0.28044845437944399</v>
      </c>
      <c r="BC23" t="s">
        <v>389</v>
      </c>
      <c r="BD23">
        <v>556</v>
      </c>
      <c r="BE23">
        <f t="shared" si="34"/>
        <v>386.43700000000001</v>
      </c>
      <c r="BF23">
        <f t="shared" si="35"/>
        <v>0.51207966476234146</v>
      </c>
      <c r="BG23">
        <f t="shared" si="36"/>
        <v>-2.1640929486129776</v>
      </c>
      <c r="BH23">
        <f t="shared" si="37"/>
        <v>0.25086232102853789</v>
      </c>
      <c r="BI23">
        <f t="shared" si="38"/>
        <v>-0.50389857667129745</v>
      </c>
      <c r="BJ23">
        <v>8473</v>
      </c>
      <c r="BK23">
        <v>300</v>
      </c>
      <c r="BL23">
        <v>300</v>
      </c>
      <c r="BM23">
        <v>300</v>
      </c>
      <c r="BN23">
        <v>10321.5</v>
      </c>
      <c r="BO23">
        <v>891.77599999999995</v>
      </c>
      <c r="BP23">
        <v>-6.8508800000000002E-3</v>
      </c>
      <c r="BQ23">
        <v>-3.9030200000000002</v>
      </c>
      <c r="BR23" t="s">
        <v>347</v>
      </c>
      <c r="BS23" t="s">
        <v>347</v>
      </c>
      <c r="BT23" t="s">
        <v>347</v>
      </c>
      <c r="BU23" t="s">
        <v>347</v>
      </c>
      <c r="BV23" t="s">
        <v>347</v>
      </c>
      <c r="BW23" t="s">
        <v>347</v>
      </c>
      <c r="BX23" t="s">
        <v>347</v>
      </c>
      <c r="BY23" t="s">
        <v>347</v>
      </c>
      <c r="BZ23" t="s">
        <v>347</v>
      </c>
      <c r="CA23" t="s">
        <v>347</v>
      </c>
      <c r="CB23">
        <f t="shared" si="39"/>
        <v>1999.93</v>
      </c>
      <c r="CC23">
        <f t="shared" si="40"/>
        <v>1681.1384998383589</v>
      </c>
      <c r="CD23">
        <f t="shared" si="41"/>
        <v>0.84059867087265994</v>
      </c>
      <c r="CE23">
        <f t="shared" si="42"/>
        <v>0.19119734174531997</v>
      </c>
      <c r="CF23">
        <v>6</v>
      </c>
      <c r="CG23">
        <v>0.5</v>
      </c>
      <c r="CH23" t="s">
        <v>348</v>
      </c>
      <c r="CI23">
        <v>1566758748.5</v>
      </c>
      <c r="CJ23">
        <v>460.28399999999999</v>
      </c>
      <c r="CK23">
        <v>499.995</v>
      </c>
      <c r="CL23">
        <v>18.887899999999998</v>
      </c>
      <c r="CM23">
        <v>12.585800000000001</v>
      </c>
      <c r="CN23">
        <v>499.95100000000002</v>
      </c>
      <c r="CO23">
        <v>99.797799999999995</v>
      </c>
      <c r="CP23">
        <v>9.9624199999999996E-2</v>
      </c>
      <c r="CQ23">
        <v>26.1831</v>
      </c>
      <c r="CR23">
        <v>27.028500000000001</v>
      </c>
      <c r="CS23">
        <v>999.9</v>
      </c>
      <c r="CT23">
        <v>0</v>
      </c>
      <c r="CU23">
        <v>0</v>
      </c>
      <c r="CV23">
        <v>9993.75</v>
      </c>
      <c r="CW23">
        <v>0</v>
      </c>
      <c r="CX23">
        <v>1931.16</v>
      </c>
      <c r="CY23">
        <v>-39.711599999999997</v>
      </c>
      <c r="CZ23">
        <v>469.14499999999998</v>
      </c>
      <c r="DA23">
        <v>506.36799999999999</v>
      </c>
      <c r="DB23">
        <v>6.3021099999999999</v>
      </c>
      <c r="DC23">
        <v>457.185</v>
      </c>
      <c r="DD23">
        <v>499.995</v>
      </c>
      <c r="DE23">
        <v>18.494900000000001</v>
      </c>
      <c r="DF23">
        <v>12.585800000000001</v>
      </c>
      <c r="DG23">
        <v>1.88497</v>
      </c>
      <c r="DH23">
        <v>1.25603</v>
      </c>
      <c r="DI23">
        <v>16.509799999999998</v>
      </c>
      <c r="DJ23">
        <v>10.2828</v>
      </c>
      <c r="DK23">
        <v>1999.93</v>
      </c>
      <c r="DL23">
        <v>0.979993</v>
      </c>
      <c r="DM23">
        <v>2.0006599999999999E-2</v>
      </c>
      <c r="DN23">
        <v>0</v>
      </c>
      <c r="DO23">
        <v>744.928</v>
      </c>
      <c r="DP23">
        <v>5.0002700000000004</v>
      </c>
      <c r="DQ23">
        <v>21077.8</v>
      </c>
      <c r="DR23">
        <v>16185.3</v>
      </c>
      <c r="DS23">
        <v>45.25</v>
      </c>
      <c r="DT23">
        <v>47.25</v>
      </c>
      <c r="DU23">
        <v>46</v>
      </c>
      <c r="DV23">
        <v>46.311999999999998</v>
      </c>
      <c r="DW23">
        <v>46.686999999999998</v>
      </c>
      <c r="DX23">
        <v>1955.02</v>
      </c>
      <c r="DY23">
        <v>39.909999999999997</v>
      </c>
      <c r="DZ23">
        <v>0</v>
      </c>
      <c r="EA23">
        <v>108.700000047684</v>
      </c>
      <c r="EB23">
        <v>744.55047058823504</v>
      </c>
      <c r="EC23">
        <v>4.33529415575335</v>
      </c>
      <c r="ED23">
        <v>1081.7892125757</v>
      </c>
      <c r="EE23">
        <v>20947.282352941202</v>
      </c>
      <c r="EF23">
        <v>10</v>
      </c>
      <c r="EG23">
        <v>1566758714.5</v>
      </c>
      <c r="EH23" t="s">
        <v>390</v>
      </c>
      <c r="EI23">
        <v>46</v>
      </c>
      <c r="EJ23">
        <v>3.0990000000000002</v>
      </c>
      <c r="EK23">
        <v>0.39300000000000002</v>
      </c>
      <c r="EL23">
        <v>500</v>
      </c>
      <c r="EM23">
        <v>12</v>
      </c>
      <c r="EN23">
        <v>0.04</v>
      </c>
      <c r="EO23">
        <v>0.03</v>
      </c>
      <c r="EP23">
        <v>30.526481638658399</v>
      </c>
      <c r="EQ23">
        <v>-1.0810190300921599E-2</v>
      </c>
      <c r="ER23">
        <v>0.15301440842722</v>
      </c>
      <c r="ES23">
        <v>1</v>
      </c>
      <c r="ET23">
        <v>0.336740457400385</v>
      </c>
      <c r="EU23">
        <v>-1.9120270927890901E-2</v>
      </c>
      <c r="EV23">
        <v>3.98597533603888E-3</v>
      </c>
      <c r="EW23">
        <v>1</v>
      </c>
      <c r="EX23">
        <v>2</v>
      </c>
      <c r="EY23">
        <v>2</v>
      </c>
      <c r="EZ23" t="s">
        <v>350</v>
      </c>
      <c r="FA23">
        <v>2.9525000000000001</v>
      </c>
      <c r="FB23">
        <v>2.77698</v>
      </c>
      <c r="FC23">
        <v>0.105618</v>
      </c>
      <c r="FD23">
        <v>0.10977000000000001</v>
      </c>
      <c r="FE23">
        <v>9.5089199999999999E-2</v>
      </c>
      <c r="FF23">
        <v>6.8219799999999997E-2</v>
      </c>
      <c r="FG23">
        <v>21637.7</v>
      </c>
      <c r="FH23">
        <v>21774.3</v>
      </c>
      <c r="FI23">
        <v>22740.7</v>
      </c>
      <c r="FJ23">
        <v>26805.3</v>
      </c>
      <c r="FK23">
        <v>29385.200000000001</v>
      </c>
      <c r="FL23">
        <v>39114.9</v>
      </c>
      <c r="FM23">
        <v>32450</v>
      </c>
      <c r="FN23">
        <v>42598.5</v>
      </c>
      <c r="FO23">
        <v>1.9952000000000001</v>
      </c>
      <c r="FP23">
        <v>1.93668</v>
      </c>
      <c r="FQ23">
        <v>2.1502400000000001E-2</v>
      </c>
      <c r="FR23">
        <v>0</v>
      </c>
      <c r="FS23">
        <v>26.6768</v>
      </c>
      <c r="FT23">
        <v>999.9</v>
      </c>
      <c r="FU23">
        <v>40.776000000000003</v>
      </c>
      <c r="FV23">
        <v>36.738999999999997</v>
      </c>
      <c r="FW23">
        <v>25.394300000000001</v>
      </c>
      <c r="FX23">
        <v>61.465800000000002</v>
      </c>
      <c r="FY23">
        <v>45.352600000000002</v>
      </c>
      <c r="FZ23">
        <v>1</v>
      </c>
      <c r="GA23">
        <v>0.20663400000000001</v>
      </c>
      <c r="GB23">
        <v>5.9818800000000003</v>
      </c>
      <c r="GC23">
        <v>20.191500000000001</v>
      </c>
      <c r="GD23">
        <v>5.2225299999999999</v>
      </c>
      <c r="GE23">
        <v>11.956</v>
      </c>
      <c r="GF23">
        <v>4.9710000000000001</v>
      </c>
      <c r="GG23">
        <v>3.2942499999999999</v>
      </c>
      <c r="GH23">
        <v>547.5</v>
      </c>
      <c r="GI23">
        <v>9999</v>
      </c>
      <c r="GJ23">
        <v>9999</v>
      </c>
      <c r="GK23">
        <v>9999</v>
      </c>
      <c r="GL23">
        <v>1.86568</v>
      </c>
      <c r="GM23">
        <v>1.86493</v>
      </c>
      <c r="GN23">
        <v>1.8652200000000001</v>
      </c>
      <c r="GO23">
        <v>1.8681300000000001</v>
      </c>
      <c r="GP23">
        <v>1.8623499999999999</v>
      </c>
      <c r="GQ23">
        <v>1.86056</v>
      </c>
      <c r="GR23">
        <v>1.8567800000000001</v>
      </c>
      <c r="GS23">
        <v>1.8629500000000001</v>
      </c>
      <c r="GT23" t="s">
        <v>351</v>
      </c>
      <c r="GU23" t="s">
        <v>19</v>
      </c>
      <c r="GV23" t="s">
        <v>19</v>
      </c>
      <c r="GW23" t="s">
        <v>19</v>
      </c>
      <c r="GX23" t="s">
        <v>352</v>
      </c>
      <c r="GY23" t="s">
        <v>353</v>
      </c>
      <c r="GZ23" t="s">
        <v>354</v>
      </c>
      <c r="HA23" t="s">
        <v>354</v>
      </c>
      <c r="HB23" t="s">
        <v>354</v>
      </c>
      <c r="HC23" t="s">
        <v>354</v>
      </c>
      <c r="HD23">
        <v>0</v>
      </c>
      <c r="HE23">
        <v>100</v>
      </c>
      <c r="HF23">
        <v>100</v>
      </c>
      <c r="HG23">
        <v>3.0990000000000002</v>
      </c>
      <c r="HH23">
        <v>0.39300000000000002</v>
      </c>
      <c r="HI23">
        <v>2</v>
      </c>
      <c r="HJ23">
        <v>502.55399999999997</v>
      </c>
      <c r="HK23">
        <v>505.47</v>
      </c>
      <c r="HL23">
        <v>20.407299999999999</v>
      </c>
      <c r="HM23">
        <v>29.829699999999999</v>
      </c>
      <c r="HN23">
        <v>30.001300000000001</v>
      </c>
      <c r="HO23">
        <v>29.621099999999998</v>
      </c>
      <c r="HP23">
        <v>29.604800000000001</v>
      </c>
      <c r="HQ23">
        <v>25.441700000000001</v>
      </c>
      <c r="HR23">
        <v>51.125399999999999</v>
      </c>
      <c r="HS23">
        <v>0</v>
      </c>
      <c r="HT23">
        <v>20.376000000000001</v>
      </c>
      <c r="HU23">
        <v>500</v>
      </c>
      <c r="HV23">
        <v>12.5564</v>
      </c>
      <c r="HW23">
        <v>99.931700000000006</v>
      </c>
      <c r="HX23">
        <v>103.964</v>
      </c>
    </row>
    <row r="24" spans="1:232" x14ac:dyDescent="0.25">
      <c r="A24">
        <v>9</v>
      </c>
      <c r="B24">
        <v>1566758849</v>
      </c>
      <c r="C24">
        <v>961.5</v>
      </c>
      <c r="D24" t="s">
        <v>391</v>
      </c>
      <c r="E24" t="s">
        <v>392</v>
      </c>
      <c r="G24">
        <v>1566758849</v>
      </c>
      <c r="H24">
        <f t="shared" si="0"/>
        <v>4.9903829138062553E-3</v>
      </c>
      <c r="I24">
        <f t="shared" si="1"/>
        <v>31.287480141270819</v>
      </c>
      <c r="J24">
        <f t="shared" si="2"/>
        <v>559.05200000000002</v>
      </c>
      <c r="K24">
        <f t="shared" si="3"/>
        <v>370.94299266046596</v>
      </c>
      <c r="L24">
        <f t="shared" si="4"/>
        <v>37.056385256955366</v>
      </c>
      <c r="M24">
        <f t="shared" si="5"/>
        <v>55.848059406890393</v>
      </c>
      <c r="N24">
        <f t="shared" si="6"/>
        <v>0.30410127710893675</v>
      </c>
      <c r="O24">
        <f t="shared" si="7"/>
        <v>2.2558676701178277</v>
      </c>
      <c r="P24">
        <f t="shared" si="8"/>
        <v>0.28302494851282967</v>
      </c>
      <c r="Q24">
        <f t="shared" si="9"/>
        <v>0.17866234146490367</v>
      </c>
      <c r="R24">
        <f t="shared" si="10"/>
        <v>321.41908580660998</v>
      </c>
      <c r="S24">
        <f t="shared" si="11"/>
        <v>26.789874648849629</v>
      </c>
      <c r="T24">
        <f t="shared" si="12"/>
        <v>27.018699999999999</v>
      </c>
      <c r="U24">
        <f t="shared" si="13"/>
        <v>3.5830925590425351</v>
      </c>
      <c r="V24">
        <f t="shared" si="14"/>
        <v>55.317775293868209</v>
      </c>
      <c r="W24">
        <f t="shared" si="15"/>
        <v>1.8697369902782999</v>
      </c>
      <c r="X24">
        <f t="shared" si="16"/>
        <v>3.3799931041072688</v>
      </c>
      <c r="Y24">
        <f t="shared" si="17"/>
        <v>1.7133555687642352</v>
      </c>
      <c r="Z24">
        <f t="shared" si="18"/>
        <v>-220.07588649885585</v>
      </c>
      <c r="AA24">
        <f t="shared" si="19"/>
        <v>-120.40215445307821</v>
      </c>
      <c r="AB24">
        <f t="shared" si="20"/>
        <v>-11.463747391200091</v>
      </c>
      <c r="AC24">
        <f t="shared" si="21"/>
        <v>-30.522702536524193</v>
      </c>
      <c r="AD24">
        <v>-4.1341900146782802E-2</v>
      </c>
      <c r="AE24">
        <v>4.6409904664133098E-2</v>
      </c>
      <c r="AF24">
        <v>3.4657166474172101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52890.876013820867</v>
      </c>
      <c r="AL24">
        <v>0</v>
      </c>
      <c r="AM24">
        <v>153.611764705882</v>
      </c>
      <c r="AN24">
        <v>678.13199999999995</v>
      </c>
      <c r="AO24">
        <f t="shared" si="25"/>
        <v>524.52023529411792</v>
      </c>
      <c r="AP24">
        <f t="shared" si="26"/>
        <v>0.77347807697338866</v>
      </c>
      <c r="AQ24">
        <v>-1.69616101757574</v>
      </c>
      <c r="AR24" t="s">
        <v>393</v>
      </c>
      <c r="AS24">
        <v>744.18076470588198</v>
      </c>
      <c r="AT24">
        <v>950.69399999999996</v>
      </c>
      <c r="AU24">
        <f t="shared" si="27"/>
        <v>0.21722366533723569</v>
      </c>
      <c r="AV24">
        <v>0.5</v>
      </c>
      <c r="AW24">
        <f t="shared" si="28"/>
        <v>1681.0878058238118</v>
      </c>
      <c r="AX24">
        <f t="shared" si="29"/>
        <v>31.287480141270819</v>
      </c>
      <c r="AY24">
        <f t="shared" si="30"/>
        <v>182.58602746738978</v>
      </c>
      <c r="AZ24">
        <f t="shared" si="31"/>
        <v>0.41680498667289362</v>
      </c>
      <c r="BA24">
        <f t="shared" si="32"/>
        <v>1.9620415450389297E-2</v>
      </c>
      <c r="BB24">
        <f t="shared" si="33"/>
        <v>-0.28669792803993716</v>
      </c>
      <c r="BC24" t="s">
        <v>394</v>
      </c>
      <c r="BD24">
        <v>554.44000000000005</v>
      </c>
      <c r="BE24">
        <f t="shared" si="34"/>
        <v>396.25399999999991</v>
      </c>
      <c r="BF24">
        <f t="shared" si="35"/>
        <v>0.52116378710150058</v>
      </c>
      <c r="BG24">
        <f t="shared" si="36"/>
        <v>-2.2035539889402731</v>
      </c>
      <c r="BH24">
        <f t="shared" si="37"/>
        <v>0.2590864858729614</v>
      </c>
      <c r="BI24">
        <f t="shared" si="38"/>
        <v>-0.51964058135367153</v>
      </c>
      <c r="BJ24">
        <v>8475</v>
      </c>
      <c r="BK24">
        <v>300</v>
      </c>
      <c r="BL24">
        <v>300</v>
      </c>
      <c r="BM24">
        <v>300</v>
      </c>
      <c r="BN24">
        <v>10319.799999999999</v>
      </c>
      <c r="BO24">
        <v>897.51499999999999</v>
      </c>
      <c r="BP24">
        <v>-6.8510799999999998E-3</v>
      </c>
      <c r="BQ24">
        <v>-2.23529</v>
      </c>
      <c r="BR24" t="s">
        <v>347</v>
      </c>
      <c r="BS24" t="s">
        <v>347</v>
      </c>
      <c r="BT24" t="s">
        <v>347</v>
      </c>
      <c r="BU24" t="s">
        <v>347</v>
      </c>
      <c r="BV24" t="s">
        <v>347</v>
      </c>
      <c r="BW24" t="s">
        <v>347</v>
      </c>
      <c r="BX24" t="s">
        <v>347</v>
      </c>
      <c r="BY24" t="s">
        <v>347</v>
      </c>
      <c r="BZ24" t="s">
        <v>347</v>
      </c>
      <c r="CA24" t="s">
        <v>347</v>
      </c>
      <c r="CB24">
        <f t="shared" si="39"/>
        <v>1999.87</v>
      </c>
      <c r="CC24">
        <f t="shared" si="40"/>
        <v>1681.0878058238118</v>
      </c>
      <c r="CD24">
        <f t="shared" si="41"/>
        <v>0.84059854181712401</v>
      </c>
      <c r="CE24">
        <f t="shared" si="42"/>
        <v>0.19119708363424812</v>
      </c>
      <c r="CF24">
        <v>6</v>
      </c>
      <c r="CG24">
        <v>0.5</v>
      </c>
      <c r="CH24" t="s">
        <v>348</v>
      </c>
      <c r="CI24">
        <v>1566758849</v>
      </c>
      <c r="CJ24">
        <v>559.05200000000002</v>
      </c>
      <c r="CK24">
        <v>599.94500000000005</v>
      </c>
      <c r="CL24">
        <v>18.7165</v>
      </c>
      <c r="CM24">
        <v>12.8401</v>
      </c>
      <c r="CN24">
        <v>499.99799999999999</v>
      </c>
      <c r="CO24">
        <v>99.797799999999995</v>
      </c>
      <c r="CP24">
        <v>9.9990200000000001E-2</v>
      </c>
      <c r="CQ24">
        <v>26.028700000000001</v>
      </c>
      <c r="CR24">
        <v>27.018699999999999</v>
      </c>
      <c r="CS24">
        <v>999.9</v>
      </c>
      <c r="CT24">
        <v>0</v>
      </c>
      <c r="CU24">
        <v>0</v>
      </c>
      <c r="CV24">
        <v>9990</v>
      </c>
      <c r="CW24">
        <v>0</v>
      </c>
      <c r="CX24">
        <v>1932.08</v>
      </c>
      <c r="CY24">
        <v>-40.893000000000001</v>
      </c>
      <c r="CZ24">
        <v>569.71500000000003</v>
      </c>
      <c r="DA24">
        <v>607.74800000000005</v>
      </c>
      <c r="DB24">
        <v>5.8764000000000003</v>
      </c>
      <c r="DC24">
        <v>555.93600000000004</v>
      </c>
      <c r="DD24">
        <v>599.94500000000005</v>
      </c>
      <c r="DE24">
        <v>18.317499999999999</v>
      </c>
      <c r="DF24">
        <v>12.8401</v>
      </c>
      <c r="DG24">
        <v>1.8678600000000001</v>
      </c>
      <c r="DH24">
        <v>1.2814099999999999</v>
      </c>
      <c r="DI24">
        <v>16.366599999999998</v>
      </c>
      <c r="DJ24">
        <v>10.582599999999999</v>
      </c>
      <c r="DK24">
        <v>1999.87</v>
      </c>
      <c r="DL24">
        <v>0.97999599999999998</v>
      </c>
      <c r="DM24">
        <v>2.00036E-2</v>
      </c>
      <c r="DN24">
        <v>0</v>
      </c>
      <c r="DO24">
        <v>744.28700000000003</v>
      </c>
      <c r="DP24">
        <v>5.0002700000000004</v>
      </c>
      <c r="DQ24">
        <v>20992.6</v>
      </c>
      <c r="DR24">
        <v>16184.8</v>
      </c>
      <c r="DS24">
        <v>45.5</v>
      </c>
      <c r="DT24">
        <v>47.625</v>
      </c>
      <c r="DU24">
        <v>46.311999999999998</v>
      </c>
      <c r="DV24">
        <v>46.686999999999998</v>
      </c>
      <c r="DW24">
        <v>47</v>
      </c>
      <c r="DX24">
        <v>1954.96</v>
      </c>
      <c r="DY24">
        <v>39.9</v>
      </c>
      <c r="DZ24">
        <v>0</v>
      </c>
      <c r="EA24">
        <v>100.200000047684</v>
      </c>
      <c r="EB24">
        <v>744.18076470588198</v>
      </c>
      <c r="EC24">
        <v>1.50147058187537</v>
      </c>
      <c r="ED24">
        <v>318.87254993591802</v>
      </c>
      <c r="EE24">
        <v>20948.3823529412</v>
      </c>
      <c r="EF24">
        <v>10</v>
      </c>
      <c r="EG24">
        <v>1566758814.5</v>
      </c>
      <c r="EH24" t="s">
        <v>395</v>
      </c>
      <c r="EI24">
        <v>47</v>
      </c>
      <c r="EJ24">
        <v>3.1160000000000001</v>
      </c>
      <c r="EK24">
        <v>0.39900000000000002</v>
      </c>
      <c r="EL24">
        <v>600</v>
      </c>
      <c r="EM24">
        <v>13</v>
      </c>
      <c r="EN24">
        <v>0.04</v>
      </c>
      <c r="EO24">
        <v>0.03</v>
      </c>
      <c r="EP24">
        <v>31.236705908210201</v>
      </c>
      <c r="EQ24">
        <v>-0.29211459423054897</v>
      </c>
      <c r="ER24">
        <v>0.150283882485575</v>
      </c>
      <c r="ES24">
        <v>1</v>
      </c>
      <c r="ET24">
        <v>0.31110876297850298</v>
      </c>
      <c r="EU24">
        <v>-2.0242076046271699E-2</v>
      </c>
      <c r="EV24">
        <v>4.9380367076939597E-3</v>
      </c>
      <c r="EW24">
        <v>1</v>
      </c>
      <c r="EX24">
        <v>2</v>
      </c>
      <c r="EY24">
        <v>2</v>
      </c>
      <c r="EZ24" t="s">
        <v>350</v>
      </c>
      <c r="FA24">
        <v>2.95241</v>
      </c>
      <c r="FB24">
        <v>2.77732</v>
      </c>
      <c r="FC24">
        <v>0.12169000000000001</v>
      </c>
      <c r="FD24">
        <v>0.12493</v>
      </c>
      <c r="FE24">
        <v>9.4378600000000007E-2</v>
      </c>
      <c r="FF24">
        <v>6.9209999999999994E-2</v>
      </c>
      <c r="FG24">
        <v>21238.1</v>
      </c>
      <c r="FH24">
        <v>21391.5</v>
      </c>
      <c r="FI24">
        <v>22730.1</v>
      </c>
      <c r="FJ24">
        <v>26792.1</v>
      </c>
      <c r="FK24">
        <v>29395.8</v>
      </c>
      <c r="FL24">
        <v>39057.1</v>
      </c>
      <c r="FM24">
        <v>32435.7</v>
      </c>
      <c r="FN24">
        <v>42581</v>
      </c>
      <c r="FO24">
        <v>1.99217</v>
      </c>
      <c r="FP24">
        <v>1.93303</v>
      </c>
      <c r="FQ24">
        <v>2.4698700000000001E-2</v>
      </c>
      <c r="FR24">
        <v>0</v>
      </c>
      <c r="FS24">
        <v>26.614699999999999</v>
      </c>
      <c r="FT24">
        <v>999.9</v>
      </c>
      <c r="FU24">
        <v>40.801000000000002</v>
      </c>
      <c r="FV24">
        <v>36.840000000000003</v>
      </c>
      <c r="FW24">
        <v>25.552499999999998</v>
      </c>
      <c r="FX24">
        <v>61.145800000000001</v>
      </c>
      <c r="FY24">
        <v>45.288499999999999</v>
      </c>
      <c r="FZ24">
        <v>1</v>
      </c>
      <c r="GA24">
        <v>0.22136400000000001</v>
      </c>
      <c r="GB24">
        <v>5.0876200000000003</v>
      </c>
      <c r="GC24">
        <v>20.219000000000001</v>
      </c>
      <c r="GD24">
        <v>5.2171399999999997</v>
      </c>
      <c r="GE24">
        <v>11.956</v>
      </c>
      <c r="GF24">
        <v>4.9698000000000002</v>
      </c>
      <c r="GG24">
        <v>3.2935699999999999</v>
      </c>
      <c r="GH24">
        <v>547.6</v>
      </c>
      <c r="GI24">
        <v>9999</v>
      </c>
      <c r="GJ24">
        <v>9999</v>
      </c>
      <c r="GK24">
        <v>9999</v>
      </c>
      <c r="GL24">
        <v>1.8656900000000001</v>
      </c>
      <c r="GM24">
        <v>1.86493</v>
      </c>
      <c r="GN24">
        <v>1.8652299999999999</v>
      </c>
      <c r="GO24">
        <v>1.86815</v>
      </c>
      <c r="GP24">
        <v>1.8624099999999999</v>
      </c>
      <c r="GQ24">
        <v>1.8606400000000001</v>
      </c>
      <c r="GR24">
        <v>1.8568100000000001</v>
      </c>
      <c r="GS24">
        <v>1.8629500000000001</v>
      </c>
      <c r="GT24" t="s">
        <v>351</v>
      </c>
      <c r="GU24" t="s">
        <v>19</v>
      </c>
      <c r="GV24" t="s">
        <v>19</v>
      </c>
      <c r="GW24" t="s">
        <v>19</v>
      </c>
      <c r="GX24" t="s">
        <v>352</v>
      </c>
      <c r="GY24" t="s">
        <v>353</v>
      </c>
      <c r="GZ24" t="s">
        <v>354</v>
      </c>
      <c r="HA24" t="s">
        <v>354</v>
      </c>
      <c r="HB24" t="s">
        <v>354</v>
      </c>
      <c r="HC24" t="s">
        <v>354</v>
      </c>
      <c r="HD24">
        <v>0</v>
      </c>
      <c r="HE24">
        <v>100</v>
      </c>
      <c r="HF24">
        <v>100</v>
      </c>
      <c r="HG24">
        <v>3.1160000000000001</v>
      </c>
      <c r="HH24">
        <v>0.39900000000000002</v>
      </c>
      <c r="HI24">
        <v>2</v>
      </c>
      <c r="HJ24">
        <v>502.47300000000001</v>
      </c>
      <c r="HK24">
        <v>504.88900000000001</v>
      </c>
      <c r="HL24">
        <v>20.775300000000001</v>
      </c>
      <c r="HM24">
        <v>30.093599999999999</v>
      </c>
      <c r="HN24">
        <v>30.000900000000001</v>
      </c>
      <c r="HO24">
        <v>29.845800000000001</v>
      </c>
      <c r="HP24">
        <v>29.826799999999999</v>
      </c>
      <c r="HQ24">
        <v>29.512599999999999</v>
      </c>
      <c r="HR24">
        <v>50.662799999999997</v>
      </c>
      <c r="HS24">
        <v>0</v>
      </c>
      <c r="HT24">
        <v>20.7744</v>
      </c>
      <c r="HU24">
        <v>600</v>
      </c>
      <c r="HV24">
        <v>12.7546</v>
      </c>
      <c r="HW24">
        <v>99.886700000000005</v>
      </c>
      <c r="HX24">
        <v>103.91800000000001</v>
      </c>
    </row>
    <row r="25" spans="1:232" x14ac:dyDescent="0.25">
      <c r="A25">
        <v>10</v>
      </c>
      <c r="B25">
        <v>1566758951.5</v>
      </c>
      <c r="C25">
        <v>1064</v>
      </c>
      <c r="D25" t="s">
        <v>396</v>
      </c>
      <c r="E25" t="s">
        <v>397</v>
      </c>
      <c r="G25">
        <v>1566758951.5</v>
      </c>
      <c r="H25">
        <f t="shared" si="0"/>
        <v>4.5399615853534692E-3</v>
      </c>
      <c r="I25">
        <f t="shared" si="1"/>
        <v>31.777357071550231</v>
      </c>
      <c r="J25">
        <f t="shared" si="2"/>
        <v>658.38300000000004</v>
      </c>
      <c r="K25">
        <f t="shared" si="3"/>
        <v>446.50411972020123</v>
      </c>
      <c r="L25">
        <f t="shared" si="4"/>
        <v>44.606125014401549</v>
      </c>
      <c r="M25">
        <f t="shared" si="5"/>
        <v>65.772997623761995</v>
      </c>
      <c r="N25">
        <f t="shared" si="6"/>
        <v>0.27380515276521966</v>
      </c>
      <c r="O25">
        <f t="shared" si="7"/>
        <v>2.2533190931237073</v>
      </c>
      <c r="P25">
        <f t="shared" si="8"/>
        <v>0.25657348835113891</v>
      </c>
      <c r="Q25">
        <f t="shared" si="9"/>
        <v>0.1618161733067261</v>
      </c>
      <c r="R25">
        <f t="shared" si="10"/>
        <v>321.4637736044902</v>
      </c>
      <c r="S25">
        <f t="shared" si="11"/>
        <v>26.952134330439439</v>
      </c>
      <c r="T25">
        <f t="shared" si="12"/>
        <v>27.011199999999999</v>
      </c>
      <c r="U25">
        <f t="shared" si="13"/>
        <v>3.5815147534163287</v>
      </c>
      <c r="V25">
        <f t="shared" si="14"/>
        <v>55.049580657808384</v>
      </c>
      <c r="W25">
        <f t="shared" si="15"/>
        <v>1.8619713514948</v>
      </c>
      <c r="X25">
        <f t="shared" si="16"/>
        <v>3.382353378981994</v>
      </c>
      <c r="Y25">
        <f t="shared" si="17"/>
        <v>1.7195434019215288</v>
      </c>
      <c r="Z25">
        <f t="shared" si="18"/>
        <v>-200.21230591408798</v>
      </c>
      <c r="AA25">
        <f t="shared" si="19"/>
        <v>-117.92154743729438</v>
      </c>
      <c r="AB25">
        <f t="shared" si="20"/>
        <v>-11.240503080724855</v>
      </c>
      <c r="AC25">
        <f t="shared" si="21"/>
        <v>-7.91058282761702</v>
      </c>
      <c r="AD25">
        <v>-4.1273161767343303E-2</v>
      </c>
      <c r="AE25">
        <v>4.6332739811399397E-2</v>
      </c>
      <c r="AF25">
        <v>3.46115647787967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52804.461848543484</v>
      </c>
      <c r="AL25">
        <v>0</v>
      </c>
      <c r="AM25">
        <v>153.611764705882</v>
      </c>
      <c r="AN25">
        <v>678.13199999999995</v>
      </c>
      <c r="AO25">
        <f t="shared" si="25"/>
        <v>524.52023529411792</v>
      </c>
      <c r="AP25">
        <f t="shared" si="26"/>
        <v>0.77347807697338866</v>
      </c>
      <c r="AQ25">
        <v>-1.69616101757574</v>
      </c>
      <c r="AR25" t="s">
        <v>398</v>
      </c>
      <c r="AS25">
        <v>743.83764705882402</v>
      </c>
      <c r="AT25">
        <v>960.51700000000005</v>
      </c>
      <c r="AU25">
        <f t="shared" si="27"/>
        <v>0.22558617176080797</v>
      </c>
      <c r="AV25">
        <v>0.5</v>
      </c>
      <c r="AW25">
        <f t="shared" si="28"/>
        <v>1681.3230058229965</v>
      </c>
      <c r="AX25">
        <f t="shared" si="29"/>
        <v>31.777357071550231</v>
      </c>
      <c r="AY25">
        <f t="shared" si="30"/>
        <v>189.64161018849222</v>
      </c>
      <c r="AZ25">
        <f t="shared" si="31"/>
        <v>0.42027054180196705</v>
      </c>
      <c r="BA25">
        <f t="shared" si="32"/>
        <v>1.990903471444555E-2</v>
      </c>
      <c r="BB25">
        <f t="shared" si="33"/>
        <v>-0.29399271434029806</v>
      </c>
      <c r="BC25" t="s">
        <v>399</v>
      </c>
      <c r="BD25">
        <v>556.84</v>
      </c>
      <c r="BE25">
        <f t="shared" si="34"/>
        <v>403.67700000000002</v>
      </c>
      <c r="BF25">
        <f t="shared" si="35"/>
        <v>0.53676417764989337</v>
      </c>
      <c r="BG25">
        <f t="shared" si="36"/>
        <v>-2.3281420044190901</v>
      </c>
      <c r="BH25">
        <f t="shared" si="37"/>
        <v>0.26853135097357017</v>
      </c>
      <c r="BI25">
        <f t="shared" si="38"/>
        <v>-0.53836817151898131</v>
      </c>
      <c r="BJ25">
        <v>8477</v>
      </c>
      <c r="BK25">
        <v>300</v>
      </c>
      <c r="BL25">
        <v>300</v>
      </c>
      <c r="BM25">
        <v>300</v>
      </c>
      <c r="BN25">
        <v>10317.9</v>
      </c>
      <c r="BO25">
        <v>902.94200000000001</v>
      </c>
      <c r="BP25">
        <v>-6.8483700000000003E-3</v>
      </c>
      <c r="BQ25">
        <v>-3.7298</v>
      </c>
      <c r="BR25" t="s">
        <v>347</v>
      </c>
      <c r="BS25" t="s">
        <v>347</v>
      </c>
      <c r="BT25" t="s">
        <v>347</v>
      </c>
      <c r="BU25" t="s">
        <v>347</v>
      </c>
      <c r="BV25" t="s">
        <v>347</v>
      </c>
      <c r="BW25" t="s">
        <v>347</v>
      </c>
      <c r="BX25" t="s">
        <v>347</v>
      </c>
      <c r="BY25" t="s">
        <v>347</v>
      </c>
      <c r="BZ25" t="s">
        <v>347</v>
      </c>
      <c r="CA25" t="s">
        <v>347</v>
      </c>
      <c r="CB25">
        <f t="shared" si="39"/>
        <v>2000.15</v>
      </c>
      <c r="CC25">
        <f t="shared" si="40"/>
        <v>1681.3230058229965</v>
      </c>
      <c r="CD25">
        <f t="shared" si="41"/>
        <v>0.84059845802714617</v>
      </c>
      <c r="CE25">
        <f t="shared" si="42"/>
        <v>0.19119691605429251</v>
      </c>
      <c r="CF25">
        <v>6</v>
      </c>
      <c r="CG25">
        <v>0.5</v>
      </c>
      <c r="CH25" t="s">
        <v>348</v>
      </c>
      <c r="CI25">
        <v>1566758951.5</v>
      </c>
      <c r="CJ25">
        <v>658.38300000000004</v>
      </c>
      <c r="CK25">
        <v>700.101</v>
      </c>
      <c r="CL25">
        <v>18.638200000000001</v>
      </c>
      <c r="CM25">
        <v>13.292</v>
      </c>
      <c r="CN25">
        <v>500.02</v>
      </c>
      <c r="CO25">
        <v>99.8005</v>
      </c>
      <c r="CP25">
        <v>0.100314</v>
      </c>
      <c r="CQ25">
        <v>26.040500000000002</v>
      </c>
      <c r="CR25">
        <v>27.011199999999999</v>
      </c>
      <c r="CS25">
        <v>999.9</v>
      </c>
      <c r="CT25">
        <v>0</v>
      </c>
      <c r="CU25">
        <v>0</v>
      </c>
      <c r="CV25">
        <v>9973.1200000000008</v>
      </c>
      <c r="CW25">
        <v>0</v>
      </c>
      <c r="CX25">
        <v>1927.96</v>
      </c>
      <c r="CY25">
        <v>-41.718299999999999</v>
      </c>
      <c r="CZ25">
        <v>670.88699999999994</v>
      </c>
      <c r="DA25">
        <v>709.53200000000004</v>
      </c>
      <c r="DB25">
        <v>5.3461999999999996</v>
      </c>
      <c r="DC25">
        <v>655.12400000000002</v>
      </c>
      <c r="DD25">
        <v>700.101</v>
      </c>
      <c r="DE25">
        <v>18.232199999999999</v>
      </c>
      <c r="DF25">
        <v>13.292</v>
      </c>
      <c r="DG25">
        <v>1.8601000000000001</v>
      </c>
      <c r="DH25">
        <v>1.3265499999999999</v>
      </c>
      <c r="DI25">
        <v>16.301200000000001</v>
      </c>
      <c r="DJ25">
        <v>11.1031</v>
      </c>
      <c r="DK25">
        <v>2000.15</v>
      </c>
      <c r="DL25">
        <v>0.97999899999999995</v>
      </c>
      <c r="DM25">
        <v>2.00006E-2</v>
      </c>
      <c r="DN25">
        <v>0</v>
      </c>
      <c r="DO25">
        <v>744.11900000000003</v>
      </c>
      <c r="DP25">
        <v>5.0002700000000004</v>
      </c>
      <c r="DQ25">
        <v>20892.099999999999</v>
      </c>
      <c r="DR25">
        <v>16187.1</v>
      </c>
      <c r="DS25">
        <v>45.625</v>
      </c>
      <c r="DT25">
        <v>47.811999999999998</v>
      </c>
      <c r="DU25">
        <v>46.436999999999998</v>
      </c>
      <c r="DV25">
        <v>46.875</v>
      </c>
      <c r="DW25">
        <v>47.125</v>
      </c>
      <c r="DX25">
        <v>1955.24</v>
      </c>
      <c r="DY25">
        <v>39.9</v>
      </c>
      <c r="DZ25">
        <v>0</v>
      </c>
      <c r="EA25">
        <v>102</v>
      </c>
      <c r="EB25">
        <v>743.83764705882402</v>
      </c>
      <c r="EC25">
        <v>0.51127447081890198</v>
      </c>
      <c r="ED25">
        <v>-64.607843814496405</v>
      </c>
      <c r="EE25">
        <v>20895.011764705901</v>
      </c>
      <c r="EF25">
        <v>10</v>
      </c>
      <c r="EG25">
        <v>1566758916.5</v>
      </c>
      <c r="EH25" t="s">
        <v>400</v>
      </c>
      <c r="EI25">
        <v>48</v>
      </c>
      <c r="EJ25">
        <v>3.2589999999999999</v>
      </c>
      <c r="EK25">
        <v>0.40600000000000003</v>
      </c>
      <c r="EL25">
        <v>700</v>
      </c>
      <c r="EM25">
        <v>13</v>
      </c>
      <c r="EN25">
        <v>0.05</v>
      </c>
      <c r="EO25">
        <v>0.04</v>
      </c>
      <c r="EP25">
        <v>31.667838977916301</v>
      </c>
      <c r="EQ25">
        <v>-0.13631914395171099</v>
      </c>
      <c r="ER25">
        <v>0.115677635061968</v>
      </c>
      <c r="ES25">
        <v>1</v>
      </c>
      <c r="ET25">
        <v>0.27985644998283998</v>
      </c>
      <c r="EU25">
        <v>-1.68038987432635E-2</v>
      </c>
      <c r="EV25">
        <v>3.5095415166726302E-3</v>
      </c>
      <c r="EW25">
        <v>1</v>
      </c>
      <c r="EX25">
        <v>2</v>
      </c>
      <c r="EY25">
        <v>2</v>
      </c>
      <c r="EZ25" t="s">
        <v>350</v>
      </c>
      <c r="FA25">
        <v>2.9523299999999999</v>
      </c>
      <c r="FB25">
        <v>2.7774999999999999</v>
      </c>
      <c r="FC25">
        <v>0.13644500000000001</v>
      </c>
      <c r="FD25">
        <v>0.13888700000000001</v>
      </c>
      <c r="FE25">
        <v>9.4023399999999993E-2</v>
      </c>
      <c r="FF25">
        <v>7.0989700000000003E-2</v>
      </c>
      <c r="FG25">
        <v>20873.099999999999</v>
      </c>
      <c r="FH25">
        <v>21041.9</v>
      </c>
      <c r="FI25">
        <v>22721.9</v>
      </c>
      <c r="FJ25">
        <v>26782.799999999999</v>
      </c>
      <c r="FK25">
        <v>29397.8</v>
      </c>
      <c r="FL25">
        <v>38971.4</v>
      </c>
      <c r="FM25">
        <v>32424.9</v>
      </c>
      <c r="FN25">
        <v>42569.1</v>
      </c>
      <c r="FO25">
        <v>1.9897499999999999</v>
      </c>
      <c r="FP25">
        <v>1.9307799999999999</v>
      </c>
      <c r="FQ25">
        <v>3.3087999999999999E-2</v>
      </c>
      <c r="FR25">
        <v>0</v>
      </c>
      <c r="FS25">
        <v>26.469899999999999</v>
      </c>
      <c r="FT25">
        <v>999.9</v>
      </c>
      <c r="FU25">
        <v>40.776000000000003</v>
      </c>
      <c r="FV25">
        <v>36.97</v>
      </c>
      <c r="FW25">
        <v>25.720700000000001</v>
      </c>
      <c r="FX25">
        <v>61.1158</v>
      </c>
      <c r="FY25">
        <v>45.052100000000003</v>
      </c>
      <c r="FZ25">
        <v>1</v>
      </c>
      <c r="GA25">
        <v>0.234261</v>
      </c>
      <c r="GB25">
        <v>4.9986800000000002</v>
      </c>
      <c r="GC25">
        <v>20.221699999999998</v>
      </c>
      <c r="GD25">
        <v>5.2219300000000004</v>
      </c>
      <c r="GE25">
        <v>11.956</v>
      </c>
      <c r="GF25">
        <v>4.9710999999999999</v>
      </c>
      <c r="GG25">
        <v>3.29433</v>
      </c>
      <c r="GH25">
        <v>547.6</v>
      </c>
      <c r="GI25">
        <v>9999</v>
      </c>
      <c r="GJ25">
        <v>9999</v>
      </c>
      <c r="GK25">
        <v>9999</v>
      </c>
      <c r="GL25">
        <v>1.8656900000000001</v>
      </c>
      <c r="GM25">
        <v>1.86493</v>
      </c>
      <c r="GN25">
        <v>1.8652299999999999</v>
      </c>
      <c r="GO25">
        <v>1.8681399999999999</v>
      </c>
      <c r="GP25">
        <v>1.8624499999999999</v>
      </c>
      <c r="GQ25">
        <v>1.8606499999999999</v>
      </c>
      <c r="GR25">
        <v>1.85684</v>
      </c>
      <c r="GS25">
        <v>1.8629500000000001</v>
      </c>
      <c r="GT25" t="s">
        <v>351</v>
      </c>
      <c r="GU25" t="s">
        <v>19</v>
      </c>
      <c r="GV25" t="s">
        <v>19</v>
      </c>
      <c r="GW25" t="s">
        <v>19</v>
      </c>
      <c r="GX25" t="s">
        <v>352</v>
      </c>
      <c r="GY25" t="s">
        <v>353</v>
      </c>
      <c r="GZ25" t="s">
        <v>354</v>
      </c>
      <c r="HA25" t="s">
        <v>354</v>
      </c>
      <c r="HB25" t="s">
        <v>354</v>
      </c>
      <c r="HC25" t="s">
        <v>354</v>
      </c>
      <c r="HD25">
        <v>0</v>
      </c>
      <c r="HE25">
        <v>100</v>
      </c>
      <c r="HF25">
        <v>100</v>
      </c>
      <c r="HG25">
        <v>3.2589999999999999</v>
      </c>
      <c r="HH25">
        <v>0.40600000000000003</v>
      </c>
      <c r="HI25">
        <v>2</v>
      </c>
      <c r="HJ25">
        <v>502.40800000000002</v>
      </c>
      <c r="HK25">
        <v>504.892</v>
      </c>
      <c r="HL25">
        <v>20.883800000000001</v>
      </c>
      <c r="HM25">
        <v>30.267099999999999</v>
      </c>
      <c r="HN25">
        <v>30.000599999999999</v>
      </c>
      <c r="HO25">
        <v>30.026599999999998</v>
      </c>
      <c r="HP25">
        <v>30.005800000000001</v>
      </c>
      <c r="HQ25">
        <v>33.4619</v>
      </c>
      <c r="HR25">
        <v>49.306899999999999</v>
      </c>
      <c r="HS25">
        <v>0</v>
      </c>
      <c r="HT25">
        <v>20.883400000000002</v>
      </c>
      <c r="HU25">
        <v>700</v>
      </c>
      <c r="HV25">
        <v>13.2446</v>
      </c>
      <c r="HW25">
        <v>99.852400000000003</v>
      </c>
      <c r="HX25">
        <v>103.886</v>
      </c>
    </row>
    <row r="26" spans="1:232" x14ac:dyDescent="0.25">
      <c r="A26">
        <v>11</v>
      </c>
      <c r="B26">
        <v>1566759051.5999999</v>
      </c>
      <c r="C26">
        <v>1164.0999999046301</v>
      </c>
      <c r="D26" t="s">
        <v>401</v>
      </c>
      <c r="E26" t="s">
        <v>402</v>
      </c>
      <c r="G26">
        <v>1566759051.5999999</v>
      </c>
      <c r="H26">
        <f t="shared" si="0"/>
        <v>3.9667932309328073E-3</v>
      </c>
      <c r="I26">
        <f t="shared" si="1"/>
        <v>32.277709312463166</v>
      </c>
      <c r="J26">
        <f t="shared" si="2"/>
        <v>757.51400000000001</v>
      </c>
      <c r="K26">
        <f t="shared" si="3"/>
        <v>508.43432635184661</v>
      </c>
      <c r="L26">
        <f t="shared" si="4"/>
        <v>50.794722237078823</v>
      </c>
      <c r="M26">
        <f t="shared" si="5"/>
        <v>75.678826598484207</v>
      </c>
      <c r="N26">
        <f t="shared" si="6"/>
        <v>0.23445339286325187</v>
      </c>
      <c r="O26">
        <f t="shared" si="7"/>
        <v>2.2604721187601902</v>
      </c>
      <c r="P26">
        <f t="shared" si="8"/>
        <v>0.22173309187691886</v>
      </c>
      <c r="Q26">
        <f t="shared" si="9"/>
        <v>0.13966851019504167</v>
      </c>
      <c r="R26">
        <f t="shared" si="10"/>
        <v>321.46535839183917</v>
      </c>
      <c r="S26">
        <f t="shared" si="11"/>
        <v>27.05009007735276</v>
      </c>
      <c r="T26">
        <f t="shared" si="12"/>
        <v>27.031199999999998</v>
      </c>
      <c r="U26">
        <f t="shared" si="13"/>
        <v>3.5857235834481185</v>
      </c>
      <c r="V26">
        <f t="shared" si="14"/>
        <v>54.896451814142289</v>
      </c>
      <c r="W26">
        <f t="shared" si="15"/>
        <v>1.8470387531259298</v>
      </c>
      <c r="X26">
        <f t="shared" si="16"/>
        <v>3.3645867666990097</v>
      </c>
      <c r="Y26">
        <f t="shared" si="17"/>
        <v>1.7386848303221887</v>
      </c>
      <c r="Z26">
        <f t="shared" si="18"/>
        <v>-174.9355814841368</v>
      </c>
      <c r="AA26">
        <f t="shared" si="19"/>
        <v>-131.57933872406724</v>
      </c>
      <c r="AB26">
        <f t="shared" si="20"/>
        <v>-12.498388325832748</v>
      </c>
      <c r="AC26">
        <f t="shared" si="21"/>
        <v>2.4520498578023648</v>
      </c>
      <c r="AD26">
        <v>-4.1466267592520603E-2</v>
      </c>
      <c r="AE26">
        <v>4.6549518017160299E-2</v>
      </c>
      <c r="AF26">
        <v>3.47396064398797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53057.294601840658</v>
      </c>
      <c r="AL26">
        <v>0</v>
      </c>
      <c r="AM26">
        <v>153.611764705882</v>
      </c>
      <c r="AN26">
        <v>678.13199999999995</v>
      </c>
      <c r="AO26">
        <f t="shared" si="25"/>
        <v>524.52023529411792</v>
      </c>
      <c r="AP26">
        <f t="shared" si="26"/>
        <v>0.77347807697338866</v>
      </c>
      <c r="AQ26">
        <v>-1.69616101757574</v>
      </c>
      <c r="AR26" t="s">
        <v>403</v>
      </c>
      <c r="AS26">
        <v>743.11917647058795</v>
      </c>
      <c r="AT26">
        <v>961.62800000000004</v>
      </c>
      <c r="AU26">
        <f t="shared" si="27"/>
        <v>0.22722801699764572</v>
      </c>
      <c r="AV26">
        <v>0.5</v>
      </c>
      <c r="AW26">
        <f t="shared" si="28"/>
        <v>1681.3313998384178</v>
      </c>
      <c r="AX26">
        <f t="shared" si="29"/>
        <v>32.277709312463166</v>
      </c>
      <c r="AY26">
        <f t="shared" si="30"/>
        <v>191.02279995057975</v>
      </c>
      <c r="AZ26">
        <f t="shared" si="31"/>
        <v>0.42283294579608749</v>
      </c>
      <c r="BA26">
        <f t="shared" si="32"/>
        <v>2.0206528191470119E-2</v>
      </c>
      <c r="BB26">
        <f t="shared" si="33"/>
        <v>-0.29480838744296139</v>
      </c>
      <c r="BC26" t="s">
        <v>404</v>
      </c>
      <c r="BD26">
        <v>555.02</v>
      </c>
      <c r="BE26">
        <f t="shared" si="34"/>
        <v>406.60800000000006</v>
      </c>
      <c r="BF26">
        <f t="shared" si="35"/>
        <v>0.53739430490647522</v>
      </c>
      <c r="BG26">
        <f t="shared" si="36"/>
        <v>-2.3027487166157661</v>
      </c>
      <c r="BH26">
        <f t="shared" si="37"/>
        <v>0.27042627856341878</v>
      </c>
      <c r="BI26">
        <f t="shared" si="38"/>
        <v>-0.54048629761830524</v>
      </c>
      <c r="BJ26">
        <v>8479</v>
      </c>
      <c r="BK26">
        <v>300</v>
      </c>
      <c r="BL26">
        <v>300</v>
      </c>
      <c r="BM26">
        <v>300</v>
      </c>
      <c r="BN26">
        <v>10316.1</v>
      </c>
      <c r="BO26">
        <v>905.14599999999996</v>
      </c>
      <c r="BP26">
        <v>-6.8473500000000003E-3</v>
      </c>
      <c r="BQ26">
        <v>-3.2919900000000002</v>
      </c>
      <c r="BR26" t="s">
        <v>347</v>
      </c>
      <c r="BS26" t="s">
        <v>347</v>
      </c>
      <c r="BT26" t="s">
        <v>347</v>
      </c>
      <c r="BU26" t="s">
        <v>347</v>
      </c>
      <c r="BV26" t="s">
        <v>347</v>
      </c>
      <c r="BW26" t="s">
        <v>347</v>
      </c>
      <c r="BX26" t="s">
        <v>347</v>
      </c>
      <c r="BY26" t="s">
        <v>347</v>
      </c>
      <c r="BZ26" t="s">
        <v>347</v>
      </c>
      <c r="CA26" t="s">
        <v>347</v>
      </c>
      <c r="CB26">
        <f t="shared" si="39"/>
        <v>2000.16</v>
      </c>
      <c r="CC26">
        <f t="shared" si="40"/>
        <v>1681.3313998384178</v>
      </c>
      <c r="CD26">
        <f t="shared" si="41"/>
        <v>0.8405984520430454</v>
      </c>
      <c r="CE26">
        <f t="shared" si="42"/>
        <v>0.19119690408609105</v>
      </c>
      <c r="CF26">
        <v>6</v>
      </c>
      <c r="CG26">
        <v>0.5</v>
      </c>
      <c r="CH26" t="s">
        <v>348</v>
      </c>
      <c r="CI26">
        <v>1566759051.5999999</v>
      </c>
      <c r="CJ26">
        <v>757.51400000000001</v>
      </c>
      <c r="CK26">
        <v>799.85</v>
      </c>
      <c r="CL26">
        <v>18.488099999999999</v>
      </c>
      <c r="CM26">
        <v>13.8163</v>
      </c>
      <c r="CN26">
        <v>500.03699999999998</v>
      </c>
      <c r="CO26">
        <v>99.804299999999998</v>
      </c>
      <c r="CP26">
        <v>9.9895300000000006E-2</v>
      </c>
      <c r="CQ26">
        <v>25.951499999999999</v>
      </c>
      <c r="CR26">
        <v>27.031199999999998</v>
      </c>
      <c r="CS26">
        <v>999.9</v>
      </c>
      <c r="CT26">
        <v>0</v>
      </c>
      <c r="CU26">
        <v>0</v>
      </c>
      <c r="CV26">
        <v>10019.4</v>
      </c>
      <c r="CW26">
        <v>0</v>
      </c>
      <c r="CX26">
        <v>1968.54</v>
      </c>
      <c r="CY26">
        <v>-42.204700000000003</v>
      </c>
      <c r="CZ26">
        <v>771.90700000000004</v>
      </c>
      <c r="DA26">
        <v>811.05600000000004</v>
      </c>
      <c r="DB26">
        <v>4.65984</v>
      </c>
      <c r="DC26">
        <v>754.38699999999994</v>
      </c>
      <c r="DD26">
        <v>799.85</v>
      </c>
      <c r="DE26">
        <v>18.0701</v>
      </c>
      <c r="DF26">
        <v>13.8163</v>
      </c>
      <c r="DG26">
        <v>1.84399</v>
      </c>
      <c r="DH26">
        <v>1.3789199999999999</v>
      </c>
      <c r="DI26">
        <v>16.1648</v>
      </c>
      <c r="DJ26">
        <v>11.687799999999999</v>
      </c>
      <c r="DK26">
        <v>2000.16</v>
      </c>
      <c r="DL26">
        <v>0.98000200000000004</v>
      </c>
      <c r="DM26">
        <v>1.9997600000000001E-2</v>
      </c>
      <c r="DN26">
        <v>0</v>
      </c>
      <c r="DO26">
        <v>743.56100000000004</v>
      </c>
      <c r="DP26">
        <v>5.0002700000000004</v>
      </c>
      <c r="DQ26">
        <v>20983</v>
      </c>
      <c r="DR26">
        <v>16187.2</v>
      </c>
      <c r="DS26">
        <v>45.875</v>
      </c>
      <c r="DT26">
        <v>48.061999999999998</v>
      </c>
      <c r="DU26">
        <v>46.686999999999998</v>
      </c>
      <c r="DV26">
        <v>47.061999999999998</v>
      </c>
      <c r="DW26">
        <v>47.311999999999998</v>
      </c>
      <c r="DX26">
        <v>1955.26</v>
      </c>
      <c r="DY26">
        <v>39.9</v>
      </c>
      <c r="DZ26">
        <v>0</v>
      </c>
      <c r="EA26">
        <v>99.700000047683702</v>
      </c>
      <c r="EB26">
        <v>743.11917647058795</v>
      </c>
      <c r="EC26">
        <v>4.1166666695934602</v>
      </c>
      <c r="ED26">
        <v>391.34803997191</v>
      </c>
      <c r="EE26">
        <v>20967.552941176498</v>
      </c>
      <c r="EF26">
        <v>10</v>
      </c>
      <c r="EG26">
        <v>1566759079.0999999</v>
      </c>
      <c r="EH26" t="s">
        <v>405</v>
      </c>
      <c r="EI26">
        <v>49</v>
      </c>
      <c r="EJ26">
        <v>3.1269999999999998</v>
      </c>
      <c r="EK26">
        <v>0.41799999999999998</v>
      </c>
      <c r="EL26">
        <v>800</v>
      </c>
      <c r="EM26">
        <v>14</v>
      </c>
      <c r="EN26">
        <v>0.05</v>
      </c>
      <c r="EO26">
        <v>0.05</v>
      </c>
      <c r="EP26">
        <v>32.228387365833001</v>
      </c>
      <c r="EQ26">
        <v>0.25567267363405</v>
      </c>
      <c r="ER26">
        <v>0.114629727177409</v>
      </c>
      <c r="ES26">
        <v>1</v>
      </c>
      <c r="ET26">
        <v>0.23876513847362699</v>
      </c>
      <c r="EU26">
        <v>-2.01871813280841E-2</v>
      </c>
      <c r="EV26">
        <v>2.1990787856926998E-3</v>
      </c>
      <c r="EW26">
        <v>1</v>
      </c>
      <c r="EX26">
        <v>2</v>
      </c>
      <c r="EY26">
        <v>2</v>
      </c>
      <c r="EZ26" t="s">
        <v>350</v>
      </c>
      <c r="FA26">
        <v>2.9522400000000002</v>
      </c>
      <c r="FB26">
        <v>2.7774800000000002</v>
      </c>
      <c r="FC26">
        <v>0.150088</v>
      </c>
      <c r="FD26">
        <v>0.15178900000000001</v>
      </c>
      <c r="FE26">
        <v>9.3385300000000004E-2</v>
      </c>
      <c r="FF26">
        <v>7.3031799999999994E-2</v>
      </c>
      <c r="FG26">
        <v>20536.599999999999</v>
      </c>
      <c r="FH26">
        <v>20719.400000000001</v>
      </c>
      <c r="FI26">
        <v>22715.200000000001</v>
      </c>
      <c r="FJ26">
        <v>26774.9</v>
      </c>
      <c r="FK26">
        <v>29410.9</v>
      </c>
      <c r="FL26">
        <v>38876.9</v>
      </c>
      <c r="FM26">
        <v>32416.2</v>
      </c>
      <c r="FN26">
        <v>42559.5</v>
      </c>
      <c r="FO26">
        <v>1.9873000000000001</v>
      </c>
      <c r="FP26">
        <v>1.92885</v>
      </c>
      <c r="FQ26">
        <v>2.7589499999999999E-2</v>
      </c>
      <c r="FR26">
        <v>0</v>
      </c>
      <c r="FS26">
        <v>26.579799999999999</v>
      </c>
      <c r="FT26">
        <v>999.9</v>
      </c>
      <c r="FU26">
        <v>40.752000000000002</v>
      </c>
      <c r="FV26">
        <v>37.081000000000003</v>
      </c>
      <c r="FW26">
        <v>25.858799999999999</v>
      </c>
      <c r="FX26">
        <v>61.572200000000002</v>
      </c>
      <c r="FY26">
        <v>45.1402</v>
      </c>
      <c r="FZ26">
        <v>1</v>
      </c>
      <c r="GA26">
        <v>0.253857</v>
      </c>
      <c r="GB26">
        <v>6.4957000000000003</v>
      </c>
      <c r="GC26">
        <v>20.172899999999998</v>
      </c>
      <c r="GD26">
        <v>5.2235800000000001</v>
      </c>
      <c r="GE26">
        <v>11.957100000000001</v>
      </c>
      <c r="GF26">
        <v>4.9717500000000001</v>
      </c>
      <c r="GG26">
        <v>3.2949999999999999</v>
      </c>
      <c r="GH26">
        <v>547.6</v>
      </c>
      <c r="GI26">
        <v>9999</v>
      </c>
      <c r="GJ26">
        <v>9999</v>
      </c>
      <c r="GK26">
        <v>9999</v>
      </c>
      <c r="GL26">
        <v>1.8656900000000001</v>
      </c>
      <c r="GM26">
        <v>1.86493</v>
      </c>
      <c r="GN26">
        <v>1.8652299999999999</v>
      </c>
      <c r="GO26">
        <v>1.8681300000000001</v>
      </c>
      <c r="GP26">
        <v>1.8624000000000001</v>
      </c>
      <c r="GQ26">
        <v>1.8606100000000001</v>
      </c>
      <c r="GR26">
        <v>1.8568199999999999</v>
      </c>
      <c r="GS26">
        <v>1.8629500000000001</v>
      </c>
      <c r="GT26" t="s">
        <v>351</v>
      </c>
      <c r="GU26" t="s">
        <v>19</v>
      </c>
      <c r="GV26" t="s">
        <v>19</v>
      </c>
      <c r="GW26" t="s">
        <v>19</v>
      </c>
      <c r="GX26" t="s">
        <v>352</v>
      </c>
      <c r="GY26" t="s">
        <v>353</v>
      </c>
      <c r="GZ26" t="s">
        <v>354</v>
      </c>
      <c r="HA26" t="s">
        <v>354</v>
      </c>
      <c r="HB26" t="s">
        <v>354</v>
      </c>
      <c r="HC26" t="s">
        <v>354</v>
      </c>
      <c r="HD26">
        <v>0</v>
      </c>
      <c r="HE26">
        <v>100</v>
      </c>
      <c r="HF26">
        <v>100</v>
      </c>
      <c r="HG26">
        <v>3.1269999999999998</v>
      </c>
      <c r="HH26">
        <v>0.41799999999999998</v>
      </c>
      <c r="HI26">
        <v>2</v>
      </c>
      <c r="HJ26">
        <v>502.15100000000001</v>
      </c>
      <c r="HK26">
        <v>504.99400000000003</v>
      </c>
      <c r="HL26">
        <v>19.8415</v>
      </c>
      <c r="HM26">
        <v>30.424700000000001</v>
      </c>
      <c r="HN26">
        <v>30.000599999999999</v>
      </c>
      <c r="HO26">
        <v>30.1876</v>
      </c>
      <c r="HP26">
        <v>30.171299999999999</v>
      </c>
      <c r="HQ26">
        <v>37.331099999999999</v>
      </c>
      <c r="HR26">
        <v>46.7318</v>
      </c>
      <c r="HS26">
        <v>0</v>
      </c>
      <c r="HT26">
        <v>19.8245</v>
      </c>
      <c r="HU26">
        <v>800</v>
      </c>
      <c r="HV26">
        <v>13.860900000000001</v>
      </c>
      <c r="HW26">
        <v>99.824299999999994</v>
      </c>
      <c r="HX26">
        <v>103.86</v>
      </c>
    </row>
    <row r="27" spans="1:232" x14ac:dyDescent="0.25">
      <c r="A27">
        <v>12</v>
      </c>
      <c r="B27">
        <v>1566759182.5999999</v>
      </c>
      <c r="C27">
        <v>1295.0999999046301</v>
      </c>
      <c r="D27" t="s">
        <v>406</v>
      </c>
      <c r="E27" t="s">
        <v>407</v>
      </c>
      <c r="G27">
        <v>1566759182.5999999</v>
      </c>
      <c r="H27">
        <f t="shared" si="0"/>
        <v>3.4405168591143077E-3</v>
      </c>
      <c r="I27">
        <f t="shared" si="1"/>
        <v>32.410133814130674</v>
      </c>
      <c r="J27">
        <f t="shared" si="2"/>
        <v>957.07100000000003</v>
      </c>
      <c r="K27">
        <f t="shared" si="3"/>
        <v>666.0152884092621</v>
      </c>
      <c r="L27">
        <f t="shared" si="4"/>
        <v>66.531056431229047</v>
      </c>
      <c r="M27">
        <f t="shared" si="5"/>
        <v>95.605830403348008</v>
      </c>
      <c r="N27">
        <f t="shared" si="6"/>
        <v>0.20171513144068556</v>
      </c>
      <c r="O27">
        <f t="shared" si="7"/>
        <v>2.2569622903183895</v>
      </c>
      <c r="P27">
        <f t="shared" si="8"/>
        <v>0.19220797385112778</v>
      </c>
      <c r="Q27">
        <f t="shared" si="9"/>
        <v>0.12094681630286744</v>
      </c>
      <c r="R27">
        <f t="shared" si="10"/>
        <v>321.42170486714906</v>
      </c>
      <c r="S27">
        <f t="shared" si="11"/>
        <v>27.043976323763864</v>
      </c>
      <c r="T27">
        <f t="shared" si="12"/>
        <v>26.980699999999999</v>
      </c>
      <c r="U27">
        <f t="shared" si="13"/>
        <v>3.5751045903256626</v>
      </c>
      <c r="V27">
        <f t="shared" si="14"/>
        <v>55.141935354807572</v>
      </c>
      <c r="W27">
        <f t="shared" si="15"/>
        <v>1.8354258420556</v>
      </c>
      <c r="X27">
        <f t="shared" si="16"/>
        <v>3.3285481009066138</v>
      </c>
      <c r="Y27">
        <f t="shared" si="17"/>
        <v>1.7396787482700626</v>
      </c>
      <c r="Z27">
        <f t="shared" si="18"/>
        <v>-151.72679348694098</v>
      </c>
      <c r="AA27">
        <f t="shared" si="19"/>
        <v>-147.35127205572596</v>
      </c>
      <c r="AB27">
        <f t="shared" si="20"/>
        <v>-14.001998718091867</v>
      </c>
      <c r="AC27">
        <f t="shared" si="21"/>
        <v>8.3416406063902855</v>
      </c>
      <c r="AD27">
        <v>-4.1371445165880802E-2</v>
      </c>
      <c r="AE27">
        <v>4.6443071536356399E-2</v>
      </c>
      <c r="AF27">
        <v>3.4676758870719602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52972.938857335736</v>
      </c>
      <c r="AL27">
        <v>0</v>
      </c>
      <c r="AM27">
        <v>153.611764705882</v>
      </c>
      <c r="AN27">
        <v>678.13199999999995</v>
      </c>
      <c r="AO27">
        <f t="shared" si="25"/>
        <v>524.52023529411792</v>
      </c>
      <c r="AP27">
        <f t="shared" si="26"/>
        <v>0.77347807697338866</v>
      </c>
      <c r="AQ27">
        <v>-1.69616101757574</v>
      </c>
      <c r="AR27" t="s">
        <v>408</v>
      </c>
      <c r="AS27">
        <v>742.87870588235296</v>
      </c>
      <c r="AT27">
        <v>964.47900000000004</v>
      </c>
      <c r="AU27">
        <f t="shared" si="27"/>
        <v>0.22976165797041415</v>
      </c>
      <c r="AV27">
        <v>0.5</v>
      </c>
      <c r="AW27">
        <f t="shared" si="28"/>
        <v>1681.1042998384364</v>
      </c>
      <c r="AX27">
        <f t="shared" si="29"/>
        <v>32.410133814130674</v>
      </c>
      <c r="AY27">
        <f t="shared" si="30"/>
        <v>193.12665557603569</v>
      </c>
      <c r="AZ27">
        <f t="shared" si="31"/>
        <v>0.42684081250084249</v>
      </c>
      <c r="BA27">
        <f t="shared" si="32"/>
        <v>2.0288030216200282E-2</v>
      </c>
      <c r="BB27">
        <f t="shared" si="33"/>
        <v>-0.2968929339052484</v>
      </c>
      <c r="BC27" t="s">
        <v>409</v>
      </c>
      <c r="BD27">
        <v>552.79999999999995</v>
      </c>
      <c r="BE27">
        <f t="shared" si="34"/>
        <v>411.67900000000009</v>
      </c>
      <c r="BF27">
        <f t="shared" si="35"/>
        <v>0.53828418286491908</v>
      </c>
      <c r="BG27">
        <f t="shared" si="36"/>
        <v>-2.2847078160405969</v>
      </c>
      <c r="BH27">
        <f t="shared" si="37"/>
        <v>0.27328801124547614</v>
      </c>
      <c r="BI27">
        <f t="shared" si="38"/>
        <v>-0.54592174092089074</v>
      </c>
      <c r="BJ27">
        <v>8481</v>
      </c>
      <c r="BK27">
        <v>300</v>
      </c>
      <c r="BL27">
        <v>300</v>
      </c>
      <c r="BM27">
        <v>300</v>
      </c>
      <c r="BN27">
        <v>10314.4</v>
      </c>
      <c r="BO27">
        <v>907.26599999999996</v>
      </c>
      <c r="BP27">
        <v>-6.8458499999999997E-3</v>
      </c>
      <c r="BQ27">
        <v>-2.6002200000000002</v>
      </c>
      <c r="BR27" t="s">
        <v>347</v>
      </c>
      <c r="BS27" t="s">
        <v>347</v>
      </c>
      <c r="BT27" t="s">
        <v>347</v>
      </c>
      <c r="BU27" t="s">
        <v>347</v>
      </c>
      <c r="BV27" t="s">
        <v>347</v>
      </c>
      <c r="BW27" t="s">
        <v>347</v>
      </c>
      <c r="BX27" t="s">
        <v>347</v>
      </c>
      <c r="BY27" t="s">
        <v>347</v>
      </c>
      <c r="BZ27" t="s">
        <v>347</v>
      </c>
      <c r="CA27" t="s">
        <v>347</v>
      </c>
      <c r="CB27">
        <f t="shared" si="39"/>
        <v>1999.89</v>
      </c>
      <c r="CC27">
        <f t="shared" si="40"/>
        <v>1681.1042998384364</v>
      </c>
      <c r="CD27">
        <f t="shared" si="41"/>
        <v>0.84059838283027388</v>
      </c>
      <c r="CE27">
        <f t="shared" si="42"/>
        <v>0.19119676566054794</v>
      </c>
      <c r="CF27">
        <v>6</v>
      </c>
      <c r="CG27">
        <v>0.5</v>
      </c>
      <c r="CH27" t="s">
        <v>348</v>
      </c>
      <c r="CI27">
        <v>1566759182.5999999</v>
      </c>
      <c r="CJ27">
        <v>957.07100000000003</v>
      </c>
      <c r="CK27">
        <v>999.91600000000005</v>
      </c>
      <c r="CL27">
        <v>18.373699999999999</v>
      </c>
      <c r="CM27">
        <v>14.3208</v>
      </c>
      <c r="CN27">
        <v>499.983</v>
      </c>
      <c r="CO27">
        <v>99.794200000000004</v>
      </c>
      <c r="CP27">
        <v>9.9987999999999994E-2</v>
      </c>
      <c r="CQ27">
        <v>25.7697</v>
      </c>
      <c r="CR27">
        <v>26.980699999999999</v>
      </c>
      <c r="CS27">
        <v>999.9</v>
      </c>
      <c r="CT27">
        <v>0</v>
      </c>
      <c r="CU27">
        <v>0</v>
      </c>
      <c r="CV27">
        <v>9997.5</v>
      </c>
      <c r="CW27">
        <v>0</v>
      </c>
      <c r="CX27">
        <v>2044.47</v>
      </c>
      <c r="CY27">
        <v>-42.845300000000002</v>
      </c>
      <c r="CZ27">
        <v>974.98500000000001</v>
      </c>
      <c r="DA27">
        <v>1014.44</v>
      </c>
      <c r="DB27">
        <v>4.0529299999999999</v>
      </c>
      <c r="DC27">
        <v>954.13699999999994</v>
      </c>
      <c r="DD27">
        <v>999.91600000000005</v>
      </c>
      <c r="DE27">
        <v>17.953700000000001</v>
      </c>
      <c r="DF27">
        <v>14.3208</v>
      </c>
      <c r="DG27">
        <v>1.8335900000000001</v>
      </c>
      <c r="DH27">
        <v>1.42913</v>
      </c>
      <c r="DI27">
        <v>16.0761</v>
      </c>
      <c r="DJ27">
        <v>12.2303</v>
      </c>
      <c r="DK27">
        <v>1999.89</v>
      </c>
      <c r="DL27">
        <v>0.98000500000000001</v>
      </c>
      <c r="DM27">
        <v>1.9994600000000001E-2</v>
      </c>
      <c r="DN27">
        <v>0</v>
      </c>
      <c r="DO27">
        <v>742.87599999999998</v>
      </c>
      <c r="DP27">
        <v>5.0002700000000004</v>
      </c>
      <c r="DQ27">
        <v>20874.900000000001</v>
      </c>
      <c r="DR27">
        <v>16185</v>
      </c>
      <c r="DS27">
        <v>46.061999999999998</v>
      </c>
      <c r="DT27">
        <v>48.311999999999998</v>
      </c>
      <c r="DU27">
        <v>46.936999999999998</v>
      </c>
      <c r="DV27">
        <v>47.311999999999998</v>
      </c>
      <c r="DW27">
        <v>47.5</v>
      </c>
      <c r="DX27">
        <v>1955</v>
      </c>
      <c r="DY27">
        <v>39.89</v>
      </c>
      <c r="DZ27">
        <v>0</v>
      </c>
      <c r="EA27">
        <v>130.299999952316</v>
      </c>
      <c r="EB27">
        <v>742.87870588235296</v>
      </c>
      <c r="EC27">
        <v>2.5754901893814699</v>
      </c>
      <c r="ED27">
        <v>-600.53921059628794</v>
      </c>
      <c r="EE27">
        <v>21010.088235294101</v>
      </c>
      <c r="EF27">
        <v>10</v>
      </c>
      <c r="EG27">
        <v>1566759152.5999999</v>
      </c>
      <c r="EH27" t="s">
        <v>410</v>
      </c>
      <c r="EI27">
        <v>50</v>
      </c>
      <c r="EJ27">
        <v>2.9340000000000002</v>
      </c>
      <c r="EK27">
        <v>0.42</v>
      </c>
      <c r="EL27">
        <v>1000</v>
      </c>
      <c r="EM27">
        <v>14</v>
      </c>
      <c r="EN27">
        <v>0.08</v>
      </c>
      <c r="EO27">
        <v>0.06</v>
      </c>
      <c r="EP27">
        <v>32.565230705553397</v>
      </c>
      <c r="EQ27">
        <v>-0.12236808989524001</v>
      </c>
      <c r="ER27">
        <v>0.35701163809000103</v>
      </c>
      <c r="ES27">
        <v>1</v>
      </c>
      <c r="ET27">
        <v>0.19999922238300699</v>
      </c>
      <c r="EU27">
        <v>6.3717820557568694E-2</v>
      </c>
      <c r="EV27">
        <v>1.05116694606455E-2</v>
      </c>
      <c r="EW27">
        <v>1</v>
      </c>
      <c r="EX27">
        <v>2</v>
      </c>
      <c r="EY27">
        <v>2</v>
      </c>
      <c r="EZ27" t="s">
        <v>350</v>
      </c>
      <c r="FA27">
        <v>2.9519199999999999</v>
      </c>
      <c r="FB27">
        <v>2.77738</v>
      </c>
      <c r="FC27">
        <v>0.174898</v>
      </c>
      <c r="FD27">
        <v>0.17529400000000001</v>
      </c>
      <c r="FE27">
        <v>9.2887899999999995E-2</v>
      </c>
      <c r="FF27">
        <v>7.4945100000000001E-2</v>
      </c>
      <c r="FG27">
        <v>19927.7</v>
      </c>
      <c r="FH27">
        <v>20134.400000000001</v>
      </c>
      <c r="FI27">
        <v>22706</v>
      </c>
      <c r="FJ27">
        <v>26763.1</v>
      </c>
      <c r="FK27">
        <v>29416.2</v>
      </c>
      <c r="FL27">
        <v>38782.699999999997</v>
      </c>
      <c r="FM27">
        <v>32403.9</v>
      </c>
      <c r="FN27">
        <v>42544.2</v>
      </c>
      <c r="FO27">
        <v>1.9837499999999999</v>
      </c>
      <c r="FP27">
        <v>1.9258200000000001</v>
      </c>
      <c r="FQ27">
        <v>2.9169E-2</v>
      </c>
      <c r="FR27">
        <v>0</v>
      </c>
      <c r="FS27">
        <v>26.503499999999999</v>
      </c>
      <c r="FT27">
        <v>999.9</v>
      </c>
      <c r="FU27">
        <v>40.728000000000002</v>
      </c>
      <c r="FV27">
        <v>37.252000000000002</v>
      </c>
      <c r="FW27">
        <v>26.0868</v>
      </c>
      <c r="FX27">
        <v>61.432200000000002</v>
      </c>
      <c r="FY27">
        <v>45.252400000000002</v>
      </c>
      <c r="FZ27">
        <v>1</v>
      </c>
      <c r="GA27">
        <v>0.26627800000000001</v>
      </c>
      <c r="GB27">
        <v>5.4196099999999996</v>
      </c>
      <c r="GC27">
        <v>20.21</v>
      </c>
      <c r="GD27">
        <v>5.2252299999999998</v>
      </c>
      <c r="GE27">
        <v>11.956</v>
      </c>
      <c r="GF27">
        <v>4.9715999999999996</v>
      </c>
      <c r="GG27">
        <v>3.2949999999999999</v>
      </c>
      <c r="GH27">
        <v>547.6</v>
      </c>
      <c r="GI27">
        <v>9999</v>
      </c>
      <c r="GJ27">
        <v>9999</v>
      </c>
      <c r="GK27">
        <v>9999</v>
      </c>
      <c r="GL27">
        <v>1.86572</v>
      </c>
      <c r="GM27">
        <v>1.8649500000000001</v>
      </c>
      <c r="GN27">
        <v>1.8652500000000001</v>
      </c>
      <c r="GO27">
        <v>1.86816</v>
      </c>
      <c r="GP27">
        <v>1.86249</v>
      </c>
      <c r="GQ27">
        <v>1.86066</v>
      </c>
      <c r="GR27">
        <v>1.85684</v>
      </c>
      <c r="GS27">
        <v>1.8629500000000001</v>
      </c>
      <c r="GT27" t="s">
        <v>351</v>
      </c>
      <c r="GU27" t="s">
        <v>19</v>
      </c>
      <c r="GV27" t="s">
        <v>19</v>
      </c>
      <c r="GW27" t="s">
        <v>19</v>
      </c>
      <c r="GX27" t="s">
        <v>352</v>
      </c>
      <c r="GY27" t="s">
        <v>353</v>
      </c>
      <c r="GZ27" t="s">
        <v>354</v>
      </c>
      <c r="HA27" t="s">
        <v>354</v>
      </c>
      <c r="HB27" t="s">
        <v>354</v>
      </c>
      <c r="HC27" t="s">
        <v>354</v>
      </c>
      <c r="HD27">
        <v>0</v>
      </c>
      <c r="HE27">
        <v>100</v>
      </c>
      <c r="HF27">
        <v>100</v>
      </c>
      <c r="HG27">
        <v>2.9340000000000002</v>
      </c>
      <c r="HH27">
        <v>0.42</v>
      </c>
      <c r="HI27">
        <v>2</v>
      </c>
      <c r="HJ27">
        <v>501.78100000000001</v>
      </c>
      <c r="HK27">
        <v>504.89800000000002</v>
      </c>
      <c r="HL27">
        <v>20.294</v>
      </c>
      <c r="HM27">
        <v>30.6632</v>
      </c>
      <c r="HN27">
        <v>30.000900000000001</v>
      </c>
      <c r="HO27">
        <v>30.422499999999999</v>
      </c>
      <c r="HP27">
        <v>30.4025</v>
      </c>
      <c r="HQ27">
        <v>44.8078</v>
      </c>
      <c r="HR27">
        <v>46.029699999999998</v>
      </c>
      <c r="HS27">
        <v>0</v>
      </c>
      <c r="HT27">
        <v>20.294899999999998</v>
      </c>
      <c r="HU27">
        <v>1000</v>
      </c>
      <c r="HV27">
        <v>14.2883</v>
      </c>
      <c r="HW27">
        <v>99.785300000000007</v>
      </c>
      <c r="HX27">
        <v>103.819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2019-08-24T13:50:16Z</dcterms:created>
  <dcterms:modified xsi:type="dcterms:W3CDTF">2019-08-28T00:19:19Z</dcterms:modified>
</cp:coreProperties>
</file>