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3A0120D9-1169-49D6-B7EB-FDBD6C7C28A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G26" i="1" l="1"/>
  <c r="CF26" i="1"/>
  <c r="CD26" i="1"/>
  <c r="BK26" i="1"/>
  <c r="BJ26" i="1"/>
  <c r="BI26" i="1"/>
  <c r="BH26" i="1"/>
  <c r="BG26" i="1"/>
  <c r="BB26" i="1" s="1"/>
  <c r="BD26" i="1"/>
  <c r="AW26" i="1"/>
  <c r="AQ26" i="1"/>
  <c r="AR26" i="1" s="1"/>
  <c r="AM26" i="1"/>
  <c r="AK26" i="1" s="1"/>
  <c r="Z26" i="1"/>
  <c r="Y26" i="1"/>
  <c r="Q26" i="1"/>
  <c r="CG25" i="1"/>
  <c r="CF25" i="1"/>
  <c r="CD25" i="1"/>
  <c r="BK25" i="1"/>
  <c r="BJ25" i="1"/>
  <c r="BI25" i="1"/>
  <c r="BH25" i="1"/>
  <c r="BG25" i="1"/>
  <c r="BB25" i="1" s="1"/>
  <c r="BD25" i="1"/>
  <c r="AW25" i="1"/>
  <c r="AQ25" i="1"/>
  <c r="AR25" i="1" s="1"/>
  <c r="AM25" i="1"/>
  <c r="AK25" i="1" s="1"/>
  <c r="O25" i="1" s="1"/>
  <c r="Z25" i="1"/>
  <c r="Y25" i="1"/>
  <c r="Q25" i="1"/>
  <c r="CG24" i="1"/>
  <c r="CF24" i="1"/>
  <c r="CD24" i="1"/>
  <c r="BK24" i="1"/>
  <c r="BJ24" i="1"/>
  <c r="BI24" i="1"/>
  <c r="BH24" i="1"/>
  <c r="BG24" i="1"/>
  <c r="BB24" i="1" s="1"/>
  <c r="BD24" i="1"/>
  <c r="AW24" i="1"/>
  <c r="AQ24" i="1"/>
  <c r="AR24" i="1" s="1"/>
  <c r="AM24" i="1"/>
  <c r="AK24" i="1"/>
  <c r="J24" i="1" s="1"/>
  <c r="Z24" i="1"/>
  <c r="Y24" i="1"/>
  <c r="Q24" i="1"/>
  <c r="CG23" i="1"/>
  <c r="CF23" i="1"/>
  <c r="CD23" i="1"/>
  <c r="BK23" i="1"/>
  <c r="BJ23" i="1"/>
  <c r="BI23" i="1"/>
  <c r="BH23" i="1"/>
  <c r="BG23" i="1"/>
  <c r="BB23" i="1" s="1"/>
  <c r="BD23" i="1"/>
  <c r="AW23" i="1"/>
  <c r="AQ23" i="1"/>
  <c r="AR23" i="1" s="1"/>
  <c r="AM23" i="1"/>
  <c r="AK23" i="1"/>
  <c r="L23" i="1" s="1"/>
  <c r="Z23" i="1"/>
  <c r="Y23" i="1"/>
  <c r="Q23" i="1"/>
  <c r="CG22" i="1"/>
  <c r="CF22" i="1"/>
  <c r="CD22" i="1"/>
  <c r="BK22" i="1"/>
  <c r="BJ22" i="1"/>
  <c r="BI22" i="1"/>
  <c r="BH22" i="1"/>
  <c r="BG22" i="1"/>
  <c r="BD22" i="1"/>
  <c r="BB22" i="1"/>
  <c r="AW22" i="1"/>
  <c r="AQ22" i="1"/>
  <c r="AR22" i="1" s="1"/>
  <c r="AM22" i="1"/>
  <c r="AK22" i="1" s="1"/>
  <c r="Z22" i="1"/>
  <c r="Y22" i="1"/>
  <c r="X22" i="1" s="1"/>
  <c r="Q22" i="1"/>
  <c r="CG21" i="1"/>
  <c r="CF21" i="1"/>
  <c r="CD21" i="1"/>
  <c r="CE21" i="1" s="1"/>
  <c r="BK21" i="1"/>
  <c r="BJ21" i="1"/>
  <c r="BI21" i="1"/>
  <c r="BH21" i="1"/>
  <c r="BG21" i="1"/>
  <c r="BB21" i="1" s="1"/>
  <c r="BD21" i="1"/>
  <c r="AW21" i="1"/>
  <c r="AR21" i="1"/>
  <c r="AQ21" i="1"/>
  <c r="AM21" i="1"/>
  <c r="AK21" i="1" s="1"/>
  <c r="Z21" i="1"/>
  <c r="Y21" i="1"/>
  <c r="X21" i="1" s="1"/>
  <c r="Q21" i="1"/>
  <c r="CG20" i="1"/>
  <c r="CF20" i="1"/>
  <c r="CE20" i="1" s="1"/>
  <c r="AY20" i="1" s="1"/>
  <c r="CD20" i="1"/>
  <c r="BK20" i="1"/>
  <c r="BJ20" i="1"/>
  <c r="BI20" i="1"/>
  <c r="BH20" i="1"/>
  <c r="BG20" i="1"/>
  <c r="BB20" i="1" s="1"/>
  <c r="BD20" i="1"/>
  <c r="AW20" i="1"/>
  <c r="AQ20" i="1"/>
  <c r="AR20" i="1" s="1"/>
  <c r="AM20" i="1"/>
  <c r="AK20" i="1" s="1"/>
  <c r="Z20" i="1"/>
  <c r="Y20" i="1"/>
  <c r="Q20" i="1"/>
  <c r="CG19" i="1"/>
  <c r="CF19" i="1"/>
  <c r="CD19" i="1"/>
  <c r="BK19" i="1"/>
  <c r="BJ19" i="1"/>
  <c r="BI19" i="1"/>
  <c r="BH19" i="1"/>
  <c r="BG19" i="1"/>
  <c r="BB19" i="1" s="1"/>
  <c r="BD19" i="1"/>
  <c r="AW19" i="1"/>
  <c r="AQ19" i="1"/>
  <c r="AR19" i="1" s="1"/>
  <c r="AM19" i="1"/>
  <c r="AK19" i="1" s="1"/>
  <c r="Z19" i="1"/>
  <c r="Y19" i="1"/>
  <c r="Q19" i="1"/>
  <c r="CG18" i="1"/>
  <c r="CF18" i="1"/>
  <c r="CD18" i="1"/>
  <c r="BK18" i="1"/>
  <c r="BJ18" i="1"/>
  <c r="BI18" i="1"/>
  <c r="BH18" i="1"/>
  <c r="BG18" i="1"/>
  <c r="BB18" i="1" s="1"/>
  <c r="BD18" i="1"/>
  <c r="AW18" i="1"/>
  <c r="AR18" i="1"/>
  <c r="AQ18" i="1"/>
  <c r="AM18" i="1"/>
  <c r="AK18" i="1" s="1"/>
  <c r="O18" i="1" s="1"/>
  <c r="Z18" i="1"/>
  <c r="Y18" i="1"/>
  <c r="Q18" i="1"/>
  <c r="CG17" i="1"/>
  <c r="CF17" i="1"/>
  <c r="CD17" i="1"/>
  <c r="BK17" i="1"/>
  <c r="BJ17" i="1"/>
  <c r="BI17" i="1"/>
  <c r="BH17" i="1"/>
  <c r="BG17" i="1"/>
  <c r="BB17" i="1" s="1"/>
  <c r="BD17" i="1"/>
  <c r="AW17" i="1"/>
  <c r="AQ17" i="1"/>
  <c r="AR17" i="1" s="1"/>
  <c r="AM17" i="1"/>
  <c r="AK17" i="1" s="1"/>
  <c r="Z17" i="1"/>
  <c r="X17" i="1" s="1"/>
  <c r="Y17" i="1"/>
  <c r="Q17" i="1"/>
  <c r="O22" i="1" l="1"/>
  <c r="AL22" i="1"/>
  <c r="X18" i="1"/>
  <c r="X19" i="1"/>
  <c r="X23" i="1"/>
  <c r="X24" i="1"/>
  <c r="X25" i="1"/>
  <c r="X26" i="1"/>
  <c r="CE19" i="1"/>
  <c r="CE18" i="1"/>
  <c r="AY18" i="1" s="1"/>
  <c r="BA18" i="1" s="1"/>
  <c r="CE25" i="1"/>
  <c r="AY25" i="1" s="1"/>
  <c r="BA25" i="1" s="1"/>
  <c r="CE23" i="1"/>
  <c r="T23" i="1" s="1"/>
  <c r="AY19" i="1"/>
  <c r="BA19" i="1" s="1"/>
  <c r="T19" i="1"/>
  <c r="K24" i="1"/>
  <c r="AZ24" i="1" s="1"/>
  <c r="CE24" i="1"/>
  <c r="AY24" i="1" s="1"/>
  <c r="BA24" i="1" s="1"/>
  <c r="BA20" i="1"/>
  <c r="CE26" i="1"/>
  <c r="T26" i="1" s="1"/>
  <c r="CE17" i="1"/>
  <c r="AY17" i="1" s="1"/>
  <c r="BA17" i="1" s="1"/>
  <c r="X20" i="1"/>
  <c r="K22" i="1"/>
  <c r="AZ22" i="1" s="1"/>
  <c r="CE22" i="1"/>
  <c r="AY22" i="1" s="1"/>
  <c r="BA22" i="1" s="1"/>
  <c r="AB24" i="1"/>
  <c r="AL20" i="1"/>
  <c r="O20" i="1"/>
  <c r="J20" i="1"/>
  <c r="L20" i="1"/>
  <c r="K20" i="1"/>
  <c r="AZ20" i="1" s="1"/>
  <c r="BC20" i="1" s="1"/>
  <c r="L26" i="1"/>
  <c r="K26" i="1"/>
  <c r="AZ26" i="1" s="1"/>
  <c r="J26" i="1"/>
  <c r="AL26" i="1"/>
  <c r="O26" i="1"/>
  <c r="AY21" i="1"/>
  <c r="BA21" i="1" s="1"/>
  <c r="T21" i="1"/>
  <c r="AY26" i="1"/>
  <c r="BA26" i="1" s="1"/>
  <c r="T17" i="1"/>
  <c r="K21" i="1"/>
  <c r="AZ21" i="1" s="1"/>
  <c r="BC21" i="1" s="1"/>
  <c r="J21" i="1"/>
  <c r="AL21" i="1"/>
  <c r="O21" i="1"/>
  <c r="L21" i="1"/>
  <c r="J17" i="1"/>
  <c r="AL17" i="1"/>
  <c r="O17" i="1"/>
  <c r="K17" i="1"/>
  <c r="AZ17" i="1" s="1"/>
  <c r="L17" i="1"/>
  <c r="L19" i="1"/>
  <c r="K19" i="1"/>
  <c r="AZ19" i="1" s="1"/>
  <c r="BC19" i="1" s="1"/>
  <c r="J19" i="1"/>
  <c r="AL19" i="1"/>
  <c r="O19" i="1"/>
  <c r="AL18" i="1"/>
  <c r="J22" i="1"/>
  <c r="O23" i="1"/>
  <c r="L24" i="1"/>
  <c r="AL25" i="1"/>
  <c r="K18" i="1"/>
  <c r="AZ18" i="1" s="1"/>
  <c r="BC18" i="1" s="1"/>
  <c r="L22" i="1"/>
  <c r="AL23" i="1"/>
  <c r="K25" i="1"/>
  <c r="AZ25" i="1" s="1"/>
  <c r="BC25" i="1" s="1"/>
  <c r="T20" i="1"/>
  <c r="J25" i="1"/>
  <c r="L18" i="1"/>
  <c r="J23" i="1"/>
  <c r="O24" i="1"/>
  <c r="L25" i="1"/>
  <c r="T25" i="1"/>
  <c r="K23" i="1"/>
  <c r="AZ23" i="1" s="1"/>
  <c r="J18" i="1"/>
  <c r="AL24" i="1"/>
  <c r="T18" i="1" l="1"/>
  <c r="T24" i="1"/>
  <c r="AY23" i="1"/>
  <c r="BA23" i="1" s="1"/>
  <c r="T22" i="1"/>
  <c r="BC26" i="1"/>
  <c r="BC17" i="1"/>
  <c r="BC24" i="1"/>
  <c r="AB25" i="1"/>
  <c r="AB21" i="1"/>
  <c r="U26" i="1"/>
  <c r="V26" i="1" s="1"/>
  <c r="U24" i="1"/>
  <c r="V24" i="1" s="1"/>
  <c r="AB22" i="1"/>
  <c r="U25" i="1"/>
  <c r="V25" i="1" s="1"/>
  <c r="U20" i="1"/>
  <c r="V20" i="1" s="1"/>
  <c r="U23" i="1"/>
  <c r="V23" i="1" s="1"/>
  <c r="AB19" i="1"/>
  <c r="U19" i="1"/>
  <c r="V19" i="1" s="1"/>
  <c r="U21" i="1"/>
  <c r="V21" i="1" s="1"/>
  <c r="AB23" i="1"/>
  <c r="AB17" i="1"/>
  <c r="U17" i="1"/>
  <c r="V17" i="1" s="1"/>
  <c r="U18" i="1"/>
  <c r="V18" i="1" s="1"/>
  <c r="R18" i="1" s="1"/>
  <c r="P18" i="1" s="1"/>
  <c r="S18" i="1" s="1"/>
  <c r="M18" i="1" s="1"/>
  <c r="N18" i="1" s="1"/>
  <c r="U22" i="1"/>
  <c r="V22" i="1" s="1"/>
  <c r="AB26" i="1"/>
  <c r="AB18" i="1"/>
  <c r="AB20" i="1"/>
  <c r="BC23" i="1"/>
  <c r="BC22" i="1"/>
  <c r="W24" i="1" l="1"/>
  <c r="AA24" i="1" s="1"/>
  <c r="AD24" i="1"/>
  <c r="AC24" i="1"/>
  <c r="R24" i="1"/>
  <c r="P24" i="1" s="1"/>
  <c r="S24" i="1" s="1"/>
  <c r="M24" i="1" s="1"/>
  <c r="N24" i="1" s="1"/>
  <c r="AC23" i="1"/>
  <c r="W23" i="1"/>
  <c r="AA23" i="1" s="1"/>
  <c r="AD23" i="1"/>
  <c r="W26" i="1"/>
  <c r="AA26" i="1" s="1"/>
  <c r="AD26" i="1"/>
  <c r="AC26" i="1"/>
  <c r="W18" i="1"/>
  <c r="AA18" i="1" s="1"/>
  <c r="AD18" i="1"/>
  <c r="AC18" i="1"/>
  <c r="AD21" i="1"/>
  <c r="W21" i="1"/>
  <c r="AA21" i="1" s="1"/>
  <c r="AC21" i="1"/>
  <c r="AC17" i="1"/>
  <c r="W17" i="1"/>
  <c r="AA17" i="1" s="1"/>
  <c r="AD17" i="1"/>
  <c r="W25" i="1"/>
  <c r="AA25" i="1" s="1"/>
  <c r="AD25" i="1"/>
  <c r="AC25" i="1"/>
  <c r="W19" i="1"/>
  <c r="AA19" i="1" s="1"/>
  <c r="AC19" i="1"/>
  <c r="AD19" i="1"/>
  <c r="R21" i="1"/>
  <c r="P21" i="1" s="1"/>
  <c r="S21" i="1" s="1"/>
  <c r="M21" i="1" s="1"/>
  <c r="N21" i="1" s="1"/>
  <c r="R26" i="1"/>
  <c r="P26" i="1" s="1"/>
  <c r="S26" i="1" s="1"/>
  <c r="M26" i="1" s="1"/>
  <c r="N26" i="1" s="1"/>
  <c r="W22" i="1"/>
  <c r="AA22" i="1" s="1"/>
  <c r="AD22" i="1"/>
  <c r="AC22" i="1"/>
  <c r="R23" i="1"/>
  <c r="P23" i="1" s="1"/>
  <c r="S23" i="1" s="1"/>
  <c r="M23" i="1" s="1"/>
  <c r="N23" i="1" s="1"/>
  <c r="R19" i="1"/>
  <c r="P19" i="1" s="1"/>
  <c r="S19" i="1" s="1"/>
  <c r="M19" i="1" s="1"/>
  <c r="N19" i="1" s="1"/>
  <c r="R22" i="1"/>
  <c r="P22" i="1" s="1"/>
  <c r="S22" i="1" s="1"/>
  <c r="M22" i="1" s="1"/>
  <c r="N22" i="1" s="1"/>
  <c r="R25" i="1"/>
  <c r="P25" i="1" s="1"/>
  <c r="S25" i="1" s="1"/>
  <c r="M25" i="1" s="1"/>
  <c r="N25" i="1" s="1"/>
  <c r="W20" i="1"/>
  <c r="AA20" i="1" s="1"/>
  <c r="AD20" i="1"/>
  <c r="AE20" i="1" s="1"/>
  <c r="AC20" i="1"/>
  <c r="R17" i="1"/>
  <c r="P17" i="1" s="1"/>
  <c r="S17" i="1" s="1"/>
  <c r="M17" i="1" s="1"/>
  <c r="N17" i="1" s="1"/>
  <c r="R20" i="1"/>
  <c r="P20" i="1" s="1"/>
  <c r="S20" i="1" s="1"/>
  <c r="M20" i="1" s="1"/>
  <c r="N20" i="1" s="1"/>
  <c r="AE19" i="1" l="1"/>
  <c r="AE18" i="1"/>
  <c r="AE17" i="1"/>
  <c r="AE22" i="1"/>
  <c r="AE21" i="1"/>
  <c r="AE25" i="1"/>
  <c r="AE26" i="1"/>
  <c r="AE23" i="1"/>
  <c r="AE24" i="1"/>
</calcChain>
</file>

<file path=xl/sharedStrings.xml><?xml version="1.0" encoding="utf-8"?>
<sst xmlns="http://schemas.openxmlformats.org/spreadsheetml/2006/main" count="912" uniqueCount="385">
  <si>
    <t>File opened</t>
  </si>
  <si>
    <t>2019-08-24 15:41:23</t>
  </si>
  <si>
    <t>Console s/n</t>
  </si>
  <si>
    <t>68C-831449</t>
  </si>
  <si>
    <t>Console ver</t>
  </si>
  <si>
    <t>Bluestem v.1.3.17</t>
  </si>
  <si>
    <t>Scripts ver</t>
  </si>
  <si>
    <t>2018.12  1.3.16, Nov 2018</t>
  </si>
  <si>
    <t>Head s/n</t>
  </si>
  <si>
    <t>68H-581449</t>
  </si>
  <si>
    <t>Head ver</t>
  </si>
  <si>
    <t>1.3.1</t>
  </si>
  <si>
    <t>Head cal</t>
  </si>
  <si>
    <t>{"tazero": "0.0570469", "flowazero": "0.32914", "co2aspan2": "-0.0277198", "chamberpressurezero": "2.57628", "flowbzero": "0.27412", "co2bspan2a": "0.288907", "oxygen": "21", "co2bspan2b": "0.286587", "co2azero": "0.918824", "h2obspanconc1": "12.25", "tbzero": "0.0746346", "h2oaspan2": "0", "h2obspan1": "1.0009", "co2bspanconc1": "2500", "h2oaspanconc1": "12.25", "h2obspan2b": "0.0678932", "h2obzero": "1.03166", "co2aspanconc1": "2500", "h2oaspan1": "1.00354", "h2oazero": "1.0301", "h2oaspanconc2": "0", "co2bspan2": "-0.0291294", "h2oaspan2a": "0.0685548", "co2bzero": "0.939118", "h2oaspan2b": "0.0687974", "co2bspan1": "1.00038", "ssa_ref": "29445.5", "h2obspan2a": "0.0678321", "h2obspan2": "0", "co2aspanconc2": "296.4", "h2obspanconc2": "0", "co2aspan1": "1.00001", "ssb_ref": "27541.6", "co2aspan2b": "0.288774", "flowmeterzero": "0.997758", "co2bspanconc2": "296.4", "co2aspan2a": "0.291121"}</t>
  </si>
  <si>
    <t>Chamber type</t>
  </si>
  <si>
    <t>6800-01A</t>
  </si>
  <si>
    <t>Chamber s/n</t>
  </si>
  <si>
    <t>MPF-651358</t>
  </si>
  <si>
    <t>Chamber rev</t>
  </si>
  <si>
    <t>0</t>
  </si>
  <si>
    <t>Chamber cal</t>
  </si>
  <si>
    <t>Fluorometer</t>
  </si>
  <si>
    <t>Flr. Version</t>
  </si>
  <si>
    <t>15:41:23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</si>
  <si>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</si>
  <si>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</si>
  <si>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</si>
  <si>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</si>
  <si>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</si>
  <si>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</si>
  <si>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</si>
  <si>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</si>
  <si>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</si>
  <si>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</si>
  <si>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</si>
  <si>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</si>
  <si>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</si>
  <si>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</si>
  <si>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</si>
  <si>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</si>
  <si>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</si>
  <si>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</si>
  <si>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</si>
  <si>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</si>
  <si>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</si>
  <si>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</si>
  <si>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</si>
  <si>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</si>
  <si>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</si>
  <si>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</si>
  <si>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</si>
  <si>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</si>
  <si>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</si>
  <si>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</si>
  <si>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</si>
  <si>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</si>
  <si>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</si>
  <si>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</si>
  <si>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</si>
  <si>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</si>
  <si>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</si>
  <si>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</si>
  <si>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</si>
  <si>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</si>
  <si>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</si>
  <si>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</si>
  <si>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</si>
  <si>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</si>
  <si>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2.29298 77.7226 378.309 619.725 871.829 1047.03 1214.11 1324.67</t>
  </si>
  <si>
    <t>Fs_true</t>
  </si>
  <si>
    <t>0.319532 99.4327 401.923 600.822 800.045 1000.85 1200.51 1401.44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</si>
  <si>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</si>
  <si>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</si>
  <si>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</si>
  <si>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</si>
  <si>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</si>
  <si>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</si>
  <si>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</si>
  <si>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</si>
  <si>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</si>
  <si>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</si>
  <si>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</si>
  <si>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</si>
  <si>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</si>
  <si>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</si>
  <si>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</si>
  <si>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</si>
  <si>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</si>
  <si>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</si>
  <si>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</si>
  <si>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</si>
  <si>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</si>
  <si>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</si>
  <si>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</si>
  <si>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</si>
  <si>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treatment</t>
  </si>
  <si>
    <t>genotype</t>
  </si>
  <si>
    <t>plot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</si>
  <si>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</si>
  <si>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</si>
  <si>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</si>
  <si>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</si>
  <si>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</si>
  <si>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</si>
  <si>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</si>
  <si>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</si>
  <si>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</si>
  <si>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</si>
  <si>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</si>
  <si>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</si>
  <si>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</si>
  <si>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</si>
  <si>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</si>
  <si>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</si>
  <si>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</si>
  <si>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</si>
  <si>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</si>
  <si>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</si>
  <si>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</si>
  <si>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</si>
  <si>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</si>
  <si>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</si>
  <si>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</si>
  <si>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</si>
  <si>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</si>
  <si>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</si>
  <si>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</si>
  <si>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</si>
  <si>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</si>
  <si>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</si>
  <si>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</si>
  <si>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</si>
  <si>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</si>
  <si>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</si>
  <si>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</si>
  <si>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</si>
  <si>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</si>
  <si>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</si>
  <si>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</si>
  <si>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</si>
  <si>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</si>
  <si>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</si>
  <si>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</si>
  <si>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</si>
  <si>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</si>
  <si>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</si>
  <si>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</si>
  <si>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</si>
  <si>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</si>
  <si>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</si>
  <si>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</si>
  <si>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</si>
  <si>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</si>
  <si>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</si>
  <si>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</si>
  <si>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</si>
  <si>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</si>
  <si>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</si>
  <si>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</si>
  <si>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</si>
  <si>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</si>
  <si>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</si>
  <si>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</si>
  <si>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</si>
  <si>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</si>
  <si>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</si>
  <si>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</si>
  <si>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</si>
  <si>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</si>
  <si>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</si>
  <si>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</si>
  <si>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</si>
  <si>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</si>
  <si>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</si>
  <si>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</si>
  <si>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</si>
  <si>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</si>
  <si>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</si>
  <si>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</si>
  <si>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</si>
  <si>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</si>
  <si>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</si>
  <si>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</si>
  <si>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</si>
  <si>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</si>
  <si>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</si>
  <si>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</si>
  <si>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</si>
  <si>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</si>
  <si>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</si>
  <si>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</si>
  <si>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</si>
  <si>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</si>
  <si>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</si>
  <si>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</si>
  <si>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</si>
  <si>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</si>
  <si>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</si>
  <si>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</si>
  <si>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</si>
  <si>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</si>
  <si>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</si>
  <si>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</si>
  <si>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</si>
  <si>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</si>
  <si>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</si>
  <si>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</si>
  <si>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</si>
  <si>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</si>
  <si>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</si>
  <si>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</si>
  <si>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</si>
  <si>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</si>
  <si>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</si>
  <si>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</si>
  <si>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</si>
  <si>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</si>
  <si>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</si>
  <si>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</si>
  <si>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</si>
  <si>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</si>
  <si>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</si>
  <si>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</si>
  <si>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</si>
  <si>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</si>
  <si>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</si>
  <si>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</si>
  <si>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</si>
  <si>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</si>
  <si>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</si>
  <si>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</si>
  <si>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</si>
  <si>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</si>
  <si>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</si>
  <si>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</si>
  <si>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</si>
  <si>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</si>
  <si>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</si>
  <si>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</si>
  <si>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</si>
  <si>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</si>
  <si>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</si>
  <si>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</si>
  <si>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</si>
  <si>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</si>
  <si>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</si>
  <si>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</si>
  <si>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</si>
  <si>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</si>
  <si>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</si>
  <si>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</si>
  <si>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</si>
  <si>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</si>
  <si>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</si>
  <si>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</si>
  <si>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</si>
  <si>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</si>
  <si>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</si>
  <si>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</si>
  <si>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</si>
  <si>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</si>
  <si>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</si>
  <si>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</si>
  <si>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</si>
  <si>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</si>
  <si>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</si>
  <si>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</si>
  <si>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</si>
  <si>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</si>
  <si>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</si>
  <si>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</si>
  <si>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</si>
  <si>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</si>
  <si>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</si>
  <si>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</si>
  <si>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</si>
  <si>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</si>
  <si>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</si>
  <si>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</si>
  <si>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</si>
  <si>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</si>
  <si>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</si>
  <si>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</si>
  <si>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</si>
  <si>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</si>
  <si>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</si>
  <si>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</si>
  <si>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</si>
  <si>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</si>
  <si>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</si>
  <si>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</si>
  <si>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</si>
  <si>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</si>
  <si>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</si>
  <si>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</si>
  <si>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</si>
  <si>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</si>
  <si>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</si>
  <si>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</si>
  <si>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</si>
  <si>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</si>
  <si>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</si>
  <si>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</si>
  <si>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</si>
  <si>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</si>
  <si>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</si>
  <si>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</si>
  <si>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</si>
  <si>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</si>
  <si>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</si>
  <si>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</si>
  <si>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</si>
  <si>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</si>
  <si>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</si>
  <si>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</si>
  <si>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</si>
  <si>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</si>
  <si>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</si>
  <si>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</si>
  <si>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</si>
  <si>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</si>
  <si>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</si>
  <si>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</si>
  <si>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</si>
  <si>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</si>
  <si>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</si>
  <si>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</si>
  <si>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</si>
  <si>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</si>
  <si>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</si>
  <si>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</si>
  <si>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</si>
  <si>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</si>
  <si>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</si>
  <si>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</si>
  <si>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</si>
  <si>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</si>
  <si>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</si>
  <si>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</si>
  <si>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</si>
  <si>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</si>
  <si>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</si>
  <si>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</si>
  <si>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</si>
  <si>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ambient</t>
  </si>
  <si>
    <t>WT</t>
  </si>
  <si>
    <t>2</t>
  </si>
  <si>
    <t>-</t>
  </si>
  <si>
    <t>0: Broadleaf</t>
  </si>
  <si>
    <t>2/2</t>
  </si>
  <si>
    <t>5</t>
  </si>
  <si>
    <t>11111111</t>
  </si>
  <si>
    <t>oooooooo</t>
  </si>
  <si>
    <t>off</t>
  </si>
  <si>
    <t>20190825 15:58:30</t>
  </si>
  <si>
    <t>15:58:30</t>
  </si>
  <si>
    <t>15:57:35</t>
  </si>
  <si>
    <t>1/2</t>
  </si>
  <si>
    <t>20190825 16:00:31</t>
  </si>
  <si>
    <t>16:00:31</t>
  </si>
  <si>
    <t>16:00:59</t>
  </si>
  <si>
    <t>20190825 16:03:00</t>
  </si>
  <si>
    <t>16:03:00</t>
  </si>
  <si>
    <t>16:03:30</t>
  </si>
  <si>
    <t>20190825 16:04:47</t>
  </si>
  <si>
    <t>16:04:47</t>
  </si>
  <si>
    <t>16:05:23</t>
  </si>
  <si>
    <t>20190825 16:09:44</t>
  </si>
  <si>
    <t>16:09:44</t>
  </si>
  <si>
    <t>16:09:07</t>
  </si>
  <si>
    <t>20190825 16:11:42</t>
  </si>
  <si>
    <t>16:11:42</t>
  </si>
  <si>
    <t>16:11:02</t>
  </si>
  <si>
    <t>20190825 16:12:59</t>
  </si>
  <si>
    <t>16:12:59</t>
  </si>
  <si>
    <t>16:13:30</t>
  </si>
  <si>
    <t>20190825 16:15:25</t>
  </si>
  <si>
    <t>16:15:25</t>
  </si>
  <si>
    <t>16:14:42</t>
  </si>
  <si>
    <t>20190825 16:17:20</t>
  </si>
  <si>
    <t>16:17:20</t>
  </si>
  <si>
    <t>16:16:37</t>
  </si>
  <si>
    <t>20190825 16:18:58</t>
  </si>
  <si>
    <t>16:18:58</t>
  </si>
  <si>
    <t>16:19:27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</si>
</sst>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Measurements!$K$17:$K$26</c:f>
              <c:numCache>
                <c:formatCode>General</c:formatCode>
                <c:ptCount val="10"/>
                <c:pt idx="0">
                  <c:v>24.85905693538038</c:v>
                </c:pt>
                <c:pt idx="1">
                  <c:v>20.79404883115339</c:v>
                </c:pt>
                <c:pt idx="2">
                  <c:v>12.61400615106268</c:v>
                </c:pt>
                <c:pt idx="3">
                  <c:v>0.78267534356622104</c:v>
                </c:pt>
                <c:pt idx="4">
                  <c:v>29.141157438791016</c:v>
                </c:pt>
                <c:pt idx="5">
                  <c:v>30.488457007046218</c:v>
                </c:pt>
                <c:pt idx="6">
                  <c:v>31.239035764940976</c:v>
                </c:pt>
                <c:pt idx="7">
                  <c:v>31.461933463050457</c:v>
                </c:pt>
                <c:pt idx="8">
                  <c:v>31.728718482747304</c:v>
                </c:pt>
                <c:pt idx="9">
                  <c:v>32.000792107536824</c:v>
                </c:pt>
              </c:numCache>
            </c:numRef>
          </c:xVal>
          <c:yVal>
            <c:numRef>
              <c:f>Measurements!$M$17:$M$26</c:f>
              <c:numCache>
                <c:formatCode>General</c:formatCode>
                <c:ptCount val="10"/>
                <c:pt idx="0">
                  <c:v>67.512928092833732</c:v>
                </c:pt>
                <c:pt idx="1">
                  <c:v>48.61233961558758</c:v>
                </c:pt>
                <c:pt idx="2">
                  <c:v>23.971613993888464</c:v>
                </c:pt>
                <c:pt idx="3">
                  <c:v>0.34914907757642533</c:v>
                </c:pt>
                <c:pt idx="4">
                  <c:v>226.6182327040145</c:v>
                </c:pt>
                <c:pt idx="5">
                  <c:v>303.66491723119145</c:v>
                </c:pt>
                <c:pt idx="6">
                  <c:v>381.26690653247516</c:v>
                </c:pt>
                <c:pt idx="7">
                  <c:v>442.9612920279003</c:v>
                </c:pt>
                <c:pt idx="8">
                  <c:v>492.84585245408385</c:v>
                </c:pt>
                <c:pt idx="9">
                  <c:v>617.67158809001683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C-4BBD-9E6A-9AC323AF1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87720"/>
        <c:axId val="425888048"/>
      </c:scatterChart>
      <c:valAx>
        <c:axId val="42588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8048"/>
        <c:crosses val="autoZero"/>
        <c:crossBetween val="midCat"/>
      </c:valAx>
      <c:valAx>
        <c:axId val="4258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9</xdr:row>
      <xdr:rowOff>119062</xdr:rowOff>
    </xdr:from>
    <xdr:to>
      <xdr:col>22</xdr:col>
      <xdr:colOff>209550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557BE-DBC4-41A6-91F3-94395A736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Z26"/>
  <sheetViews>
    <sheetView tabSelected="1" topLeftCell="A8" workbookViewId="0">
      <selection activeCell="A17" sqref="A17:XFD17"/>
    </sheetView>
  </sheetViews>
  <sheetFormatPr defaultRowHeight="15" x14ac:dyDescent="0.25"/>
  <sheetData>
    <row r="2" spans="1:234" x14ac:dyDescent="0.25">
      <c r="A2" t="s">
        <v>25</v>
      </c>
      <c r="B2" t="s">
        <v>26</v>
      </c>
      <c r="C2" t="s">
        <v>27</v>
      </c>
      <c r="D2" t="s">
        <v>28</v>
      </c>
    </row>
    <row r="3" spans="1:234" x14ac:dyDescent="0.25">
      <c r="B3">
        <v>4</v>
      </c>
      <c r="C3">
        <v>21</v>
      </c>
      <c r="D3" t="s">
        <v>29</v>
      </c>
    </row>
    <row r="4" spans="1:234" x14ac:dyDescent="0.25">
      <c r="A4" t="s">
        <v>30</v>
      </c>
      <c r="B4" t="s">
        <v>31</v>
      </c>
    </row>
    <row r="5" spans="1:234" x14ac:dyDescent="0.25">
      <c r="B5">
        <v>2</v>
      </c>
    </row>
    <row r="6" spans="1:234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4" x14ac:dyDescent="0.25">
      <c r="B7">
        <v>0</v>
      </c>
      <c r="C7">
        <v>1</v>
      </c>
      <c r="D7">
        <v>0</v>
      </c>
      <c r="E7">
        <v>0</v>
      </c>
    </row>
    <row r="8" spans="1:234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4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4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4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4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4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75</v>
      </c>
      <c r="AJ14" t="s">
        <v>75</v>
      </c>
      <c r="AK14" t="s">
        <v>75</v>
      </c>
      <c r="AL14" t="s">
        <v>75</v>
      </c>
      <c r="AM14" t="s">
        <v>75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77</v>
      </c>
      <c r="BS14" t="s">
        <v>77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79</v>
      </c>
      <c r="CE14" t="s">
        <v>79</v>
      </c>
      <c r="CF14" t="s">
        <v>79</v>
      </c>
      <c r="CG14" t="s">
        <v>79</v>
      </c>
      <c r="CH14" t="s">
        <v>30</v>
      </c>
      <c r="CI14" t="s">
        <v>30</v>
      </c>
      <c r="CJ14" t="s">
        <v>30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80</v>
      </c>
      <c r="CZ14" t="s">
        <v>80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82</v>
      </c>
      <c r="EC14" t="s">
        <v>82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85</v>
      </c>
      <c r="FB14" t="s">
        <v>85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86</v>
      </c>
      <c r="FT14" t="s">
        <v>86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87</v>
      </c>
      <c r="GM14" t="s">
        <v>87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88</v>
      </c>
      <c r="HF14" t="s">
        <v>88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  <c r="HY14" t="s">
        <v>89</v>
      </c>
      <c r="HZ14" t="s">
        <v>89</v>
      </c>
    </row>
    <row r="15" spans="1:23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122</v>
      </c>
      <c r="AH15" t="s">
        <v>123</v>
      </c>
      <c r="AI15" t="s">
        <v>75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158</v>
      </c>
      <c r="BS15" t="s">
        <v>159</v>
      </c>
      <c r="BT15" t="s">
        <v>152</v>
      </c>
      <c r="BU15" t="s">
        <v>160</v>
      </c>
      <c r="BV15" t="s">
        <v>129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98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222</v>
      </c>
      <c r="EH15" t="s">
        <v>223</v>
      </c>
      <c r="EI15" t="s">
        <v>91</v>
      </c>
      <c r="EJ15" t="s">
        <v>94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  <c r="HY15" t="s">
        <v>316</v>
      </c>
      <c r="HZ15" t="s">
        <v>317</v>
      </c>
    </row>
    <row r="16" spans="1:234" x14ac:dyDescent="0.25">
      <c r="B16" t="s">
        <v>318</v>
      </c>
      <c r="C16" t="s">
        <v>318</v>
      </c>
      <c r="I16" t="s">
        <v>318</v>
      </c>
      <c r="J16" t="s">
        <v>319</v>
      </c>
      <c r="K16" t="s">
        <v>320</v>
      </c>
      <c r="L16" t="s">
        <v>321</v>
      </c>
      <c r="M16" t="s">
        <v>321</v>
      </c>
      <c r="N16" t="s">
        <v>180</v>
      </c>
      <c r="O16" t="s">
        <v>180</v>
      </c>
      <c r="P16" t="s">
        <v>319</v>
      </c>
      <c r="Q16" t="s">
        <v>319</v>
      </c>
      <c r="R16" t="s">
        <v>319</v>
      </c>
      <c r="S16" t="s">
        <v>319</v>
      </c>
      <c r="T16" t="s">
        <v>322</v>
      </c>
      <c r="U16" t="s">
        <v>323</v>
      </c>
      <c r="V16" t="s">
        <v>323</v>
      </c>
      <c r="W16" t="s">
        <v>324</v>
      </c>
      <c r="X16" t="s">
        <v>325</v>
      </c>
      <c r="Y16" t="s">
        <v>324</v>
      </c>
      <c r="Z16" t="s">
        <v>324</v>
      </c>
      <c r="AA16" t="s">
        <v>324</v>
      </c>
      <c r="AB16" t="s">
        <v>322</v>
      </c>
      <c r="AC16" t="s">
        <v>322</v>
      </c>
      <c r="AD16" t="s">
        <v>322</v>
      </c>
      <c r="AE16" t="s">
        <v>322</v>
      </c>
      <c r="AI16" t="s">
        <v>326</v>
      </c>
      <c r="AJ16" t="s">
        <v>325</v>
      </c>
      <c r="AL16" t="s">
        <v>325</v>
      </c>
      <c r="AM16" t="s">
        <v>326</v>
      </c>
      <c r="AS16" t="s">
        <v>320</v>
      </c>
      <c r="AY16" t="s">
        <v>320</v>
      </c>
      <c r="AZ16" t="s">
        <v>320</v>
      </c>
      <c r="BA16" t="s">
        <v>320</v>
      </c>
      <c r="BC16" t="s">
        <v>327</v>
      </c>
      <c r="BM16" t="s">
        <v>328</v>
      </c>
      <c r="BN16" t="s">
        <v>328</v>
      </c>
      <c r="BO16" t="s">
        <v>328</v>
      </c>
      <c r="BP16" t="s">
        <v>320</v>
      </c>
      <c r="BR16" t="s">
        <v>329</v>
      </c>
      <c r="BU16" t="s">
        <v>328</v>
      </c>
      <c r="BZ16" t="s">
        <v>318</v>
      </c>
      <c r="CA16" t="s">
        <v>318</v>
      </c>
      <c r="CB16" t="s">
        <v>318</v>
      </c>
      <c r="CC16" t="s">
        <v>318</v>
      </c>
      <c r="CD16" t="s">
        <v>320</v>
      </c>
      <c r="CE16" t="s">
        <v>320</v>
      </c>
      <c r="CG16" t="s">
        <v>330</v>
      </c>
      <c r="CH16" t="s">
        <v>331</v>
      </c>
      <c r="CK16" t="s">
        <v>318</v>
      </c>
      <c r="CL16" t="s">
        <v>321</v>
      </c>
      <c r="CM16" t="s">
        <v>321</v>
      </c>
      <c r="CN16" t="s">
        <v>332</v>
      </c>
      <c r="CO16" t="s">
        <v>332</v>
      </c>
      <c r="CP16" t="s">
        <v>326</v>
      </c>
      <c r="CQ16" t="s">
        <v>324</v>
      </c>
      <c r="CR16" t="s">
        <v>324</v>
      </c>
      <c r="CS16" t="s">
        <v>323</v>
      </c>
      <c r="CT16" t="s">
        <v>323</v>
      </c>
      <c r="CU16" t="s">
        <v>323</v>
      </c>
      <c r="CV16" t="s">
        <v>323</v>
      </c>
      <c r="CW16" t="s">
        <v>323</v>
      </c>
      <c r="CX16" t="s">
        <v>333</v>
      </c>
      <c r="CY16" t="s">
        <v>320</v>
      </c>
      <c r="CZ16" t="s">
        <v>320</v>
      </c>
      <c r="DA16" t="s">
        <v>321</v>
      </c>
      <c r="DB16" t="s">
        <v>321</v>
      </c>
      <c r="DC16" t="s">
        <v>321</v>
      </c>
      <c r="DD16" t="s">
        <v>332</v>
      </c>
      <c r="DE16" t="s">
        <v>321</v>
      </c>
      <c r="DF16" t="s">
        <v>321</v>
      </c>
      <c r="DG16" t="s">
        <v>332</v>
      </c>
      <c r="DH16" t="s">
        <v>332</v>
      </c>
      <c r="DI16" t="s">
        <v>324</v>
      </c>
      <c r="DJ16" t="s">
        <v>324</v>
      </c>
      <c r="DK16" t="s">
        <v>323</v>
      </c>
      <c r="DL16" t="s">
        <v>323</v>
      </c>
      <c r="DM16" t="s">
        <v>320</v>
      </c>
      <c r="DR16" t="s">
        <v>320</v>
      </c>
      <c r="DU16" t="s">
        <v>323</v>
      </c>
      <c r="DV16" t="s">
        <v>323</v>
      </c>
      <c r="DW16" t="s">
        <v>323</v>
      </c>
      <c r="DX16" t="s">
        <v>323</v>
      </c>
      <c r="DY16" t="s">
        <v>323</v>
      </c>
      <c r="DZ16" t="s">
        <v>320</v>
      </c>
      <c r="EA16" t="s">
        <v>320</v>
      </c>
      <c r="EB16" t="s">
        <v>320</v>
      </c>
      <c r="EC16" t="s">
        <v>318</v>
      </c>
      <c r="EE16" t="s">
        <v>334</v>
      </c>
      <c r="EF16" t="s">
        <v>334</v>
      </c>
      <c r="EH16" t="s">
        <v>318</v>
      </c>
      <c r="EI16" t="s">
        <v>335</v>
      </c>
      <c r="EL16" t="s">
        <v>336</v>
      </c>
      <c r="EM16" t="s">
        <v>337</v>
      </c>
      <c r="EN16" t="s">
        <v>336</v>
      </c>
      <c r="EO16" t="s">
        <v>337</v>
      </c>
      <c r="EP16" t="s">
        <v>325</v>
      </c>
      <c r="EQ16" t="s">
        <v>325</v>
      </c>
      <c r="ER16" t="s">
        <v>320</v>
      </c>
      <c r="ES16" t="s">
        <v>338</v>
      </c>
      <c r="ET16" t="s">
        <v>320</v>
      </c>
      <c r="EV16" t="s">
        <v>319</v>
      </c>
      <c r="EW16" t="s">
        <v>339</v>
      </c>
      <c r="EX16" t="s">
        <v>319</v>
      </c>
      <c r="FC16" t="s">
        <v>340</v>
      </c>
      <c r="FD16" t="s">
        <v>340</v>
      </c>
      <c r="FQ16" t="s">
        <v>340</v>
      </c>
      <c r="FR16" t="s">
        <v>340</v>
      </c>
      <c r="FS16" t="s">
        <v>341</v>
      </c>
      <c r="FT16" t="s">
        <v>341</v>
      </c>
      <c r="FU16" t="s">
        <v>323</v>
      </c>
      <c r="FV16" t="s">
        <v>323</v>
      </c>
      <c r="FW16" t="s">
        <v>325</v>
      </c>
      <c r="FX16" t="s">
        <v>323</v>
      </c>
      <c r="FY16" t="s">
        <v>332</v>
      </c>
      <c r="FZ16" t="s">
        <v>325</v>
      </c>
      <c r="GA16" t="s">
        <v>325</v>
      </c>
      <c r="GC16" t="s">
        <v>340</v>
      </c>
      <c r="GD16" t="s">
        <v>340</v>
      </c>
      <c r="GE16" t="s">
        <v>340</v>
      </c>
      <c r="GF16" t="s">
        <v>340</v>
      </c>
      <c r="GG16" t="s">
        <v>340</v>
      </c>
      <c r="GH16" t="s">
        <v>340</v>
      </c>
      <c r="GI16" t="s">
        <v>340</v>
      </c>
      <c r="GJ16" t="s">
        <v>342</v>
      </c>
      <c r="GK16" t="s">
        <v>343</v>
      </c>
      <c r="GL16" t="s">
        <v>343</v>
      </c>
      <c r="GM16" t="s">
        <v>343</v>
      </c>
      <c r="GN16" t="s">
        <v>340</v>
      </c>
      <c r="GO16" t="s">
        <v>340</v>
      </c>
      <c r="GP16" t="s">
        <v>340</v>
      </c>
      <c r="GQ16" t="s">
        <v>340</v>
      </c>
      <c r="GR16" t="s">
        <v>340</v>
      </c>
      <c r="GS16" t="s">
        <v>340</v>
      </c>
      <c r="GT16" t="s">
        <v>340</v>
      </c>
      <c r="GU16" t="s">
        <v>340</v>
      </c>
      <c r="GV16" t="s">
        <v>340</v>
      </c>
      <c r="GW16" t="s">
        <v>340</v>
      </c>
      <c r="GX16" t="s">
        <v>340</v>
      </c>
      <c r="GY16" t="s">
        <v>340</v>
      </c>
      <c r="HF16" t="s">
        <v>340</v>
      </c>
      <c r="HG16" t="s">
        <v>325</v>
      </c>
      <c r="HH16" t="s">
        <v>325</v>
      </c>
      <c r="HI16" t="s">
        <v>336</v>
      </c>
      <c r="HJ16" t="s">
        <v>337</v>
      </c>
      <c r="HL16" t="s">
        <v>326</v>
      </c>
      <c r="HM16" t="s">
        <v>326</v>
      </c>
      <c r="HN16" t="s">
        <v>323</v>
      </c>
      <c r="HO16" t="s">
        <v>323</v>
      </c>
      <c r="HP16" t="s">
        <v>323</v>
      </c>
      <c r="HQ16" t="s">
        <v>323</v>
      </c>
      <c r="HR16" t="s">
        <v>323</v>
      </c>
      <c r="HS16" t="s">
        <v>325</v>
      </c>
      <c r="HT16" t="s">
        <v>325</v>
      </c>
      <c r="HU16" t="s">
        <v>325</v>
      </c>
      <c r="HV16" t="s">
        <v>323</v>
      </c>
      <c r="HW16" t="s">
        <v>321</v>
      </c>
      <c r="HX16" t="s">
        <v>332</v>
      </c>
      <c r="HY16" t="s">
        <v>325</v>
      </c>
      <c r="HZ16" t="s">
        <v>325</v>
      </c>
    </row>
    <row r="17" spans="1:234" x14ac:dyDescent="0.25">
      <c r="A17">
        <v>2</v>
      </c>
      <c r="B17">
        <v>1566766710.5999999</v>
      </c>
      <c r="C17">
        <v>120.5</v>
      </c>
      <c r="D17" t="s">
        <v>354</v>
      </c>
      <c r="E17" t="s">
        <v>355</v>
      </c>
      <c r="F17" t="s">
        <v>344</v>
      </c>
      <c r="G17" t="s">
        <v>345</v>
      </c>
      <c r="H17" t="s">
        <v>346</v>
      </c>
      <c r="I17">
        <v>1566766710.5999999</v>
      </c>
      <c r="J17">
        <f t="shared" ref="J17:J26" si="0">CP17*AK17*(CN17-CO17)/(100*CH17*(1000-AK17*CN17))</f>
        <v>3.454358095643934E-3</v>
      </c>
      <c r="K17">
        <f t="shared" ref="K17:K26" si="1">CP17*AK17*(CM17-CL17*(1000-AK17*CO17)/(1000-AK17*CN17))/(100*CH17)</f>
        <v>24.85905693538038</v>
      </c>
      <c r="L17">
        <f t="shared" ref="L17:L26" si="2">CL17 - IF(AK17&gt;1, K17*CH17*100/(AM17*CX17), 0)</f>
        <v>269.036</v>
      </c>
      <c r="M17">
        <f t="shared" ref="M17:M26" si="3">((S17-J17/2)*L17-K17)/(S17+J17/2)</f>
        <v>67.512928092833732</v>
      </c>
      <c r="N17">
        <f t="shared" ref="N17:N26" si="4">M17*(CQ17+CR17)/1000</f>
        <v>6.7337040036919884</v>
      </c>
      <c r="O17">
        <f t="shared" ref="O17:O26" si="5">(CL17 - IF(AK17&gt;1, K17*CH17*100/(AM17*CX17), 0))*(CQ17+CR17)/1000</f>
        <v>26.833509396099998</v>
      </c>
      <c r="P17">
        <f t="shared" ref="P17:P26" si="6">2/((1/R17-1/Q17)+SIGN(R17)*SQRT((1/R17-1/Q17)*(1/R17-1/Q17) + 4*CI17/((CI17+1)*(CI17+1))*(2*1/R17*1/Q17-1/Q17*1/Q17)))</f>
        <v>0.21092591890296097</v>
      </c>
      <c r="Q17">
        <f t="shared" ref="Q17:Q26" si="7">AH17+AG17*CH17+AF17*CH17*CH17</f>
        <v>2.2587978459613156</v>
      </c>
      <c r="R17">
        <f t="shared" ref="R17:R26" si="8">J17*(1000-(1000*0.61365*EXP(17.502*V17/(240.97+V17))/(CQ17+CR17)+CN17)/2)/(1000*0.61365*EXP(17.502*V17/(240.97+V17))/(CQ17+CR17)-CN17)</f>
        <v>0.20056266532952735</v>
      </c>
      <c r="S17">
        <f t="shared" ref="S17:S26" si="9">1/((CI17+1)/(P17/1.6)+1/(Q17/1.37)) + CI17/((CI17+1)/(P17/1.6) + CI17/(Q17/1.37))</f>
        <v>0.12624032053396161</v>
      </c>
      <c r="T17">
        <f t="shared" ref="T17:T26" si="10">(CE17*CG17)</f>
        <v>330.44861306055606</v>
      </c>
      <c r="U17">
        <f t="shared" ref="U17:U26" si="11">(CS17+(T17+2*0.95*0.0000000567*(((CS17+$B$7)+273)^4-(CS17+273)^4)-44100*J17)/(1.84*29.3*Q17+8*0.95*0.0000000567*(CS17+273)^3))</f>
        <v>27.6599421370166</v>
      </c>
      <c r="V17">
        <f t="shared" ref="V17:V26" si="12">($C$7*CT17+$D$7*CU17+$E$7*U17)</f>
        <v>26.974299999999999</v>
      </c>
      <c r="W17">
        <f t="shared" ref="W17:W26" si="13">0.61365*EXP(17.502*V17/(240.97+V17))</f>
        <v>3.5737607788978161</v>
      </c>
      <c r="X17">
        <f t="shared" ref="X17:X26" si="14">(Y17/Z17*100)</f>
        <v>55.329871028794322</v>
      </c>
      <c r="Y17">
        <f t="shared" ref="Y17:Y26" si="15">CN17*(CQ17+CR17)/1000</f>
        <v>1.9030790527374999</v>
      </c>
      <c r="Z17">
        <f t="shared" ref="Z17:Z26" si="16">0.61365*EXP(17.502*CS17/(240.97+CS17))</f>
        <v>3.4395147094182001</v>
      </c>
      <c r="AA17">
        <f t="shared" ref="AA17:AA26" si="17">(W17-CN17*(CQ17+CR17)/1000)</f>
        <v>1.6706817261603162</v>
      </c>
      <c r="AB17">
        <f t="shared" ref="AB17:AB26" si="18">(-J17*44100)</f>
        <v>-152.33719201789748</v>
      </c>
      <c r="AC17">
        <f t="shared" ref="AC17:AC26" si="19">2*29.3*Q17*0.92*(CS17-V17)</f>
        <v>-79.178956418347255</v>
      </c>
      <c r="AD17">
        <f t="shared" ref="AD17:AD26" si="20">2*0.95*0.0000000567*(((CS17+$B$7)+273)^4-(V17+273)^4)</f>
        <v>-7.5384749358257119</v>
      </c>
      <c r="AE17">
        <f t="shared" ref="AE17:AE26" si="21">T17+AD17+AB17+AC17</f>
        <v>91.393989688485604</v>
      </c>
      <c r="AF17">
        <v>-4.1421018207479503E-2</v>
      </c>
      <c r="AG17">
        <v>4.6498721618387903E-2</v>
      </c>
      <c r="AH17">
        <v>3.4709621717202501</v>
      </c>
      <c r="AI17">
        <v>0</v>
      </c>
      <c r="AJ17">
        <v>0</v>
      </c>
      <c r="AK17">
        <f t="shared" ref="AK17:AK26" si="22">IF(AI17*$H$13&gt;=AM17,1,(AM17/(AM17-AI17*$H$13)))</f>
        <v>1</v>
      </c>
      <c r="AL17">
        <f t="shared" ref="AL17:AL26" si="23">(AK17-1)*100</f>
        <v>0</v>
      </c>
      <c r="AM17">
        <f t="shared" ref="AM17:AM26" si="24">MAX(0,($B$13+$C$13*CX17)/(1+$D$13*CX17)*CQ17/(CS17+273)*$E$13)</f>
        <v>52932.198139910535</v>
      </c>
      <c r="AN17" t="s">
        <v>347</v>
      </c>
      <c r="AO17">
        <v>0</v>
      </c>
      <c r="AP17">
        <v>0</v>
      </c>
      <c r="AQ17">
        <f t="shared" ref="AQ17:AQ26" si="25">AP17-AO17</f>
        <v>0</v>
      </c>
      <c r="AR17" t="e">
        <f t="shared" ref="AR17:AR26" si="26">AQ17/AP17</f>
        <v>#DIV/0!</v>
      </c>
      <c r="AS17">
        <v>0</v>
      </c>
      <c r="AT17" t="s">
        <v>347</v>
      </c>
      <c r="AU17">
        <v>0</v>
      </c>
      <c r="AV17">
        <v>0</v>
      </c>
      <c r="AW17" t="e">
        <f t="shared" ref="AW17:AW26" si="27">1-AU17/AV17</f>
        <v>#DIV/0!</v>
      </c>
      <c r="AX17">
        <v>0.5</v>
      </c>
      <c r="AY17">
        <f t="shared" ref="AY17:AY26" si="28">CE17</f>
        <v>1686.086699581012</v>
      </c>
      <c r="AZ17">
        <f t="shared" ref="AZ17:AZ26" si="29">K17</f>
        <v>24.85905693538038</v>
      </c>
      <c r="BA17" t="e">
        <f t="shared" ref="BA17:BA26" si="30">AW17*AX17*AY17</f>
        <v>#DIV/0!</v>
      </c>
      <c r="BB17" t="e">
        <f t="shared" ref="BB17:BB26" si="31">BG17/AV17</f>
        <v>#DIV/0!</v>
      </c>
      <c r="BC17">
        <f t="shared" ref="BC17:BC26" si="32">(AZ17-AS17)/AY17</f>
        <v>1.4743640965531482E-2</v>
      </c>
      <c r="BD17" t="e">
        <f t="shared" ref="BD17:BD26" si="33">(AP17-AV17)/AV17</f>
        <v>#DIV/0!</v>
      </c>
      <c r="BE17" t="s">
        <v>347</v>
      </c>
      <c r="BF17">
        <v>0</v>
      </c>
      <c r="BG17">
        <f t="shared" ref="BG17:BG26" si="34">AV17-BF17</f>
        <v>0</v>
      </c>
      <c r="BH17" t="e">
        <f t="shared" ref="BH17:BH26" si="35">(AV17-AU17)/(AV17-BF17)</f>
        <v>#DIV/0!</v>
      </c>
      <c r="BI17" t="e">
        <f t="shared" ref="BI17:BI26" si="36">(AP17-AV17)/(AP17-BF17)</f>
        <v>#DIV/0!</v>
      </c>
      <c r="BJ17" t="e">
        <f t="shared" ref="BJ17:BJ26" si="37">(AV17-AU17)/(AV17-AO17)</f>
        <v>#DIV/0!</v>
      </c>
      <c r="BK17" t="e">
        <f t="shared" ref="BK17:BK26" si="38">(AP17-AV17)/(AP17-AO17)</f>
        <v>#DIV/0!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f t="shared" ref="CD17:CD26" si="39">$B$11*CY17+$C$11*CZ17+$F$11*DM17</f>
        <v>2000.12</v>
      </c>
      <c r="CE17">
        <f t="shared" ref="CE17:CE26" si="40">CD17*CF17</f>
        <v>1686.086699581012</v>
      </c>
      <c r="CF17">
        <f t="shared" ref="CF17:CF26" si="41">($B$11*$D$9+$C$11*$D$9+$F$11*((DZ17+DR17)/MAX(DZ17+DR17+EA17, 0.1)*$I$9+EA17/MAX(DZ17+DR17+EA17, 0.1)*$J$9))/($B$11+$C$11+$F$11)</f>
        <v>0.84299277022429264</v>
      </c>
      <c r="CG17">
        <f t="shared" ref="CG17:CG26" si="42">($B$11*$K$9+$C$11*$K$9+$F$11*((DZ17+DR17)/MAX(DZ17+DR17+EA17, 0.1)*$P$9+EA17/MAX(DZ17+DR17+EA17, 0.1)*$Q$9))/($B$11+$C$11+$F$11)</f>
        <v>0.19598554044858527</v>
      </c>
      <c r="CH17">
        <v>6</v>
      </c>
      <c r="CI17">
        <v>0.5</v>
      </c>
      <c r="CJ17" t="s">
        <v>348</v>
      </c>
      <c r="CK17">
        <v>1566766710.5999999</v>
      </c>
      <c r="CL17">
        <v>269.036</v>
      </c>
      <c r="CM17">
        <v>299.97800000000001</v>
      </c>
      <c r="CN17">
        <v>19.080500000000001</v>
      </c>
      <c r="CO17">
        <v>15.014900000000001</v>
      </c>
      <c r="CP17">
        <v>500.06599999999997</v>
      </c>
      <c r="CQ17">
        <v>99.639700000000005</v>
      </c>
      <c r="CR17">
        <v>9.9775000000000003E-2</v>
      </c>
      <c r="CS17">
        <v>26.324100000000001</v>
      </c>
      <c r="CT17">
        <v>26.974299999999999</v>
      </c>
      <c r="CU17">
        <v>999.9</v>
      </c>
      <c r="CV17">
        <v>0</v>
      </c>
      <c r="CW17">
        <v>0</v>
      </c>
      <c r="CX17">
        <v>10025</v>
      </c>
      <c r="CY17">
        <v>0</v>
      </c>
      <c r="CZ17">
        <v>1302.22</v>
      </c>
      <c r="DA17">
        <v>-30.9419</v>
      </c>
      <c r="DB17">
        <v>274.26900000000001</v>
      </c>
      <c r="DC17">
        <v>304.55099999999999</v>
      </c>
      <c r="DD17">
        <v>4.0656400000000001</v>
      </c>
      <c r="DE17">
        <v>247.261</v>
      </c>
      <c r="DF17">
        <v>299.97800000000001</v>
      </c>
      <c r="DG17">
        <v>19.028500000000001</v>
      </c>
      <c r="DH17">
        <v>15.014900000000001</v>
      </c>
      <c r="DI17">
        <v>1.9011800000000001</v>
      </c>
      <c r="DJ17">
        <v>1.4960800000000001</v>
      </c>
      <c r="DK17">
        <v>16.644500000000001</v>
      </c>
      <c r="DL17">
        <v>12.9282</v>
      </c>
      <c r="DM17">
        <v>2000.12</v>
      </c>
      <c r="DN17">
        <v>0.89999300000000004</v>
      </c>
      <c r="DO17">
        <v>0.100007</v>
      </c>
      <c r="DP17">
        <v>0</v>
      </c>
      <c r="DQ17">
        <v>722.01300000000003</v>
      </c>
      <c r="DR17">
        <v>5.00014</v>
      </c>
      <c r="DS17">
        <v>17272.8</v>
      </c>
      <c r="DT17">
        <v>16923.7</v>
      </c>
      <c r="DU17">
        <v>45.811999999999998</v>
      </c>
      <c r="DV17">
        <v>45.936999999999998</v>
      </c>
      <c r="DW17">
        <v>46.186999999999998</v>
      </c>
      <c r="DX17">
        <v>45.375</v>
      </c>
      <c r="DY17">
        <v>47.375</v>
      </c>
      <c r="DZ17">
        <v>1795.59</v>
      </c>
      <c r="EA17">
        <v>199.53</v>
      </c>
      <c r="EB17">
        <v>0</v>
      </c>
      <c r="EC17">
        <v>1566766677.8</v>
      </c>
      <c r="ED17">
        <v>722.17207692307704</v>
      </c>
      <c r="EE17">
        <v>-1.50331623840011</v>
      </c>
      <c r="EF17">
        <v>11.295728256719601</v>
      </c>
      <c r="EG17">
        <v>17280.115384615401</v>
      </c>
      <c r="EH17">
        <v>15</v>
      </c>
      <c r="EI17">
        <v>1566766655.5999999</v>
      </c>
      <c r="EJ17" t="s">
        <v>356</v>
      </c>
      <c r="EK17">
        <v>127</v>
      </c>
      <c r="EL17">
        <v>21.774999999999999</v>
      </c>
      <c r="EM17">
        <v>5.1999999999999998E-2</v>
      </c>
      <c r="EN17">
        <v>300</v>
      </c>
      <c r="EO17">
        <v>15</v>
      </c>
      <c r="EP17">
        <v>0.05</v>
      </c>
      <c r="EQ17">
        <v>0.03</v>
      </c>
      <c r="ER17">
        <v>24.485343582086202</v>
      </c>
      <c r="ES17">
        <v>1.76722743637168</v>
      </c>
      <c r="ET17">
        <v>0.25173471963316102</v>
      </c>
      <c r="EU17">
        <v>0</v>
      </c>
      <c r="EV17">
        <v>0.208136713418974</v>
      </c>
      <c r="EW17">
        <v>7.8024355828421998E-3</v>
      </c>
      <c r="EX17">
        <v>1.36467029062222E-3</v>
      </c>
      <c r="EY17">
        <v>1</v>
      </c>
      <c r="EZ17">
        <v>1</v>
      </c>
      <c r="FA17">
        <v>2</v>
      </c>
      <c r="FB17" t="s">
        <v>357</v>
      </c>
      <c r="FC17">
        <v>2.9138299999999999</v>
      </c>
      <c r="FD17">
        <v>2.72472</v>
      </c>
      <c r="FE17">
        <v>6.2489000000000003E-2</v>
      </c>
      <c r="FF17">
        <v>7.2726600000000002E-2</v>
      </c>
      <c r="FG17">
        <v>9.6569100000000005E-2</v>
      </c>
      <c r="FH17">
        <v>8.0258300000000005E-2</v>
      </c>
      <c r="FI17">
        <v>24635.1</v>
      </c>
      <c r="FJ17">
        <v>22415.7</v>
      </c>
      <c r="FK17">
        <v>24264.400000000001</v>
      </c>
      <c r="FL17">
        <v>22836.799999999999</v>
      </c>
      <c r="FM17">
        <v>30811.599999999999</v>
      </c>
      <c r="FN17">
        <v>29356.2</v>
      </c>
      <c r="FO17">
        <v>35144.1</v>
      </c>
      <c r="FP17">
        <v>32951.5</v>
      </c>
      <c r="FQ17">
        <v>1.9921199999999999</v>
      </c>
      <c r="FR17">
        <v>1.8206199999999999</v>
      </c>
      <c r="FS17">
        <v>8.6903599999999998E-2</v>
      </c>
      <c r="FT17">
        <v>0</v>
      </c>
      <c r="FU17">
        <v>25.551400000000001</v>
      </c>
      <c r="FV17">
        <v>999.9</v>
      </c>
      <c r="FW17">
        <v>41.491</v>
      </c>
      <c r="FX17">
        <v>34.865000000000002</v>
      </c>
      <c r="FY17">
        <v>23.3444</v>
      </c>
      <c r="FZ17">
        <v>60.478499999999997</v>
      </c>
      <c r="GA17">
        <v>26.2059</v>
      </c>
      <c r="GB17">
        <v>1</v>
      </c>
      <c r="GC17">
        <v>0.25489800000000001</v>
      </c>
      <c r="GD17">
        <v>2.7236199999999999</v>
      </c>
      <c r="GE17">
        <v>20.170100000000001</v>
      </c>
      <c r="GF17">
        <v>5.2529300000000001</v>
      </c>
      <c r="GG17">
        <v>12.0519</v>
      </c>
      <c r="GH17">
        <v>4.9817</v>
      </c>
      <c r="GI17">
        <v>3.3003999999999998</v>
      </c>
      <c r="GJ17">
        <v>427.1</v>
      </c>
      <c r="GK17">
        <v>9999</v>
      </c>
      <c r="GL17">
        <v>9999</v>
      </c>
      <c r="GM17">
        <v>9999</v>
      </c>
      <c r="GN17">
        <v>1.87927</v>
      </c>
      <c r="GO17">
        <v>1.8772800000000001</v>
      </c>
      <c r="GP17">
        <v>1.8748499999999999</v>
      </c>
      <c r="GQ17">
        <v>1.8751500000000001</v>
      </c>
      <c r="GR17">
        <v>1.87547</v>
      </c>
      <c r="GS17">
        <v>1.8742399999999999</v>
      </c>
      <c r="GT17">
        <v>1.8712</v>
      </c>
      <c r="GU17">
        <v>1.8756200000000001</v>
      </c>
      <c r="GV17" t="s">
        <v>350</v>
      </c>
      <c r="GW17" t="s">
        <v>19</v>
      </c>
      <c r="GX17" t="s">
        <v>19</v>
      </c>
      <c r="GY17" t="s">
        <v>19</v>
      </c>
      <c r="GZ17" t="s">
        <v>351</v>
      </c>
      <c r="HA17" t="s">
        <v>352</v>
      </c>
      <c r="HB17" t="s">
        <v>353</v>
      </c>
      <c r="HC17" t="s">
        <v>353</v>
      </c>
      <c r="HD17" t="s">
        <v>353</v>
      </c>
      <c r="HE17" t="s">
        <v>353</v>
      </c>
      <c r="HF17">
        <v>0</v>
      </c>
      <c r="HG17">
        <v>100</v>
      </c>
      <c r="HH17">
        <v>100</v>
      </c>
      <c r="HI17">
        <v>21.774999999999999</v>
      </c>
      <c r="HJ17">
        <v>5.1999999999999998E-2</v>
      </c>
      <c r="HK17">
        <v>2</v>
      </c>
      <c r="HL17">
        <v>509.07799999999997</v>
      </c>
      <c r="HM17">
        <v>462.75700000000001</v>
      </c>
      <c r="HN17">
        <v>21.493600000000001</v>
      </c>
      <c r="HO17">
        <v>30.306699999999999</v>
      </c>
      <c r="HP17">
        <v>29.9999</v>
      </c>
      <c r="HQ17">
        <v>30.397200000000002</v>
      </c>
      <c r="HR17">
        <v>30.3933</v>
      </c>
      <c r="HS17">
        <v>15.871700000000001</v>
      </c>
      <c r="HT17">
        <v>42.637</v>
      </c>
      <c r="HU17">
        <v>0</v>
      </c>
      <c r="HV17">
        <v>21.5031</v>
      </c>
      <c r="HW17">
        <v>300</v>
      </c>
      <c r="HX17">
        <v>14.8996</v>
      </c>
      <c r="HY17">
        <v>100.879</v>
      </c>
      <c r="HZ17">
        <v>101.28</v>
      </c>
    </row>
    <row r="18" spans="1:234" x14ac:dyDescent="0.25">
      <c r="A18">
        <v>3</v>
      </c>
      <c r="B18">
        <v>1566766831.0999999</v>
      </c>
      <c r="C18">
        <v>241</v>
      </c>
      <c r="D18" t="s">
        <v>358</v>
      </c>
      <c r="E18" t="s">
        <v>359</v>
      </c>
      <c r="F18" t="s">
        <v>344</v>
      </c>
      <c r="G18" t="s">
        <v>345</v>
      </c>
      <c r="H18" t="s">
        <v>346</v>
      </c>
      <c r="I18">
        <v>1566766831.0999999</v>
      </c>
      <c r="J18">
        <f t="shared" si="0"/>
        <v>4.5561056223240555E-3</v>
      </c>
      <c r="K18">
        <f t="shared" si="1"/>
        <v>20.79404883115339</v>
      </c>
      <c r="L18">
        <f t="shared" si="2"/>
        <v>174.1</v>
      </c>
      <c r="M18">
        <f t="shared" si="3"/>
        <v>48.61233961558758</v>
      </c>
      <c r="N18">
        <f t="shared" si="4"/>
        <v>4.8484911846691539</v>
      </c>
      <c r="O18">
        <f t="shared" si="5"/>
        <v>17.36436307995</v>
      </c>
      <c r="P18">
        <f t="shared" si="6"/>
        <v>0.28800953698496556</v>
      </c>
      <c r="Q18">
        <f t="shared" si="7"/>
        <v>2.2568639303758053</v>
      </c>
      <c r="R18">
        <f t="shared" si="8"/>
        <v>0.26903788540341256</v>
      </c>
      <c r="S18">
        <f t="shared" si="9"/>
        <v>0.16974895569207002</v>
      </c>
      <c r="T18">
        <f t="shared" si="10"/>
        <v>330.42185279218</v>
      </c>
      <c r="U18">
        <f t="shared" si="11"/>
        <v>27.399509255434236</v>
      </c>
      <c r="V18">
        <f t="shared" si="12"/>
        <v>26.865400000000001</v>
      </c>
      <c r="W18">
        <f t="shared" si="13"/>
        <v>3.5509624739526644</v>
      </c>
      <c r="X18">
        <f t="shared" si="14"/>
        <v>55.139379262400233</v>
      </c>
      <c r="Y18">
        <f t="shared" si="15"/>
        <v>1.9081450241261999</v>
      </c>
      <c r="Z18">
        <f t="shared" si="16"/>
        <v>3.4605848844355265</v>
      </c>
      <c r="AA18">
        <f t="shared" si="17"/>
        <v>1.6428174498264645</v>
      </c>
      <c r="AB18">
        <f t="shared" si="18"/>
        <v>-200.92425794449085</v>
      </c>
      <c r="AC18">
        <f t="shared" si="19"/>
        <v>-53.268022708273179</v>
      </c>
      <c r="AD18">
        <f t="shared" si="20"/>
        <v>-5.0757505239352456</v>
      </c>
      <c r="AE18">
        <f t="shared" si="21"/>
        <v>71.153821615480723</v>
      </c>
      <c r="AF18">
        <v>-4.1368789787113003E-2</v>
      </c>
      <c r="AG18">
        <v>4.64400906410656E-2</v>
      </c>
      <c r="AH18">
        <v>3.46749981886548</v>
      </c>
      <c r="AI18">
        <v>0</v>
      </c>
      <c r="AJ18">
        <v>0</v>
      </c>
      <c r="AK18">
        <f t="shared" si="22"/>
        <v>1</v>
      </c>
      <c r="AL18">
        <f t="shared" si="23"/>
        <v>0</v>
      </c>
      <c r="AM18">
        <f t="shared" si="24"/>
        <v>52849.906399527368</v>
      </c>
      <c r="AN18" t="s">
        <v>347</v>
      </c>
      <c r="AO18">
        <v>0</v>
      </c>
      <c r="AP18">
        <v>0</v>
      </c>
      <c r="AQ18">
        <f t="shared" si="25"/>
        <v>0</v>
      </c>
      <c r="AR18" t="e">
        <f t="shared" si="26"/>
        <v>#DIV/0!</v>
      </c>
      <c r="AS18">
        <v>0</v>
      </c>
      <c r="AT18" t="s">
        <v>347</v>
      </c>
      <c r="AU18">
        <v>0</v>
      </c>
      <c r="AV18">
        <v>0</v>
      </c>
      <c r="AW18" t="e">
        <f t="shared" si="27"/>
        <v>#DIV/0!</v>
      </c>
      <c r="AX18">
        <v>0.5</v>
      </c>
      <c r="AY18">
        <f t="shared" si="28"/>
        <v>1685.9591995810856</v>
      </c>
      <c r="AZ18">
        <f t="shared" si="29"/>
        <v>20.79404883115339</v>
      </c>
      <c r="BA18" t="e">
        <f t="shared" si="30"/>
        <v>#DIV/0!</v>
      </c>
      <c r="BB18" t="e">
        <f t="shared" si="31"/>
        <v>#DIV/0!</v>
      </c>
      <c r="BC18">
        <f t="shared" si="32"/>
        <v>1.2333660764934369E-2</v>
      </c>
      <c r="BD18" t="e">
        <f t="shared" si="33"/>
        <v>#DIV/0!</v>
      </c>
      <c r="BE18" t="s">
        <v>347</v>
      </c>
      <c r="BF18">
        <v>0</v>
      </c>
      <c r="BG18">
        <f t="shared" si="34"/>
        <v>0</v>
      </c>
      <c r="BH18" t="e">
        <f t="shared" si="35"/>
        <v>#DIV/0!</v>
      </c>
      <c r="BI18" t="e">
        <f t="shared" si="36"/>
        <v>#DIV/0!</v>
      </c>
      <c r="BJ18" t="e">
        <f t="shared" si="37"/>
        <v>#DIV/0!</v>
      </c>
      <c r="BK18" t="e">
        <f t="shared" si="38"/>
        <v>#DIV/0!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f t="shared" si="39"/>
        <v>1999.97</v>
      </c>
      <c r="CE18">
        <f t="shared" si="40"/>
        <v>1685.9591995810856</v>
      </c>
      <c r="CF18">
        <f t="shared" si="41"/>
        <v>0.84299224467421285</v>
      </c>
      <c r="CG18">
        <f t="shared" si="42"/>
        <v>0.19598448934842594</v>
      </c>
      <c r="CH18">
        <v>6</v>
      </c>
      <c r="CI18">
        <v>0.5</v>
      </c>
      <c r="CJ18" t="s">
        <v>348</v>
      </c>
      <c r="CK18">
        <v>1566766831.0999999</v>
      </c>
      <c r="CL18">
        <v>174.1</v>
      </c>
      <c r="CM18">
        <v>200.00700000000001</v>
      </c>
      <c r="CN18">
        <v>19.131599999999999</v>
      </c>
      <c r="CO18">
        <v>13.7684</v>
      </c>
      <c r="CP18">
        <v>499.95600000000002</v>
      </c>
      <c r="CQ18">
        <v>99.638300000000001</v>
      </c>
      <c r="CR18">
        <v>9.9569500000000005E-2</v>
      </c>
      <c r="CS18">
        <v>26.427600000000002</v>
      </c>
      <c r="CT18">
        <v>26.865400000000001</v>
      </c>
      <c r="CU18">
        <v>999.9</v>
      </c>
      <c r="CV18">
        <v>0</v>
      </c>
      <c r="CW18">
        <v>0</v>
      </c>
      <c r="CX18">
        <v>10012.5</v>
      </c>
      <c r="CY18">
        <v>0</v>
      </c>
      <c r="CZ18">
        <v>1336.97</v>
      </c>
      <c r="DA18">
        <v>-23.490200000000002</v>
      </c>
      <c r="DB18">
        <v>179.964</v>
      </c>
      <c r="DC18">
        <v>202.8</v>
      </c>
      <c r="DD18">
        <v>5.3852799999999998</v>
      </c>
      <c r="DE18">
        <v>154.74199999999999</v>
      </c>
      <c r="DF18">
        <v>200.00700000000001</v>
      </c>
      <c r="DG18">
        <v>19.101600000000001</v>
      </c>
      <c r="DH18">
        <v>13.7684</v>
      </c>
      <c r="DI18">
        <v>1.9084399999999999</v>
      </c>
      <c r="DJ18">
        <v>1.37185</v>
      </c>
      <c r="DK18">
        <v>16.7044</v>
      </c>
      <c r="DL18">
        <v>11.610099999999999</v>
      </c>
      <c r="DM18">
        <v>1999.97</v>
      </c>
      <c r="DN18">
        <v>0.90001100000000001</v>
      </c>
      <c r="DO18">
        <v>9.9989300000000003E-2</v>
      </c>
      <c r="DP18">
        <v>0</v>
      </c>
      <c r="DQ18">
        <v>718.66499999999996</v>
      </c>
      <c r="DR18">
        <v>5.00014</v>
      </c>
      <c r="DS18">
        <v>17229.900000000001</v>
      </c>
      <c r="DT18">
        <v>16922.599999999999</v>
      </c>
      <c r="DU18">
        <v>45.625</v>
      </c>
      <c r="DV18">
        <v>45.811999999999998</v>
      </c>
      <c r="DW18">
        <v>46</v>
      </c>
      <c r="DX18">
        <v>45.125</v>
      </c>
      <c r="DY18">
        <v>47.25</v>
      </c>
      <c r="DZ18">
        <v>1795.49</v>
      </c>
      <c r="EA18">
        <v>199.48</v>
      </c>
      <c r="EB18">
        <v>0</v>
      </c>
      <c r="EC18">
        <v>1566766798.4000001</v>
      </c>
      <c r="ED18">
        <v>718.83865384615399</v>
      </c>
      <c r="EE18">
        <v>-1.69705982421681</v>
      </c>
      <c r="EF18">
        <v>-49.511113157043198</v>
      </c>
      <c r="EG18">
        <v>17220.0769230769</v>
      </c>
      <c r="EH18">
        <v>15</v>
      </c>
      <c r="EI18">
        <v>1566766859.0999999</v>
      </c>
      <c r="EJ18" t="s">
        <v>360</v>
      </c>
      <c r="EK18">
        <v>128</v>
      </c>
      <c r="EL18">
        <v>19.358000000000001</v>
      </c>
      <c r="EM18">
        <v>0.03</v>
      </c>
      <c r="EN18">
        <v>200</v>
      </c>
      <c r="EO18">
        <v>14</v>
      </c>
      <c r="EP18">
        <v>0.05</v>
      </c>
      <c r="EQ18">
        <v>0.01</v>
      </c>
      <c r="ER18">
        <v>18.362639847958398</v>
      </c>
      <c r="ES18">
        <v>1.8246224254878001</v>
      </c>
      <c r="ET18">
        <v>0.26025157517940201</v>
      </c>
      <c r="EU18">
        <v>0</v>
      </c>
      <c r="EV18">
        <v>0.28156701148817198</v>
      </c>
      <c r="EW18">
        <v>4.1160005932160099E-2</v>
      </c>
      <c r="EX18">
        <v>5.8598919326539401E-3</v>
      </c>
      <c r="EY18">
        <v>1</v>
      </c>
      <c r="EZ18">
        <v>1</v>
      </c>
      <c r="FA18">
        <v>2</v>
      </c>
      <c r="FB18" t="s">
        <v>357</v>
      </c>
      <c r="FC18">
        <v>2.91357</v>
      </c>
      <c r="FD18">
        <v>2.7244000000000002</v>
      </c>
      <c r="FE18">
        <v>4.1317100000000002E-2</v>
      </c>
      <c r="FF18">
        <v>5.1545199999999999E-2</v>
      </c>
      <c r="FG18">
        <v>9.6841200000000002E-2</v>
      </c>
      <c r="FH18">
        <v>7.5303800000000004E-2</v>
      </c>
      <c r="FI18">
        <v>25193</v>
      </c>
      <c r="FJ18">
        <v>22929.3</v>
      </c>
      <c r="FK18">
        <v>24266.1</v>
      </c>
      <c r="FL18">
        <v>22838.400000000001</v>
      </c>
      <c r="FM18">
        <v>30804.5</v>
      </c>
      <c r="FN18">
        <v>29516</v>
      </c>
      <c r="FO18">
        <v>35146.699999999997</v>
      </c>
      <c r="FP18">
        <v>32953.300000000003</v>
      </c>
      <c r="FQ18">
        <v>1.9934499999999999</v>
      </c>
      <c r="FR18">
        <v>1.81955</v>
      </c>
      <c r="FS18">
        <v>8.0920800000000001E-2</v>
      </c>
      <c r="FT18">
        <v>0</v>
      </c>
      <c r="FU18">
        <v>25.540400000000002</v>
      </c>
      <c r="FV18">
        <v>999.9</v>
      </c>
      <c r="FW18">
        <v>41.393000000000001</v>
      </c>
      <c r="FX18">
        <v>34.865000000000002</v>
      </c>
      <c r="FY18">
        <v>23.290600000000001</v>
      </c>
      <c r="FZ18">
        <v>60.648499999999999</v>
      </c>
      <c r="GA18">
        <v>26.406199999999998</v>
      </c>
      <c r="GB18">
        <v>1</v>
      </c>
      <c r="GC18">
        <v>0.248636</v>
      </c>
      <c r="GD18">
        <v>1.4432700000000001</v>
      </c>
      <c r="GE18">
        <v>20.184699999999999</v>
      </c>
      <c r="GF18">
        <v>5.2487399999999997</v>
      </c>
      <c r="GG18">
        <v>12.0519</v>
      </c>
      <c r="GH18">
        <v>4.9803499999999996</v>
      </c>
      <c r="GI18">
        <v>3.29962</v>
      </c>
      <c r="GJ18">
        <v>427.2</v>
      </c>
      <c r="GK18">
        <v>9999</v>
      </c>
      <c r="GL18">
        <v>9999</v>
      </c>
      <c r="GM18">
        <v>9999</v>
      </c>
      <c r="GN18">
        <v>1.87927</v>
      </c>
      <c r="GO18">
        <v>1.8772800000000001</v>
      </c>
      <c r="GP18">
        <v>1.8748499999999999</v>
      </c>
      <c r="GQ18">
        <v>1.8751500000000001</v>
      </c>
      <c r="GR18">
        <v>1.87548</v>
      </c>
      <c r="GS18">
        <v>1.87425</v>
      </c>
      <c r="GT18">
        <v>1.8712</v>
      </c>
      <c r="GU18">
        <v>1.87561</v>
      </c>
      <c r="GV18" t="s">
        <v>350</v>
      </c>
      <c r="GW18" t="s">
        <v>19</v>
      </c>
      <c r="GX18" t="s">
        <v>19</v>
      </c>
      <c r="GY18" t="s">
        <v>19</v>
      </c>
      <c r="GZ18" t="s">
        <v>351</v>
      </c>
      <c r="HA18" t="s">
        <v>352</v>
      </c>
      <c r="HB18" t="s">
        <v>353</v>
      </c>
      <c r="HC18" t="s">
        <v>353</v>
      </c>
      <c r="HD18" t="s">
        <v>353</v>
      </c>
      <c r="HE18" t="s">
        <v>353</v>
      </c>
      <c r="HF18">
        <v>0</v>
      </c>
      <c r="HG18">
        <v>100</v>
      </c>
      <c r="HH18">
        <v>100</v>
      </c>
      <c r="HI18">
        <v>19.358000000000001</v>
      </c>
      <c r="HJ18">
        <v>0.03</v>
      </c>
      <c r="HK18">
        <v>2</v>
      </c>
      <c r="HL18">
        <v>509.70299999999997</v>
      </c>
      <c r="HM18">
        <v>461.79899999999998</v>
      </c>
      <c r="HN18">
        <v>22.620899999999999</v>
      </c>
      <c r="HO18">
        <v>30.278700000000001</v>
      </c>
      <c r="HP18">
        <v>29.9998</v>
      </c>
      <c r="HQ18">
        <v>30.368600000000001</v>
      </c>
      <c r="HR18">
        <v>30.364100000000001</v>
      </c>
      <c r="HS18">
        <v>11.579700000000001</v>
      </c>
      <c r="HT18">
        <v>48.021500000000003</v>
      </c>
      <c r="HU18">
        <v>0</v>
      </c>
      <c r="HV18">
        <v>22.6723</v>
      </c>
      <c r="HW18">
        <v>200</v>
      </c>
      <c r="HX18">
        <v>13.7469</v>
      </c>
      <c r="HY18">
        <v>100.886</v>
      </c>
      <c r="HZ18">
        <v>101.286</v>
      </c>
    </row>
    <row r="19" spans="1:234" x14ac:dyDescent="0.25">
      <c r="A19">
        <v>4</v>
      </c>
      <c r="B19">
        <v>1566766980.0999999</v>
      </c>
      <c r="C19">
        <v>390</v>
      </c>
      <c r="D19" t="s">
        <v>361</v>
      </c>
      <c r="E19" t="s">
        <v>362</v>
      </c>
      <c r="F19" t="s">
        <v>344</v>
      </c>
      <c r="G19" t="s">
        <v>345</v>
      </c>
      <c r="H19" t="s">
        <v>346</v>
      </c>
      <c r="I19">
        <v>1566766980.0999999</v>
      </c>
      <c r="J19">
        <f t="shared" si="0"/>
        <v>5.6382338906602481E-3</v>
      </c>
      <c r="K19">
        <f t="shared" si="1"/>
        <v>12.61400615106268</v>
      </c>
      <c r="L19">
        <f t="shared" si="2"/>
        <v>84.290400000000005</v>
      </c>
      <c r="M19">
        <f t="shared" si="3"/>
        <v>23.971613993888464</v>
      </c>
      <c r="N19">
        <f t="shared" si="4"/>
        <v>2.3907925250964945</v>
      </c>
      <c r="O19">
        <f t="shared" si="5"/>
        <v>8.4066453893664015</v>
      </c>
      <c r="P19">
        <f t="shared" si="6"/>
        <v>0.36919073195372137</v>
      </c>
      <c r="Q19">
        <f t="shared" si="7"/>
        <v>2.2578612849168707</v>
      </c>
      <c r="R19">
        <f t="shared" si="8"/>
        <v>0.33863707409253996</v>
      </c>
      <c r="S19">
        <f t="shared" si="9"/>
        <v>0.21418218576115633</v>
      </c>
      <c r="T19">
        <f t="shared" si="10"/>
        <v>330.42664025498829</v>
      </c>
      <c r="U19">
        <f t="shared" si="11"/>
        <v>27.304593355356374</v>
      </c>
      <c r="V19">
        <f t="shared" si="12"/>
        <v>26.916899999999998</v>
      </c>
      <c r="W19">
        <f t="shared" si="13"/>
        <v>3.5617281677877699</v>
      </c>
      <c r="X19">
        <f t="shared" si="14"/>
        <v>55.395948494625067</v>
      </c>
      <c r="Y19">
        <f t="shared" si="15"/>
        <v>1.9470332638152004</v>
      </c>
      <c r="Z19">
        <f t="shared" si="16"/>
        <v>3.5147575169763838</v>
      </c>
      <c r="AA19">
        <f t="shared" si="17"/>
        <v>1.6146949039725695</v>
      </c>
      <c r="AB19">
        <f t="shared" si="18"/>
        <v>-248.64611457811694</v>
      </c>
      <c r="AC19">
        <f t="shared" si="19"/>
        <v>-27.473517030613305</v>
      </c>
      <c r="AD19">
        <f t="shared" si="20"/>
        <v>-2.6208415051011369</v>
      </c>
      <c r="AE19">
        <f t="shared" si="21"/>
        <v>51.686167141156929</v>
      </c>
      <c r="AF19">
        <v>-4.1395719808134397E-2</v>
      </c>
      <c r="AG19">
        <v>4.6470321948861498E-2</v>
      </c>
      <c r="AH19">
        <v>3.4692852663165401</v>
      </c>
      <c r="AI19">
        <v>0</v>
      </c>
      <c r="AJ19">
        <v>0</v>
      </c>
      <c r="AK19">
        <f t="shared" si="22"/>
        <v>1</v>
      </c>
      <c r="AL19">
        <f t="shared" si="23"/>
        <v>0</v>
      </c>
      <c r="AM19">
        <f t="shared" si="24"/>
        <v>52836.293060723117</v>
      </c>
      <c r="AN19" t="s">
        <v>347</v>
      </c>
      <c r="AO19">
        <v>0</v>
      </c>
      <c r="AP19">
        <v>0</v>
      </c>
      <c r="AQ19">
        <f t="shared" si="25"/>
        <v>0</v>
      </c>
      <c r="AR19" t="e">
        <f t="shared" si="26"/>
        <v>#DIV/0!</v>
      </c>
      <c r="AS19">
        <v>0</v>
      </c>
      <c r="AT19" t="s">
        <v>347</v>
      </c>
      <c r="AU19">
        <v>0</v>
      </c>
      <c r="AV19">
        <v>0</v>
      </c>
      <c r="AW19" t="e">
        <f t="shared" si="27"/>
        <v>#DIV/0!</v>
      </c>
      <c r="AX19">
        <v>0.5</v>
      </c>
      <c r="AY19">
        <f t="shared" si="28"/>
        <v>1685.984399581092</v>
      </c>
      <c r="AZ19">
        <f t="shared" si="29"/>
        <v>12.61400615106268</v>
      </c>
      <c r="BA19" t="e">
        <f t="shared" si="30"/>
        <v>#DIV/0!</v>
      </c>
      <c r="BB19" t="e">
        <f t="shared" si="31"/>
        <v>#DIV/0!</v>
      </c>
      <c r="BC19">
        <f t="shared" si="32"/>
        <v>7.4816861616257054E-3</v>
      </c>
      <c r="BD19" t="e">
        <f t="shared" si="33"/>
        <v>#DIV/0!</v>
      </c>
      <c r="BE19" t="s">
        <v>347</v>
      </c>
      <c r="BF19">
        <v>0</v>
      </c>
      <c r="BG19">
        <f t="shared" si="34"/>
        <v>0</v>
      </c>
      <c r="BH19" t="e">
        <f t="shared" si="35"/>
        <v>#DIV/0!</v>
      </c>
      <c r="BI19" t="e">
        <f t="shared" si="36"/>
        <v>#DIV/0!</v>
      </c>
      <c r="BJ19" t="e">
        <f t="shared" si="37"/>
        <v>#DIV/0!</v>
      </c>
      <c r="BK19" t="e">
        <f t="shared" si="38"/>
        <v>#DIV/0!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f t="shared" si="39"/>
        <v>2000</v>
      </c>
      <c r="CE19">
        <f t="shared" si="40"/>
        <v>1685.984399581092</v>
      </c>
      <c r="CF19">
        <f t="shared" si="41"/>
        <v>0.84299219979054596</v>
      </c>
      <c r="CG19">
        <f t="shared" si="42"/>
        <v>0.19598439958109204</v>
      </c>
      <c r="CH19">
        <v>6</v>
      </c>
      <c r="CI19">
        <v>0.5</v>
      </c>
      <c r="CJ19" t="s">
        <v>348</v>
      </c>
      <c r="CK19">
        <v>1566766980.0999999</v>
      </c>
      <c r="CL19">
        <v>84.290400000000005</v>
      </c>
      <c r="CM19">
        <v>99.998699999999999</v>
      </c>
      <c r="CN19">
        <v>19.522200000000002</v>
      </c>
      <c r="CO19">
        <v>12.8879</v>
      </c>
      <c r="CP19">
        <v>499.96199999999999</v>
      </c>
      <c r="CQ19">
        <v>99.634500000000003</v>
      </c>
      <c r="CR19">
        <v>9.9816000000000002E-2</v>
      </c>
      <c r="CS19">
        <v>26.691199999999998</v>
      </c>
      <c r="CT19">
        <v>26.916899999999998</v>
      </c>
      <c r="CU19">
        <v>999.9</v>
      </c>
      <c r="CV19">
        <v>0</v>
      </c>
      <c r="CW19">
        <v>0</v>
      </c>
      <c r="CX19">
        <v>10019.4</v>
      </c>
      <c r="CY19">
        <v>0</v>
      </c>
      <c r="CZ19">
        <v>1325.33</v>
      </c>
      <c r="DA19">
        <v>-13.939299999999999</v>
      </c>
      <c r="DB19">
        <v>87.774100000000004</v>
      </c>
      <c r="DC19">
        <v>101.304</v>
      </c>
      <c r="DD19">
        <v>6.6472699999999998</v>
      </c>
      <c r="DE19">
        <v>66.701400000000007</v>
      </c>
      <c r="DF19">
        <v>99.998699999999999</v>
      </c>
      <c r="DG19">
        <v>19.505199999999999</v>
      </c>
      <c r="DH19">
        <v>12.8879</v>
      </c>
      <c r="DI19">
        <v>1.94638</v>
      </c>
      <c r="DJ19">
        <v>1.2840800000000001</v>
      </c>
      <c r="DK19">
        <v>17.014800000000001</v>
      </c>
      <c r="DL19">
        <v>10.613799999999999</v>
      </c>
      <c r="DM19">
        <v>2000</v>
      </c>
      <c r="DN19">
        <v>0.90001100000000001</v>
      </c>
      <c r="DO19">
        <v>9.9989300000000003E-2</v>
      </c>
      <c r="DP19">
        <v>0</v>
      </c>
      <c r="DQ19">
        <v>727.27099999999996</v>
      </c>
      <c r="DR19">
        <v>5.00014</v>
      </c>
      <c r="DS19">
        <v>17393.3</v>
      </c>
      <c r="DT19">
        <v>16922.900000000001</v>
      </c>
      <c r="DU19">
        <v>45.686999999999998</v>
      </c>
      <c r="DV19">
        <v>45.811999999999998</v>
      </c>
      <c r="DW19">
        <v>46</v>
      </c>
      <c r="DX19">
        <v>45.25</v>
      </c>
      <c r="DY19">
        <v>47.25</v>
      </c>
      <c r="DZ19">
        <v>1795.52</v>
      </c>
      <c r="EA19">
        <v>199.48</v>
      </c>
      <c r="EB19">
        <v>0</v>
      </c>
      <c r="EC19">
        <v>1566766947.8</v>
      </c>
      <c r="ED19">
        <v>727.868807692308</v>
      </c>
      <c r="EE19">
        <v>-4.0636239273613199</v>
      </c>
      <c r="EF19">
        <v>-218.86495779389699</v>
      </c>
      <c r="EG19">
        <v>17357.276923076901</v>
      </c>
      <c r="EH19">
        <v>15</v>
      </c>
      <c r="EI19">
        <v>1566767010.0999999</v>
      </c>
      <c r="EJ19" t="s">
        <v>363</v>
      </c>
      <c r="EK19">
        <v>129</v>
      </c>
      <c r="EL19">
        <v>17.588999999999999</v>
      </c>
      <c r="EM19">
        <v>1.7000000000000001E-2</v>
      </c>
      <c r="EN19">
        <v>100</v>
      </c>
      <c r="EO19">
        <v>13</v>
      </c>
      <c r="EP19">
        <v>7.0000000000000007E-2</v>
      </c>
      <c r="EQ19">
        <v>0.01</v>
      </c>
      <c r="ER19">
        <v>11.0137984633472</v>
      </c>
      <c r="ES19">
        <v>0.67797049304931001</v>
      </c>
      <c r="ET19">
        <v>0.10038869400532099</v>
      </c>
      <c r="EU19">
        <v>0</v>
      </c>
      <c r="EV19">
        <v>0.36273743082897902</v>
      </c>
      <c r="EW19">
        <v>3.59523513091922E-2</v>
      </c>
      <c r="EX19">
        <v>5.1502178851666096E-3</v>
      </c>
      <c r="EY19">
        <v>1</v>
      </c>
      <c r="EZ19">
        <v>1</v>
      </c>
      <c r="FA19">
        <v>2</v>
      </c>
      <c r="FB19" t="s">
        <v>357</v>
      </c>
      <c r="FC19">
        <v>2.9136000000000002</v>
      </c>
      <c r="FD19">
        <v>2.72471</v>
      </c>
      <c r="FE19">
        <v>1.85682E-2</v>
      </c>
      <c r="FF19">
        <v>2.7200599999999998E-2</v>
      </c>
      <c r="FG19">
        <v>9.8309800000000003E-2</v>
      </c>
      <c r="FH19">
        <v>7.1699899999999997E-2</v>
      </c>
      <c r="FI19">
        <v>25791.5</v>
      </c>
      <c r="FJ19">
        <v>23518.9</v>
      </c>
      <c r="FK19">
        <v>24267.200000000001</v>
      </c>
      <c r="FL19">
        <v>22839.7</v>
      </c>
      <c r="FM19">
        <v>30755.200000000001</v>
      </c>
      <c r="FN19">
        <v>29632.400000000001</v>
      </c>
      <c r="FO19">
        <v>35148</v>
      </c>
      <c r="FP19">
        <v>32954.800000000003</v>
      </c>
      <c r="FQ19">
        <v>1.9944299999999999</v>
      </c>
      <c r="FR19">
        <v>1.81837</v>
      </c>
      <c r="FS19">
        <v>7.0527199999999998E-2</v>
      </c>
      <c r="FT19">
        <v>0</v>
      </c>
      <c r="FU19">
        <v>25.7623</v>
      </c>
      <c r="FV19">
        <v>999.9</v>
      </c>
      <c r="FW19">
        <v>41.246000000000002</v>
      </c>
      <c r="FX19">
        <v>34.854999999999997</v>
      </c>
      <c r="FY19">
        <v>23.1967</v>
      </c>
      <c r="FZ19">
        <v>60.388500000000001</v>
      </c>
      <c r="GA19">
        <v>26.630600000000001</v>
      </c>
      <c r="GB19">
        <v>1</v>
      </c>
      <c r="GC19">
        <v>0.247172</v>
      </c>
      <c r="GD19">
        <v>1.7939000000000001</v>
      </c>
      <c r="GE19">
        <v>20.1813</v>
      </c>
      <c r="GF19">
        <v>5.2484400000000004</v>
      </c>
      <c r="GG19">
        <v>12.0519</v>
      </c>
      <c r="GH19">
        <v>4.9804500000000003</v>
      </c>
      <c r="GI19">
        <v>3.2995299999999999</v>
      </c>
      <c r="GJ19">
        <v>427.2</v>
      </c>
      <c r="GK19">
        <v>9999</v>
      </c>
      <c r="GL19">
        <v>9999</v>
      </c>
      <c r="GM19">
        <v>9999</v>
      </c>
      <c r="GN19">
        <v>1.87927</v>
      </c>
      <c r="GO19">
        <v>1.8772800000000001</v>
      </c>
      <c r="GP19">
        <v>1.8748499999999999</v>
      </c>
      <c r="GQ19">
        <v>1.8751500000000001</v>
      </c>
      <c r="GR19">
        <v>1.87551</v>
      </c>
      <c r="GS19">
        <v>1.8742399999999999</v>
      </c>
      <c r="GT19">
        <v>1.8711899999999999</v>
      </c>
      <c r="GU19">
        <v>1.8756299999999999</v>
      </c>
      <c r="GV19" t="s">
        <v>350</v>
      </c>
      <c r="GW19" t="s">
        <v>19</v>
      </c>
      <c r="GX19" t="s">
        <v>19</v>
      </c>
      <c r="GY19" t="s">
        <v>19</v>
      </c>
      <c r="GZ19" t="s">
        <v>351</v>
      </c>
      <c r="HA19" t="s">
        <v>352</v>
      </c>
      <c r="HB19" t="s">
        <v>353</v>
      </c>
      <c r="HC19" t="s">
        <v>353</v>
      </c>
      <c r="HD19" t="s">
        <v>353</v>
      </c>
      <c r="HE19" t="s">
        <v>353</v>
      </c>
      <c r="HF19">
        <v>0</v>
      </c>
      <c r="HG19">
        <v>100</v>
      </c>
      <c r="HH19">
        <v>100</v>
      </c>
      <c r="HI19">
        <v>17.588999999999999</v>
      </c>
      <c r="HJ19">
        <v>1.7000000000000001E-2</v>
      </c>
      <c r="HK19">
        <v>2</v>
      </c>
      <c r="HL19">
        <v>510.14400000000001</v>
      </c>
      <c r="HM19">
        <v>460.83100000000002</v>
      </c>
      <c r="HN19">
        <v>22.755400000000002</v>
      </c>
      <c r="HO19">
        <v>30.259499999999999</v>
      </c>
      <c r="HP19">
        <v>30.0001</v>
      </c>
      <c r="HQ19">
        <v>30.345300000000002</v>
      </c>
      <c r="HR19">
        <v>30.341999999999999</v>
      </c>
      <c r="HS19">
        <v>7.1612</v>
      </c>
      <c r="HT19">
        <v>52.241</v>
      </c>
      <c r="HU19">
        <v>0</v>
      </c>
      <c r="HV19">
        <v>22.7897</v>
      </c>
      <c r="HW19">
        <v>100</v>
      </c>
      <c r="HX19">
        <v>12.773099999999999</v>
      </c>
      <c r="HY19">
        <v>100.89</v>
      </c>
      <c r="HZ19">
        <v>101.291</v>
      </c>
    </row>
    <row r="20" spans="1:234" x14ac:dyDescent="0.25">
      <c r="A20">
        <v>5</v>
      </c>
      <c r="B20">
        <v>1566767087.0999999</v>
      </c>
      <c r="C20">
        <v>497</v>
      </c>
      <c r="D20" t="s">
        <v>364</v>
      </c>
      <c r="E20" t="s">
        <v>365</v>
      </c>
      <c r="F20" t="s">
        <v>344</v>
      </c>
      <c r="G20" t="s">
        <v>345</v>
      </c>
      <c r="H20" t="s">
        <v>346</v>
      </c>
      <c r="I20">
        <v>1566767087.0999999</v>
      </c>
      <c r="J20">
        <f t="shared" si="0"/>
        <v>6.1852972357211069E-3</v>
      </c>
      <c r="K20">
        <f t="shared" si="1"/>
        <v>0.78267534356622104</v>
      </c>
      <c r="L20">
        <f t="shared" si="2"/>
        <v>3.7411400000000001</v>
      </c>
      <c r="M20">
        <f t="shared" si="3"/>
        <v>0.34914907757642533</v>
      </c>
      <c r="N20">
        <f t="shared" si="4"/>
        <v>3.4822114756444131E-2</v>
      </c>
      <c r="O20">
        <f t="shared" si="5"/>
        <v>0.37311972096334006</v>
      </c>
      <c r="P20">
        <f t="shared" si="6"/>
        <v>0.40716622260184787</v>
      </c>
      <c r="Q20">
        <f t="shared" si="7"/>
        <v>2.2552683955218971</v>
      </c>
      <c r="R20">
        <f t="shared" si="8"/>
        <v>0.37030091842632679</v>
      </c>
      <c r="S20">
        <f t="shared" si="9"/>
        <v>0.23447149140964643</v>
      </c>
      <c r="T20">
        <f t="shared" si="10"/>
        <v>330.44804846936131</v>
      </c>
      <c r="U20">
        <f t="shared" si="11"/>
        <v>27.306086443189564</v>
      </c>
      <c r="V20">
        <f t="shared" si="12"/>
        <v>27.011500000000002</v>
      </c>
      <c r="W20">
        <f t="shared" si="13"/>
        <v>3.58157785399484</v>
      </c>
      <c r="X20">
        <f t="shared" si="14"/>
        <v>55.226825371347068</v>
      </c>
      <c r="Y20">
        <f t="shared" si="15"/>
        <v>1.9619717922320004</v>
      </c>
      <c r="Z20">
        <f t="shared" si="16"/>
        <v>3.5525702935840235</v>
      </c>
      <c r="AA20">
        <f t="shared" si="17"/>
        <v>1.6196060617628396</v>
      </c>
      <c r="AB20">
        <f t="shared" si="18"/>
        <v>-272.77160809530079</v>
      </c>
      <c r="AC20">
        <f t="shared" si="19"/>
        <v>-16.827506515929802</v>
      </c>
      <c r="AD20">
        <f t="shared" si="20"/>
        <v>-1.6093329992593479</v>
      </c>
      <c r="AE20">
        <f t="shared" si="21"/>
        <v>39.239600858871398</v>
      </c>
      <c r="AF20">
        <v>-4.13257305888916E-2</v>
      </c>
      <c r="AG20">
        <v>4.63917529188691E-2</v>
      </c>
      <c r="AH20">
        <v>3.4646441792087801</v>
      </c>
      <c r="AI20">
        <v>0</v>
      </c>
      <c r="AJ20">
        <v>0</v>
      </c>
      <c r="AK20">
        <f t="shared" si="22"/>
        <v>1</v>
      </c>
      <c r="AL20">
        <f t="shared" si="23"/>
        <v>0</v>
      </c>
      <c r="AM20">
        <f t="shared" si="24"/>
        <v>52718.625946285778</v>
      </c>
      <c r="AN20" t="s">
        <v>347</v>
      </c>
      <c r="AO20">
        <v>0</v>
      </c>
      <c r="AP20">
        <v>0</v>
      </c>
      <c r="AQ20">
        <f t="shared" si="25"/>
        <v>0</v>
      </c>
      <c r="AR20" t="e">
        <f t="shared" si="26"/>
        <v>#DIV/0!</v>
      </c>
      <c r="AS20">
        <v>0</v>
      </c>
      <c r="AT20" t="s">
        <v>347</v>
      </c>
      <c r="AU20">
        <v>0</v>
      </c>
      <c r="AV20">
        <v>0</v>
      </c>
      <c r="AW20" t="e">
        <f t="shared" si="27"/>
        <v>#DIV/0!</v>
      </c>
      <c r="AX20">
        <v>0.5</v>
      </c>
      <c r="AY20">
        <f t="shared" si="28"/>
        <v>1686.086399581033</v>
      </c>
      <c r="AZ20">
        <f t="shared" si="29"/>
        <v>0.78267534356622104</v>
      </c>
      <c r="BA20" t="e">
        <f t="shared" si="30"/>
        <v>#DIV/0!</v>
      </c>
      <c r="BB20" t="e">
        <f t="shared" si="31"/>
        <v>#DIV/0!</v>
      </c>
      <c r="BC20">
        <f t="shared" si="32"/>
        <v>4.6419646333705324E-4</v>
      </c>
      <c r="BD20" t="e">
        <f t="shared" si="33"/>
        <v>#DIV/0!</v>
      </c>
      <c r="BE20" t="s">
        <v>347</v>
      </c>
      <c r="BF20">
        <v>0</v>
      </c>
      <c r="BG20">
        <f t="shared" si="34"/>
        <v>0</v>
      </c>
      <c r="BH20" t="e">
        <f t="shared" si="35"/>
        <v>#DIV/0!</v>
      </c>
      <c r="BI20" t="e">
        <f t="shared" si="36"/>
        <v>#DIV/0!</v>
      </c>
      <c r="BJ20" t="e">
        <f t="shared" si="37"/>
        <v>#DIV/0!</v>
      </c>
      <c r="BK20" t="e">
        <f t="shared" si="38"/>
        <v>#DIV/0!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f t="shared" si="39"/>
        <v>2000.12</v>
      </c>
      <c r="CE20">
        <f t="shared" si="40"/>
        <v>1686.086399581033</v>
      </c>
      <c r="CF20">
        <f t="shared" si="41"/>
        <v>0.84299262023330257</v>
      </c>
      <c r="CG20">
        <f t="shared" si="42"/>
        <v>0.1959852404666052</v>
      </c>
      <c r="CH20">
        <v>6</v>
      </c>
      <c r="CI20">
        <v>0.5</v>
      </c>
      <c r="CJ20" t="s">
        <v>348</v>
      </c>
      <c r="CK20">
        <v>1566767087.0999999</v>
      </c>
      <c r="CL20">
        <v>3.7411400000000001</v>
      </c>
      <c r="CM20">
        <v>4.7079000000000004</v>
      </c>
      <c r="CN20">
        <v>19.672000000000001</v>
      </c>
      <c r="CO20">
        <v>12.3973</v>
      </c>
      <c r="CP20">
        <v>500.113</v>
      </c>
      <c r="CQ20">
        <v>99.634100000000004</v>
      </c>
      <c r="CR20">
        <v>0.100131</v>
      </c>
      <c r="CS20">
        <v>26.873100000000001</v>
      </c>
      <c r="CT20">
        <v>27.011500000000002</v>
      </c>
      <c r="CU20">
        <v>999.9</v>
      </c>
      <c r="CV20">
        <v>0</v>
      </c>
      <c r="CW20">
        <v>0</v>
      </c>
      <c r="CX20">
        <v>10002.5</v>
      </c>
      <c r="CY20">
        <v>0</v>
      </c>
      <c r="CZ20">
        <v>1265.3599999999999</v>
      </c>
      <c r="DA20">
        <v>-0.36375299999999999</v>
      </c>
      <c r="DB20">
        <v>4.4313399999999996</v>
      </c>
      <c r="DC20">
        <v>4.7670000000000003</v>
      </c>
      <c r="DD20">
        <v>7.2796900000000004</v>
      </c>
      <c r="DE20">
        <v>-13.244899999999999</v>
      </c>
      <c r="DF20">
        <v>4.7079000000000004</v>
      </c>
      <c r="DG20">
        <v>19.66</v>
      </c>
      <c r="DH20">
        <v>12.3973</v>
      </c>
      <c r="DI20">
        <v>1.9604999999999999</v>
      </c>
      <c r="DJ20">
        <v>1.2352000000000001</v>
      </c>
      <c r="DK20">
        <v>17.128900000000002</v>
      </c>
      <c r="DL20">
        <v>10.0326</v>
      </c>
      <c r="DM20">
        <v>2000.12</v>
      </c>
      <c r="DN20">
        <v>0.89999600000000002</v>
      </c>
      <c r="DO20">
        <v>0.100004</v>
      </c>
      <c r="DP20">
        <v>0</v>
      </c>
      <c r="DQ20">
        <v>767.23299999999995</v>
      </c>
      <c r="DR20">
        <v>5.00014</v>
      </c>
      <c r="DS20">
        <v>17932.8</v>
      </c>
      <c r="DT20">
        <v>16923.8</v>
      </c>
      <c r="DU20">
        <v>45.75</v>
      </c>
      <c r="DV20">
        <v>45.936999999999998</v>
      </c>
      <c r="DW20">
        <v>46.125</v>
      </c>
      <c r="DX20">
        <v>45.311999999999998</v>
      </c>
      <c r="DY20">
        <v>47.311999999999998</v>
      </c>
      <c r="DZ20">
        <v>1795.6</v>
      </c>
      <c r="EA20">
        <v>199.52</v>
      </c>
      <c r="EB20">
        <v>0</v>
      </c>
      <c r="EC20">
        <v>1566767054.5999999</v>
      </c>
      <c r="ED20">
        <v>768.25069230769202</v>
      </c>
      <c r="EE20">
        <v>-6.1848888777591204</v>
      </c>
      <c r="EF20">
        <v>-633.26837434482502</v>
      </c>
      <c r="EG20">
        <v>17996.288461538501</v>
      </c>
      <c r="EH20">
        <v>15</v>
      </c>
      <c r="EI20">
        <v>1566767123.0999999</v>
      </c>
      <c r="EJ20" t="s">
        <v>366</v>
      </c>
      <c r="EK20">
        <v>130</v>
      </c>
      <c r="EL20">
        <v>16.986000000000001</v>
      </c>
      <c r="EM20">
        <v>1.2E-2</v>
      </c>
      <c r="EN20">
        <v>5</v>
      </c>
      <c r="EO20">
        <v>12</v>
      </c>
      <c r="EP20">
        <v>0.28000000000000003</v>
      </c>
      <c r="EQ20">
        <v>0.01</v>
      </c>
      <c r="ER20">
        <v>0.26172162230548202</v>
      </c>
      <c r="ES20">
        <v>0.26380026254886402</v>
      </c>
      <c r="ET20">
        <v>4.5015031906008598E-2</v>
      </c>
      <c r="EU20">
        <v>1</v>
      </c>
      <c r="EV20">
        <v>0.39903129910852297</v>
      </c>
      <c r="EW20">
        <v>2.6276387683838599E-2</v>
      </c>
      <c r="EX20">
        <v>3.8054639077384701E-3</v>
      </c>
      <c r="EY20">
        <v>1</v>
      </c>
      <c r="EZ20">
        <v>2</v>
      </c>
      <c r="FA20">
        <v>2</v>
      </c>
      <c r="FB20" t="s">
        <v>349</v>
      </c>
      <c r="FC20">
        <v>2.9139599999999999</v>
      </c>
      <c r="FD20">
        <v>2.7248800000000002</v>
      </c>
      <c r="FE20">
        <v>-3.7464999999999998E-3</v>
      </c>
      <c r="FF20">
        <v>1.3165500000000001E-3</v>
      </c>
      <c r="FG20">
        <v>9.8867200000000002E-2</v>
      </c>
      <c r="FH20">
        <v>6.9649699999999995E-2</v>
      </c>
      <c r="FI20">
        <v>26376.9</v>
      </c>
      <c r="FJ20">
        <v>24144.1</v>
      </c>
      <c r="FK20">
        <v>24267</v>
      </c>
      <c r="FL20">
        <v>22839.8</v>
      </c>
      <c r="FM20">
        <v>30735.9</v>
      </c>
      <c r="FN20">
        <v>29698.1</v>
      </c>
      <c r="FO20">
        <v>35147.800000000003</v>
      </c>
      <c r="FP20">
        <v>32955.1</v>
      </c>
      <c r="FQ20">
        <v>1.99485</v>
      </c>
      <c r="FR20">
        <v>1.8169500000000001</v>
      </c>
      <c r="FS20">
        <v>6.3292699999999993E-2</v>
      </c>
      <c r="FT20">
        <v>0</v>
      </c>
      <c r="FU20">
        <v>25.9756</v>
      </c>
      <c r="FV20">
        <v>999.9</v>
      </c>
      <c r="FW20">
        <v>41.076000000000001</v>
      </c>
      <c r="FX20">
        <v>34.854999999999997</v>
      </c>
      <c r="FY20">
        <v>23.098400000000002</v>
      </c>
      <c r="FZ20">
        <v>60.218499999999999</v>
      </c>
      <c r="GA20">
        <v>26.526399999999999</v>
      </c>
      <c r="GB20">
        <v>1</v>
      </c>
      <c r="GC20">
        <v>0.24956</v>
      </c>
      <c r="GD20">
        <v>2.3678499999999998</v>
      </c>
      <c r="GE20">
        <v>20.175000000000001</v>
      </c>
      <c r="GF20">
        <v>5.2529300000000001</v>
      </c>
      <c r="GG20">
        <v>12.0519</v>
      </c>
      <c r="GH20">
        <v>4.9810499999999998</v>
      </c>
      <c r="GI20">
        <v>3.30037</v>
      </c>
      <c r="GJ20">
        <v>427.2</v>
      </c>
      <c r="GK20">
        <v>9999</v>
      </c>
      <c r="GL20">
        <v>9999</v>
      </c>
      <c r="GM20">
        <v>9999</v>
      </c>
      <c r="GN20">
        <v>1.8793500000000001</v>
      </c>
      <c r="GO20">
        <v>1.8772899999999999</v>
      </c>
      <c r="GP20">
        <v>1.87487</v>
      </c>
      <c r="GQ20">
        <v>1.8751800000000001</v>
      </c>
      <c r="GR20">
        <v>1.87557</v>
      </c>
      <c r="GS20">
        <v>1.8743000000000001</v>
      </c>
      <c r="GT20">
        <v>1.8712200000000001</v>
      </c>
      <c r="GU20">
        <v>1.87568</v>
      </c>
      <c r="GV20" t="s">
        <v>350</v>
      </c>
      <c r="GW20" t="s">
        <v>19</v>
      </c>
      <c r="GX20" t="s">
        <v>19</v>
      </c>
      <c r="GY20" t="s">
        <v>19</v>
      </c>
      <c r="GZ20" t="s">
        <v>351</v>
      </c>
      <c r="HA20" t="s">
        <v>352</v>
      </c>
      <c r="HB20" t="s">
        <v>353</v>
      </c>
      <c r="HC20" t="s">
        <v>353</v>
      </c>
      <c r="HD20" t="s">
        <v>353</v>
      </c>
      <c r="HE20" t="s">
        <v>353</v>
      </c>
      <c r="HF20">
        <v>0</v>
      </c>
      <c r="HG20">
        <v>100</v>
      </c>
      <c r="HH20">
        <v>100</v>
      </c>
      <c r="HI20">
        <v>16.986000000000001</v>
      </c>
      <c r="HJ20">
        <v>1.2E-2</v>
      </c>
      <c r="HK20">
        <v>2</v>
      </c>
      <c r="HL20">
        <v>510.48399999999998</v>
      </c>
      <c r="HM20">
        <v>459.92399999999998</v>
      </c>
      <c r="HN20">
        <v>22.575500000000002</v>
      </c>
      <c r="HO20">
        <v>30.283100000000001</v>
      </c>
      <c r="HP20">
        <v>30.000499999999999</v>
      </c>
      <c r="HQ20">
        <v>30.352900000000002</v>
      </c>
      <c r="HR20">
        <v>30.348600000000001</v>
      </c>
      <c r="HS20">
        <v>0</v>
      </c>
      <c r="HT20">
        <v>54.116799999999998</v>
      </c>
      <c r="HU20">
        <v>0</v>
      </c>
      <c r="HV20">
        <v>22.5627</v>
      </c>
      <c r="HW20">
        <v>0</v>
      </c>
      <c r="HX20">
        <v>12.286</v>
      </c>
      <c r="HY20">
        <v>100.889</v>
      </c>
      <c r="HZ20">
        <v>101.292</v>
      </c>
    </row>
    <row r="21" spans="1:234" x14ac:dyDescent="0.25">
      <c r="A21">
        <v>7</v>
      </c>
      <c r="B21">
        <v>1566767384.5</v>
      </c>
      <c r="C21">
        <v>794.40000009536698</v>
      </c>
      <c r="D21" t="s">
        <v>367</v>
      </c>
      <c r="E21" t="s">
        <v>368</v>
      </c>
      <c r="F21" t="s">
        <v>344</v>
      </c>
      <c r="G21" t="s">
        <v>345</v>
      </c>
      <c r="H21" t="s">
        <v>346</v>
      </c>
      <c r="I21">
        <v>1566767384.5</v>
      </c>
      <c r="J21">
        <f t="shared" si="0"/>
        <v>6.0185731190904521E-3</v>
      </c>
      <c r="K21">
        <f t="shared" si="1"/>
        <v>29.141157438791016</v>
      </c>
      <c r="L21">
        <f t="shared" si="2"/>
        <v>362.53699999999998</v>
      </c>
      <c r="M21">
        <f t="shared" si="3"/>
        <v>226.6182327040145</v>
      </c>
      <c r="N21">
        <f t="shared" si="4"/>
        <v>22.602772201752778</v>
      </c>
      <c r="O21">
        <f t="shared" si="5"/>
        <v>36.159231884971298</v>
      </c>
      <c r="P21">
        <f t="shared" si="6"/>
        <v>0.39393147841556408</v>
      </c>
      <c r="Q21">
        <f t="shared" si="7"/>
        <v>2.2575557132924704</v>
      </c>
      <c r="R21">
        <f t="shared" si="8"/>
        <v>0.35934659978391059</v>
      </c>
      <c r="S21">
        <f t="shared" si="9"/>
        <v>0.22744537032720738</v>
      </c>
      <c r="T21">
        <f t="shared" si="10"/>
        <v>330.39153219476918</v>
      </c>
      <c r="U21">
        <f t="shared" si="11"/>
        <v>27.51764085550758</v>
      </c>
      <c r="V21">
        <f t="shared" si="12"/>
        <v>27.085799999999999</v>
      </c>
      <c r="W21">
        <f t="shared" si="13"/>
        <v>3.5972356790754612</v>
      </c>
      <c r="X21">
        <f t="shared" si="14"/>
        <v>55.037067798362962</v>
      </c>
      <c r="Y21">
        <f t="shared" si="15"/>
        <v>1.9733844174164599</v>
      </c>
      <c r="Z21">
        <f t="shared" si="16"/>
        <v>3.5855551473895142</v>
      </c>
      <c r="AA21">
        <f t="shared" si="17"/>
        <v>1.6238512616590013</v>
      </c>
      <c r="AB21">
        <f t="shared" si="18"/>
        <v>-265.41907455188891</v>
      </c>
      <c r="AC21">
        <f t="shared" si="19"/>
        <v>-6.7426976362721645</v>
      </c>
      <c r="AD21">
        <f t="shared" si="20"/>
        <v>-0.64494470927734371</v>
      </c>
      <c r="AE21">
        <f t="shared" si="21"/>
        <v>57.584815297330756</v>
      </c>
      <c r="AF21">
        <v>-4.1387467776703497E-2</v>
      </c>
      <c r="AG21">
        <v>4.6461058320662697E-2</v>
      </c>
      <c r="AH21">
        <v>3.4687382033298202</v>
      </c>
      <c r="AI21">
        <v>0</v>
      </c>
      <c r="AJ21">
        <v>0</v>
      </c>
      <c r="AK21">
        <f t="shared" si="22"/>
        <v>1</v>
      </c>
      <c r="AL21">
        <f t="shared" si="23"/>
        <v>0</v>
      </c>
      <c r="AM21">
        <f t="shared" si="24"/>
        <v>52766.582080070482</v>
      </c>
      <c r="AN21" t="s">
        <v>347</v>
      </c>
      <c r="AO21">
        <v>0</v>
      </c>
      <c r="AP21">
        <v>0</v>
      </c>
      <c r="AQ21">
        <f t="shared" si="25"/>
        <v>0</v>
      </c>
      <c r="AR21" t="e">
        <f t="shared" si="26"/>
        <v>#DIV/0!</v>
      </c>
      <c r="AS21">
        <v>0</v>
      </c>
      <c r="AT21" t="s">
        <v>347</v>
      </c>
      <c r="AU21">
        <v>0</v>
      </c>
      <c r="AV21">
        <v>0</v>
      </c>
      <c r="AW21" t="e">
        <f t="shared" si="27"/>
        <v>#DIV/0!</v>
      </c>
      <c r="AX21">
        <v>0.5</v>
      </c>
      <c r="AY21">
        <f t="shared" si="28"/>
        <v>1685.7995995810459</v>
      </c>
      <c r="AZ21">
        <f t="shared" si="29"/>
        <v>29.141157438791016</v>
      </c>
      <c r="BA21" t="e">
        <f t="shared" si="30"/>
        <v>#DIV/0!</v>
      </c>
      <c r="BB21" t="e">
        <f t="shared" si="31"/>
        <v>#DIV/0!</v>
      </c>
      <c r="BC21">
        <f t="shared" si="32"/>
        <v>1.7286252438328473E-2</v>
      </c>
      <c r="BD21" t="e">
        <f t="shared" si="33"/>
        <v>#DIV/0!</v>
      </c>
      <c r="BE21" t="s">
        <v>347</v>
      </c>
      <c r="BF21">
        <v>0</v>
      </c>
      <c r="BG21">
        <f t="shared" si="34"/>
        <v>0</v>
      </c>
      <c r="BH21" t="e">
        <f t="shared" si="35"/>
        <v>#DIV/0!</v>
      </c>
      <c r="BI21" t="e">
        <f t="shared" si="36"/>
        <v>#DIV/0!</v>
      </c>
      <c r="BJ21" t="e">
        <f t="shared" si="37"/>
        <v>#DIV/0!</v>
      </c>
      <c r="BK21" t="e">
        <f t="shared" si="38"/>
        <v>#DIV/0!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f t="shared" si="39"/>
        <v>1999.78</v>
      </c>
      <c r="CE21">
        <f t="shared" si="40"/>
        <v>1685.7995995810459</v>
      </c>
      <c r="CF21">
        <f t="shared" si="41"/>
        <v>0.84299252896870946</v>
      </c>
      <c r="CG21">
        <f t="shared" si="42"/>
        <v>0.19598505793741908</v>
      </c>
      <c r="CH21">
        <v>6</v>
      </c>
      <c r="CI21">
        <v>0.5</v>
      </c>
      <c r="CJ21" t="s">
        <v>348</v>
      </c>
      <c r="CK21">
        <v>1566767384.5</v>
      </c>
      <c r="CL21">
        <v>362.53699999999998</v>
      </c>
      <c r="CM21">
        <v>400.12</v>
      </c>
      <c r="CN21">
        <v>19.785399999999999</v>
      </c>
      <c r="CO21">
        <v>12.706899999999999</v>
      </c>
      <c r="CP21">
        <v>500.06299999999999</v>
      </c>
      <c r="CQ21">
        <v>99.639499999999998</v>
      </c>
      <c r="CR21">
        <v>9.9924899999999997E-2</v>
      </c>
      <c r="CS21">
        <v>27.0304</v>
      </c>
      <c r="CT21">
        <v>27.085799999999999</v>
      </c>
      <c r="CU21">
        <v>999.9</v>
      </c>
      <c r="CV21">
        <v>0</v>
      </c>
      <c r="CW21">
        <v>0</v>
      </c>
      <c r="CX21">
        <v>10016.9</v>
      </c>
      <c r="CY21">
        <v>0</v>
      </c>
      <c r="CZ21">
        <v>1248.19</v>
      </c>
      <c r="DA21">
        <v>-37.582599999999999</v>
      </c>
      <c r="DB21">
        <v>369.85500000000002</v>
      </c>
      <c r="DC21">
        <v>405.26900000000001</v>
      </c>
      <c r="DD21">
        <v>7.0785</v>
      </c>
      <c r="DE21">
        <v>338.49099999999999</v>
      </c>
      <c r="DF21">
        <v>400.12</v>
      </c>
      <c r="DG21">
        <v>19.7714</v>
      </c>
      <c r="DH21">
        <v>12.706899999999999</v>
      </c>
      <c r="DI21">
        <v>1.9714100000000001</v>
      </c>
      <c r="DJ21">
        <v>1.2661100000000001</v>
      </c>
      <c r="DK21">
        <v>17.2166</v>
      </c>
      <c r="DL21">
        <v>10.4025</v>
      </c>
      <c r="DM21">
        <v>1999.78</v>
      </c>
      <c r="DN21">
        <v>0.89999799999999996</v>
      </c>
      <c r="DO21">
        <v>0.10000199999999999</v>
      </c>
      <c r="DP21">
        <v>0</v>
      </c>
      <c r="DQ21">
        <v>705.78399999999999</v>
      </c>
      <c r="DR21">
        <v>5.00014</v>
      </c>
      <c r="DS21">
        <v>16837.400000000001</v>
      </c>
      <c r="DT21">
        <v>16920.900000000001</v>
      </c>
      <c r="DU21">
        <v>45.375</v>
      </c>
      <c r="DV21">
        <v>45.5</v>
      </c>
      <c r="DW21">
        <v>45.686999999999998</v>
      </c>
      <c r="DX21">
        <v>44.811999999999998</v>
      </c>
      <c r="DY21">
        <v>46.936999999999998</v>
      </c>
      <c r="DZ21">
        <v>1795.3</v>
      </c>
      <c r="EA21">
        <v>199.48</v>
      </c>
      <c r="EB21">
        <v>0</v>
      </c>
      <c r="EC21">
        <v>1566767352.2</v>
      </c>
      <c r="ED21">
        <v>706.25876923076896</v>
      </c>
      <c r="EE21">
        <v>-0.23090599325529501</v>
      </c>
      <c r="EF21">
        <v>119.699144430747</v>
      </c>
      <c r="EG21">
        <v>16807.738461538502</v>
      </c>
      <c r="EH21">
        <v>15</v>
      </c>
      <c r="EI21">
        <v>1566767347</v>
      </c>
      <c r="EJ21" t="s">
        <v>369</v>
      </c>
      <c r="EK21">
        <v>132</v>
      </c>
      <c r="EL21">
        <v>24.045999999999999</v>
      </c>
      <c r="EM21">
        <v>1.4E-2</v>
      </c>
      <c r="EN21">
        <v>400</v>
      </c>
      <c r="EO21">
        <v>12</v>
      </c>
      <c r="EP21">
        <v>0.04</v>
      </c>
      <c r="EQ21">
        <v>0.01</v>
      </c>
      <c r="ER21">
        <v>28.9804337364702</v>
      </c>
      <c r="ES21">
        <v>7.1353839049175596E-2</v>
      </c>
      <c r="ET21">
        <v>0.120683146970606</v>
      </c>
      <c r="EU21">
        <v>1</v>
      </c>
      <c r="EV21">
        <v>0.39172485830132697</v>
      </c>
      <c r="EW21">
        <v>9.5880199517292194E-2</v>
      </c>
      <c r="EX21">
        <v>2.3479573450599998E-2</v>
      </c>
      <c r="EY21">
        <v>1</v>
      </c>
      <c r="EZ21">
        <v>2</v>
      </c>
      <c r="FA21">
        <v>2</v>
      </c>
      <c r="FB21" t="s">
        <v>349</v>
      </c>
      <c r="FC21">
        <v>2.9138700000000002</v>
      </c>
      <c r="FD21">
        <v>2.72479</v>
      </c>
      <c r="FE21">
        <v>8.0921199999999999E-2</v>
      </c>
      <c r="FF21">
        <v>9.1344999999999996E-2</v>
      </c>
      <c r="FG21">
        <v>9.9283200000000002E-2</v>
      </c>
      <c r="FH21">
        <v>7.0957199999999998E-2</v>
      </c>
      <c r="FI21">
        <v>24156.2</v>
      </c>
      <c r="FJ21">
        <v>21971.7</v>
      </c>
      <c r="FK21">
        <v>24269.5</v>
      </c>
      <c r="FL21">
        <v>22842.6</v>
      </c>
      <c r="FM21">
        <v>30725.7</v>
      </c>
      <c r="FN21">
        <v>29660.5</v>
      </c>
      <c r="FO21">
        <v>35152.199999999997</v>
      </c>
      <c r="FP21">
        <v>32959.5</v>
      </c>
      <c r="FQ21">
        <v>1.99448</v>
      </c>
      <c r="FR21">
        <v>1.82047</v>
      </c>
      <c r="FS21">
        <v>7.7262499999999998E-2</v>
      </c>
      <c r="FT21">
        <v>0</v>
      </c>
      <c r="FU21">
        <v>25.821100000000001</v>
      </c>
      <c r="FV21">
        <v>999.9</v>
      </c>
      <c r="FW21">
        <v>40.630000000000003</v>
      </c>
      <c r="FX21">
        <v>34.865000000000002</v>
      </c>
      <c r="FY21">
        <v>22.860399999999998</v>
      </c>
      <c r="FZ21">
        <v>60.908499999999997</v>
      </c>
      <c r="GA21">
        <v>26.257999999999999</v>
      </c>
      <c r="GB21">
        <v>1</v>
      </c>
      <c r="GC21">
        <v>0.24524899999999999</v>
      </c>
      <c r="GD21">
        <v>2.33975</v>
      </c>
      <c r="GE21">
        <v>20.174900000000001</v>
      </c>
      <c r="GF21">
        <v>5.2530799999999997</v>
      </c>
      <c r="GG21">
        <v>12.0519</v>
      </c>
      <c r="GH21">
        <v>4.9816000000000003</v>
      </c>
      <c r="GI21">
        <v>3.3001</v>
      </c>
      <c r="GJ21">
        <v>427.3</v>
      </c>
      <c r="GK21">
        <v>9999</v>
      </c>
      <c r="GL21">
        <v>9999</v>
      </c>
      <c r="GM21">
        <v>9999</v>
      </c>
      <c r="GN21">
        <v>1.8792800000000001</v>
      </c>
      <c r="GO21">
        <v>1.87727</v>
      </c>
      <c r="GP21">
        <v>1.8748499999999999</v>
      </c>
      <c r="GQ21">
        <v>1.8751599999999999</v>
      </c>
      <c r="GR21">
        <v>1.87548</v>
      </c>
      <c r="GS21">
        <v>1.8742399999999999</v>
      </c>
      <c r="GT21">
        <v>1.8712</v>
      </c>
      <c r="GU21">
        <v>1.87561</v>
      </c>
      <c r="GV21" t="s">
        <v>350</v>
      </c>
      <c r="GW21" t="s">
        <v>19</v>
      </c>
      <c r="GX21" t="s">
        <v>19</v>
      </c>
      <c r="GY21" t="s">
        <v>19</v>
      </c>
      <c r="GZ21" t="s">
        <v>351</v>
      </c>
      <c r="HA21" t="s">
        <v>352</v>
      </c>
      <c r="HB21" t="s">
        <v>353</v>
      </c>
      <c r="HC21" t="s">
        <v>353</v>
      </c>
      <c r="HD21" t="s">
        <v>353</v>
      </c>
      <c r="HE21" t="s">
        <v>353</v>
      </c>
      <c r="HF21">
        <v>0</v>
      </c>
      <c r="HG21">
        <v>100</v>
      </c>
      <c r="HH21">
        <v>100</v>
      </c>
      <c r="HI21">
        <v>24.045999999999999</v>
      </c>
      <c r="HJ21">
        <v>1.4E-2</v>
      </c>
      <c r="HK21">
        <v>2</v>
      </c>
      <c r="HL21">
        <v>509.92599999999999</v>
      </c>
      <c r="HM21">
        <v>461.97399999999999</v>
      </c>
      <c r="HN21">
        <v>23.138200000000001</v>
      </c>
      <c r="HO21">
        <v>30.228000000000002</v>
      </c>
      <c r="HP21">
        <v>30.0001</v>
      </c>
      <c r="HQ21">
        <v>30.315300000000001</v>
      </c>
      <c r="HR21">
        <v>30.307500000000001</v>
      </c>
      <c r="HS21">
        <v>20.015499999999999</v>
      </c>
      <c r="HT21">
        <v>52.33</v>
      </c>
      <c r="HU21">
        <v>0</v>
      </c>
      <c r="HV21">
        <v>23.0764</v>
      </c>
      <c r="HW21">
        <v>400</v>
      </c>
      <c r="HX21">
        <v>12.7699</v>
      </c>
      <c r="HY21">
        <v>100.901</v>
      </c>
      <c r="HZ21">
        <v>101.30500000000001</v>
      </c>
    </row>
    <row r="22" spans="1:234" x14ac:dyDescent="0.25">
      <c r="A22">
        <v>8</v>
      </c>
      <c r="B22">
        <v>1566767502.5</v>
      </c>
      <c r="C22">
        <v>912.40000009536698</v>
      </c>
      <c r="D22" t="s">
        <v>370</v>
      </c>
      <c r="E22" t="s">
        <v>371</v>
      </c>
      <c r="F22" t="s">
        <v>344</v>
      </c>
      <c r="G22" t="s">
        <v>345</v>
      </c>
      <c r="H22" t="s">
        <v>346</v>
      </c>
      <c r="I22">
        <v>1566767502.5</v>
      </c>
      <c r="J22">
        <f t="shared" si="0"/>
        <v>5.558580124638406E-3</v>
      </c>
      <c r="K22">
        <f t="shared" si="1"/>
        <v>30.488457007046218</v>
      </c>
      <c r="L22">
        <f t="shared" si="2"/>
        <v>460.48200000000003</v>
      </c>
      <c r="M22">
        <f t="shared" si="3"/>
        <v>303.66491723119145</v>
      </c>
      <c r="N22">
        <f t="shared" si="4"/>
        <v>30.285948490734512</v>
      </c>
      <c r="O22">
        <f t="shared" si="5"/>
        <v>45.9260630436696</v>
      </c>
      <c r="P22">
        <f t="shared" si="6"/>
        <v>0.3577605313530795</v>
      </c>
      <c r="Q22">
        <f t="shared" si="7"/>
        <v>2.2504888585745242</v>
      </c>
      <c r="R22">
        <f t="shared" si="8"/>
        <v>0.32890444980668415</v>
      </c>
      <c r="S22">
        <f t="shared" si="9"/>
        <v>0.20796358639280466</v>
      </c>
      <c r="T22">
        <f t="shared" si="10"/>
        <v>330.44917765193077</v>
      </c>
      <c r="U22">
        <f t="shared" si="11"/>
        <v>27.432467153446936</v>
      </c>
      <c r="V22">
        <f t="shared" si="12"/>
        <v>27.028700000000001</v>
      </c>
      <c r="W22">
        <f t="shared" si="13"/>
        <v>3.5851972436967876</v>
      </c>
      <c r="X22">
        <f t="shared" si="14"/>
        <v>55.054452052056092</v>
      </c>
      <c r="Y22">
        <f t="shared" si="15"/>
        <v>1.9463937103759599</v>
      </c>
      <c r="Z22">
        <f t="shared" si="16"/>
        <v>3.5353974798179264</v>
      </c>
      <c r="AA22">
        <f t="shared" si="17"/>
        <v>1.6388035333208277</v>
      </c>
      <c r="AB22">
        <f t="shared" si="18"/>
        <v>-245.13338349655371</v>
      </c>
      <c r="AC22">
        <f t="shared" si="19"/>
        <v>-28.876148571745745</v>
      </c>
      <c r="AD22">
        <f t="shared" si="20"/>
        <v>-2.7665926181383282</v>
      </c>
      <c r="AE22">
        <f t="shared" si="21"/>
        <v>53.673052965493014</v>
      </c>
      <c r="AF22">
        <v>-4.1196909393842698E-2</v>
      </c>
      <c r="AG22">
        <v>4.6247139842070198E-2</v>
      </c>
      <c r="AH22">
        <v>3.4560947577004399</v>
      </c>
      <c r="AI22">
        <v>0</v>
      </c>
      <c r="AJ22">
        <v>0</v>
      </c>
      <c r="AK22">
        <f t="shared" si="22"/>
        <v>1</v>
      </c>
      <c r="AL22">
        <f t="shared" si="23"/>
        <v>0</v>
      </c>
      <c r="AM22">
        <f t="shared" si="24"/>
        <v>52575.407270199968</v>
      </c>
      <c r="AN22" t="s">
        <v>347</v>
      </c>
      <c r="AO22">
        <v>0</v>
      </c>
      <c r="AP22">
        <v>0</v>
      </c>
      <c r="AQ22">
        <f t="shared" si="25"/>
        <v>0</v>
      </c>
      <c r="AR22" t="e">
        <f t="shared" si="26"/>
        <v>#DIV/0!</v>
      </c>
      <c r="AS22">
        <v>0</v>
      </c>
      <c r="AT22" t="s">
        <v>347</v>
      </c>
      <c r="AU22">
        <v>0</v>
      </c>
      <c r="AV22">
        <v>0</v>
      </c>
      <c r="AW22" t="e">
        <f t="shared" si="27"/>
        <v>#DIV/0!</v>
      </c>
      <c r="AX22">
        <v>0.5</v>
      </c>
      <c r="AY22">
        <f t="shared" si="28"/>
        <v>1686.086999580991</v>
      </c>
      <c r="AZ22">
        <f t="shared" si="29"/>
        <v>30.488457007046218</v>
      </c>
      <c r="BA22" t="e">
        <f t="shared" si="30"/>
        <v>#DIV/0!</v>
      </c>
      <c r="BB22" t="e">
        <f t="shared" si="31"/>
        <v>#DIV/0!</v>
      </c>
      <c r="BC22">
        <f t="shared" si="32"/>
        <v>1.808237476157689E-2</v>
      </c>
      <c r="BD22" t="e">
        <f t="shared" si="33"/>
        <v>#DIV/0!</v>
      </c>
      <c r="BE22" t="s">
        <v>347</v>
      </c>
      <c r="BF22">
        <v>0</v>
      </c>
      <c r="BG22">
        <f t="shared" si="34"/>
        <v>0</v>
      </c>
      <c r="BH22" t="e">
        <f t="shared" si="35"/>
        <v>#DIV/0!</v>
      </c>
      <c r="BI22" t="e">
        <f t="shared" si="36"/>
        <v>#DIV/0!</v>
      </c>
      <c r="BJ22" t="e">
        <f t="shared" si="37"/>
        <v>#DIV/0!</v>
      </c>
      <c r="BK22" t="e">
        <f t="shared" si="38"/>
        <v>#DIV/0!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f t="shared" si="39"/>
        <v>2000.12</v>
      </c>
      <c r="CE22">
        <f t="shared" si="40"/>
        <v>1686.086999580991</v>
      </c>
      <c r="CF22">
        <f t="shared" si="41"/>
        <v>0.8429929202152826</v>
      </c>
      <c r="CG22">
        <f t="shared" si="42"/>
        <v>0.19598584043056533</v>
      </c>
      <c r="CH22">
        <v>6</v>
      </c>
      <c r="CI22">
        <v>0.5</v>
      </c>
      <c r="CJ22" t="s">
        <v>348</v>
      </c>
      <c r="CK22">
        <v>1566767502.5</v>
      </c>
      <c r="CL22">
        <v>460.48200000000003</v>
      </c>
      <c r="CM22">
        <v>500.142</v>
      </c>
      <c r="CN22">
        <v>19.515699999999999</v>
      </c>
      <c r="CO22">
        <v>12.975199999999999</v>
      </c>
      <c r="CP22">
        <v>499.971</v>
      </c>
      <c r="CQ22">
        <v>99.634799999999998</v>
      </c>
      <c r="CR22">
        <v>9.9962800000000004E-2</v>
      </c>
      <c r="CS22">
        <v>26.790700000000001</v>
      </c>
      <c r="CT22">
        <v>27.028700000000001</v>
      </c>
      <c r="CU22">
        <v>999.9</v>
      </c>
      <c r="CV22">
        <v>0</v>
      </c>
      <c r="CW22">
        <v>0</v>
      </c>
      <c r="CX22">
        <v>9971.25</v>
      </c>
      <c r="CY22">
        <v>0</v>
      </c>
      <c r="CZ22">
        <v>1073.25</v>
      </c>
      <c r="DA22">
        <v>-39.659999999999997</v>
      </c>
      <c r="DB22">
        <v>469.64699999999999</v>
      </c>
      <c r="DC22">
        <v>506.71699999999998</v>
      </c>
      <c r="DD22">
        <v>6.5405300000000004</v>
      </c>
      <c r="DE22">
        <v>434.29899999999998</v>
      </c>
      <c r="DF22">
        <v>500.142</v>
      </c>
      <c r="DG22">
        <v>19.496700000000001</v>
      </c>
      <c r="DH22">
        <v>12.975199999999999</v>
      </c>
      <c r="DI22">
        <v>1.9444399999999999</v>
      </c>
      <c r="DJ22">
        <v>1.29278</v>
      </c>
      <c r="DK22">
        <v>16.998999999999999</v>
      </c>
      <c r="DL22">
        <v>10.7151</v>
      </c>
      <c r="DM22">
        <v>2000.12</v>
      </c>
      <c r="DN22">
        <v>0.89998400000000001</v>
      </c>
      <c r="DO22">
        <v>0.10001599999999999</v>
      </c>
      <c r="DP22">
        <v>0</v>
      </c>
      <c r="DQ22">
        <v>708.072</v>
      </c>
      <c r="DR22">
        <v>5.00014</v>
      </c>
      <c r="DS22">
        <v>16810</v>
      </c>
      <c r="DT22">
        <v>16923.7</v>
      </c>
      <c r="DU22">
        <v>45.125</v>
      </c>
      <c r="DV22">
        <v>45.311999999999998</v>
      </c>
      <c r="DW22">
        <v>45.5</v>
      </c>
      <c r="DX22">
        <v>44.311999999999998</v>
      </c>
      <c r="DY22">
        <v>46.811999999999998</v>
      </c>
      <c r="DZ22">
        <v>1795.58</v>
      </c>
      <c r="EA22">
        <v>199.54</v>
      </c>
      <c r="EB22">
        <v>0</v>
      </c>
      <c r="EC22">
        <v>1566767469.8</v>
      </c>
      <c r="ED22">
        <v>707.94465384615398</v>
      </c>
      <c r="EE22">
        <v>1.03155556820877</v>
      </c>
      <c r="EF22">
        <v>341.79829479403497</v>
      </c>
      <c r="EG22">
        <v>16862.6538461538</v>
      </c>
      <c r="EH22">
        <v>15</v>
      </c>
      <c r="EI22">
        <v>1566767462</v>
      </c>
      <c r="EJ22" t="s">
        <v>372</v>
      </c>
      <c r="EK22">
        <v>133</v>
      </c>
      <c r="EL22">
        <v>26.183</v>
      </c>
      <c r="EM22">
        <v>1.9E-2</v>
      </c>
      <c r="EN22">
        <v>500</v>
      </c>
      <c r="EO22">
        <v>13</v>
      </c>
      <c r="EP22">
        <v>0.1</v>
      </c>
      <c r="EQ22">
        <v>0.01</v>
      </c>
      <c r="ER22">
        <v>30.2721525513331</v>
      </c>
      <c r="ES22">
        <v>-0.25504143937387103</v>
      </c>
      <c r="ET22">
        <v>0.176468860463808</v>
      </c>
      <c r="EU22">
        <v>1</v>
      </c>
      <c r="EV22">
        <v>0.36689217115043998</v>
      </c>
      <c r="EW22">
        <v>-8.5180625774027192E-3</v>
      </c>
      <c r="EX22">
        <v>8.0893631800899399E-3</v>
      </c>
      <c r="EY22">
        <v>1</v>
      </c>
      <c r="EZ22">
        <v>2</v>
      </c>
      <c r="FA22">
        <v>2</v>
      </c>
      <c r="FB22" t="s">
        <v>349</v>
      </c>
      <c r="FC22">
        <v>2.9136799999999998</v>
      </c>
      <c r="FD22">
        <v>2.72444</v>
      </c>
      <c r="FE22">
        <v>9.8149899999999998E-2</v>
      </c>
      <c r="FF22">
        <v>0.107942</v>
      </c>
      <c r="FG22">
        <v>9.82991E-2</v>
      </c>
      <c r="FH22">
        <v>7.2077000000000002E-2</v>
      </c>
      <c r="FI22">
        <v>23705.8</v>
      </c>
      <c r="FJ22">
        <v>21572.799999999999</v>
      </c>
      <c r="FK22">
        <v>24271.7</v>
      </c>
      <c r="FL22">
        <v>22845</v>
      </c>
      <c r="FM22">
        <v>30762.7</v>
      </c>
      <c r="FN22">
        <v>29627.9</v>
      </c>
      <c r="FO22">
        <v>35155.9</v>
      </c>
      <c r="FP22">
        <v>32962.9</v>
      </c>
      <c r="FQ22">
        <v>1.9948999999999999</v>
      </c>
      <c r="FR22">
        <v>1.8223199999999999</v>
      </c>
      <c r="FS22">
        <v>7.94604E-2</v>
      </c>
      <c r="FT22">
        <v>0</v>
      </c>
      <c r="FU22">
        <v>25.728000000000002</v>
      </c>
      <c r="FV22">
        <v>999.9</v>
      </c>
      <c r="FW22">
        <v>40.453000000000003</v>
      </c>
      <c r="FX22">
        <v>34.865000000000002</v>
      </c>
      <c r="FY22">
        <v>22.760400000000001</v>
      </c>
      <c r="FZ22">
        <v>60.898499999999999</v>
      </c>
      <c r="GA22">
        <v>26.3582</v>
      </c>
      <c r="GB22">
        <v>1</v>
      </c>
      <c r="GC22">
        <v>0.239756</v>
      </c>
      <c r="GD22">
        <v>2.3264</v>
      </c>
      <c r="GE22">
        <v>20.175899999999999</v>
      </c>
      <c r="GF22">
        <v>5.2515799999999997</v>
      </c>
      <c r="GG22">
        <v>12.0519</v>
      </c>
      <c r="GH22">
        <v>4.9813499999999999</v>
      </c>
      <c r="GI22">
        <v>3.3004500000000001</v>
      </c>
      <c r="GJ22">
        <v>427.3</v>
      </c>
      <c r="GK22">
        <v>9999</v>
      </c>
      <c r="GL22">
        <v>9999</v>
      </c>
      <c r="GM22">
        <v>9999</v>
      </c>
      <c r="GN22">
        <v>1.8792899999999999</v>
      </c>
      <c r="GO22">
        <v>1.8772899999999999</v>
      </c>
      <c r="GP22">
        <v>1.8748499999999999</v>
      </c>
      <c r="GQ22">
        <v>1.8751500000000001</v>
      </c>
      <c r="GR22">
        <v>1.8754900000000001</v>
      </c>
      <c r="GS22">
        <v>1.87425</v>
      </c>
      <c r="GT22">
        <v>1.8712200000000001</v>
      </c>
      <c r="GU22">
        <v>1.87561</v>
      </c>
      <c r="GV22" t="s">
        <v>350</v>
      </c>
      <c r="GW22" t="s">
        <v>19</v>
      </c>
      <c r="GX22" t="s">
        <v>19</v>
      </c>
      <c r="GY22" t="s">
        <v>19</v>
      </c>
      <c r="GZ22" t="s">
        <v>351</v>
      </c>
      <c r="HA22" t="s">
        <v>352</v>
      </c>
      <c r="HB22" t="s">
        <v>353</v>
      </c>
      <c r="HC22" t="s">
        <v>353</v>
      </c>
      <c r="HD22" t="s">
        <v>353</v>
      </c>
      <c r="HE22" t="s">
        <v>353</v>
      </c>
      <c r="HF22">
        <v>0</v>
      </c>
      <c r="HG22">
        <v>100</v>
      </c>
      <c r="HH22">
        <v>100</v>
      </c>
      <c r="HI22">
        <v>26.183</v>
      </c>
      <c r="HJ22">
        <v>1.9E-2</v>
      </c>
      <c r="HK22">
        <v>2</v>
      </c>
      <c r="HL22">
        <v>509.74299999999999</v>
      </c>
      <c r="HM22">
        <v>462.791</v>
      </c>
      <c r="HN22">
        <v>22.7349</v>
      </c>
      <c r="HO22">
        <v>30.173200000000001</v>
      </c>
      <c r="HP22">
        <v>30</v>
      </c>
      <c r="HQ22">
        <v>30.260400000000001</v>
      </c>
      <c r="HR22">
        <v>30.253299999999999</v>
      </c>
      <c r="HS22">
        <v>23.9617</v>
      </c>
      <c r="HT22">
        <v>51.077300000000001</v>
      </c>
      <c r="HU22">
        <v>0</v>
      </c>
      <c r="HV22">
        <v>22.735199999999999</v>
      </c>
      <c r="HW22">
        <v>500</v>
      </c>
      <c r="HX22">
        <v>13.016</v>
      </c>
      <c r="HY22">
        <v>100.911</v>
      </c>
      <c r="HZ22">
        <v>101.316</v>
      </c>
    </row>
    <row r="23" spans="1:234" x14ac:dyDescent="0.25">
      <c r="A23">
        <v>9</v>
      </c>
      <c r="B23">
        <v>1566767579.5</v>
      </c>
      <c r="C23">
        <v>989.40000009536698</v>
      </c>
      <c r="D23" t="s">
        <v>373</v>
      </c>
      <c r="E23" t="s">
        <v>374</v>
      </c>
      <c r="F23" t="s">
        <v>344</v>
      </c>
      <c r="G23" t="s">
        <v>345</v>
      </c>
      <c r="H23" t="s">
        <v>346</v>
      </c>
      <c r="I23">
        <v>1566767579.5</v>
      </c>
      <c r="J23">
        <f t="shared" si="0"/>
        <v>5.1273491321004701E-3</v>
      </c>
      <c r="K23">
        <f t="shared" si="1"/>
        <v>31.239035764940976</v>
      </c>
      <c r="L23">
        <f t="shared" si="2"/>
        <v>559.09799999999996</v>
      </c>
      <c r="M23">
        <f t="shared" si="3"/>
        <v>381.26690653247516</v>
      </c>
      <c r="N23">
        <f t="shared" si="4"/>
        <v>38.026086135887702</v>
      </c>
      <c r="O23">
        <f t="shared" si="5"/>
        <v>55.762271369837997</v>
      </c>
      <c r="P23">
        <f t="shared" si="6"/>
        <v>0.32333037945095072</v>
      </c>
      <c r="Q23">
        <f t="shared" si="7"/>
        <v>2.2517559608634734</v>
      </c>
      <c r="R23">
        <f t="shared" si="8"/>
        <v>0.29957585525068375</v>
      </c>
      <c r="S23">
        <f t="shared" si="9"/>
        <v>0.18922351936597381</v>
      </c>
      <c r="T23">
        <f t="shared" si="10"/>
        <v>330.4245777947466</v>
      </c>
      <c r="U23">
        <f t="shared" si="11"/>
        <v>27.517871111475923</v>
      </c>
      <c r="V23">
        <f t="shared" si="12"/>
        <v>27.055700000000002</v>
      </c>
      <c r="W23">
        <f t="shared" si="13"/>
        <v>3.5908852835812097</v>
      </c>
      <c r="X23">
        <f t="shared" si="14"/>
        <v>54.806272185582557</v>
      </c>
      <c r="Y23">
        <f t="shared" si="15"/>
        <v>1.9311208892613001</v>
      </c>
      <c r="Z23">
        <f t="shared" si="16"/>
        <v>3.5235399384986894</v>
      </c>
      <c r="AA23">
        <f t="shared" si="17"/>
        <v>1.6597643943199096</v>
      </c>
      <c r="AB23">
        <f t="shared" si="18"/>
        <v>-226.11609672563074</v>
      </c>
      <c r="AC23">
        <f t="shared" si="19"/>
        <v>-39.101866557323561</v>
      </c>
      <c r="AD23">
        <f t="shared" si="20"/>
        <v>-3.7436363523083229</v>
      </c>
      <c r="AE23">
        <f t="shared" si="21"/>
        <v>61.462978159483967</v>
      </c>
      <c r="AF23">
        <v>-4.1231037012567202E-2</v>
      </c>
      <c r="AG23">
        <v>4.6285451083832099E-2</v>
      </c>
      <c r="AH23">
        <v>3.4583605868128999</v>
      </c>
      <c r="AI23">
        <v>0</v>
      </c>
      <c r="AJ23">
        <v>0</v>
      </c>
      <c r="AK23">
        <f t="shared" si="22"/>
        <v>1</v>
      </c>
      <c r="AL23">
        <f t="shared" si="23"/>
        <v>0</v>
      </c>
      <c r="AM23">
        <f t="shared" si="24"/>
        <v>52627.257305579718</v>
      </c>
      <c r="AN23" t="s">
        <v>347</v>
      </c>
      <c r="AO23">
        <v>0</v>
      </c>
      <c r="AP23">
        <v>0</v>
      </c>
      <c r="AQ23">
        <f t="shared" si="25"/>
        <v>0</v>
      </c>
      <c r="AR23" t="e">
        <f t="shared" si="26"/>
        <v>#DIV/0!</v>
      </c>
      <c r="AS23">
        <v>0</v>
      </c>
      <c r="AT23" t="s">
        <v>347</v>
      </c>
      <c r="AU23">
        <v>0</v>
      </c>
      <c r="AV23">
        <v>0</v>
      </c>
      <c r="AW23" t="e">
        <f t="shared" si="27"/>
        <v>#DIV/0!</v>
      </c>
      <c r="AX23">
        <v>0.5</v>
      </c>
      <c r="AY23">
        <f t="shared" si="28"/>
        <v>1685.9681995810458</v>
      </c>
      <c r="AZ23">
        <f t="shared" si="29"/>
        <v>31.239035764940976</v>
      </c>
      <c r="BA23" t="e">
        <f t="shared" si="30"/>
        <v>#DIV/0!</v>
      </c>
      <c r="BB23" t="e">
        <f t="shared" si="31"/>
        <v>#DIV/0!</v>
      </c>
      <c r="BC23">
        <f t="shared" si="32"/>
        <v>1.8528840444738941E-2</v>
      </c>
      <c r="BD23" t="e">
        <f t="shared" si="33"/>
        <v>#DIV/0!</v>
      </c>
      <c r="BE23" t="s">
        <v>347</v>
      </c>
      <c r="BF23">
        <v>0</v>
      </c>
      <c r="BG23">
        <f t="shared" si="34"/>
        <v>0</v>
      </c>
      <c r="BH23" t="e">
        <f t="shared" si="35"/>
        <v>#DIV/0!</v>
      </c>
      <c r="BI23" t="e">
        <f t="shared" si="36"/>
        <v>#DIV/0!</v>
      </c>
      <c r="BJ23" t="e">
        <f t="shared" si="37"/>
        <v>#DIV/0!</v>
      </c>
      <c r="BK23" t="e">
        <f t="shared" si="38"/>
        <v>#DIV/0!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f t="shared" si="39"/>
        <v>1999.98</v>
      </c>
      <c r="CE23">
        <f t="shared" si="40"/>
        <v>1685.9681995810458</v>
      </c>
      <c r="CF23">
        <f t="shared" si="41"/>
        <v>0.84299252971582006</v>
      </c>
      <c r="CG23">
        <f t="shared" si="42"/>
        <v>0.19598505943164016</v>
      </c>
      <c r="CH23">
        <v>6</v>
      </c>
      <c r="CI23">
        <v>0.5</v>
      </c>
      <c r="CJ23" t="s">
        <v>348</v>
      </c>
      <c r="CK23">
        <v>1566767579.5</v>
      </c>
      <c r="CL23">
        <v>559.09799999999996</v>
      </c>
      <c r="CM23">
        <v>600.02700000000004</v>
      </c>
      <c r="CN23">
        <v>19.362300000000001</v>
      </c>
      <c r="CO23">
        <v>13.3283</v>
      </c>
      <c r="CP23">
        <v>499.97399999999999</v>
      </c>
      <c r="CQ23">
        <v>99.636099999999999</v>
      </c>
      <c r="CR23">
        <v>0.10003099999999999</v>
      </c>
      <c r="CS23">
        <v>26.733599999999999</v>
      </c>
      <c r="CT23">
        <v>27.055700000000002</v>
      </c>
      <c r="CU23">
        <v>999.9</v>
      </c>
      <c r="CV23">
        <v>0</v>
      </c>
      <c r="CW23">
        <v>0</v>
      </c>
      <c r="CX23">
        <v>9979.3799999999992</v>
      </c>
      <c r="CY23">
        <v>0</v>
      </c>
      <c r="CZ23">
        <v>1215.76</v>
      </c>
      <c r="DA23">
        <v>-42.953200000000002</v>
      </c>
      <c r="DB23">
        <v>568.072</v>
      </c>
      <c r="DC23">
        <v>608.13300000000004</v>
      </c>
      <c r="DD23">
        <v>6.0320400000000003</v>
      </c>
      <c r="DE23">
        <v>530.89099999999996</v>
      </c>
      <c r="DF23">
        <v>600.02700000000004</v>
      </c>
      <c r="DG23">
        <v>19.3413</v>
      </c>
      <c r="DH23">
        <v>13.3283</v>
      </c>
      <c r="DI23">
        <v>1.9289799999999999</v>
      </c>
      <c r="DJ23">
        <v>1.3279799999999999</v>
      </c>
      <c r="DK23">
        <v>16.873200000000001</v>
      </c>
      <c r="DL23">
        <v>11.119300000000001</v>
      </c>
      <c r="DM23">
        <v>1999.98</v>
      </c>
      <c r="DN23">
        <v>0.89999799999999996</v>
      </c>
      <c r="DO23">
        <v>0.10000199999999999</v>
      </c>
      <c r="DP23">
        <v>0</v>
      </c>
      <c r="DQ23">
        <v>708.60400000000004</v>
      </c>
      <c r="DR23">
        <v>5.00014</v>
      </c>
      <c r="DS23">
        <v>16927.900000000001</v>
      </c>
      <c r="DT23">
        <v>16922.599999999999</v>
      </c>
      <c r="DU23">
        <v>45.125</v>
      </c>
      <c r="DV23">
        <v>45.25</v>
      </c>
      <c r="DW23">
        <v>45.436999999999998</v>
      </c>
      <c r="DX23">
        <v>44.5</v>
      </c>
      <c r="DY23">
        <v>46.686999999999998</v>
      </c>
      <c r="DZ23">
        <v>1795.48</v>
      </c>
      <c r="EA23">
        <v>199.5</v>
      </c>
      <c r="EB23">
        <v>0</v>
      </c>
      <c r="EC23">
        <v>1566767547.2</v>
      </c>
      <c r="ED23">
        <v>708.70238461538497</v>
      </c>
      <c r="EE23">
        <v>0.24533333105189301</v>
      </c>
      <c r="EF23">
        <v>-520.66666748388798</v>
      </c>
      <c r="EG23">
        <v>16896.8269230769</v>
      </c>
      <c r="EH23">
        <v>15</v>
      </c>
      <c r="EI23">
        <v>1566767610.5</v>
      </c>
      <c r="EJ23" t="s">
        <v>375</v>
      </c>
      <c r="EK23">
        <v>134</v>
      </c>
      <c r="EL23">
        <v>28.207000000000001</v>
      </c>
      <c r="EM23">
        <v>2.1000000000000001E-2</v>
      </c>
      <c r="EN23">
        <v>600</v>
      </c>
      <c r="EO23">
        <v>13</v>
      </c>
      <c r="EP23">
        <v>0.04</v>
      </c>
      <c r="EQ23">
        <v>0.02</v>
      </c>
      <c r="ER23">
        <v>33.016252749890697</v>
      </c>
      <c r="ES23">
        <v>-0.27191686339816101</v>
      </c>
      <c r="ET23">
        <v>0.119467711945537</v>
      </c>
      <c r="EU23">
        <v>1</v>
      </c>
      <c r="EV23">
        <v>0.33159428439725702</v>
      </c>
      <c r="EW23">
        <v>-2.4279055417697301E-2</v>
      </c>
      <c r="EX23">
        <v>3.4850764208373499E-3</v>
      </c>
      <c r="EY23">
        <v>1</v>
      </c>
      <c r="EZ23">
        <v>2</v>
      </c>
      <c r="FA23">
        <v>2</v>
      </c>
      <c r="FB23" t="s">
        <v>349</v>
      </c>
      <c r="FC23">
        <v>2.91371</v>
      </c>
      <c r="FD23">
        <v>2.7245699999999999</v>
      </c>
      <c r="FE23">
        <v>0.11380800000000001</v>
      </c>
      <c r="FF23">
        <v>0.122975</v>
      </c>
      <c r="FG23">
        <v>9.7747500000000001E-2</v>
      </c>
      <c r="FH23">
        <v>7.3538800000000001E-2</v>
      </c>
      <c r="FI23">
        <v>23296.1</v>
      </c>
      <c r="FJ23">
        <v>21210.6</v>
      </c>
      <c r="FK23">
        <v>24273.5</v>
      </c>
      <c r="FL23">
        <v>22846.400000000001</v>
      </c>
      <c r="FM23">
        <v>30784.2</v>
      </c>
      <c r="FN23">
        <v>29582.799999999999</v>
      </c>
      <c r="FO23">
        <v>35158.9</v>
      </c>
      <c r="FP23">
        <v>32964.699999999997</v>
      </c>
      <c r="FQ23">
        <v>1.99533</v>
      </c>
      <c r="FR23">
        <v>1.8239700000000001</v>
      </c>
      <c r="FS23">
        <v>8.4601300000000004E-2</v>
      </c>
      <c r="FT23">
        <v>0</v>
      </c>
      <c r="FU23">
        <v>25.6707</v>
      </c>
      <c r="FV23">
        <v>999.9</v>
      </c>
      <c r="FW23">
        <v>40.305999999999997</v>
      </c>
      <c r="FX23">
        <v>34.854999999999997</v>
      </c>
      <c r="FY23">
        <v>22.666899999999998</v>
      </c>
      <c r="FZ23">
        <v>60.848500000000001</v>
      </c>
      <c r="GA23">
        <v>26.5184</v>
      </c>
      <c r="GB23">
        <v>1</v>
      </c>
      <c r="GC23">
        <v>0.23683199999999999</v>
      </c>
      <c r="GD23">
        <v>2.4801500000000001</v>
      </c>
      <c r="GE23">
        <v>20.1737</v>
      </c>
      <c r="GF23">
        <v>5.2529300000000001</v>
      </c>
      <c r="GG23">
        <v>12.0519</v>
      </c>
      <c r="GH23">
        <v>4.9813499999999999</v>
      </c>
      <c r="GI23">
        <v>3.3001800000000001</v>
      </c>
      <c r="GJ23">
        <v>427.4</v>
      </c>
      <c r="GK23">
        <v>9999</v>
      </c>
      <c r="GL23">
        <v>9999</v>
      </c>
      <c r="GM23">
        <v>9999</v>
      </c>
      <c r="GN23">
        <v>1.8792899999999999</v>
      </c>
      <c r="GO23">
        <v>1.8772899999999999</v>
      </c>
      <c r="GP23">
        <v>1.8748499999999999</v>
      </c>
      <c r="GQ23">
        <v>1.8751500000000001</v>
      </c>
      <c r="GR23">
        <v>1.87548</v>
      </c>
      <c r="GS23">
        <v>1.8742700000000001</v>
      </c>
      <c r="GT23">
        <v>1.8712200000000001</v>
      </c>
      <c r="GU23">
        <v>1.8756200000000001</v>
      </c>
      <c r="GV23" t="s">
        <v>350</v>
      </c>
      <c r="GW23" t="s">
        <v>19</v>
      </c>
      <c r="GX23" t="s">
        <v>19</v>
      </c>
      <c r="GY23" t="s">
        <v>19</v>
      </c>
      <c r="GZ23" t="s">
        <v>351</v>
      </c>
      <c r="HA23" t="s">
        <v>352</v>
      </c>
      <c r="HB23" t="s">
        <v>353</v>
      </c>
      <c r="HC23" t="s">
        <v>353</v>
      </c>
      <c r="HD23" t="s">
        <v>353</v>
      </c>
      <c r="HE23" t="s">
        <v>353</v>
      </c>
      <c r="HF23">
        <v>0</v>
      </c>
      <c r="HG23">
        <v>100</v>
      </c>
      <c r="HH23">
        <v>100</v>
      </c>
      <c r="HI23">
        <v>28.207000000000001</v>
      </c>
      <c r="HJ23">
        <v>2.1000000000000001E-2</v>
      </c>
      <c r="HK23">
        <v>2</v>
      </c>
      <c r="HL23">
        <v>509.65800000000002</v>
      </c>
      <c r="HM23">
        <v>463.59100000000001</v>
      </c>
      <c r="HN23">
        <v>22.572900000000001</v>
      </c>
      <c r="HO23">
        <v>30.126899999999999</v>
      </c>
      <c r="HP23">
        <v>30.0001</v>
      </c>
      <c r="HQ23">
        <v>30.217300000000002</v>
      </c>
      <c r="HR23">
        <v>30.213899999999999</v>
      </c>
      <c r="HS23">
        <v>27.812000000000001</v>
      </c>
      <c r="HT23">
        <v>47.951799999999999</v>
      </c>
      <c r="HU23">
        <v>0</v>
      </c>
      <c r="HV23">
        <v>22.522099999999998</v>
      </c>
      <c r="HW23">
        <v>600</v>
      </c>
      <c r="HX23">
        <v>13.4671</v>
      </c>
      <c r="HY23">
        <v>100.919</v>
      </c>
      <c r="HZ23">
        <v>101.321</v>
      </c>
    </row>
    <row r="24" spans="1:234" x14ac:dyDescent="0.25">
      <c r="A24">
        <v>10</v>
      </c>
      <c r="B24">
        <v>1566767725.5</v>
      </c>
      <c r="C24">
        <v>1135.4000000953699</v>
      </c>
      <c r="D24" t="s">
        <v>376</v>
      </c>
      <c r="E24" t="s">
        <v>377</v>
      </c>
      <c r="F24" t="s">
        <v>344</v>
      </c>
      <c r="G24" t="s">
        <v>345</v>
      </c>
      <c r="H24" t="s">
        <v>346</v>
      </c>
      <c r="I24">
        <v>1566767725.5</v>
      </c>
      <c r="J24">
        <f t="shared" si="0"/>
        <v>4.3430438284810125E-3</v>
      </c>
      <c r="K24">
        <f t="shared" si="1"/>
        <v>31.461933463050457</v>
      </c>
      <c r="L24">
        <f t="shared" si="2"/>
        <v>658.779</v>
      </c>
      <c r="M24">
        <f t="shared" si="3"/>
        <v>442.9612920279003</v>
      </c>
      <c r="N24">
        <f t="shared" si="4"/>
        <v>44.176308173296484</v>
      </c>
      <c r="O24">
        <f t="shared" si="5"/>
        <v>65.699700280499997</v>
      </c>
      <c r="P24">
        <f t="shared" si="6"/>
        <v>0.26495742544975059</v>
      </c>
      <c r="Q24">
        <f t="shared" si="7"/>
        <v>2.254335347825084</v>
      </c>
      <c r="R24">
        <f t="shared" si="8"/>
        <v>0.24879294414407929</v>
      </c>
      <c r="S24">
        <f t="shared" si="9"/>
        <v>0.15686565745275807</v>
      </c>
      <c r="T24">
        <f t="shared" si="10"/>
        <v>330.44429223653736</v>
      </c>
      <c r="U24">
        <f t="shared" si="11"/>
        <v>27.472863340006025</v>
      </c>
      <c r="V24">
        <f t="shared" si="12"/>
        <v>27.061900000000001</v>
      </c>
      <c r="W24">
        <f t="shared" si="13"/>
        <v>3.5921925376249262</v>
      </c>
      <c r="X24">
        <f t="shared" si="14"/>
        <v>54.875680553056924</v>
      </c>
      <c r="Y24">
        <f t="shared" si="15"/>
        <v>1.8991987332500002</v>
      </c>
      <c r="Z24">
        <f t="shared" si="16"/>
        <v>3.4609114895873536</v>
      </c>
      <c r="AA24">
        <f t="shared" si="17"/>
        <v>1.692993804374926</v>
      </c>
      <c r="AB24">
        <f t="shared" si="18"/>
        <v>-191.52823283601265</v>
      </c>
      <c r="AC24">
        <f t="shared" si="19"/>
        <v>-76.895654644960175</v>
      </c>
      <c r="AD24">
        <f t="shared" si="20"/>
        <v>-7.3426563403472906</v>
      </c>
      <c r="AE24">
        <f t="shared" si="21"/>
        <v>54.677748415217266</v>
      </c>
      <c r="AF24">
        <v>-4.1300562986080203E-2</v>
      </c>
      <c r="AG24">
        <v>4.6363500079910198E-2</v>
      </c>
      <c r="AH24">
        <v>3.46297461484451</v>
      </c>
      <c r="AI24">
        <v>0</v>
      </c>
      <c r="AJ24">
        <v>0</v>
      </c>
      <c r="AK24">
        <f t="shared" si="22"/>
        <v>1</v>
      </c>
      <c r="AL24">
        <f t="shared" si="23"/>
        <v>0</v>
      </c>
      <c r="AM24">
        <f t="shared" si="24"/>
        <v>52765.838963248279</v>
      </c>
      <c r="AN24" t="s">
        <v>347</v>
      </c>
      <c r="AO24">
        <v>0</v>
      </c>
      <c r="AP24">
        <v>0</v>
      </c>
      <c r="AQ24">
        <f t="shared" si="25"/>
        <v>0</v>
      </c>
      <c r="AR24" t="e">
        <f t="shared" si="26"/>
        <v>#DIV/0!</v>
      </c>
      <c r="AS24">
        <v>0</v>
      </c>
      <c r="AT24" t="s">
        <v>347</v>
      </c>
      <c r="AU24">
        <v>0</v>
      </c>
      <c r="AV24">
        <v>0</v>
      </c>
      <c r="AW24" t="e">
        <f t="shared" si="27"/>
        <v>#DIV/0!</v>
      </c>
      <c r="AX24">
        <v>0.5</v>
      </c>
      <c r="AY24">
        <f t="shared" si="28"/>
        <v>1686.0692995810498</v>
      </c>
      <c r="AZ24">
        <f t="shared" si="29"/>
        <v>31.461933463050457</v>
      </c>
      <c r="BA24" t="e">
        <f t="shared" si="30"/>
        <v>#DIV/0!</v>
      </c>
      <c r="BB24" t="e">
        <f t="shared" si="31"/>
        <v>#DIV/0!</v>
      </c>
      <c r="BC24">
        <f t="shared" si="32"/>
        <v>1.8659929025970662E-2</v>
      </c>
      <c r="BD24" t="e">
        <f t="shared" si="33"/>
        <v>#DIV/0!</v>
      </c>
      <c r="BE24" t="s">
        <v>347</v>
      </c>
      <c r="BF24">
        <v>0</v>
      </c>
      <c r="BG24">
        <f t="shared" si="34"/>
        <v>0</v>
      </c>
      <c r="BH24" t="e">
        <f t="shared" si="35"/>
        <v>#DIV/0!</v>
      </c>
      <c r="BI24" t="e">
        <f t="shared" si="36"/>
        <v>#DIV/0!</v>
      </c>
      <c r="BJ24" t="e">
        <f t="shared" si="37"/>
        <v>#DIV/0!</v>
      </c>
      <c r="BK24" t="e">
        <f t="shared" si="38"/>
        <v>#DIV/0!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f t="shared" si="39"/>
        <v>2000.1</v>
      </c>
      <c r="CE24">
        <f t="shared" si="40"/>
        <v>1686.0692995810498</v>
      </c>
      <c r="CF24">
        <f t="shared" si="41"/>
        <v>0.84299250016551663</v>
      </c>
      <c r="CG24">
        <f t="shared" si="42"/>
        <v>0.19598500033103344</v>
      </c>
      <c r="CH24">
        <v>6</v>
      </c>
      <c r="CI24">
        <v>0.5</v>
      </c>
      <c r="CJ24" t="s">
        <v>348</v>
      </c>
      <c r="CK24">
        <v>1566767725.5</v>
      </c>
      <c r="CL24">
        <v>658.779</v>
      </c>
      <c r="CM24">
        <v>699.96500000000003</v>
      </c>
      <c r="CN24">
        <v>19.043500000000002</v>
      </c>
      <c r="CO24">
        <v>13.9313</v>
      </c>
      <c r="CP24">
        <v>500.02</v>
      </c>
      <c r="CQ24">
        <v>99.629400000000004</v>
      </c>
      <c r="CR24">
        <v>0.10009999999999999</v>
      </c>
      <c r="CS24">
        <v>26.429200000000002</v>
      </c>
      <c r="CT24">
        <v>27.061900000000001</v>
      </c>
      <c r="CU24">
        <v>999.9</v>
      </c>
      <c r="CV24">
        <v>0</v>
      </c>
      <c r="CW24">
        <v>0</v>
      </c>
      <c r="CX24">
        <v>9996.8799999999992</v>
      </c>
      <c r="CY24">
        <v>0</v>
      </c>
      <c r="CZ24">
        <v>1243</v>
      </c>
      <c r="DA24">
        <v>-41.186900000000001</v>
      </c>
      <c r="DB24">
        <v>671.56799999999998</v>
      </c>
      <c r="DC24">
        <v>709.85500000000002</v>
      </c>
      <c r="DD24">
        <v>5.11219</v>
      </c>
      <c r="DE24">
        <v>628.64700000000005</v>
      </c>
      <c r="DF24">
        <v>699.96500000000003</v>
      </c>
      <c r="DG24">
        <v>19.015499999999999</v>
      </c>
      <c r="DH24">
        <v>13.9313</v>
      </c>
      <c r="DI24">
        <v>1.8972899999999999</v>
      </c>
      <c r="DJ24">
        <v>1.3879699999999999</v>
      </c>
      <c r="DK24">
        <v>16.612300000000001</v>
      </c>
      <c r="DL24">
        <v>11.786799999999999</v>
      </c>
      <c r="DM24">
        <v>2000.1</v>
      </c>
      <c r="DN24">
        <v>0.89999799999999996</v>
      </c>
      <c r="DO24">
        <v>0.10000199999999999</v>
      </c>
      <c r="DP24">
        <v>0</v>
      </c>
      <c r="DQ24">
        <v>707.33799999999997</v>
      </c>
      <c r="DR24">
        <v>5.00014</v>
      </c>
      <c r="DS24">
        <v>16803.099999999999</v>
      </c>
      <c r="DT24">
        <v>16923.7</v>
      </c>
      <c r="DU24">
        <v>45.061999999999998</v>
      </c>
      <c r="DV24">
        <v>45.25</v>
      </c>
      <c r="DW24">
        <v>45.436999999999998</v>
      </c>
      <c r="DX24">
        <v>44.5</v>
      </c>
      <c r="DY24">
        <v>46.75</v>
      </c>
      <c r="DZ24">
        <v>1795.59</v>
      </c>
      <c r="EA24">
        <v>199.51</v>
      </c>
      <c r="EB24">
        <v>0</v>
      </c>
      <c r="EC24">
        <v>1566767693</v>
      </c>
      <c r="ED24">
        <v>707.69349999999997</v>
      </c>
      <c r="EE24">
        <v>-0.422119656605978</v>
      </c>
      <c r="EF24">
        <v>-346.748719506778</v>
      </c>
      <c r="EG24">
        <v>16798.9538461538</v>
      </c>
      <c r="EH24">
        <v>15</v>
      </c>
      <c r="EI24">
        <v>1566767682.5</v>
      </c>
      <c r="EJ24" t="s">
        <v>378</v>
      </c>
      <c r="EK24">
        <v>135</v>
      </c>
      <c r="EL24">
        <v>30.132000000000001</v>
      </c>
      <c r="EM24">
        <v>2.8000000000000001E-2</v>
      </c>
      <c r="EN24">
        <v>700</v>
      </c>
      <c r="EO24">
        <v>14</v>
      </c>
      <c r="EP24">
        <v>0.05</v>
      </c>
      <c r="EQ24">
        <v>0.02</v>
      </c>
      <c r="ER24">
        <v>31.436052585977599</v>
      </c>
      <c r="ES24">
        <v>-0.15825785471325499</v>
      </c>
      <c r="ET24">
        <v>9.9186983557699601E-2</v>
      </c>
      <c r="EU24">
        <v>1</v>
      </c>
      <c r="EV24">
        <v>0.27483584858184201</v>
      </c>
      <c r="EW24">
        <v>-3.45185684384453E-2</v>
      </c>
      <c r="EX24">
        <v>5.47713727245703E-3</v>
      </c>
      <c r="EY24">
        <v>1</v>
      </c>
      <c r="EZ24">
        <v>2</v>
      </c>
      <c r="FA24">
        <v>2</v>
      </c>
      <c r="FB24" t="s">
        <v>349</v>
      </c>
      <c r="FC24">
        <v>2.91384</v>
      </c>
      <c r="FD24">
        <v>2.7248000000000001</v>
      </c>
      <c r="FE24">
        <v>0.12825500000000001</v>
      </c>
      <c r="FF24">
        <v>0.13678199999999999</v>
      </c>
      <c r="FG24">
        <v>9.6559800000000001E-2</v>
      </c>
      <c r="FH24">
        <v>7.5988600000000003E-2</v>
      </c>
      <c r="FI24">
        <v>22916.400000000001</v>
      </c>
      <c r="FJ24">
        <v>20877.2</v>
      </c>
      <c r="FK24">
        <v>24273.7</v>
      </c>
      <c r="FL24">
        <v>22847.200000000001</v>
      </c>
      <c r="FM24">
        <v>30825.3</v>
      </c>
      <c r="FN24">
        <v>29505.5</v>
      </c>
      <c r="FO24">
        <v>35159.4</v>
      </c>
      <c r="FP24">
        <v>32965.800000000003</v>
      </c>
      <c r="FQ24">
        <v>1.99468</v>
      </c>
      <c r="FR24">
        <v>1.82542</v>
      </c>
      <c r="FS24">
        <v>8.9097800000000005E-2</v>
      </c>
      <c r="FT24">
        <v>0</v>
      </c>
      <c r="FU24">
        <v>25.603300000000001</v>
      </c>
      <c r="FV24">
        <v>999.9</v>
      </c>
      <c r="FW24">
        <v>40.136000000000003</v>
      </c>
      <c r="FX24">
        <v>34.854999999999997</v>
      </c>
      <c r="FY24">
        <v>22.572900000000001</v>
      </c>
      <c r="FZ24">
        <v>60.588500000000003</v>
      </c>
      <c r="GA24">
        <v>26.474399999999999</v>
      </c>
      <c r="GB24">
        <v>1</v>
      </c>
      <c r="GC24">
        <v>0.23801800000000001</v>
      </c>
      <c r="GD24">
        <v>3.1442700000000001</v>
      </c>
      <c r="GE24">
        <v>20.1633</v>
      </c>
      <c r="GF24">
        <v>5.2509800000000002</v>
      </c>
      <c r="GG24">
        <v>12.0519</v>
      </c>
      <c r="GH24">
        <v>4.9809000000000001</v>
      </c>
      <c r="GI24">
        <v>3.3</v>
      </c>
      <c r="GJ24">
        <v>427.4</v>
      </c>
      <c r="GK24">
        <v>9999</v>
      </c>
      <c r="GL24">
        <v>9999</v>
      </c>
      <c r="GM24">
        <v>9999</v>
      </c>
      <c r="GN24">
        <v>1.8792899999999999</v>
      </c>
      <c r="GO24">
        <v>1.8772800000000001</v>
      </c>
      <c r="GP24">
        <v>1.8748499999999999</v>
      </c>
      <c r="GQ24">
        <v>1.8751500000000001</v>
      </c>
      <c r="GR24">
        <v>1.87547</v>
      </c>
      <c r="GS24">
        <v>1.87426</v>
      </c>
      <c r="GT24">
        <v>1.8712</v>
      </c>
      <c r="GU24">
        <v>1.8756200000000001</v>
      </c>
      <c r="GV24" t="s">
        <v>350</v>
      </c>
      <c r="GW24" t="s">
        <v>19</v>
      </c>
      <c r="GX24" t="s">
        <v>19</v>
      </c>
      <c r="GY24" t="s">
        <v>19</v>
      </c>
      <c r="GZ24" t="s">
        <v>351</v>
      </c>
      <c r="HA24" t="s">
        <v>352</v>
      </c>
      <c r="HB24" t="s">
        <v>353</v>
      </c>
      <c r="HC24" t="s">
        <v>353</v>
      </c>
      <c r="HD24" t="s">
        <v>353</v>
      </c>
      <c r="HE24" t="s">
        <v>353</v>
      </c>
      <c r="HF24">
        <v>0</v>
      </c>
      <c r="HG24">
        <v>100</v>
      </c>
      <c r="HH24">
        <v>100</v>
      </c>
      <c r="HI24">
        <v>30.132000000000001</v>
      </c>
      <c r="HJ24">
        <v>2.8000000000000001E-2</v>
      </c>
      <c r="HK24">
        <v>2</v>
      </c>
      <c r="HL24">
        <v>508.971</v>
      </c>
      <c r="HM24">
        <v>464.30200000000002</v>
      </c>
      <c r="HN24">
        <v>21.6509</v>
      </c>
      <c r="HO24">
        <v>30.113199999999999</v>
      </c>
      <c r="HP24">
        <v>30.0002</v>
      </c>
      <c r="HQ24">
        <v>30.1859</v>
      </c>
      <c r="HR24">
        <v>30.18</v>
      </c>
      <c r="HS24">
        <v>31.575600000000001</v>
      </c>
      <c r="HT24">
        <v>45.717300000000002</v>
      </c>
      <c r="HU24">
        <v>0</v>
      </c>
      <c r="HV24">
        <v>21.623000000000001</v>
      </c>
      <c r="HW24">
        <v>700</v>
      </c>
      <c r="HX24">
        <v>13.962999999999999</v>
      </c>
      <c r="HY24">
        <v>100.92</v>
      </c>
      <c r="HZ24">
        <v>101.325</v>
      </c>
    </row>
    <row r="25" spans="1:234" x14ac:dyDescent="0.25">
      <c r="A25">
        <v>11</v>
      </c>
      <c r="B25">
        <v>1566767840.5</v>
      </c>
      <c r="C25">
        <v>1250.4000000953699</v>
      </c>
      <c r="D25" t="s">
        <v>379</v>
      </c>
      <c r="E25" t="s">
        <v>380</v>
      </c>
      <c r="F25" t="s">
        <v>344</v>
      </c>
      <c r="G25" t="s">
        <v>345</v>
      </c>
      <c r="H25" t="s">
        <v>346</v>
      </c>
      <c r="I25">
        <v>1566767840.5</v>
      </c>
      <c r="J25">
        <f t="shared" si="0"/>
        <v>3.5648063255359248E-3</v>
      </c>
      <c r="K25">
        <f t="shared" si="1"/>
        <v>31.728718482747304</v>
      </c>
      <c r="L25">
        <f t="shared" si="2"/>
        <v>758.75300000000004</v>
      </c>
      <c r="M25">
        <f t="shared" si="3"/>
        <v>492.84585245408385</v>
      </c>
      <c r="N25">
        <f t="shared" si="4"/>
        <v>49.152708073671164</v>
      </c>
      <c r="O25">
        <f t="shared" si="5"/>
        <v>75.672270596001013</v>
      </c>
      <c r="P25">
        <f t="shared" si="6"/>
        <v>0.21351966208963657</v>
      </c>
      <c r="Q25">
        <f t="shared" si="7"/>
        <v>2.2529425539232255</v>
      </c>
      <c r="R25">
        <f t="shared" si="8"/>
        <v>0.20288075152322518</v>
      </c>
      <c r="S25">
        <f t="shared" si="9"/>
        <v>0.12771214519539814</v>
      </c>
      <c r="T25">
        <f t="shared" si="10"/>
        <v>330.42776943654872</v>
      </c>
      <c r="U25">
        <f t="shared" si="11"/>
        <v>27.565806686296625</v>
      </c>
      <c r="V25">
        <f t="shared" si="12"/>
        <v>27.014299999999999</v>
      </c>
      <c r="W25">
        <f t="shared" si="13"/>
        <v>3.5821668395264585</v>
      </c>
      <c r="X25">
        <f t="shared" si="14"/>
        <v>54.788910536131638</v>
      </c>
      <c r="Y25">
        <f t="shared" si="15"/>
        <v>1.8777420007926</v>
      </c>
      <c r="Z25">
        <f t="shared" si="16"/>
        <v>3.4272300405650253</v>
      </c>
      <c r="AA25">
        <f t="shared" si="17"/>
        <v>1.7044248387338585</v>
      </c>
      <c r="AB25">
        <f t="shared" si="18"/>
        <v>-157.20795895613429</v>
      </c>
      <c r="AC25">
        <f t="shared" si="19"/>
        <v>-91.192647736505165</v>
      </c>
      <c r="AD25">
        <f t="shared" si="20"/>
        <v>-8.7039458204610103</v>
      </c>
      <c r="AE25">
        <f t="shared" si="21"/>
        <v>73.323216923448257</v>
      </c>
      <c r="AF25">
        <v>-4.1263012010955002E-2</v>
      </c>
      <c r="AG25">
        <v>4.6321345820685998E-2</v>
      </c>
      <c r="AH25">
        <v>3.4604829113934898</v>
      </c>
      <c r="AI25">
        <v>0</v>
      </c>
      <c r="AJ25">
        <v>0</v>
      </c>
      <c r="AK25">
        <f t="shared" si="22"/>
        <v>1</v>
      </c>
      <c r="AL25">
        <f t="shared" si="23"/>
        <v>0</v>
      </c>
      <c r="AM25">
        <f t="shared" si="24"/>
        <v>52749.067663846916</v>
      </c>
      <c r="AN25" t="s">
        <v>347</v>
      </c>
      <c r="AO25">
        <v>0</v>
      </c>
      <c r="AP25">
        <v>0</v>
      </c>
      <c r="AQ25">
        <f t="shared" si="25"/>
        <v>0</v>
      </c>
      <c r="AR25" t="e">
        <f t="shared" si="26"/>
        <v>#DIV/0!</v>
      </c>
      <c r="AS25">
        <v>0</v>
      </c>
      <c r="AT25" t="s">
        <v>347</v>
      </c>
      <c r="AU25">
        <v>0</v>
      </c>
      <c r="AV25">
        <v>0</v>
      </c>
      <c r="AW25" t="e">
        <f t="shared" si="27"/>
        <v>#DIV/0!</v>
      </c>
      <c r="AX25">
        <v>0.5</v>
      </c>
      <c r="AY25">
        <f t="shared" si="28"/>
        <v>1685.9849995810498</v>
      </c>
      <c r="AZ25">
        <f t="shared" si="29"/>
        <v>31.728718482747304</v>
      </c>
      <c r="BA25" t="e">
        <f t="shared" si="30"/>
        <v>#DIV/0!</v>
      </c>
      <c r="BB25" t="e">
        <f t="shared" si="31"/>
        <v>#DIV/0!</v>
      </c>
      <c r="BC25">
        <f t="shared" si="32"/>
        <v>1.8819098918811002E-2</v>
      </c>
      <c r="BD25" t="e">
        <f t="shared" si="33"/>
        <v>#DIV/0!</v>
      </c>
      <c r="BE25" t="s">
        <v>347</v>
      </c>
      <c r="BF25">
        <v>0</v>
      </c>
      <c r="BG25">
        <f t="shared" si="34"/>
        <v>0</v>
      </c>
      <c r="BH25" t="e">
        <f t="shared" si="35"/>
        <v>#DIV/0!</v>
      </c>
      <c r="BI25" t="e">
        <f t="shared" si="36"/>
        <v>#DIV/0!</v>
      </c>
      <c r="BJ25" t="e">
        <f t="shared" si="37"/>
        <v>#DIV/0!</v>
      </c>
      <c r="BK25" t="e">
        <f t="shared" si="38"/>
        <v>#DIV/0!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f t="shared" si="39"/>
        <v>2000</v>
      </c>
      <c r="CE25">
        <f t="shared" si="40"/>
        <v>1685.9849995810498</v>
      </c>
      <c r="CF25">
        <f t="shared" si="41"/>
        <v>0.84299249979052493</v>
      </c>
      <c r="CG25">
        <f t="shared" si="42"/>
        <v>0.19598499958105003</v>
      </c>
      <c r="CH25">
        <v>6</v>
      </c>
      <c r="CI25">
        <v>0.5</v>
      </c>
      <c r="CJ25" t="s">
        <v>348</v>
      </c>
      <c r="CK25">
        <v>1566767840.5</v>
      </c>
      <c r="CL25">
        <v>758.75300000000004</v>
      </c>
      <c r="CM25">
        <v>800.07100000000003</v>
      </c>
      <c r="CN25">
        <v>18.8278</v>
      </c>
      <c r="CO25">
        <v>14.630800000000001</v>
      </c>
      <c r="CP25">
        <v>500.02699999999999</v>
      </c>
      <c r="CQ25">
        <v>99.632300000000001</v>
      </c>
      <c r="CR25">
        <v>0.100117</v>
      </c>
      <c r="CS25">
        <v>26.263500000000001</v>
      </c>
      <c r="CT25">
        <v>27.014299999999999</v>
      </c>
      <c r="CU25">
        <v>999.9</v>
      </c>
      <c r="CV25">
        <v>0</v>
      </c>
      <c r="CW25">
        <v>0</v>
      </c>
      <c r="CX25">
        <v>9987.5</v>
      </c>
      <c r="CY25">
        <v>0</v>
      </c>
      <c r="CZ25">
        <v>851.125</v>
      </c>
      <c r="DA25">
        <v>-41.3187</v>
      </c>
      <c r="DB25">
        <v>773.31299999999999</v>
      </c>
      <c r="DC25">
        <v>811.95100000000002</v>
      </c>
      <c r="DD25">
        <v>4.1970499999999999</v>
      </c>
      <c r="DE25">
        <v>726.94</v>
      </c>
      <c r="DF25">
        <v>800.07100000000003</v>
      </c>
      <c r="DG25">
        <v>18.794799999999999</v>
      </c>
      <c r="DH25">
        <v>14.630800000000001</v>
      </c>
      <c r="DI25">
        <v>1.8758600000000001</v>
      </c>
      <c r="DJ25">
        <v>1.4577</v>
      </c>
      <c r="DK25">
        <v>16.433700000000002</v>
      </c>
      <c r="DL25">
        <v>12.531499999999999</v>
      </c>
      <c r="DM25">
        <v>2000</v>
      </c>
      <c r="DN25">
        <v>0.89999799999999996</v>
      </c>
      <c r="DO25">
        <v>0.10000199999999999</v>
      </c>
      <c r="DP25">
        <v>0</v>
      </c>
      <c r="DQ25">
        <v>706.00199999999995</v>
      </c>
      <c r="DR25">
        <v>5.00014</v>
      </c>
      <c r="DS25">
        <v>16493.3</v>
      </c>
      <c r="DT25">
        <v>16922.8</v>
      </c>
      <c r="DU25">
        <v>45</v>
      </c>
      <c r="DV25">
        <v>45.125</v>
      </c>
      <c r="DW25">
        <v>45.311999999999998</v>
      </c>
      <c r="DX25">
        <v>44.436999999999998</v>
      </c>
      <c r="DY25">
        <v>46.561999999999998</v>
      </c>
      <c r="DZ25">
        <v>1795.5</v>
      </c>
      <c r="EA25">
        <v>199.5</v>
      </c>
      <c r="EB25">
        <v>0</v>
      </c>
      <c r="EC25">
        <v>1566767808.2</v>
      </c>
      <c r="ED25">
        <v>706.29499999999996</v>
      </c>
      <c r="EE25">
        <v>-0.323008557782266</v>
      </c>
      <c r="EF25">
        <v>-911.08034028327097</v>
      </c>
      <c r="EG25">
        <v>16659.657692307701</v>
      </c>
      <c r="EH25">
        <v>15</v>
      </c>
      <c r="EI25">
        <v>1566767797</v>
      </c>
      <c r="EJ25" t="s">
        <v>381</v>
      </c>
      <c r="EK25">
        <v>136</v>
      </c>
      <c r="EL25">
        <v>31.812999999999999</v>
      </c>
      <c r="EM25">
        <v>3.3000000000000002E-2</v>
      </c>
      <c r="EN25">
        <v>800</v>
      </c>
      <c r="EO25">
        <v>14</v>
      </c>
      <c r="EP25">
        <v>0.04</v>
      </c>
      <c r="EQ25">
        <v>0.02</v>
      </c>
      <c r="ER25">
        <v>31.603905343211501</v>
      </c>
      <c r="ES25">
        <v>-0.28467541192582002</v>
      </c>
      <c r="ET25">
        <v>0.13008882651162601</v>
      </c>
      <c r="EU25">
        <v>1</v>
      </c>
      <c r="EV25">
        <v>0.22128143629417199</v>
      </c>
      <c r="EW25">
        <v>-2.8258015566291799E-2</v>
      </c>
      <c r="EX25">
        <v>4.3544113101438202E-3</v>
      </c>
      <c r="EY25">
        <v>1</v>
      </c>
      <c r="EZ25">
        <v>2</v>
      </c>
      <c r="FA25">
        <v>2</v>
      </c>
      <c r="FB25" t="s">
        <v>349</v>
      </c>
      <c r="FC25">
        <v>2.9138799999999998</v>
      </c>
      <c r="FD25">
        <v>2.7247300000000001</v>
      </c>
      <c r="FE25">
        <v>0.14167299999999999</v>
      </c>
      <c r="FF25">
        <v>0.14963799999999999</v>
      </c>
      <c r="FG25">
        <v>9.5762E-2</v>
      </c>
      <c r="FH25">
        <v>7.8789200000000004E-2</v>
      </c>
      <c r="FI25">
        <v>22565.200000000001</v>
      </c>
      <c r="FJ25">
        <v>20567.3</v>
      </c>
      <c r="FK25">
        <v>24275.4</v>
      </c>
      <c r="FL25">
        <v>22848.400000000001</v>
      </c>
      <c r="FM25">
        <v>30854.7</v>
      </c>
      <c r="FN25">
        <v>29417.4</v>
      </c>
      <c r="FO25">
        <v>35161.699999999997</v>
      </c>
      <c r="FP25">
        <v>32967.300000000003</v>
      </c>
      <c r="FQ25">
        <v>1.9944500000000001</v>
      </c>
      <c r="FR25">
        <v>1.8272200000000001</v>
      </c>
      <c r="FS25">
        <v>0.10137599999999999</v>
      </c>
      <c r="FT25">
        <v>0</v>
      </c>
      <c r="FU25">
        <v>25.354199999999999</v>
      </c>
      <c r="FV25">
        <v>999.9</v>
      </c>
      <c r="FW25">
        <v>39.965000000000003</v>
      </c>
      <c r="FX25">
        <v>34.844999999999999</v>
      </c>
      <c r="FY25">
        <v>22.464400000000001</v>
      </c>
      <c r="FZ25">
        <v>60.668500000000002</v>
      </c>
      <c r="GA25">
        <v>26.450299999999999</v>
      </c>
      <c r="GB25">
        <v>1</v>
      </c>
      <c r="GC25">
        <v>0.23368900000000001</v>
      </c>
      <c r="GD25">
        <v>2.6569600000000002</v>
      </c>
      <c r="GE25">
        <v>20.171700000000001</v>
      </c>
      <c r="GF25">
        <v>5.25143</v>
      </c>
      <c r="GG25">
        <v>12.0519</v>
      </c>
      <c r="GH25">
        <v>4.9809999999999999</v>
      </c>
      <c r="GI25">
        <v>3.30003</v>
      </c>
      <c r="GJ25">
        <v>427.4</v>
      </c>
      <c r="GK25">
        <v>9999</v>
      </c>
      <c r="GL25">
        <v>9999</v>
      </c>
      <c r="GM25">
        <v>9999</v>
      </c>
      <c r="GN25">
        <v>1.87927</v>
      </c>
      <c r="GO25">
        <v>1.8772599999999999</v>
      </c>
      <c r="GP25">
        <v>1.8748499999999999</v>
      </c>
      <c r="GQ25">
        <v>1.8751500000000001</v>
      </c>
      <c r="GR25">
        <v>1.8754599999999999</v>
      </c>
      <c r="GS25">
        <v>1.87425</v>
      </c>
      <c r="GT25">
        <v>1.8711899999999999</v>
      </c>
      <c r="GU25">
        <v>1.87561</v>
      </c>
      <c r="GV25" t="s">
        <v>350</v>
      </c>
      <c r="GW25" t="s">
        <v>19</v>
      </c>
      <c r="GX25" t="s">
        <v>19</v>
      </c>
      <c r="GY25" t="s">
        <v>19</v>
      </c>
      <c r="GZ25" t="s">
        <v>351</v>
      </c>
      <c r="HA25" t="s">
        <v>352</v>
      </c>
      <c r="HB25" t="s">
        <v>353</v>
      </c>
      <c r="HC25" t="s">
        <v>353</v>
      </c>
      <c r="HD25" t="s">
        <v>353</v>
      </c>
      <c r="HE25" t="s">
        <v>353</v>
      </c>
      <c r="HF25">
        <v>0</v>
      </c>
      <c r="HG25">
        <v>100</v>
      </c>
      <c r="HH25">
        <v>100</v>
      </c>
      <c r="HI25">
        <v>31.812999999999999</v>
      </c>
      <c r="HJ25">
        <v>3.3000000000000002E-2</v>
      </c>
      <c r="HK25">
        <v>2</v>
      </c>
      <c r="HL25">
        <v>508.52</v>
      </c>
      <c r="HM25">
        <v>465.23200000000003</v>
      </c>
      <c r="HN25">
        <v>21.778700000000001</v>
      </c>
      <c r="HO25">
        <v>30.077400000000001</v>
      </c>
      <c r="HP25">
        <v>30.0001</v>
      </c>
      <c r="HQ25">
        <v>30.1496</v>
      </c>
      <c r="HR25">
        <v>30.143899999999999</v>
      </c>
      <c r="HS25">
        <v>35.259900000000002</v>
      </c>
      <c r="HT25">
        <v>41.850499999999997</v>
      </c>
      <c r="HU25">
        <v>0</v>
      </c>
      <c r="HV25">
        <v>21.764399999999998</v>
      </c>
      <c r="HW25">
        <v>800</v>
      </c>
      <c r="HX25">
        <v>14.6867</v>
      </c>
      <c r="HY25">
        <v>100.92700000000001</v>
      </c>
      <c r="HZ25">
        <v>101.33</v>
      </c>
    </row>
    <row r="26" spans="1:234" x14ac:dyDescent="0.25">
      <c r="A26">
        <v>12</v>
      </c>
      <c r="B26">
        <v>1566767938.5</v>
      </c>
      <c r="C26">
        <v>1348.4000000953699</v>
      </c>
      <c r="D26" t="s">
        <v>382</v>
      </c>
      <c r="E26" t="s">
        <v>383</v>
      </c>
      <c r="F26" t="s">
        <v>344</v>
      </c>
      <c r="G26" t="s">
        <v>345</v>
      </c>
      <c r="H26" t="s">
        <v>346</v>
      </c>
      <c r="I26">
        <v>1566767938.5</v>
      </c>
      <c r="J26">
        <f t="shared" si="0"/>
        <v>2.8304309914509405E-3</v>
      </c>
      <c r="K26">
        <f t="shared" si="1"/>
        <v>32.000792107536824</v>
      </c>
      <c r="L26">
        <f t="shared" si="2"/>
        <v>958.447</v>
      </c>
      <c r="M26">
        <f t="shared" si="3"/>
        <v>617.67158809001683</v>
      </c>
      <c r="N26">
        <f t="shared" si="4"/>
        <v>61.598381777036536</v>
      </c>
      <c r="O26">
        <f t="shared" si="5"/>
        <v>95.582807040901614</v>
      </c>
      <c r="P26">
        <f t="shared" si="6"/>
        <v>0.16634348587815304</v>
      </c>
      <c r="Q26">
        <f t="shared" si="7"/>
        <v>2.2562125811410265</v>
      </c>
      <c r="R26">
        <f t="shared" si="8"/>
        <v>0.15981820209965197</v>
      </c>
      <c r="S26">
        <f t="shared" si="9"/>
        <v>0.10045131884557759</v>
      </c>
      <c r="T26">
        <f t="shared" si="10"/>
        <v>330.4245777947466</v>
      </c>
      <c r="U26">
        <f t="shared" si="11"/>
        <v>27.642542908180591</v>
      </c>
      <c r="V26">
        <f t="shared" si="12"/>
        <v>27.049800000000001</v>
      </c>
      <c r="W26">
        <f t="shared" si="13"/>
        <v>3.5896416693941284</v>
      </c>
      <c r="X26">
        <f t="shared" si="14"/>
        <v>55.150667790054641</v>
      </c>
      <c r="Y26">
        <f t="shared" si="15"/>
        <v>1.8718113140043202</v>
      </c>
      <c r="Z26">
        <f t="shared" si="16"/>
        <v>3.3939957375128378</v>
      </c>
      <c r="AA26">
        <f t="shared" si="17"/>
        <v>1.7178303553898082</v>
      </c>
      <c r="AB26">
        <f t="shared" si="18"/>
        <v>-124.82200672298647</v>
      </c>
      <c r="AC26">
        <f t="shared" si="19"/>
        <v>-115.70105035996065</v>
      </c>
      <c r="AD26">
        <f t="shared" si="20"/>
        <v>-11.020030894868016</v>
      </c>
      <c r="AE26">
        <f t="shared" si="21"/>
        <v>78.881489816931463</v>
      </c>
      <c r="AF26">
        <v>-4.13512082701291E-2</v>
      </c>
      <c r="AG26">
        <v>4.6420353848025703E-2</v>
      </c>
      <c r="AH26">
        <v>3.4663339557775199</v>
      </c>
      <c r="AI26">
        <v>0</v>
      </c>
      <c r="AJ26">
        <v>0</v>
      </c>
      <c r="AK26">
        <f t="shared" si="22"/>
        <v>1</v>
      </c>
      <c r="AL26">
        <f t="shared" si="23"/>
        <v>0</v>
      </c>
      <c r="AM26">
        <f t="shared" si="24"/>
        <v>52886.227839300438</v>
      </c>
      <c r="AN26" t="s">
        <v>347</v>
      </c>
      <c r="AO26">
        <v>0</v>
      </c>
      <c r="AP26">
        <v>0</v>
      </c>
      <c r="AQ26">
        <f t="shared" si="25"/>
        <v>0</v>
      </c>
      <c r="AR26" t="e">
        <f t="shared" si="26"/>
        <v>#DIV/0!</v>
      </c>
      <c r="AS26">
        <v>0</v>
      </c>
      <c r="AT26" t="s">
        <v>347</v>
      </c>
      <c r="AU26">
        <v>0</v>
      </c>
      <c r="AV26">
        <v>0</v>
      </c>
      <c r="AW26" t="e">
        <f t="shared" si="27"/>
        <v>#DIV/0!</v>
      </c>
      <c r="AX26">
        <v>0.5</v>
      </c>
      <c r="AY26">
        <f t="shared" si="28"/>
        <v>1685.9681995810458</v>
      </c>
      <c r="AZ26">
        <f t="shared" si="29"/>
        <v>32.000792107536824</v>
      </c>
      <c r="BA26" t="e">
        <f t="shared" si="30"/>
        <v>#DIV/0!</v>
      </c>
      <c r="BB26" t="e">
        <f t="shared" si="31"/>
        <v>#DIV/0!</v>
      </c>
      <c r="BC26">
        <f t="shared" si="32"/>
        <v>1.8980661744087968E-2</v>
      </c>
      <c r="BD26" t="e">
        <f t="shared" si="33"/>
        <v>#DIV/0!</v>
      </c>
      <c r="BE26" t="s">
        <v>347</v>
      </c>
      <c r="BF26">
        <v>0</v>
      </c>
      <c r="BG26">
        <f t="shared" si="34"/>
        <v>0</v>
      </c>
      <c r="BH26" t="e">
        <f t="shared" si="35"/>
        <v>#DIV/0!</v>
      </c>
      <c r="BI26" t="e">
        <f t="shared" si="36"/>
        <v>#DIV/0!</v>
      </c>
      <c r="BJ26" t="e">
        <f t="shared" si="37"/>
        <v>#DIV/0!</v>
      </c>
      <c r="BK26" t="e">
        <f t="shared" si="38"/>
        <v>#DIV/0!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f t="shared" si="39"/>
        <v>1999.98</v>
      </c>
      <c r="CE26">
        <f t="shared" si="40"/>
        <v>1685.9681995810458</v>
      </c>
      <c r="CF26">
        <f t="shared" si="41"/>
        <v>0.84299252971582006</v>
      </c>
      <c r="CG26">
        <f t="shared" si="42"/>
        <v>0.19598505943164016</v>
      </c>
      <c r="CH26">
        <v>6</v>
      </c>
      <c r="CI26">
        <v>0.5</v>
      </c>
      <c r="CJ26" t="s">
        <v>348</v>
      </c>
      <c r="CK26">
        <v>1566767938.5</v>
      </c>
      <c r="CL26">
        <v>958.447</v>
      </c>
      <c r="CM26">
        <v>1000.1</v>
      </c>
      <c r="CN26">
        <v>18.769400000000001</v>
      </c>
      <c r="CO26">
        <v>15.4369</v>
      </c>
      <c r="CP26">
        <v>500.04</v>
      </c>
      <c r="CQ26">
        <v>99.626800000000003</v>
      </c>
      <c r="CR26">
        <v>9.9952799999999994E-2</v>
      </c>
      <c r="CS26">
        <v>26.098600000000001</v>
      </c>
      <c r="CT26">
        <v>27.049800000000001</v>
      </c>
      <c r="CU26">
        <v>999.9</v>
      </c>
      <c r="CV26">
        <v>0</v>
      </c>
      <c r="CW26">
        <v>0</v>
      </c>
      <c r="CX26">
        <v>10009.4</v>
      </c>
      <c r="CY26">
        <v>0</v>
      </c>
      <c r="CZ26">
        <v>1236.29</v>
      </c>
      <c r="DA26">
        <v>-44.722999999999999</v>
      </c>
      <c r="DB26">
        <v>973.63199999999995</v>
      </c>
      <c r="DC26">
        <v>1015.78</v>
      </c>
      <c r="DD26">
        <v>3.3104399999999998</v>
      </c>
      <c r="DE26">
        <v>923.56600000000003</v>
      </c>
      <c r="DF26">
        <v>1000.1</v>
      </c>
      <c r="DG26">
        <v>18.714400000000001</v>
      </c>
      <c r="DH26">
        <v>15.4369</v>
      </c>
      <c r="DI26">
        <v>1.86774</v>
      </c>
      <c r="DJ26">
        <v>1.53793</v>
      </c>
      <c r="DK26">
        <v>16.365600000000001</v>
      </c>
      <c r="DL26">
        <v>13.3506</v>
      </c>
      <c r="DM26">
        <v>1999.98</v>
      </c>
      <c r="DN26">
        <v>0.89999799999999996</v>
      </c>
      <c r="DO26">
        <v>0.10000199999999999</v>
      </c>
      <c r="DP26">
        <v>0</v>
      </c>
      <c r="DQ26">
        <v>705.03899999999999</v>
      </c>
      <c r="DR26">
        <v>5.00014</v>
      </c>
      <c r="DS26">
        <v>16769.400000000001</v>
      </c>
      <c r="DT26">
        <v>16922.599999999999</v>
      </c>
      <c r="DU26">
        <v>45.061999999999998</v>
      </c>
      <c r="DV26">
        <v>45.186999999999998</v>
      </c>
      <c r="DW26">
        <v>45.375</v>
      </c>
      <c r="DX26">
        <v>44.5</v>
      </c>
      <c r="DY26">
        <v>46.625</v>
      </c>
      <c r="DZ26">
        <v>1795.48</v>
      </c>
      <c r="EA26">
        <v>199.5</v>
      </c>
      <c r="EB26">
        <v>0</v>
      </c>
      <c r="EC26">
        <v>1566767906</v>
      </c>
      <c r="ED26">
        <v>705.14442307692298</v>
      </c>
      <c r="EE26">
        <v>-1.1322051319636599</v>
      </c>
      <c r="EF26">
        <v>355.979483466114</v>
      </c>
      <c r="EG26">
        <v>16740.615384615401</v>
      </c>
      <c r="EH26">
        <v>15</v>
      </c>
      <c r="EI26">
        <v>1566767967.5</v>
      </c>
      <c r="EJ26" t="s">
        <v>384</v>
      </c>
      <c r="EK26">
        <v>137</v>
      </c>
      <c r="EL26">
        <v>34.881</v>
      </c>
      <c r="EM26">
        <v>5.5E-2</v>
      </c>
      <c r="EN26">
        <v>1000</v>
      </c>
      <c r="EO26">
        <v>15</v>
      </c>
      <c r="EP26">
        <v>0.03</v>
      </c>
      <c r="EQ26">
        <v>0.03</v>
      </c>
      <c r="ER26">
        <v>34.647546706261899</v>
      </c>
      <c r="ES26">
        <v>-0.28779627347982101</v>
      </c>
      <c r="ET26">
        <v>9.4383007620187906E-2</v>
      </c>
      <c r="EU26">
        <v>1</v>
      </c>
      <c r="EV26">
        <v>0.16901543259833501</v>
      </c>
      <c r="EW26">
        <v>-2.17349894523205E-2</v>
      </c>
      <c r="EX26">
        <v>3.1774857340642502E-3</v>
      </c>
      <c r="EY26">
        <v>1</v>
      </c>
      <c r="EZ26">
        <v>2</v>
      </c>
      <c r="FA26">
        <v>2</v>
      </c>
      <c r="FB26" t="s">
        <v>349</v>
      </c>
      <c r="FC26">
        <v>2.9139200000000001</v>
      </c>
      <c r="FD26">
        <v>2.7247599999999998</v>
      </c>
      <c r="FE26">
        <v>0.16586999999999999</v>
      </c>
      <c r="FF26">
        <v>0.17294300000000001</v>
      </c>
      <c r="FG26">
        <v>9.5466400000000007E-2</v>
      </c>
      <c r="FH26">
        <v>8.19439E-2</v>
      </c>
      <c r="FI26">
        <v>21929.1</v>
      </c>
      <c r="FJ26">
        <v>20002.900000000001</v>
      </c>
      <c r="FK26">
        <v>24275.9</v>
      </c>
      <c r="FL26">
        <v>22848.1</v>
      </c>
      <c r="FM26">
        <v>30865.9</v>
      </c>
      <c r="FN26">
        <v>29316.5</v>
      </c>
      <c r="FO26">
        <v>35162.9</v>
      </c>
      <c r="FP26">
        <v>32967.199999999997</v>
      </c>
      <c r="FQ26">
        <v>1.9942500000000001</v>
      </c>
      <c r="FR26">
        <v>1.82978</v>
      </c>
      <c r="FS26">
        <v>0.100423</v>
      </c>
      <c r="FT26">
        <v>0</v>
      </c>
      <c r="FU26">
        <v>25.4055</v>
      </c>
      <c r="FV26">
        <v>999.9</v>
      </c>
      <c r="FW26">
        <v>39.835999999999999</v>
      </c>
      <c r="FX26">
        <v>34.844999999999999</v>
      </c>
      <c r="FY26">
        <v>22.3917</v>
      </c>
      <c r="FZ26">
        <v>60.468499999999999</v>
      </c>
      <c r="GA26">
        <v>26.181899999999999</v>
      </c>
      <c r="GB26">
        <v>1</v>
      </c>
      <c r="GC26">
        <v>0.23825499999999999</v>
      </c>
      <c r="GD26">
        <v>3.9946199999999998</v>
      </c>
      <c r="GE26">
        <v>20.146000000000001</v>
      </c>
      <c r="GF26">
        <v>5.2518799999999999</v>
      </c>
      <c r="GG26">
        <v>12.0519</v>
      </c>
      <c r="GH26">
        <v>4.9814999999999996</v>
      </c>
      <c r="GI26">
        <v>3.3001499999999999</v>
      </c>
      <c r="GJ26">
        <v>427.5</v>
      </c>
      <c r="GK26">
        <v>9999</v>
      </c>
      <c r="GL26">
        <v>9999</v>
      </c>
      <c r="GM26">
        <v>9999</v>
      </c>
      <c r="GN26">
        <v>1.87927</v>
      </c>
      <c r="GO26">
        <v>1.87724</v>
      </c>
      <c r="GP26">
        <v>1.8748499999999999</v>
      </c>
      <c r="GQ26">
        <v>1.8751500000000001</v>
      </c>
      <c r="GR26">
        <v>1.8754599999999999</v>
      </c>
      <c r="GS26">
        <v>1.8742399999999999</v>
      </c>
      <c r="GT26">
        <v>1.8711899999999999</v>
      </c>
      <c r="GU26">
        <v>1.87561</v>
      </c>
      <c r="GV26" t="s">
        <v>350</v>
      </c>
      <c r="GW26" t="s">
        <v>19</v>
      </c>
      <c r="GX26" t="s">
        <v>19</v>
      </c>
      <c r="GY26" t="s">
        <v>19</v>
      </c>
      <c r="GZ26" t="s">
        <v>351</v>
      </c>
      <c r="HA26" t="s">
        <v>352</v>
      </c>
      <c r="HB26" t="s">
        <v>353</v>
      </c>
      <c r="HC26" t="s">
        <v>353</v>
      </c>
      <c r="HD26" t="s">
        <v>353</v>
      </c>
      <c r="HE26" t="s">
        <v>353</v>
      </c>
      <c r="HF26">
        <v>0</v>
      </c>
      <c r="HG26">
        <v>100</v>
      </c>
      <c r="HH26">
        <v>100</v>
      </c>
      <c r="HI26">
        <v>34.881</v>
      </c>
      <c r="HJ26">
        <v>5.5E-2</v>
      </c>
      <c r="HK26">
        <v>2</v>
      </c>
      <c r="HL26">
        <v>508.18299999999999</v>
      </c>
      <c r="HM26">
        <v>466.79199999999997</v>
      </c>
      <c r="HN26">
        <v>20.413</v>
      </c>
      <c r="HO26">
        <v>30.061199999999999</v>
      </c>
      <c r="HP26">
        <v>30.000299999999999</v>
      </c>
      <c r="HQ26">
        <v>30.1249</v>
      </c>
      <c r="HR26">
        <v>30.122800000000002</v>
      </c>
      <c r="HS26">
        <v>42.392800000000001</v>
      </c>
      <c r="HT26">
        <v>36.975499999999997</v>
      </c>
      <c r="HU26">
        <v>0</v>
      </c>
      <c r="HV26">
        <v>20.369199999999999</v>
      </c>
      <c r="HW26">
        <v>1000</v>
      </c>
      <c r="HX26">
        <v>15.446400000000001</v>
      </c>
      <c r="HY26">
        <v>100.93</v>
      </c>
      <c r="HZ26">
        <v>101.32899999999999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2019-08-24T16:20:29Z</dcterms:created>
  <dcterms:modified xsi:type="dcterms:W3CDTF">2019-08-28T00:22:17Z</dcterms:modified>
</cp:coreProperties>
</file>