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649674CA-AE02-4879-BE32-CB4CA1F609D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26" i="1" l="1"/>
  <c r="CF26" i="1"/>
  <c r="CD26" i="1"/>
  <c r="CE26" i="1" s="1"/>
  <c r="AY26" i="1" s="1"/>
  <c r="BK26" i="1"/>
  <c r="BJ26" i="1"/>
  <c r="BI26" i="1"/>
  <c r="BH26" i="1"/>
  <c r="BG26" i="1"/>
  <c r="BB26" i="1" s="1"/>
  <c r="BD26" i="1"/>
  <c r="AW26" i="1"/>
  <c r="AQ26" i="1"/>
  <c r="AR26" i="1" s="1"/>
  <c r="AM26" i="1"/>
  <c r="AK26" i="1" s="1"/>
  <c r="Z26" i="1"/>
  <c r="X26" i="1" s="1"/>
  <c r="Y26" i="1"/>
  <c r="Q26" i="1"/>
  <c r="CG25" i="1"/>
  <c r="CF25" i="1"/>
  <c r="CD25" i="1"/>
  <c r="BK25" i="1"/>
  <c r="BJ25" i="1"/>
  <c r="BI25" i="1"/>
  <c r="BH25" i="1"/>
  <c r="BG25" i="1"/>
  <c r="BB25" i="1" s="1"/>
  <c r="BD25" i="1"/>
  <c r="AW25" i="1"/>
  <c r="AQ25" i="1"/>
  <c r="AR25" i="1" s="1"/>
  <c r="AM25" i="1"/>
  <c r="AK25" i="1" s="1"/>
  <c r="J25" i="1" s="1"/>
  <c r="Z25" i="1"/>
  <c r="Y25" i="1"/>
  <c r="X25" i="1" s="1"/>
  <c r="Q25" i="1"/>
  <c r="CG24" i="1"/>
  <c r="CF24" i="1"/>
  <c r="CD24" i="1"/>
  <c r="BK24" i="1"/>
  <c r="BJ24" i="1"/>
  <c r="BI24" i="1"/>
  <c r="BH24" i="1"/>
  <c r="BG24" i="1"/>
  <c r="BB24" i="1" s="1"/>
  <c r="BD24" i="1"/>
  <c r="AW24" i="1"/>
  <c r="AQ24" i="1"/>
  <c r="AR24" i="1" s="1"/>
  <c r="AM24" i="1"/>
  <c r="AK24" i="1" s="1"/>
  <c r="L24" i="1" s="1"/>
  <c r="Z24" i="1"/>
  <c r="Y24" i="1"/>
  <c r="Q24" i="1"/>
  <c r="CG23" i="1"/>
  <c r="CF23" i="1"/>
  <c r="CD23" i="1"/>
  <c r="BK23" i="1"/>
  <c r="BJ23" i="1"/>
  <c r="BI23" i="1"/>
  <c r="BH23" i="1"/>
  <c r="BG23" i="1"/>
  <c r="BD23" i="1"/>
  <c r="BB23" i="1"/>
  <c r="AW23" i="1"/>
  <c r="AQ23" i="1"/>
  <c r="AR23" i="1" s="1"/>
  <c r="AM23" i="1"/>
  <c r="AK23" i="1" s="1"/>
  <c r="O23" i="1" s="1"/>
  <c r="Z23" i="1"/>
  <c r="Y23" i="1"/>
  <c r="X23" i="1"/>
  <c r="Q23" i="1"/>
  <c r="CG22" i="1"/>
  <c r="CF22" i="1"/>
  <c r="CD22" i="1"/>
  <c r="CE22" i="1" s="1"/>
  <c r="BK22" i="1"/>
  <c r="BJ22" i="1"/>
  <c r="BI22" i="1"/>
  <c r="BH22" i="1"/>
  <c r="BG22" i="1"/>
  <c r="BB22" i="1" s="1"/>
  <c r="BD22" i="1"/>
  <c r="AW22" i="1"/>
  <c r="AQ22" i="1"/>
  <c r="AR22" i="1" s="1"/>
  <c r="AM22" i="1"/>
  <c r="AK22" i="1" s="1"/>
  <c r="Z22" i="1"/>
  <c r="Y22" i="1"/>
  <c r="Q22" i="1"/>
  <c r="CG21" i="1"/>
  <c r="CF21" i="1"/>
  <c r="CD21" i="1"/>
  <c r="CE21" i="1" s="1"/>
  <c r="AY21" i="1" s="1"/>
  <c r="BK21" i="1"/>
  <c r="BJ21" i="1"/>
  <c r="BI21" i="1"/>
  <c r="BH21" i="1"/>
  <c r="BG21" i="1"/>
  <c r="BB21" i="1" s="1"/>
  <c r="BD21" i="1"/>
  <c r="AW21" i="1"/>
  <c r="AQ21" i="1"/>
  <c r="AR21" i="1" s="1"/>
  <c r="AM21" i="1"/>
  <c r="AK21" i="1" s="1"/>
  <c r="Z21" i="1"/>
  <c r="Y21" i="1"/>
  <c r="Q21" i="1"/>
  <c r="CG20" i="1"/>
  <c r="CF20" i="1"/>
  <c r="CD20" i="1"/>
  <c r="BK20" i="1"/>
  <c r="BJ20" i="1"/>
  <c r="BI20" i="1"/>
  <c r="BH20" i="1"/>
  <c r="BG20" i="1"/>
  <c r="BB20" i="1" s="1"/>
  <c r="BD20" i="1"/>
  <c r="AW20" i="1"/>
  <c r="AQ20" i="1"/>
  <c r="AR20" i="1" s="1"/>
  <c r="AM20" i="1"/>
  <c r="AK20" i="1" s="1"/>
  <c r="Z20" i="1"/>
  <c r="Y20" i="1"/>
  <c r="Q20" i="1"/>
  <c r="CG19" i="1"/>
  <c r="CF19" i="1"/>
  <c r="CD19" i="1"/>
  <c r="BK19" i="1"/>
  <c r="BJ19" i="1"/>
  <c r="BI19" i="1"/>
  <c r="BH19" i="1"/>
  <c r="BG19" i="1"/>
  <c r="BB19" i="1" s="1"/>
  <c r="BD19" i="1"/>
  <c r="AW19" i="1"/>
  <c r="AR19" i="1"/>
  <c r="AQ19" i="1"/>
  <c r="AM19" i="1"/>
  <c r="AK19" i="1" s="1"/>
  <c r="Z19" i="1"/>
  <c r="Y19" i="1"/>
  <c r="Q19" i="1"/>
  <c r="CG18" i="1"/>
  <c r="CF18" i="1"/>
  <c r="CE18" i="1" s="1"/>
  <c r="CD18" i="1"/>
  <c r="BK18" i="1"/>
  <c r="BJ18" i="1"/>
  <c r="BI18" i="1"/>
  <c r="BH18" i="1"/>
  <c r="BG18" i="1"/>
  <c r="BB18" i="1" s="1"/>
  <c r="BD18" i="1"/>
  <c r="AW18" i="1"/>
  <c r="AQ18" i="1"/>
  <c r="AR18" i="1" s="1"/>
  <c r="AM18" i="1"/>
  <c r="AK18" i="1" s="1"/>
  <c r="J18" i="1" s="1"/>
  <c r="Z18" i="1"/>
  <c r="Y18" i="1"/>
  <c r="Q18" i="1"/>
  <c r="CG17" i="1"/>
  <c r="CF17" i="1"/>
  <c r="CD17" i="1"/>
  <c r="BK17" i="1"/>
  <c r="BJ17" i="1"/>
  <c r="BI17" i="1"/>
  <c r="BH17" i="1"/>
  <c r="BG17" i="1"/>
  <c r="BB17" i="1" s="1"/>
  <c r="BD17" i="1"/>
  <c r="AW17" i="1"/>
  <c r="AQ17" i="1"/>
  <c r="AR17" i="1" s="1"/>
  <c r="AM17" i="1"/>
  <c r="AK17" i="1"/>
  <c r="L17" i="1" s="1"/>
  <c r="Z17" i="1"/>
  <c r="Y17" i="1"/>
  <c r="Q17" i="1"/>
  <c r="X20" i="1" l="1"/>
  <c r="X24" i="1"/>
  <c r="X17" i="1"/>
  <c r="X18" i="1"/>
  <c r="CE20" i="1"/>
  <c r="T20" i="1" s="1"/>
  <c r="CE24" i="1"/>
  <c r="CE25" i="1"/>
  <c r="CE19" i="1"/>
  <c r="AY19" i="1" s="1"/>
  <c r="T21" i="1"/>
  <c r="U21" i="1" s="1"/>
  <c r="V21" i="1" s="1"/>
  <c r="X21" i="1"/>
  <c r="X19" i="1"/>
  <c r="CE17" i="1"/>
  <c r="X22" i="1"/>
  <c r="K23" i="1"/>
  <c r="AZ23" i="1" s="1"/>
  <c r="CE23" i="1"/>
  <c r="AY23" i="1" s="1"/>
  <c r="BA23" i="1" s="1"/>
  <c r="BA19" i="1"/>
  <c r="BA26" i="1"/>
  <c r="BA21" i="1"/>
  <c r="AY22" i="1"/>
  <c r="T22" i="1"/>
  <c r="AB18" i="1"/>
  <c r="O19" i="1"/>
  <c r="L19" i="1"/>
  <c r="K19" i="1"/>
  <c r="AZ19" i="1" s="1"/>
  <c r="BC19" i="1" s="1"/>
  <c r="J19" i="1"/>
  <c r="AL19" i="1"/>
  <c r="BA22" i="1"/>
  <c r="AL21" i="1"/>
  <c r="O21" i="1"/>
  <c r="L21" i="1"/>
  <c r="K21" i="1"/>
  <c r="AZ21" i="1" s="1"/>
  <c r="BC21" i="1" s="1"/>
  <c r="J21" i="1"/>
  <c r="AB25" i="1"/>
  <c r="T24" i="1"/>
  <c r="AY24" i="1"/>
  <c r="BA24" i="1" s="1"/>
  <c r="O26" i="1"/>
  <c r="L26" i="1"/>
  <c r="J26" i="1"/>
  <c r="K26" i="1"/>
  <c r="AZ26" i="1" s="1"/>
  <c r="BC26" i="1" s="1"/>
  <c r="AL26" i="1"/>
  <c r="T17" i="1"/>
  <c r="AY17" i="1"/>
  <c r="BA17" i="1" s="1"/>
  <c r="K22" i="1"/>
  <c r="AZ22" i="1" s="1"/>
  <c r="BC22" i="1" s="1"/>
  <c r="J22" i="1"/>
  <c r="AL22" i="1"/>
  <c r="O22" i="1"/>
  <c r="L22" i="1"/>
  <c r="AY25" i="1"/>
  <c r="BA25" i="1" s="1"/>
  <c r="T25" i="1"/>
  <c r="L20" i="1"/>
  <c r="O20" i="1"/>
  <c r="K20" i="1"/>
  <c r="AZ20" i="1" s="1"/>
  <c r="J20" i="1"/>
  <c r="AL20" i="1"/>
  <c r="AY18" i="1"/>
  <c r="BA18" i="1" s="1"/>
  <c r="T18" i="1"/>
  <c r="AL23" i="1"/>
  <c r="K25" i="1"/>
  <c r="AZ25" i="1" s="1"/>
  <c r="K17" i="1"/>
  <c r="AZ17" i="1" s="1"/>
  <c r="K18" i="1"/>
  <c r="AZ18" i="1" s="1"/>
  <c r="BC18" i="1" s="1"/>
  <c r="O17" i="1"/>
  <c r="L18" i="1"/>
  <c r="AY20" i="1"/>
  <c r="BA20" i="1" s="1"/>
  <c r="J23" i="1"/>
  <c r="O24" i="1"/>
  <c r="L25" i="1"/>
  <c r="AL17" i="1"/>
  <c r="L23" i="1"/>
  <c r="AL24" i="1"/>
  <c r="J17" i="1"/>
  <c r="O18" i="1"/>
  <c r="T19" i="1"/>
  <c r="J24" i="1"/>
  <c r="O25" i="1"/>
  <c r="T26" i="1"/>
  <c r="K24" i="1"/>
  <c r="AZ24" i="1" s="1"/>
  <c r="AL18" i="1"/>
  <c r="AL25" i="1"/>
  <c r="BC24" i="1" l="1"/>
  <c r="BC20" i="1"/>
  <c r="BC25" i="1"/>
  <c r="T23" i="1"/>
  <c r="U23" i="1" s="1"/>
  <c r="V23" i="1" s="1"/>
  <c r="R23" i="1" s="1"/>
  <c r="P23" i="1" s="1"/>
  <c r="S23" i="1" s="1"/>
  <c r="M23" i="1" s="1"/>
  <c r="N23" i="1" s="1"/>
  <c r="AB20" i="1"/>
  <c r="W21" i="1"/>
  <c r="AA21" i="1" s="1"/>
  <c r="AD21" i="1"/>
  <c r="AB19" i="1"/>
  <c r="AB24" i="1"/>
  <c r="U17" i="1"/>
  <c r="V17" i="1" s="1"/>
  <c r="R17" i="1" s="1"/>
  <c r="P17" i="1" s="1"/>
  <c r="S17" i="1" s="1"/>
  <c r="M17" i="1" s="1"/>
  <c r="N17" i="1" s="1"/>
  <c r="AB26" i="1"/>
  <c r="U19" i="1"/>
  <c r="V19" i="1" s="1"/>
  <c r="AB23" i="1"/>
  <c r="AB22" i="1"/>
  <c r="AB17" i="1"/>
  <c r="U18" i="1"/>
  <c r="V18" i="1" s="1"/>
  <c r="U25" i="1"/>
  <c r="V25" i="1" s="1"/>
  <c r="AC21" i="1"/>
  <c r="U20" i="1"/>
  <c r="V20" i="1" s="1"/>
  <c r="R20" i="1" s="1"/>
  <c r="P20" i="1" s="1"/>
  <c r="S20" i="1" s="1"/>
  <c r="M20" i="1" s="1"/>
  <c r="N20" i="1" s="1"/>
  <c r="U24" i="1"/>
  <c r="V24" i="1" s="1"/>
  <c r="R24" i="1" s="1"/>
  <c r="P24" i="1" s="1"/>
  <c r="S24" i="1" s="1"/>
  <c r="M24" i="1" s="1"/>
  <c r="N24" i="1" s="1"/>
  <c r="BC23" i="1"/>
  <c r="U22" i="1"/>
  <c r="V22" i="1" s="1"/>
  <c r="R22" i="1" s="1"/>
  <c r="P22" i="1" s="1"/>
  <c r="S22" i="1" s="1"/>
  <c r="M22" i="1" s="1"/>
  <c r="N22" i="1" s="1"/>
  <c r="U26" i="1"/>
  <c r="V26" i="1" s="1"/>
  <c r="R26" i="1" s="1"/>
  <c r="P26" i="1" s="1"/>
  <c r="S26" i="1" s="1"/>
  <c r="M26" i="1" s="1"/>
  <c r="N26" i="1" s="1"/>
  <c r="BC17" i="1"/>
  <c r="AB21" i="1"/>
  <c r="R21" i="1"/>
  <c r="P21" i="1" s="1"/>
  <c r="S21" i="1" s="1"/>
  <c r="M21" i="1" s="1"/>
  <c r="N21" i="1" s="1"/>
  <c r="W25" i="1" l="1"/>
  <c r="AA25" i="1" s="1"/>
  <c r="AD25" i="1"/>
  <c r="AC25" i="1"/>
  <c r="R25" i="1"/>
  <c r="P25" i="1" s="1"/>
  <c r="S25" i="1" s="1"/>
  <c r="M25" i="1" s="1"/>
  <c r="N25" i="1" s="1"/>
  <c r="W19" i="1"/>
  <c r="AA19" i="1" s="1"/>
  <c r="AD19" i="1"/>
  <c r="AC19" i="1"/>
  <c r="AC18" i="1"/>
  <c r="W18" i="1"/>
  <c r="AA18" i="1" s="1"/>
  <c r="AD18" i="1"/>
  <c r="R18" i="1"/>
  <c r="P18" i="1" s="1"/>
  <c r="S18" i="1" s="1"/>
  <c r="M18" i="1" s="1"/>
  <c r="N18" i="1" s="1"/>
  <c r="R19" i="1"/>
  <c r="P19" i="1" s="1"/>
  <c r="S19" i="1" s="1"/>
  <c r="M19" i="1" s="1"/>
  <c r="N19" i="1" s="1"/>
  <c r="AC24" i="1"/>
  <c r="W24" i="1"/>
  <c r="AA24" i="1" s="1"/>
  <c r="AD24" i="1"/>
  <c r="W23" i="1"/>
  <c r="AA23" i="1" s="1"/>
  <c r="AD23" i="1"/>
  <c r="AC23" i="1"/>
  <c r="AE21" i="1"/>
  <c r="AD22" i="1"/>
  <c r="W22" i="1"/>
  <c r="AA22" i="1" s="1"/>
  <c r="AC22" i="1"/>
  <c r="W17" i="1"/>
  <c r="AA17" i="1" s="1"/>
  <c r="AD17" i="1"/>
  <c r="AC17" i="1"/>
  <c r="W26" i="1"/>
  <c r="AA26" i="1" s="1"/>
  <c r="AD26" i="1"/>
  <c r="AC26" i="1"/>
  <c r="AD20" i="1"/>
  <c r="W20" i="1"/>
  <c r="AA20" i="1" s="1"/>
  <c r="AC20" i="1"/>
  <c r="AE20" i="1" l="1"/>
  <c r="AE22" i="1"/>
  <c r="AE23" i="1"/>
  <c r="AE17" i="1"/>
  <c r="AE19" i="1"/>
  <c r="AE24" i="1"/>
  <c r="AE18" i="1"/>
  <c r="AE25" i="1"/>
  <c r="AE26" i="1"/>
</calcChain>
</file>

<file path=xl/sharedStrings.xml><?xml version="1.0" encoding="utf-8"?>
<sst xmlns="http://schemas.openxmlformats.org/spreadsheetml/2006/main" count="1838" uniqueCount="391">
  <si>
    <t>File opened</t>
  </si>
  <si>
    <t>2019-08-24 16:45:19</t>
  </si>
  <si>
    <t>Console s/n</t>
  </si>
  <si>
    <t>68C-831449</t>
  </si>
  <si>
    <t>Console ver</t>
  </si>
  <si>
    <t>Bluestem v.1.3.17</t>
  </si>
  <si>
    <t>Scripts ver</t>
  </si>
  <si>
    <t>2018.12  1.3.16, Nov 2018</t>
  </si>
  <si>
    <t>Head s/n</t>
  </si>
  <si>
    <t>68H-581449</t>
  </si>
  <si>
    <t>Head ver</t>
  </si>
  <si>
    <t>1.3.1</t>
  </si>
  <si>
    <t>Head cal</t>
  </si>
  <si>
    <t>{"tazero": "0.0570469", "flowazero": "0.32914", "co2aspan2": "-0.0277198", "chamberpressurezero": "2.57628", "flowbzero": "0.27412", "co2bspan2a": "0.288907", "oxygen": "21", "co2bspan2b": "0.286587", "co2azero": "0.918824", "h2obspanconc1": "12.25", "tbzero": "0.0746346", "h2oaspan2": "0", "h2obspan1": "1.0009", "co2bspanconc1": "2500", "h2oaspanconc1": "12.25", "h2obspan2b": "0.0678932", "h2obzero": "1.03166", "co2aspanconc1": "2500", "h2oaspan1": "1.00354", "h2oazero": "1.0301", "h2oaspanconc2": "0", "co2bspan2": "-0.0291294", "h2oaspan2a": "0.0685548", "co2bzero": "0.939118", "h2oaspan2b": "0.0687974", "co2bspan1": "1.00038", "ssa_ref": "29445.5", "h2obspan2a": "0.0678321", "h2obspan2": "0", "co2aspanconc2": "296.4", "h2obspanconc2": "0", "co2aspan1": "1.00001", "ssb_ref": "27541.6", "co2aspan2b": "0.288774", "flowmeterzero": "0.997758", "co2bspanconc2": "296.4", "co2aspan2a": "0.291121"}</t>
  </si>
  <si>
    <t>Chamber type</t>
  </si>
  <si>
    <t>6800-01A</t>
  </si>
  <si>
    <t>Chamber s/n</t>
  </si>
  <si>
    <t>MPF-651358</t>
  </si>
  <si>
    <t>Chamber rev</t>
  </si>
  <si>
    <t>0</t>
  </si>
  <si>
    <t>Chamber cal</t>
  </si>
  <si>
    <t>Fluorometer</t>
  </si>
  <si>
    <t>Flr. Version</t>
  </si>
  <si>
    <t>16:45:19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</si>
  <si>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</si>
  <si>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</si>
  <si>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</si>
  <si>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</si>
  <si>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</si>
  <si>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</si>
  <si>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</si>
  <si>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</si>
  <si>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</si>
  <si>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</si>
  <si>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</si>
  <si>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</si>
  <si>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</si>
  <si>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</si>
  <si>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</si>
  <si>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</si>
  <si>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</si>
  <si>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</si>
  <si>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</si>
  <si>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</si>
  <si>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</si>
  <si>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</si>
  <si>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</si>
  <si>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</si>
  <si>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</si>
  <si>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</si>
  <si>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</si>
  <si>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</si>
  <si>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</si>
  <si>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</si>
  <si>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</si>
  <si>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</si>
  <si>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</si>
  <si>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</si>
  <si>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</si>
  <si>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</si>
  <si>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</si>
  <si>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</si>
  <si>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</si>
  <si>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</si>
  <si>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</si>
  <si>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</si>
  <si>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</si>
  <si>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</si>
  <si>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2.29298 77.7226 378.309 619.725 871.829 1047.03 1214.11 1324.67</t>
  </si>
  <si>
    <t>Fs_true</t>
  </si>
  <si>
    <t>0.319532 99.4327 401.923 600.822 800.045 1000.85 1200.51 1401.44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</si>
  <si>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</si>
  <si>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</si>
  <si>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</si>
  <si>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</si>
  <si>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</si>
  <si>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</si>
  <si>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</si>
  <si>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</si>
  <si>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</si>
  <si>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</si>
  <si>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</si>
  <si>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</si>
  <si>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</si>
  <si>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</si>
  <si>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</si>
  <si>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</si>
  <si>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</si>
  <si>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</si>
  <si>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</si>
  <si>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</si>
  <si>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</si>
  <si>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</si>
  <si>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</si>
  <si>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</si>
  <si>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treatment</t>
  </si>
  <si>
    <t>genotype</t>
  </si>
  <si>
    <t>plot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</si>
  <si>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</si>
  <si>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</si>
  <si>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</si>
  <si>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</si>
  <si>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</si>
  <si>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</si>
  <si>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</si>
  <si>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</si>
  <si>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</si>
  <si>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</si>
  <si>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</si>
  <si>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</si>
  <si>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</si>
  <si>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</si>
  <si>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</si>
  <si>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</si>
  <si>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</si>
  <si>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</si>
  <si>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</si>
  <si>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</si>
  <si>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</si>
  <si>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</si>
  <si>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</si>
  <si>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</si>
  <si>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</si>
  <si>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</si>
  <si>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</si>
  <si>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</si>
  <si>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</si>
  <si>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</si>
  <si>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</si>
  <si>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</si>
  <si>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</si>
  <si>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</si>
  <si>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</si>
  <si>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</si>
  <si>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</si>
  <si>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</si>
  <si>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</si>
  <si>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</si>
  <si>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</si>
  <si>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</si>
  <si>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</si>
  <si>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</si>
  <si>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</si>
  <si>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</si>
  <si>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</si>
  <si>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</si>
  <si>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</si>
  <si>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</si>
  <si>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</si>
  <si>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</si>
  <si>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</si>
  <si>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</si>
  <si>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</si>
  <si>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</si>
  <si>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</si>
  <si>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</si>
  <si>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</si>
  <si>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</si>
  <si>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</si>
  <si>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</si>
  <si>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</si>
  <si>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</si>
  <si>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</si>
  <si>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</si>
  <si>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</si>
  <si>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</si>
  <si>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</si>
  <si>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</si>
  <si>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</si>
  <si>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</si>
  <si>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</si>
  <si>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</si>
  <si>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</si>
  <si>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</si>
  <si>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</si>
  <si>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</si>
  <si>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</si>
  <si>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</si>
  <si>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</si>
  <si>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</si>
  <si>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</si>
  <si>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</si>
  <si>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</si>
  <si>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</si>
  <si>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</si>
  <si>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</si>
  <si>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</si>
  <si>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</si>
  <si>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</si>
  <si>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</si>
  <si>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</si>
  <si>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</si>
  <si>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</si>
  <si>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</si>
  <si>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</si>
  <si>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</si>
  <si>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</si>
  <si>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</si>
  <si>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</si>
  <si>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</si>
  <si>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</si>
  <si>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</si>
  <si>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</si>
  <si>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</si>
  <si>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</si>
  <si>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</si>
  <si>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</si>
  <si>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</si>
  <si>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</si>
  <si>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</si>
  <si>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</si>
  <si>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</si>
  <si>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</si>
  <si>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</si>
  <si>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</si>
  <si>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</si>
  <si>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</si>
  <si>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</si>
  <si>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</si>
  <si>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</si>
  <si>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</si>
  <si>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</si>
  <si>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</si>
  <si>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</si>
  <si>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</si>
  <si>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</si>
  <si>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</si>
  <si>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</si>
  <si>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</si>
  <si>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</si>
  <si>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</si>
  <si>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</si>
  <si>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</si>
  <si>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</si>
  <si>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</si>
  <si>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</si>
  <si>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</si>
  <si>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</si>
  <si>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</si>
  <si>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</si>
  <si>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</si>
  <si>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</si>
  <si>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</si>
  <si>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</si>
  <si>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</si>
  <si>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</si>
  <si>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</si>
  <si>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</si>
  <si>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</si>
  <si>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</si>
  <si>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</si>
  <si>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</si>
  <si>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</si>
  <si>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</si>
  <si>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</si>
  <si>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</si>
  <si>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</si>
  <si>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</si>
  <si>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</si>
  <si>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</si>
  <si>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</si>
  <si>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</si>
  <si>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</si>
  <si>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</si>
  <si>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</si>
  <si>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</si>
  <si>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</si>
  <si>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</si>
  <si>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</si>
  <si>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</si>
  <si>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</si>
  <si>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</si>
  <si>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</si>
  <si>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</si>
  <si>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</si>
  <si>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</si>
  <si>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</si>
  <si>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</si>
  <si>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</si>
  <si>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</si>
  <si>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</si>
  <si>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</si>
  <si>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</si>
  <si>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</si>
  <si>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</si>
  <si>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</si>
  <si>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</si>
  <si>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</si>
  <si>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</si>
  <si>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</si>
  <si>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</si>
  <si>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</si>
  <si>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</si>
  <si>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</si>
  <si>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</si>
  <si>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</si>
  <si>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</si>
  <si>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</si>
  <si>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</si>
  <si>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</si>
  <si>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</si>
  <si>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</si>
  <si>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</si>
  <si>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</si>
  <si>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</si>
  <si>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</si>
  <si>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</si>
  <si>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</si>
  <si>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</si>
  <si>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</si>
  <si>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</si>
  <si>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</si>
  <si>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</si>
  <si>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</si>
  <si>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</si>
  <si>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</si>
  <si>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</si>
  <si>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</si>
  <si>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</si>
  <si>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</si>
  <si>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</si>
  <si>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</si>
  <si>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</si>
  <si>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</si>
  <si>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</si>
  <si>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</si>
  <si>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</si>
  <si>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</si>
  <si>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</si>
  <si>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</si>
  <si>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</si>
  <si>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</si>
  <si>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</si>
  <si>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</si>
  <si>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</si>
  <si>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</si>
  <si>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</si>
  <si>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</si>
  <si>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</si>
  <si>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</si>
  <si>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</si>
  <si>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</si>
  <si>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hrs</t>
  </si>
  <si>
    <t>mg</t>
  </si>
  <si>
    <t>20190825 16:50:13</t>
  </si>
  <si>
    <t>16:50:13</t>
  </si>
  <si>
    <t>ambient</t>
  </si>
  <si>
    <t>WT</t>
  </si>
  <si>
    <t>2</t>
  </si>
  <si>
    <t>-</t>
  </si>
  <si>
    <t>0: Broadleaf</t>
  </si>
  <si>
    <t>16:49:36</t>
  </si>
  <si>
    <t>2/2</t>
  </si>
  <si>
    <t>5</t>
  </si>
  <si>
    <t>11111111</t>
  </si>
  <si>
    <t>oooooooo</t>
  </si>
  <si>
    <t>off</t>
  </si>
  <si>
    <t>20190825 16:51:59</t>
  </si>
  <si>
    <t>16:51:59</t>
  </si>
  <si>
    <t>16:51:23</t>
  </si>
  <si>
    <t>20190825 16:53:18</t>
  </si>
  <si>
    <t>16:53:18</t>
  </si>
  <si>
    <t>16:53:52</t>
  </si>
  <si>
    <t>20190825 16:55:53</t>
  </si>
  <si>
    <t>16:55:53</t>
  </si>
  <si>
    <t>16:55:17</t>
  </si>
  <si>
    <t>1/2</t>
  </si>
  <si>
    <t>20190825 16:57:34</t>
  </si>
  <si>
    <t>16:57:34</t>
  </si>
  <si>
    <t>16:56:56</t>
  </si>
  <si>
    <t>20190825 16:59:34</t>
  </si>
  <si>
    <t>16:59:34</t>
  </si>
  <si>
    <t>17:00:11</t>
  </si>
  <si>
    <t>20190825 17:02:07</t>
  </si>
  <si>
    <t>17:02:07</t>
  </si>
  <si>
    <t>17:01:31</t>
  </si>
  <si>
    <t>20190825 17:03:33</t>
  </si>
  <si>
    <t>17:03:33</t>
  </si>
  <si>
    <t>17:04:01</t>
  </si>
  <si>
    <t>20190825 17:05:45</t>
  </si>
  <si>
    <t>17:05:45</t>
  </si>
  <si>
    <t>17:05:10</t>
  </si>
  <si>
    <t>20190825 17:07:09</t>
  </si>
  <si>
    <t>17:07:09</t>
  </si>
  <si>
    <t>17:07:40</t>
  </si>
  <si>
    <t>20190825 17:09:41</t>
  </si>
  <si>
    <t>17:09:41</t>
  </si>
  <si>
    <t>17:08:41</t>
  </si>
  <si>
    <t>20190825 17:11:41</t>
  </si>
  <si>
    <t>17:11:41</t>
  </si>
  <si>
    <t>17:12:07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</si>
</sst>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Measurements!$K$17:$K$26</c:f>
              <c:numCache>
                <c:formatCode>General</c:formatCode>
                <c:ptCount val="10"/>
                <c:pt idx="0">
                  <c:v>24.836048759230092</c:v>
                </c:pt>
                <c:pt idx="1">
                  <c:v>23.796214847903105</c:v>
                </c:pt>
                <c:pt idx="2">
                  <c:v>19.178615266784938</c:v>
                </c:pt>
                <c:pt idx="3">
                  <c:v>10.601925222603736</c:v>
                </c:pt>
                <c:pt idx="4">
                  <c:v>0.60899108459223228</c:v>
                </c:pt>
                <c:pt idx="5">
                  <c:v>24.506258015827505</c:v>
                </c:pt>
                <c:pt idx="6">
                  <c:v>25.357119385767106</c:v>
                </c:pt>
                <c:pt idx="7">
                  <c:v>25.747608167756027</c:v>
                </c:pt>
                <c:pt idx="8">
                  <c:v>25.733125787216313</c:v>
                </c:pt>
                <c:pt idx="9">
                  <c:v>24.756329794505149</c:v>
                </c:pt>
              </c:numCache>
            </c:numRef>
          </c:xVal>
          <c:yVal>
            <c:numRef>
              <c:f>Measurements!$M$17:$M$26</c:f>
              <c:numCache>
                <c:formatCode>General</c:formatCode>
                <c:ptCount val="10"/>
                <c:pt idx="0">
                  <c:v>219.91165952465178</c:v>
                </c:pt>
                <c:pt idx="1">
                  <c:v>112.72464878370621</c:v>
                </c:pt>
                <c:pt idx="2">
                  <c:v>41.27511424326832</c:v>
                </c:pt>
                <c:pt idx="3">
                  <c:v>21.144667027907989</c:v>
                </c:pt>
                <c:pt idx="4">
                  <c:v>5.1083254838510193E-2</c:v>
                </c:pt>
                <c:pt idx="5">
                  <c:v>226.2366354665165</c:v>
                </c:pt>
                <c:pt idx="6">
                  <c:v>297.64171587758545</c:v>
                </c:pt>
                <c:pt idx="7">
                  <c:v>342.84969093677574</c:v>
                </c:pt>
                <c:pt idx="8">
                  <c:v>378.7513481865758</c:v>
                </c:pt>
                <c:pt idx="9">
                  <c:v>292.32892359979718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C-4E77-8089-B6FC39CB0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03296"/>
        <c:axId val="296700016"/>
      </c:scatterChart>
      <c:valAx>
        <c:axId val="29670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00016"/>
        <c:crosses val="autoZero"/>
        <c:crossBetween val="midCat"/>
      </c:valAx>
      <c:valAx>
        <c:axId val="2967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0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2</xdr:row>
      <xdr:rowOff>71437</xdr:rowOff>
    </xdr:from>
    <xdr:to>
      <xdr:col>20</xdr:col>
      <xdr:colOff>19050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84F05-8AEE-4A04-A895-7A2CB086B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Z26"/>
  <sheetViews>
    <sheetView tabSelected="1" workbookViewId="0">
      <selection activeCell="A27" sqref="A27:XFD27"/>
    </sheetView>
  </sheetViews>
  <sheetFormatPr defaultRowHeight="15" x14ac:dyDescent="0.25"/>
  <sheetData>
    <row r="2" spans="1:234" x14ac:dyDescent="0.25">
      <c r="A2" t="s">
        <v>25</v>
      </c>
      <c r="B2" t="s">
        <v>26</v>
      </c>
      <c r="C2" t="s">
        <v>27</v>
      </c>
      <c r="D2" t="s">
        <v>28</v>
      </c>
    </row>
    <row r="3" spans="1:234" x14ac:dyDescent="0.25">
      <c r="B3">
        <v>4</v>
      </c>
      <c r="C3">
        <v>21</v>
      </c>
      <c r="D3" t="s">
        <v>29</v>
      </c>
    </row>
    <row r="4" spans="1:234" x14ac:dyDescent="0.25">
      <c r="A4" t="s">
        <v>30</v>
      </c>
      <c r="B4" t="s">
        <v>31</v>
      </c>
    </row>
    <row r="5" spans="1:234" x14ac:dyDescent="0.25">
      <c r="B5">
        <v>2</v>
      </c>
    </row>
    <row r="6" spans="1:23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234" x14ac:dyDescent="0.25">
      <c r="B7">
        <v>0</v>
      </c>
      <c r="C7">
        <v>1</v>
      </c>
      <c r="D7">
        <v>0</v>
      </c>
      <c r="E7">
        <v>0</v>
      </c>
    </row>
    <row r="8" spans="1:234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234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4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234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234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79</v>
      </c>
      <c r="CE14" t="s">
        <v>79</v>
      </c>
      <c r="CF14" t="s">
        <v>79</v>
      </c>
      <c r="CG14" t="s">
        <v>79</v>
      </c>
      <c r="CH14" t="s">
        <v>30</v>
      </c>
      <c r="CI14" t="s">
        <v>30</v>
      </c>
      <c r="CJ14" t="s">
        <v>30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80</v>
      </c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 t="s">
        <v>82</v>
      </c>
      <c r="EB14" t="s">
        <v>82</v>
      </c>
      <c r="EC14" t="s">
        <v>82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  <c r="ER14" t="s">
        <v>85</v>
      </c>
      <c r="ES14" t="s">
        <v>85</v>
      </c>
      <c r="ET14" t="s">
        <v>85</v>
      </c>
      <c r="EU14" t="s">
        <v>85</v>
      </c>
      <c r="EV14" t="s">
        <v>85</v>
      </c>
      <c r="EW14" t="s">
        <v>85</v>
      </c>
      <c r="EX14" t="s">
        <v>85</v>
      </c>
      <c r="EY14" t="s">
        <v>85</v>
      </c>
      <c r="EZ14" t="s">
        <v>85</v>
      </c>
      <c r="FA14" t="s">
        <v>85</v>
      </c>
      <c r="FB14" t="s">
        <v>85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86</v>
      </c>
      <c r="FT14" t="s">
        <v>86</v>
      </c>
      <c r="FU14" t="s">
        <v>87</v>
      </c>
      <c r="FV14" t="s">
        <v>87</v>
      </c>
      <c r="FW14" t="s">
        <v>87</v>
      </c>
      <c r="FX14" t="s">
        <v>87</v>
      </c>
      <c r="FY14" t="s">
        <v>87</v>
      </c>
      <c r="FZ14" t="s">
        <v>87</v>
      </c>
      <c r="GA14" t="s">
        <v>87</v>
      </c>
      <c r="GB14" t="s">
        <v>87</v>
      </c>
      <c r="GC14" t="s">
        <v>87</v>
      </c>
      <c r="GD14" t="s">
        <v>87</v>
      </c>
      <c r="GE14" t="s">
        <v>87</v>
      </c>
      <c r="GF14" t="s">
        <v>87</v>
      </c>
      <c r="GG14" t="s">
        <v>87</v>
      </c>
      <c r="GH14" t="s">
        <v>87</v>
      </c>
      <c r="GI14" t="s">
        <v>87</v>
      </c>
      <c r="GJ14" t="s">
        <v>87</v>
      </c>
      <c r="GK14" t="s">
        <v>87</v>
      </c>
      <c r="GL14" t="s">
        <v>87</v>
      </c>
      <c r="GM14" t="s">
        <v>87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  <c r="GS14" t="s">
        <v>88</v>
      </c>
      <c r="GT14" t="s">
        <v>88</v>
      </c>
      <c r="GU14" t="s">
        <v>88</v>
      </c>
      <c r="GV14" t="s">
        <v>88</v>
      </c>
      <c r="GW14" t="s">
        <v>88</v>
      </c>
      <c r="GX14" t="s">
        <v>88</v>
      </c>
      <c r="GY14" t="s">
        <v>88</v>
      </c>
      <c r="GZ14" t="s">
        <v>88</v>
      </c>
      <c r="HA14" t="s">
        <v>88</v>
      </c>
      <c r="HB14" t="s">
        <v>88</v>
      </c>
      <c r="HC14" t="s">
        <v>88</v>
      </c>
      <c r="HD14" t="s">
        <v>88</v>
      </c>
      <c r="HE14" t="s">
        <v>88</v>
      </c>
      <c r="HF14" t="s">
        <v>88</v>
      </c>
      <c r="HG14" t="s">
        <v>89</v>
      </c>
      <c r="HH14" t="s">
        <v>89</v>
      </c>
      <c r="HI14" t="s">
        <v>89</v>
      </c>
      <c r="HJ14" t="s">
        <v>89</v>
      </c>
      <c r="HK14" t="s">
        <v>89</v>
      </c>
      <c r="HL14" t="s">
        <v>89</v>
      </c>
      <c r="HM14" t="s">
        <v>89</v>
      </c>
      <c r="HN14" t="s">
        <v>89</v>
      </c>
      <c r="HO14" t="s">
        <v>89</v>
      </c>
      <c r="HP14" t="s">
        <v>89</v>
      </c>
      <c r="HQ14" t="s">
        <v>89</v>
      </c>
      <c r="HR14" t="s">
        <v>89</v>
      </c>
      <c r="HS14" t="s">
        <v>89</v>
      </c>
      <c r="HT14" t="s">
        <v>89</v>
      </c>
      <c r="HU14" t="s">
        <v>89</v>
      </c>
      <c r="HV14" t="s">
        <v>89</v>
      </c>
      <c r="HW14" t="s">
        <v>89</v>
      </c>
      <c r="HX14" t="s">
        <v>89</v>
      </c>
      <c r="HY14" t="s">
        <v>89</v>
      </c>
      <c r="HZ14" t="s">
        <v>89</v>
      </c>
    </row>
    <row r="15" spans="1:23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  <c r="AI15" t="s">
        <v>75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152</v>
      </c>
      <c r="BU15" t="s">
        <v>160</v>
      </c>
      <c r="BV15" t="s">
        <v>129</v>
      </c>
      <c r="BW15" t="s">
        <v>161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98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222</v>
      </c>
      <c r="EH15" t="s">
        <v>223</v>
      </c>
      <c r="EI15" t="s">
        <v>91</v>
      </c>
      <c r="EJ15" t="s">
        <v>94</v>
      </c>
      <c r="EK15" t="s">
        <v>224</v>
      </c>
      <c r="EL15" t="s">
        <v>225</v>
      </c>
      <c r="EM15" t="s">
        <v>226</v>
      </c>
      <c r="EN15" t="s">
        <v>227</v>
      </c>
      <c r="EO15" t="s">
        <v>228</v>
      </c>
      <c r="EP15" t="s">
        <v>229</v>
      </c>
      <c r="EQ15" t="s">
        <v>230</v>
      </c>
      <c r="ER15" t="s">
        <v>231</v>
      </c>
      <c r="ES15" t="s">
        <v>232</v>
      </c>
      <c r="ET15" t="s">
        <v>233</v>
      </c>
      <c r="EU15" t="s">
        <v>234</v>
      </c>
      <c r="EV15" t="s">
        <v>235</v>
      </c>
      <c r="EW15" t="s">
        <v>236</v>
      </c>
      <c r="EX15" t="s">
        <v>237</v>
      </c>
      <c r="EY15" t="s">
        <v>238</v>
      </c>
      <c r="EZ15" t="s">
        <v>239</v>
      </c>
      <c r="FA15" t="s">
        <v>240</v>
      </c>
      <c r="FB15" t="s">
        <v>241</v>
      </c>
      <c r="FC15" t="s">
        <v>242</v>
      </c>
      <c r="FD15" t="s">
        <v>243</v>
      </c>
      <c r="FE15" t="s">
        <v>244</v>
      </c>
      <c r="FF15" t="s">
        <v>245</v>
      </c>
      <c r="FG15" t="s">
        <v>246</v>
      </c>
      <c r="FH15" t="s">
        <v>247</v>
      </c>
      <c r="FI15" t="s">
        <v>248</v>
      </c>
      <c r="FJ15" t="s">
        <v>249</v>
      </c>
      <c r="FK15" t="s">
        <v>250</v>
      </c>
      <c r="FL15" t="s">
        <v>251</v>
      </c>
      <c r="FM15" t="s">
        <v>252</v>
      </c>
      <c r="FN15" t="s">
        <v>253</v>
      </c>
      <c r="FO15" t="s">
        <v>254</v>
      </c>
      <c r="FP15" t="s">
        <v>255</v>
      </c>
      <c r="FQ15" t="s">
        <v>256</v>
      </c>
      <c r="FR15" t="s">
        <v>257</v>
      </c>
      <c r="FS15" t="s">
        <v>258</v>
      </c>
      <c r="FT15" t="s">
        <v>259</v>
      </c>
      <c r="FU15" t="s">
        <v>260</v>
      </c>
      <c r="FV15" t="s">
        <v>261</v>
      </c>
      <c r="FW15" t="s">
        <v>262</v>
      </c>
      <c r="FX15" t="s">
        <v>263</v>
      </c>
      <c r="FY15" t="s">
        <v>264</v>
      </c>
      <c r="FZ15" t="s">
        <v>265</v>
      </c>
      <c r="GA15" t="s">
        <v>266</v>
      </c>
      <c r="GB15" t="s">
        <v>267</v>
      </c>
      <c r="GC15" t="s">
        <v>268</v>
      </c>
      <c r="GD15" t="s">
        <v>269</v>
      </c>
      <c r="GE15" t="s">
        <v>270</v>
      </c>
      <c r="GF15" t="s">
        <v>271</v>
      </c>
      <c r="GG15" t="s">
        <v>272</v>
      </c>
      <c r="GH15" t="s">
        <v>273</v>
      </c>
      <c r="GI15" t="s">
        <v>274</v>
      </c>
      <c r="GJ15" t="s">
        <v>275</v>
      </c>
      <c r="GK15" t="s">
        <v>276</v>
      </c>
      <c r="GL15" t="s">
        <v>277</v>
      </c>
      <c r="GM15" t="s">
        <v>278</v>
      </c>
      <c r="GN15" t="s">
        <v>279</v>
      </c>
      <c r="GO15" t="s">
        <v>280</v>
      </c>
      <c r="GP15" t="s">
        <v>281</v>
      </c>
      <c r="GQ15" t="s">
        <v>282</v>
      </c>
      <c r="GR15" t="s">
        <v>283</v>
      </c>
      <c r="GS15" t="s">
        <v>284</v>
      </c>
      <c r="GT15" t="s">
        <v>285</v>
      </c>
      <c r="GU15" t="s">
        <v>286</v>
      </c>
      <c r="GV15" t="s">
        <v>287</v>
      </c>
      <c r="GW15" t="s">
        <v>288</v>
      </c>
      <c r="GX15" t="s">
        <v>289</v>
      </c>
      <c r="GY15" t="s">
        <v>290</v>
      </c>
      <c r="GZ15" t="s">
        <v>291</v>
      </c>
      <c r="HA15" t="s">
        <v>292</v>
      </c>
      <c r="HB15" t="s">
        <v>293</v>
      </c>
      <c r="HC15" t="s">
        <v>294</v>
      </c>
      <c r="HD15" t="s">
        <v>295</v>
      </c>
      <c r="HE15" t="s">
        <v>296</v>
      </c>
      <c r="HF15" t="s">
        <v>297</v>
      </c>
      <c r="HG15" t="s">
        <v>298</v>
      </c>
      <c r="HH15" t="s">
        <v>299</v>
      </c>
      <c r="HI15" t="s">
        <v>300</v>
      </c>
      <c r="HJ15" t="s">
        <v>301</v>
      </c>
      <c r="HK15" t="s">
        <v>302</v>
      </c>
      <c r="HL15" t="s">
        <v>303</v>
      </c>
      <c r="HM15" t="s">
        <v>304</v>
      </c>
      <c r="HN15" t="s">
        <v>305</v>
      </c>
      <c r="HO15" t="s">
        <v>306</v>
      </c>
      <c r="HP15" t="s">
        <v>307</v>
      </c>
      <c r="HQ15" t="s">
        <v>308</v>
      </c>
      <c r="HR15" t="s">
        <v>309</v>
      </c>
      <c r="HS15" t="s">
        <v>310</v>
      </c>
      <c r="HT15" t="s">
        <v>311</v>
      </c>
      <c r="HU15" t="s">
        <v>312</v>
      </c>
      <c r="HV15" t="s">
        <v>313</v>
      </c>
      <c r="HW15" t="s">
        <v>314</v>
      </c>
      <c r="HX15" t="s">
        <v>315</v>
      </c>
      <c r="HY15" t="s">
        <v>316</v>
      </c>
      <c r="HZ15" t="s">
        <v>317</v>
      </c>
    </row>
    <row r="16" spans="1:234" x14ac:dyDescent="0.25">
      <c r="B16" t="s">
        <v>318</v>
      </c>
      <c r="C16" t="s">
        <v>318</v>
      </c>
      <c r="I16" t="s">
        <v>318</v>
      </c>
      <c r="J16" t="s">
        <v>319</v>
      </c>
      <c r="K16" t="s">
        <v>320</v>
      </c>
      <c r="L16" t="s">
        <v>321</v>
      </c>
      <c r="M16" t="s">
        <v>321</v>
      </c>
      <c r="N16" t="s">
        <v>180</v>
      </c>
      <c r="O16" t="s">
        <v>180</v>
      </c>
      <c r="P16" t="s">
        <v>319</v>
      </c>
      <c r="Q16" t="s">
        <v>319</v>
      </c>
      <c r="R16" t="s">
        <v>319</v>
      </c>
      <c r="S16" t="s">
        <v>319</v>
      </c>
      <c r="T16" t="s">
        <v>322</v>
      </c>
      <c r="U16" t="s">
        <v>323</v>
      </c>
      <c r="V16" t="s">
        <v>323</v>
      </c>
      <c r="W16" t="s">
        <v>324</v>
      </c>
      <c r="X16" t="s">
        <v>325</v>
      </c>
      <c r="Y16" t="s">
        <v>324</v>
      </c>
      <c r="Z16" t="s">
        <v>324</v>
      </c>
      <c r="AA16" t="s">
        <v>324</v>
      </c>
      <c r="AB16" t="s">
        <v>322</v>
      </c>
      <c r="AC16" t="s">
        <v>322</v>
      </c>
      <c r="AD16" t="s">
        <v>322</v>
      </c>
      <c r="AE16" t="s">
        <v>322</v>
      </c>
      <c r="AI16" t="s">
        <v>326</v>
      </c>
      <c r="AJ16" t="s">
        <v>325</v>
      </c>
      <c r="AL16" t="s">
        <v>325</v>
      </c>
      <c r="AM16" t="s">
        <v>326</v>
      </c>
      <c r="AS16" t="s">
        <v>320</v>
      </c>
      <c r="AY16" t="s">
        <v>320</v>
      </c>
      <c r="AZ16" t="s">
        <v>320</v>
      </c>
      <c r="BA16" t="s">
        <v>320</v>
      </c>
      <c r="BC16" t="s">
        <v>327</v>
      </c>
      <c r="BM16" t="s">
        <v>328</v>
      </c>
      <c r="BN16" t="s">
        <v>328</v>
      </c>
      <c r="BO16" t="s">
        <v>328</v>
      </c>
      <c r="BP16" t="s">
        <v>320</v>
      </c>
      <c r="BR16" t="s">
        <v>329</v>
      </c>
      <c r="BU16" t="s">
        <v>328</v>
      </c>
      <c r="BZ16" t="s">
        <v>318</v>
      </c>
      <c r="CA16" t="s">
        <v>318</v>
      </c>
      <c r="CB16" t="s">
        <v>318</v>
      </c>
      <c r="CC16" t="s">
        <v>318</v>
      </c>
      <c r="CD16" t="s">
        <v>320</v>
      </c>
      <c r="CE16" t="s">
        <v>320</v>
      </c>
      <c r="CG16" t="s">
        <v>330</v>
      </c>
      <c r="CH16" t="s">
        <v>331</v>
      </c>
      <c r="CK16" t="s">
        <v>318</v>
      </c>
      <c r="CL16" t="s">
        <v>321</v>
      </c>
      <c r="CM16" t="s">
        <v>321</v>
      </c>
      <c r="CN16" t="s">
        <v>332</v>
      </c>
      <c r="CO16" t="s">
        <v>332</v>
      </c>
      <c r="CP16" t="s">
        <v>326</v>
      </c>
      <c r="CQ16" t="s">
        <v>324</v>
      </c>
      <c r="CR16" t="s">
        <v>324</v>
      </c>
      <c r="CS16" t="s">
        <v>323</v>
      </c>
      <c r="CT16" t="s">
        <v>323</v>
      </c>
      <c r="CU16" t="s">
        <v>323</v>
      </c>
      <c r="CV16" t="s">
        <v>323</v>
      </c>
      <c r="CW16" t="s">
        <v>323</v>
      </c>
      <c r="CX16" t="s">
        <v>333</v>
      </c>
      <c r="CY16" t="s">
        <v>320</v>
      </c>
      <c r="CZ16" t="s">
        <v>320</v>
      </c>
      <c r="DA16" t="s">
        <v>321</v>
      </c>
      <c r="DB16" t="s">
        <v>321</v>
      </c>
      <c r="DC16" t="s">
        <v>321</v>
      </c>
      <c r="DD16" t="s">
        <v>332</v>
      </c>
      <c r="DE16" t="s">
        <v>321</v>
      </c>
      <c r="DF16" t="s">
        <v>321</v>
      </c>
      <c r="DG16" t="s">
        <v>332</v>
      </c>
      <c r="DH16" t="s">
        <v>332</v>
      </c>
      <c r="DI16" t="s">
        <v>324</v>
      </c>
      <c r="DJ16" t="s">
        <v>324</v>
      </c>
      <c r="DK16" t="s">
        <v>323</v>
      </c>
      <c r="DL16" t="s">
        <v>323</v>
      </c>
      <c r="DM16" t="s">
        <v>320</v>
      </c>
      <c r="DR16" t="s">
        <v>320</v>
      </c>
      <c r="DU16" t="s">
        <v>323</v>
      </c>
      <c r="DV16" t="s">
        <v>323</v>
      </c>
      <c r="DW16" t="s">
        <v>323</v>
      </c>
      <c r="DX16" t="s">
        <v>323</v>
      </c>
      <c r="DY16" t="s">
        <v>323</v>
      </c>
      <c r="DZ16" t="s">
        <v>320</v>
      </c>
      <c r="EA16" t="s">
        <v>320</v>
      </c>
      <c r="EB16" t="s">
        <v>320</v>
      </c>
      <c r="EC16" t="s">
        <v>318</v>
      </c>
      <c r="EE16" t="s">
        <v>334</v>
      </c>
      <c r="EF16" t="s">
        <v>334</v>
      </c>
      <c r="EH16" t="s">
        <v>318</v>
      </c>
      <c r="EI16" t="s">
        <v>335</v>
      </c>
      <c r="EL16" t="s">
        <v>336</v>
      </c>
      <c r="EM16" t="s">
        <v>337</v>
      </c>
      <c r="EN16" t="s">
        <v>336</v>
      </c>
      <c r="EO16" t="s">
        <v>337</v>
      </c>
      <c r="EP16" t="s">
        <v>325</v>
      </c>
      <c r="EQ16" t="s">
        <v>325</v>
      </c>
      <c r="ER16" t="s">
        <v>320</v>
      </c>
      <c r="ES16" t="s">
        <v>338</v>
      </c>
      <c r="ET16" t="s">
        <v>320</v>
      </c>
      <c r="EV16" t="s">
        <v>319</v>
      </c>
      <c r="EW16" t="s">
        <v>339</v>
      </c>
      <c r="EX16" t="s">
        <v>319</v>
      </c>
      <c r="FC16" t="s">
        <v>340</v>
      </c>
      <c r="FD16" t="s">
        <v>340</v>
      </c>
      <c r="FQ16" t="s">
        <v>340</v>
      </c>
      <c r="FR16" t="s">
        <v>340</v>
      </c>
      <c r="FS16" t="s">
        <v>341</v>
      </c>
      <c r="FT16" t="s">
        <v>341</v>
      </c>
      <c r="FU16" t="s">
        <v>323</v>
      </c>
      <c r="FV16" t="s">
        <v>323</v>
      </c>
      <c r="FW16" t="s">
        <v>325</v>
      </c>
      <c r="FX16" t="s">
        <v>323</v>
      </c>
      <c r="FY16" t="s">
        <v>332</v>
      </c>
      <c r="FZ16" t="s">
        <v>325</v>
      </c>
      <c r="GA16" t="s">
        <v>325</v>
      </c>
      <c r="GC16" t="s">
        <v>340</v>
      </c>
      <c r="GD16" t="s">
        <v>340</v>
      </c>
      <c r="GE16" t="s">
        <v>340</v>
      </c>
      <c r="GF16" t="s">
        <v>340</v>
      </c>
      <c r="GG16" t="s">
        <v>340</v>
      </c>
      <c r="GH16" t="s">
        <v>340</v>
      </c>
      <c r="GI16" t="s">
        <v>340</v>
      </c>
      <c r="GJ16" t="s">
        <v>342</v>
      </c>
      <c r="GK16" t="s">
        <v>343</v>
      </c>
      <c r="GL16" t="s">
        <v>343</v>
      </c>
      <c r="GM16" t="s">
        <v>343</v>
      </c>
      <c r="GN16" t="s">
        <v>340</v>
      </c>
      <c r="GO16" t="s">
        <v>340</v>
      </c>
      <c r="GP16" t="s">
        <v>340</v>
      </c>
      <c r="GQ16" t="s">
        <v>340</v>
      </c>
      <c r="GR16" t="s">
        <v>340</v>
      </c>
      <c r="GS16" t="s">
        <v>340</v>
      </c>
      <c r="GT16" t="s">
        <v>340</v>
      </c>
      <c r="GU16" t="s">
        <v>340</v>
      </c>
      <c r="GV16" t="s">
        <v>340</v>
      </c>
      <c r="GW16" t="s">
        <v>340</v>
      </c>
      <c r="GX16" t="s">
        <v>340</v>
      </c>
      <c r="GY16" t="s">
        <v>340</v>
      </c>
      <c r="HF16" t="s">
        <v>340</v>
      </c>
      <c r="HG16" t="s">
        <v>325</v>
      </c>
      <c r="HH16" t="s">
        <v>325</v>
      </c>
      <c r="HI16" t="s">
        <v>336</v>
      </c>
      <c r="HJ16" t="s">
        <v>337</v>
      </c>
      <c r="HL16" t="s">
        <v>326</v>
      </c>
      <c r="HM16" t="s">
        <v>326</v>
      </c>
      <c r="HN16" t="s">
        <v>323</v>
      </c>
      <c r="HO16" t="s">
        <v>323</v>
      </c>
      <c r="HP16" t="s">
        <v>323</v>
      </c>
      <c r="HQ16" t="s">
        <v>323</v>
      </c>
      <c r="HR16" t="s">
        <v>323</v>
      </c>
      <c r="HS16" t="s">
        <v>325</v>
      </c>
      <c r="HT16" t="s">
        <v>325</v>
      </c>
      <c r="HU16" t="s">
        <v>325</v>
      </c>
      <c r="HV16" t="s">
        <v>323</v>
      </c>
      <c r="HW16" t="s">
        <v>321</v>
      </c>
      <c r="HX16" t="s">
        <v>332</v>
      </c>
      <c r="HY16" t="s">
        <v>325</v>
      </c>
      <c r="HZ16" t="s">
        <v>325</v>
      </c>
    </row>
    <row r="17" spans="1:234" x14ac:dyDescent="0.25">
      <c r="A17">
        <v>1</v>
      </c>
      <c r="B17">
        <v>1566769813.0999999</v>
      </c>
      <c r="C17">
        <v>0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>
        <v>1566769813.0999999</v>
      </c>
      <c r="J17">
        <f t="shared" ref="J17:J26" si="0">CP17*AK17*(CN17-CO17)/(100*CH17*(1000-AK17*CN17))</f>
        <v>4.9540228665953204E-3</v>
      </c>
      <c r="K17">
        <f t="shared" ref="K17:K26" si="1">CP17*AK17*(CM17-CL17*(1000-AK17*CO17)/(1000-AK17*CN17))/(100*CH17)</f>
        <v>24.836048759230092</v>
      </c>
      <c r="L17">
        <f t="shared" ref="L17:L26" si="2">CL17 - IF(AK17&gt;1, K17*CH17*100/(AM17*CX17), 0)</f>
        <v>367.99400000000003</v>
      </c>
      <c r="M17">
        <f t="shared" ref="M17:M26" si="3">((S17-J17/2)*L17-K17)/(S17+J17/2)</f>
        <v>219.91165952465178</v>
      </c>
      <c r="N17">
        <f t="shared" ref="N17:N26" si="4">M17*(CQ17+CR17)/1000</f>
        <v>21.923718144851165</v>
      </c>
      <c r="O17">
        <f t="shared" ref="O17:O26" si="5">(CL17 - IF(AK17&gt;1, K17*CH17*100/(AM17*CX17), 0))*(CQ17+CR17)/1000</f>
        <v>36.686534731424601</v>
      </c>
      <c r="P17">
        <f t="shared" ref="P17:P26" si="6">2/((1/R17-1/Q17)+SIGN(R17)*SQRT((1/R17-1/Q17)*(1/R17-1/Q17) + 4*CI17/((CI17+1)*(CI17+1))*(2*1/R17*1/Q17-1/Q17*1/Q17)))</f>
        <v>0.30209981379420375</v>
      </c>
      <c r="Q17">
        <f t="shared" ref="Q17:Q26" si="7">AH17+AG17*CH17+AF17*CH17*CH17</f>
        <v>2.2549350300409459</v>
      </c>
      <c r="R17">
        <f t="shared" ref="R17:R26" si="8">J17*(1000-(1000*0.61365*EXP(17.502*V17/(240.97+V17))/(CQ17+CR17)+CN17)/2)/(1000*0.61365*EXP(17.502*V17/(240.97+V17))/(CQ17+CR17)-CN17)</f>
        <v>0.28128185533676897</v>
      </c>
      <c r="S17">
        <f t="shared" ref="S17:S26" si="9">1/((CI17+1)/(P17/1.6)+1/(Q17/1.37)) + CI17/((CI17+1)/(P17/1.6) + CI17/(Q17/1.37))</f>
        <v>0.1775518790098406</v>
      </c>
      <c r="T17">
        <f t="shared" ref="T17:T26" si="10">(CE17*CG17)</f>
        <v>330.40965081565804</v>
      </c>
      <c r="U17">
        <f t="shared" ref="U17:U26" si="11">(CS17+(T17+2*0.95*0.0000000567*(((CS17+$B$7)+273)^4-(CS17+273)^4)-44100*J17)/(1.84*29.3*Q17+8*0.95*0.0000000567*(CS17+273)^3))</f>
        <v>27.129672529653547</v>
      </c>
      <c r="V17">
        <f t="shared" ref="V17:V26" si="12">($C$7*CT17+$D$7*CU17+$E$7*U17)</f>
        <v>27.0929</v>
      </c>
      <c r="W17">
        <f t="shared" ref="W17:W26" si="13">0.61365*EXP(17.502*V17/(240.97+V17))</f>
        <v>3.5987350409767278</v>
      </c>
      <c r="X17">
        <f t="shared" ref="X17:X26" si="14">(Y17/Z17*100)</f>
        <v>55.100713434787622</v>
      </c>
      <c r="Y17">
        <f t="shared" ref="Y17:Y26" si="15">CN17*(CQ17+CR17)/1000</f>
        <v>1.8912516085301301</v>
      </c>
      <c r="Z17">
        <f t="shared" ref="Z17:Z26" si="16">0.61365*EXP(17.502*CS17/(240.97+CS17))</f>
        <v>3.4323541214551603</v>
      </c>
      <c r="AA17">
        <f t="shared" ref="AA17:AA26" si="17">(W17-CN17*(CQ17+CR17)/1000)</f>
        <v>1.7074834324465977</v>
      </c>
      <c r="AB17">
        <f t="shared" ref="AB17:AB26" si="18">(-J17*44100)</f>
        <v>-218.47240841685363</v>
      </c>
      <c r="AC17">
        <f t="shared" ref="AC17:AC26" si="19">2*29.3*Q17*0.92*(CS17-V17)</f>
        <v>-97.752874906746428</v>
      </c>
      <c r="AD17">
        <f t="shared" ref="AD17:AD26" si="20">2*0.95*0.0000000567*(((CS17+$B$7)+273)^4-(V17+273)^4)</f>
        <v>-9.3266986647694043</v>
      </c>
      <c r="AE17">
        <f t="shared" ref="AE17:AE26" si="21">T17+AD17+AB17+AC17</f>
        <v>4.8576688272885633</v>
      </c>
      <c r="AF17">
        <v>-4.1316737452767198E-2</v>
      </c>
      <c r="AG17">
        <v>4.6381657335727501E-2</v>
      </c>
      <c r="AH17">
        <v>3.4640476343261999</v>
      </c>
      <c r="AI17">
        <v>0</v>
      </c>
      <c r="AJ17">
        <v>0</v>
      </c>
      <c r="AK17">
        <f t="shared" ref="AK17:AK26" si="22">IF(AI17*$H$13&gt;=AM17,1,(AM17/(AM17-AI17*$H$13)))</f>
        <v>1</v>
      </c>
      <c r="AL17">
        <f t="shared" ref="AL17:AL26" si="23">(AK17-1)*100</f>
        <v>0</v>
      </c>
      <c r="AM17">
        <f t="shared" ref="AM17:AM26" si="24">MAX(0,($B$13+$C$13*CX17)/(1+$D$13*CX17)*CQ17/(CS17+273)*$E$13)</f>
        <v>52809.642639202</v>
      </c>
      <c r="AN17" t="s">
        <v>349</v>
      </c>
      <c r="AO17">
        <v>0</v>
      </c>
      <c r="AP17">
        <v>0</v>
      </c>
      <c r="AQ17">
        <f t="shared" ref="AQ17:AQ26" si="25">AP17-AO17</f>
        <v>0</v>
      </c>
      <c r="AR17" t="e">
        <f t="shared" ref="AR17:AR26" si="26">AQ17/AP17</f>
        <v>#DIV/0!</v>
      </c>
      <c r="AS17">
        <v>0</v>
      </c>
      <c r="AT17" t="s">
        <v>349</v>
      </c>
      <c r="AU17">
        <v>0</v>
      </c>
      <c r="AV17">
        <v>0</v>
      </c>
      <c r="AW17" t="e">
        <f t="shared" ref="AW17:AW26" si="27">1-AU17/AV17</f>
        <v>#DIV/0!</v>
      </c>
      <c r="AX17">
        <v>0.5</v>
      </c>
      <c r="AY17">
        <f t="shared" ref="AY17:AY26" si="28">CE17</f>
        <v>1685.8922995810478</v>
      </c>
      <c r="AZ17">
        <f t="shared" ref="AZ17:AZ26" si="29">K17</f>
        <v>24.836048759230092</v>
      </c>
      <c r="BA17" t="e">
        <f t="shared" ref="BA17:BA26" si="30">AW17*AX17*AY17</f>
        <v>#DIV/0!</v>
      </c>
      <c r="BB17" t="e">
        <f t="shared" ref="BB17:BB26" si="31">BG17/AV17</f>
        <v>#DIV/0!</v>
      </c>
      <c r="BC17">
        <f t="shared" ref="BC17:BC26" si="32">(AZ17-AS17)/AY17</f>
        <v>1.473169357580076E-2</v>
      </c>
      <c r="BD17" t="e">
        <f t="shared" ref="BD17:BD26" si="33">(AP17-AV17)/AV17</f>
        <v>#DIV/0!</v>
      </c>
      <c r="BE17" t="s">
        <v>349</v>
      </c>
      <c r="BF17">
        <v>0</v>
      </c>
      <c r="BG17">
        <f t="shared" ref="BG17:BG26" si="34">AV17-BF17</f>
        <v>0</v>
      </c>
      <c r="BH17" t="e">
        <f t="shared" ref="BH17:BH26" si="35">(AV17-AU17)/(AV17-BF17)</f>
        <v>#DIV/0!</v>
      </c>
      <c r="BI17" t="e">
        <f t="shared" ref="BI17:BI26" si="36">(AP17-AV17)/(AP17-BF17)</f>
        <v>#DIV/0!</v>
      </c>
      <c r="BJ17" t="e">
        <f t="shared" ref="BJ17:BJ26" si="37">(AV17-AU17)/(AV17-AO17)</f>
        <v>#DIV/0!</v>
      </c>
      <c r="BK17" t="e">
        <f t="shared" ref="BK17:BK26" si="38">(AP17-AV17)/(AP17-AO17)</f>
        <v>#DIV/0!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f t="shared" ref="CD17:CD26" si="39">$B$11*CY17+$C$11*CZ17+$F$11*DM17</f>
        <v>1999.89</v>
      </c>
      <c r="CE17">
        <f t="shared" ref="CE17:CE26" si="40">CD17*CF17</f>
        <v>1685.8922995810478</v>
      </c>
      <c r="CF17">
        <f t="shared" ref="CF17:CF26" si="41">($B$11*$D$9+$C$11*$D$9+$F$11*((DZ17+DR17)/MAX(DZ17+DR17+EA17, 0.1)*$I$9+EA17/MAX(DZ17+DR17+EA17, 0.1)*$J$9))/($B$11+$C$11+$F$11)</f>
        <v>0.84299251437881473</v>
      </c>
      <c r="CG17">
        <f t="shared" ref="CG17:CG26" si="42">($B$11*$K$9+$C$11*$K$9+$F$11*((DZ17+DR17)/MAX(DZ17+DR17+EA17, 0.1)*$P$9+EA17/MAX(DZ17+DR17+EA17, 0.1)*$Q$9))/($B$11+$C$11+$F$11)</f>
        <v>0.19598502875762966</v>
      </c>
      <c r="CH17">
        <v>6</v>
      </c>
      <c r="CI17">
        <v>0.5</v>
      </c>
      <c r="CJ17" t="s">
        <v>350</v>
      </c>
      <c r="CK17">
        <v>1566769813.0999999</v>
      </c>
      <c r="CL17">
        <v>367.99400000000003</v>
      </c>
      <c r="CM17">
        <v>399.983</v>
      </c>
      <c r="CN17">
        <v>18.970700000000001</v>
      </c>
      <c r="CO17">
        <v>13.138999999999999</v>
      </c>
      <c r="CP17">
        <v>500.03</v>
      </c>
      <c r="CQ17">
        <v>99.593500000000006</v>
      </c>
      <c r="CR17">
        <v>9.9795900000000007E-2</v>
      </c>
      <c r="CS17">
        <v>26.288799999999998</v>
      </c>
      <c r="CT17">
        <v>27.0929</v>
      </c>
      <c r="CU17">
        <v>999.9</v>
      </c>
      <c r="CV17">
        <v>0</v>
      </c>
      <c r="CW17">
        <v>0</v>
      </c>
      <c r="CX17">
        <v>10004.4</v>
      </c>
      <c r="CY17">
        <v>0</v>
      </c>
      <c r="CZ17">
        <v>790.245</v>
      </c>
      <c r="DA17">
        <v>-31.988700000000001</v>
      </c>
      <c r="DB17">
        <v>375.11099999999999</v>
      </c>
      <c r="DC17">
        <v>405.30900000000003</v>
      </c>
      <c r="DD17">
        <v>5.8316999999999997</v>
      </c>
      <c r="DE17">
        <v>343.99299999999999</v>
      </c>
      <c r="DF17">
        <v>399.983</v>
      </c>
      <c r="DG17">
        <v>18.957699999999999</v>
      </c>
      <c r="DH17">
        <v>13.138999999999999</v>
      </c>
      <c r="DI17">
        <v>1.8893599999999999</v>
      </c>
      <c r="DJ17">
        <v>1.3085599999999999</v>
      </c>
      <c r="DK17">
        <v>16.546399999999998</v>
      </c>
      <c r="DL17">
        <v>10.897500000000001</v>
      </c>
      <c r="DM17">
        <v>1999.89</v>
      </c>
      <c r="DN17">
        <v>0.9</v>
      </c>
      <c r="DO17">
        <v>9.9999699999999997E-2</v>
      </c>
      <c r="DP17">
        <v>0</v>
      </c>
      <c r="DQ17">
        <v>756.16899999999998</v>
      </c>
      <c r="DR17">
        <v>5.00014</v>
      </c>
      <c r="DS17">
        <v>19815.8</v>
      </c>
      <c r="DT17">
        <v>16921.8</v>
      </c>
      <c r="DU17">
        <v>45.875</v>
      </c>
      <c r="DV17">
        <v>45.75</v>
      </c>
      <c r="DW17">
        <v>45.875</v>
      </c>
      <c r="DX17">
        <v>46.125</v>
      </c>
      <c r="DY17">
        <v>47.561999999999998</v>
      </c>
      <c r="DZ17">
        <v>1795.4</v>
      </c>
      <c r="EA17">
        <v>199.49</v>
      </c>
      <c r="EB17">
        <v>0</v>
      </c>
      <c r="EC17">
        <v>1566769780.4000001</v>
      </c>
      <c r="ED17">
        <v>756.18700000000001</v>
      </c>
      <c r="EE17">
        <v>-1.37839316101937</v>
      </c>
      <c r="EF17">
        <v>-2123.6820619130799</v>
      </c>
      <c r="EG17">
        <v>20313.980769230799</v>
      </c>
      <c r="EH17">
        <v>15</v>
      </c>
      <c r="EI17">
        <v>1566769776.5999999</v>
      </c>
      <c r="EJ17" t="s">
        <v>351</v>
      </c>
      <c r="EK17">
        <v>147</v>
      </c>
      <c r="EL17">
        <v>24.001000000000001</v>
      </c>
      <c r="EM17">
        <v>1.2999999999999999E-2</v>
      </c>
      <c r="EN17">
        <v>400</v>
      </c>
      <c r="EO17">
        <v>13</v>
      </c>
      <c r="EP17">
        <v>0.06</v>
      </c>
      <c r="EQ17">
        <v>0.01</v>
      </c>
      <c r="ER17">
        <v>24.735982391870198</v>
      </c>
      <c r="ES17">
        <v>-0.162151439020911</v>
      </c>
      <c r="ET17">
        <v>0.11306240878927799</v>
      </c>
      <c r="EU17">
        <v>1</v>
      </c>
      <c r="EV17">
        <v>0.302594204339448</v>
      </c>
      <c r="EW17">
        <v>4.7649306459926502E-2</v>
      </c>
      <c r="EX17">
        <v>1.20361978810278E-2</v>
      </c>
      <c r="EY17">
        <v>1</v>
      </c>
      <c r="EZ17">
        <v>2</v>
      </c>
      <c r="FA17">
        <v>2</v>
      </c>
      <c r="FB17" t="s">
        <v>352</v>
      </c>
      <c r="FC17">
        <v>2.9139699999999999</v>
      </c>
      <c r="FD17">
        <v>2.7245499999999998</v>
      </c>
      <c r="FE17">
        <v>8.2014599999999993E-2</v>
      </c>
      <c r="FF17">
        <v>9.1384900000000005E-2</v>
      </c>
      <c r="FG17">
        <v>9.6384800000000007E-2</v>
      </c>
      <c r="FH17">
        <v>7.2792399999999993E-2</v>
      </c>
      <c r="FI17">
        <v>24150.9</v>
      </c>
      <c r="FJ17">
        <v>21991.9</v>
      </c>
      <c r="FK17">
        <v>24292</v>
      </c>
      <c r="FL17">
        <v>22863.5</v>
      </c>
      <c r="FM17">
        <v>30853.8</v>
      </c>
      <c r="FN17">
        <v>29628.2</v>
      </c>
      <c r="FO17">
        <v>35185.5</v>
      </c>
      <c r="FP17">
        <v>32988.9</v>
      </c>
      <c r="FQ17">
        <v>1.9970000000000001</v>
      </c>
      <c r="FR17">
        <v>1.83375</v>
      </c>
      <c r="FS17">
        <v>7.5057100000000002E-2</v>
      </c>
      <c r="FT17">
        <v>0</v>
      </c>
      <c r="FU17">
        <v>25.8644</v>
      </c>
      <c r="FV17">
        <v>999.9</v>
      </c>
      <c r="FW17">
        <v>39.591999999999999</v>
      </c>
      <c r="FX17">
        <v>34.250999999999998</v>
      </c>
      <c r="FY17">
        <v>21.5395</v>
      </c>
      <c r="FZ17">
        <v>61.234900000000003</v>
      </c>
      <c r="GA17">
        <v>26.414300000000001</v>
      </c>
      <c r="GB17">
        <v>1</v>
      </c>
      <c r="GC17">
        <v>0.221944</v>
      </c>
      <c r="GD17">
        <v>5.0286600000000004</v>
      </c>
      <c r="GE17">
        <v>20.120100000000001</v>
      </c>
      <c r="GF17">
        <v>5.2521800000000001</v>
      </c>
      <c r="GG17">
        <v>12.0519</v>
      </c>
      <c r="GH17">
        <v>4.9814499999999997</v>
      </c>
      <c r="GI17">
        <v>3.3001999999999998</v>
      </c>
      <c r="GJ17">
        <v>428</v>
      </c>
      <c r="GK17">
        <v>9999</v>
      </c>
      <c r="GL17">
        <v>9999</v>
      </c>
      <c r="GM17">
        <v>9999</v>
      </c>
      <c r="GN17">
        <v>1.8792599999999999</v>
      </c>
      <c r="GO17">
        <v>1.87714</v>
      </c>
      <c r="GP17">
        <v>1.8747199999999999</v>
      </c>
      <c r="GQ17">
        <v>1.87503</v>
      </c>
      <c r="GR17">
        <v>1.8754299999999999</v>
      </c>
      <c r="GS17">
        <v>1.87422</v>
      </c>
      <c r="GT17">
        <v>1.8711500000000001</v>
      </c>
      <c r="GU17">
        <v>1.87557</v>
      </c>
      <c r="GV17" t="s">
        <v>353</v>
      </c>
      <c r="GW17" t="s">
        <v>19</v>
      </c>
      <c r="GX17" t="s">
        <v>19</v>
      </c>
      <c r="GY17" t="s">
        <v>19</v>
      </c>
      <c r="GZ17" t="s">
        <v>354</v>
      </c>
      <c r="HA17" t="s">
        <v>355</v>
      </c>
      <c r="HB17" t="s">
        <v>356</v>
      </c>
      <c r="HC17" t="s">
        <v>356</v>
      </c>
      <c r="HD17" t="s">
        <v>356</v>
      </c>
      <c r="HE17" t="s">
        <v>356</v>
      </c>
      <c r="HF17">
        <v>0</v>
      </c>
      <c r="HG17">
        <v>100</v>
      </c>
      <c r="HH17">
        <v>100</v>
      </c>
      <c r="HI17">
        <v>24.001000000000001</v>
      </c>
      <c r="HJ17">
        <v>1.2999999999999999E-2</v>
      </c>
      <c r="HK17">
        <v>2</v>
      </c>
      <c r="HL17">
        <v>507.87299999999999</v>
      </c>
      <c r="HM17">
        <v>467.399</v>
      </c>
      <c r="HN17">
        <v>19.837800000000001</v>
      </c>
      <c r="HO17">
        <v>29.947099999999999</v>
      </c>
      <c r="HP17">
        <v>30.000699999999998</v>
      </c>
      <c r="HQ17">
        <v>29.8752</v>
      </c>
      <c r="HR17">
        <v>29.863800000000001</v>
      </c>
      <c r="HS17">
        <v>20.088699999999999</v>
      </c>
      <c r="HT17">
        <v>48.667299999999997</v>
      </c>
      <c r="HU17">
        <v>0</v>
      </c>
      <c r="HV17">
        <v>19.747900000000001</v>
      </c>
      <c r="HW17">
        <v>400</v>
      </c>
      <c r="HX17">
        <v>13.120699999999999</v>
      </c>
      <c r="HY17">
        <v>100.996</v>
      </c>
      <c r="HZ17">
        <v>101.396</v>
      </c>
    </row>
    <row r="18" spans="1:234" x14ac:dyDescent="0.25">
      <c r="A18">
        <v>2</v>
      </c>
      <c r="B18">
        <v>1566769919.0999999</v>
      </c>
      <c r="C18">
        <v>106</v>
      </c>
      <c r="D18" t="s">
        <v>357</v>
      </c>
      <c r="E18" t="s">
        <v>358</v>
      </c>
      <c r="F18" t="s">
        <v>346</v>
      </c>
      <c r="G18" t="s">
        <v>347</v>
      </c>
      <c r="H18" t="s">
        <v>348</v>
      </c>
      <c r="I18">
        <v>1566769919.0999999</v>
      </c>
      <c r="J18">
        <f t="shared" si="0"/>
        <v>4.4260536899688356E-3</v>
      </c>
      <c r="K18">
        <f t="shared" si="1"/>
        <v>23.796214847903105</v>
      </c>
      <c r="L18">
        <f t="shared" si="2"/>
        <v>270.01499999999999</v>
      </c>
      <c r="M18">
        <f t="shared" si="3"/>
        <v>112.72464878370621</v>
      </c>
      <c r="N18">
        <f t="shared" si="4"/>
        <v>11.237665234963403</v>
      </c>
      <c r="O18">
        <f t="shared" si="5"/>
        <v>26.918142670294497</v>
      </c>
      <c r="P18">
        <f t="shared" si="6"/>
        <v>0.26461436621812706</v>
      </c>
      <c r="Q18">
        <f t="shared" si="7"/>
        <v>2.2544127707885453</v>
      </c>
      <c r="R18">
        <f t="shared" si="8"/>
        <v>0.2484908673550692</v>
      </c>
      <c r="S18">
        <f t="shared" si="9"/>
        <v>0.15667348807311046</v>
      </c>
      <c r="T18">
        <f t="shared" si="10"/>
        <v>330.4245777947466</v>
      </c>
      <c r="U18">
        <f t="shared" si="11"/>
        <v>27.124664189127742</v>
      </c>
      <c r="V18">
        <f t="shared" si="12"/>
        <v>27.066099999999999</v>
      </c>
      <c r="W18">
        <f t="shared" si="13"/>
        <v>3.59307833281835</v>
      </c>
      <c r="X18">
        <f t="shared" si="14"/>
        <v>54.948228881635863</v>
      </c>
      <c r="Y18">
        <f t="shared" si="15"/>
        <v>1.8660214969633999</v>
      </c>
      <c r="Z18">
        <f t="shared" si="16"/>
        <v>3.3959629544803018</v>
      </c>
      <c r="AA18">
        <f t="shared" si="17"/>
        <v>1.7270568358549501</v>
      </c>
      <c r="AB18">
        <f t="shared" si="18"/>
        <v>-195.18896772762565</v>
      </c>
      <c r="AC18">
        <f t="shared" si="19"/>
        <v>-116.39876347381474</v>
      </c>
      <c r="AD18">
        <f t="shared" si="20"/>
        <v>-11.096786427661101</v>
      </c>
      <c r="AE18">
        <f t="shared" si="21"/>
        <v>7.7400601656451329</v>
      </c>
      <c r="AF18">
        <v>-4.1302650997393997E-2</v>
      </c>
      <c r="AG18">
        <v>4.6365844055529799E-2</v>
      </c>
      <c r="AH18">
        <v>3.46311314236155</v>
      </c>
      <c r="AI18">
        <v>0</v>
      </c>
      <c r="AJ18">
        <v>0</v>
      </c>
      <c r="AK18">
        <f t="shared" si="22"/>
        <v>1</v>
      </c>
      <c r="AL18">
        <f t="shared" si="23"/>
        <v>0</v>
      </c>
      <c r="AM18">
        <f t="shared" si="24"/>
        <v>52824.169655784848</v>
      </c>
      <c r="AN18" t="s">
        <v>349</v>
      </c>
      <c r="AO18">
        <v>0</v>
      </c>
      <c r="AP18">
        <v>0</v>
      </c>
      <c r="AQ18">
        <f t="shared" si="25"/>
        <v>0</v>
      </c>
      <c r="AR18" t="e">
        <f t="shared" si="26"/>
        <v>#DIV/0!</v>
      </c>
      <c r="AS18">
        <v>0</v>
      </c>
      <c r="AT18" t="s">
        <v>349</v>
      </c>
      <c r="AU18">
        <v>0</v>
      </c>
      <c r="AV18">
        <v>0</v>
      </c>
      <c r="AW18" t="e">
        <f t="shared" si="27"/>
        <v>#DIV/0!</v>
      </c>
      <c r="AX18">
        <v>0.5</v>
      </c>
      <c r="AY18">
        <f t="shared" si="28"/>
        <v>1685.9681995810458</v>
      </c>
      <c r="AZ18">
        <f t="shared" si="29"/>
        <v>23.796214847903105</v>
      </c>
      <c r="BA18" t="e">
        <f t="shared" si="30"/>
        <v>#DIV/0!</v>
      </c>
      <c r="BB18" t="e">
        <f t="shared" si="31"/>
        <v>#DIV/0!</v>
      </c>
      <c r="BC18">
        <f t="shared" si="32"/>
        <v>1.411427264987343E-2</v>
      </c>
      <c r="BD18" t="e">
        <f t="shared" si="33"/>
        <v>#DIV/0!</v>
      </c>
      <c r="BE18" t="s">
        <v>349</v>
      </c>
      <c r="BF18">
        <v>0</v>
      </c>
      <c r="BG18">
        <f t="shared" si="34"/>
        <v>0</v>
      </c>
      <c r="BH18" t="e">
        <f t="shared" si="35"/>
        <v>#DIV/0!</v>
      </c>
      <c r="BI18" t="e">
        <f t="shared" si="36"/>
        <v>#DIV/0!</v>
      </c>
      <c r="BJ18" t="e">
        <f t="shared" si="37"/>
        <v>#DIV/0!</v>
      </c>
      <c r="BK18" t="e">
        <f t="shared" si="38"/>
        <v>#DIV/0!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f t="shared" si="39"/>
        <v>1999.98</v>
      </c>
      <c r="CE18">
        <f t="shared" si="40"/>
        <v>1685.9681995810458</v>
      </c>
      <c r="CF18">
        <f t="shared" si="41"/>
        <v>0.84299252971582006</v>
      </c>
      <c r="CG18">
        <f t="shared" si="42"/>
        <v>0.19598505943164016</v>
      </c>
      <c r="CH18">
        <v>6</v>
      </c>
      <c r="CI18">
        <v>0.5</v>
      </c>
      <c r="CJ18" t="s">
        <v>350</v>
      </c>
      <c r="CK18">
        <v>1566769919.0999999</v>
      </c>
      <c r="CL18">
        <v>270.01499999999999</v>
      </c>
      <c r="CM18">
        <v>300.00200000000001</v>
      </c>
      <c r="CN18">
        <v>18.718</v>
      </c>
      <c r="CO18">
        <v>13.506600000000001</v>
      </c>
      <c r="CP18">
        <v>500.04300000000001</v>
      </c>
      <c r="CQ18">
        <v>99.591399999999993</v>
      </c>
      <c r="CR18">
        <v>9.9886299999999997E-2</v>
      </c>
      <c r="CS18">
        <v>26.1084</v>
      </c>
      <c r="CT18">
        <v>27.066099999999999</v>
      </c>
      <c r="CU18">
        <v>999.9</v>
      </c>
      <c r="CV18">
        <v>0</v>
      </c>
      <c r="CW18">
        <v>0</v>
      </c>
      <c r="CX18">
        <v>10001.200000000001</v>
      </c>
      <c r="CY18">
        <v>0</v>
      </c>
      <c r="CZ18">
        <v>681.56799999999998</v>
      </c>
      <c r="DA18">
        <v>-29.986999999999998</v>
      </c>
      <c r="DB18">
        <v>275.16500000000002</v>
      </c>
      <c r="DC18">
        <v>304.10899999999998</v>
      </c>
      <c r="DD18">
        <v>5.2114599999999998</v>
      </c>
      <c r="DE18">
        <v>248.24799999999999</v>
      </c>
      <c r="DF18">
        <v>300.00200000000001</v>
      </c>
      <c r="DG18">
        <v>18.696999999999999</v>
      </c>
      <c r="DH18">
        <v>13.506600000000001</v>
      </c>
      <c r="DI18">
        <v>1.86416</v>
      </c>
      <c r="DJ18">
        <v>1.34514</v>
      </c>
      <c r="DK18">
        <v>16.3354</v>
      </c>
      <c r="DL18">
        <v>11.312900000000001</v>
      </c>
      <c r="DM18">
        <v>1999.98</v>
      </c>
      <c r="DN18">
        <v>0.9</v>
      </c>
      <c r="DO18">
        <v>9.9999699999999997E-2</v>
      </c>
      <c r="DP18">
        <v>0</v>
      </c>
      <c r="DQ18">
        <v>752.48199999999997</v>
      </c>
      <c r="DR18">
        <v>5.00014</v>
      </c>
      <c r="DS18">
        <v>20280.3</v>
      </c>
      <c r="DT18">
        <v>16922.599999999999</v>
      </c>
      <c r="DU18">
        <v>45.936999999999998</v>
      </c>
      <c r="DV18">
        <v>45.811999999999998</v>
      </c>
      <c r="DW18">
        <v>46</v>
      </c>
      <c r="DX18">
        <v>46.311999999999998</v>
      </c>
      <c r="DY18">
        <v>47.686999999999998</v>
      </c>
      <c r="DZ18">
        <v>1795.48</v>
      </c>
      <c r="EA18">
        <v>199.5</v>
      </c>
      <c r="EB18">
        <v>0</v>
      </c>
      <c r="EC18">
        <v>1566769886.5999999</v>
      </c>
      <c r="ED18">
        <v>752.42873076923104</v>
      </c>
      <c r="EE18">
        <v>-0.34622223170092897</v>
      </c>
      <c r="EF18">
        <v>-618.488891880045</v>
      </c>
      <c r="EG18">
        <v>20523.5461538462</v>
      </c>
      <c r="EH18">
        <v>15</v>
      </c>
      <c r="EI18">
        <v>1566769883.5999999</v>
      </c>
      <c r="EJ18" t="s">
        <v>359</v>
      </c>
      <c r="EK18">
        <v>148</v>
      </c>
      <c r="EL18">
        <v>21.766999999999999</v>
      </c>
      <c r="EM18">
        <v>2.1000000000000001E-2</v>
      </c>
      <c r="EN18">
        <v>300</v>
      </c>
      <c r="EO18">
        <v>13</v>
      </c>
      <c r="EP18">
        <v>0.06</v>
      </c>
      <c r="EQ18">
        <v>0.02</v>
      </c>
      <c r="ER18">
        <v>23.7818702713021</v>
      </c>
      <c r="ES18">
        <v>0.111718990102789</v>
      </c>
      <c r="ET18">
        <v>0.38749037257832603</v>
      </c>
      <c r="EU18">
        <v>1</v>
      </c>
      <c r="EV18">
        <v>0.26229682490269202</v>
      </c>
      <c r="EW18">
        <v>5.8405986387620699E-2</v>
      </c>
      <c r="EX18">
        <v>1.18769671192088E-2</v>
      </c>
      <c r="EY18">
        <v>1</v>
      </c>
      <c r="EZ18">
        <v>2</v>
      </c>
      <c r="FA18">
        <v>2</v>
      </c>
      <c r="FB18" t="s">
        <v>352</v>
      </c>
      <c r="FC18">
        <v>2.91398</v>
      </c>
      <c r="FD18">
        <v>2.7246199999999998</v>
      </c>
      <c r="FE18">
        <v>6.2758300000000003E-2</v>
      </c>
      <c r="FF18">
        <v>7.2789599999999996E-2</v>
      </c>
      <c r="FG18">
        <v>9.5423099999999997E-2</v>
      </c>
      <c r="FH18">
        <v>7.4295399999999998E-2</v>
      </c>
      <c r="FI18">
        <v>24655.7</v>
      </c>
      <c r="FJ18">
        <v>22440.1</v>
      </c>
      <c r="FK18">
        <v>24290.5</v>
      </c>
      <c r="FL18">
        <v>22861.9</v>
      </c>
      <c r="FM18">
        <v>30884.799999999999</v>
      </c>
      <c r="FN18">
        <v>29578.2</v>
      </c>
      <c r="FO18">
        <v>35183.300000000003</v>
      </c>
      <c r="FP18">
        <v>32986.800000000003</v>
      </c>
      <c r="FQ18">
        <v>1.9962200000000001</v>
      </c>
      <c r="FR18">
        <v>1.8333999999999999</v>
      </c>
      <c r="FS18">
        <v>7.9899999999999999E-2</v>
      </c>
      <c r="FT18">
        <v>0</v>
      </c>
      <c r="FU18">
        <v>25.758099999999999</v>
      </c>
      <c r="FV18">
        <v>999.9</v>
      </c>
      <c r="FW18">
        <v>39.664999999999999</v>
      </c>
      <c r="FX18">
        <v>34.210999999999999</v>
      </c>
      <c r="FY18">
        <v>21.5319</v>
      </c>
      <c r="FZ18">
        <v>60.5349</v>
      </c>
      <c r="GA18">
        <v>26.1859</v>
      </c>
      <c r="GB18">
        <v>1</v>
      </c>
      <c r="GC18">
        <v>0.22226599999999999</v>
      </c>
      <c r="GD18">
        <v>4.5528500000000003</v>
      </c>
      <c r="GE18">
        <v>20.132899999999999</v>
      </c>
      <c r="GF18">
        <v>5.2496400000000003</v>
      </c>
      <c r="GG18">
        <v>12.0519</v>
      </c>
      <c r="GH18">
        <v>4.9806999999999997</v>
      </c>
      <c r="GI18">
        <v>3.2997000000000001</v>
      </c>
      <c r="GJ18">
        <v>428</v>
      </c>
      <c r="GK18">
        <v>9999</v>
      </c>
      <c r="GL18">
        <v>9999</v>
      </c>
      <c r="GM18">
        <v>9999</v>
      </c>
      <c r="GN18">
        <v>1.87927</v>
      </c>
      <c r="GO18">
        <v>1.87714</v>
      </c>
      <c r="GP18">
        <v>1.87476</v>
      </c>
      <c r="GQ18">
        <v>1.8750899999999999</v>
      </c>
      <c r="GR18">
        <v>1.8754500000000001</v>
      </c>
      <c r="GS18">
        <v>1.8742399999999999</v>
      </c>
      <c r="GT18">
        <v>1.8711800000000001</v>
      </c>
      <c r="GU18">
        <v>1.87558</v>
      </c>
      <c r="GV18" t="s">
        <v>353</v>
      </c>
      <c r="GW18" t="s">
        <v>19</v>
      </c>
      <c r="GX18" t="s">
        <v>19</v>
      </c>
      <c r="GY18" t="s">
        <v>19</v>
      </c>
      <c r="GZ18" t="s">
        <v>354</v>
      </c>
      <c r="HA18" t="s">
        <v>355</v>
      </c>
      <c r="HB18" t="s">
        <v>356</v>
      </c>
      <c r="HC18" t="s">
        <v>356</v>
      </c>
      <c r="HD18" t="s">
        <v>356</v>
      </c>
      <c r="HE18" t="s">
        <v>356</v>
      </c>
      <c r="HF18">
        <v>0</v>
      </c>
      <c r="HG18">
        <v>100</v>
      </c>
      <c r="HH18">
        <v>100</v>
      </c>
      <c r="HI18">
        <v>21.766999999999999</v>
      </c>
      <c r="HJ18">
        <v>2.1000000000000001E-2</v>
      </c>
      <c r="HK18">
        <v>2</v>
      </c>
      <c r="HL18">
        <v>507.45699999999999</v>
      </c>
      <c r="HM18">
        <v>467.22899999999998</v>
      </c>
      <c r="HN18">
        <v>20.014399999999998</v>
      </c>
      <c r="HO18">
        <v>29.985900000000001</v>
      </c>
      <c r="HP18">
        <v>30.000599999999999</v>
      </c>
      <c r="HQ18">
        <v>29.8855</v>
      </c>
      <c r="HR18">
        <v>29.872199999999999</v>
      </c>
      <c r="HS18">
        <v>15.9488</v>
      </c>
      <c r="HT18">
        <v>46.593299999999999</v>
      </c>
      <c r="HU18">
        <v>0</v>
      </c>
      <c r="HV18">
        <v>19.970400000000001</v>
      </c>
      <c r="HW18">
        <v>300</v>
      </c>
      <c r="HX18">
        <v>13.499700000000001</v>
      </c>
      <c r="HY18">
        <v>100.99</v>
      </c>
      <c r="HZ18">
        <v>101.39</v>
      </c>
    </row>
    <row r="19" spans="1:234" x14ac:dyDescent="0.25">
      <c r="A19">
        <v>3</v>
      </c>
      <c r="B19">
        <v>1566769998.0999999</v>
      </c>
      <c r="C19">
        <v>185</v>
      </c>
      <c r="D19" t="s">
        <v>360</v>
      </c>
      <c r="E19" t="s">
        <v>361</v>
      </c>
      <c r="F19" t="s">
        <v>346</v>
      </c>
      <c r="G19" t="s">
        <v>347</v>
      </c>
      <c r="H19" t="s">
        <v>348</v>
      </c>
      <c r="I19">
        <v>1566769998.0999999</v>
      </c>
      <c r="J19">
        <f t="shared" si="0"/>
        <v>4.1019645553659447E-3</v>
      </c>
      <c r="K19">
        <f t="shared" si="1"/>
        <v>19.178615266784938</v>
      </c>
      <c r="L19">
        <f t="shared" si="2"/>
        <v>176.15600000000001</v>
      </c>
      <c r="M19">
        <f t="shared" si="3"/>
        <v>41.27511424326832</v>
      </c>
      <c r="N19">
        <f t="shared" si="4"/>
        <v>4.1149090175202776</v>
      </c>
      <c r="O19">
        <f t="shared" si="5"/>
        <v>17.561814816988001</v>
      </c>
      <c r="P19">
        <f t="shared" si="6"/>
        <v>0.24477278114041448</v>
      </c>
      <c r="Q19">
        <f t="shared" si="7"/>
        <v>2.2536042889103949</v>
      </c>
      <c r="R19">
        <f t="shared" si="8"/>
        <v>0.23090395246093359</v>
      </c>
      <c r="S19">
        <f t="shared" si="9"/>
        <v>0.14549550530168662</v>
      </c>
      <c r="T19">
        <f t="shared" si="10"/>
        <v>330.42298197384821</v>
      </c>
      <c r="U19">
        <f t="shared" si="11"/>
        <v>27.093160093703712</v>
      </c>
      <c r="V19">
        <f t="shared" si="12"/>
        <v>27.009599999999999</v>
      </c>
      <c r="W19">
        <f t="shared" si="13"/>
        <v>3.5811782333868818</v>
      </c>
      <c r="X19">
        <f t="shared" si="14"/>
        <v>55.178076432745549</v>
      </c>
      <c r="Y19">
        <f t="shared" si="15"/>
        <v>1.8584383077949</v>
      </c>
      <c r="Z19">
        <f t="shared" si="16"/>
        <v>3.3680737494720017</v>
      </c>
      <c r="AA19">
        <f t="shared" si="17"/>
        <v>1.7227399255919817</v>
      </c>
      <c r="AB19">
        <f t="shared" si="18"/>
        <v>-180.89663689163817</v>
      </c>
      <c r="AC19">
        <f t="shared" si="19"/>
        <v>-126.42906478934067</v>
      </c>
      <c r="AD19">
        <f t="shared" si="20"/>
        <v>-12.045524513141386</v>
      </c>
      <c r="AE19">
        <f t="shared" si="21"/>
        <v>11.051755779727969</v>
      </c>
      <c r="AF19">
        <v>-4.1280850352451999E-2</v>
      </c>
      <c r="AG19">
        <v>4.63413709217411E-2</v>
      </c>
      <c r="AH19">
        <v>3.4616666760682202</v>
      </c>
      <c r="AI19">
        <v>0</v>
      </c>
      <c r="AJ19">
        <v>0</v>
      </c>
      <c r="AK19">
        <f t="shared" si="22"/>
        <v>1</v>
      </c>
      <c r="AL19">
        <f t="shared" si="23"/>
        <v>0</v>
      </c>
      <c r="AM19">
        <f t="shared" si="24"/>
        <v>52822.108682728584</v>
      </c>
      <c r="AN19" t="s">
        <v>349</v>
      </c>
      <c r="AO19">
        <v>0</v>
      </c>
      <c r="AP19">
        <v>0</v>
      </c>
      <c r="AQ19">
        <f t="shared" si="25"/>
        <v>0</v>
      </c>
      <c r="AR19" t="e">
        <f t="shared" si="26"/>
        <v>#DIV/0!</v>
      </c>
      <c r="AS19">
        <v>0</v>
      </c>
      <c r="AT19" t="s">
        <v>349</v>
      </c>
      <c r="AU19">
        <v>0</v>
      </c>
      <c r="AV19">
        <v>0</v>
      </c>
      <c r="AW19" t="e">
        <f t="shared" si="27"/>
        <v>#DIV/0!</v>
      </c>
      <c r="AX19">
        <v>0.5</v>
      </c>
      <c r="AY19">
        <f t="shared" si="28"/>
        <v>1685.9597995810436</v>
      </c>
      <c r="AZ19">
        <f t="shared" si="29"/>
        <v>19.178615266784938</v>
      </c>
      <c r="BA19" t="e">
        <f t="shared" si="30"/>
        <v>#DIV/0!</v>
      </c>
      <c r="BB19" t="e">
        <f t="shared" si="31"/>
        <v>#DIV/0!</v>
      </c>
      <c r="BC19">
        <f t="shared" si="32"/>
        <v>1.1375487880286809E-2</v>
      </c>
      <c r="BD19" t="e">
        <f t="shared" si="33"/>
        <v>#DIV/0!</v>
      </c>
      <c r="BE19" t="s">
        <v>349</v>
      </c>
      <c r="BF19">
        <v>0</v>
      </c>
      <c r="BG19">
        <f t="shared" si="34"/>
        <v>0</v>
      </c>
      <c r="BH19" t="e">
        <f t="shared" si="35"/>
        <v>#DIV/0!</v>
      </c>
      <c r="BI19" t="e">
        <f t="shared" si="36"/>
        <v>#DIV/0!</v>
      </c>
      <c r="BJ19" t="e">
        <f t="shared" si="37"/>
        <v>#DIV/0!</v>
      </c>
      <c r="BK19" t="e">
        <f t="shared" si="38"/>
        <v>#DIV/0!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f t="shared" si="39"/>
        <v>1999.97</v>
      </c>
      <c r="CE19">
        <f t="shared" si="40"/>
        <v>1685.9597995810436</v>
      </c>
      <c r="CF19">
        <f t="shared" si="41"/>
        <v>0.842992544678692</v>
      </c>
      <c r="CG19">
        <f t="shared" si="42"/>
        <v>0.1959850893573841</v>
      </c>
      <c r="CH19">
        <v>6</v>
      </c>
      <c r="CI19">
        <v>0.5</v>
      </c>
      <c r="CJ19" t="s">
        <v>350</v>
      </c>
      <c r="CK19">
        <v>1566769998.0999999</v>
      </c>
      <c r="CL19">
        <v>176.15600000000001</v>
      </c>
      <c r="CM19">
        <v>200.03299999999999</v>
      </c>
      <c r="CN19">
        <v>18.641300000000001</v>
      </c>
      <c r="CO19">
        <v>13.8116</v>
      </c>
      <c r="CP19">
        <v>500.09300000000002</v>
      </c>
      <c r="CQ19">
        <v>99.594399999999993</v>
      </c>
      <c r="CR19">
        <v>0.100273</v>
      </c>
      <c r="CS19">
        <v>25.969000000000001</v>
      </c>
      <c r="CT19">
        <v>27.009599999999999</v>
      </c>
      <c r="CU19">
        <v>999.9</v>
      </c>
      <c r="CV19">
        <v>0</v>
      </c>
      <c r="CW19">
        <v>0</v>
      </c>
      <c r="CX19">
        <v>9995.6200000000008</v>
      </c>
      <c r="CY19">
        <v>0</v>
      </c>
      <c r="CZ19">
        <v>957.07799999999997</v>
      </c>
      <c r="DA19">
        <v>-21.486799999999999</v>
      </c>
      <c r="DB19">
        <v>181.935</v>
      </c>
      <c r="DC19">
        <v>202.834</v>
      </c>
      <c r="DD19">
        <v>4.8186499999999999</v>
      </c>
      <c r="DE19">
        <v>156.779</v>
      </c>
      <c r="DF19">
        <v>200.03299999999999</v>
      </c>
      <c r="DG19">
        <v>18.609300000000001</v>
      </c>
      <c r="DH19">
        <v>13.8116</v>
      </c>
      <c r="DI19">
        <v>1.85547</v>
      </c>
      <c r="DJ19">
        <v>1.3755599999999999</v>
      </c>
      <c r="DK19">
        <v>16.2621</v>
      </c>
      <c r="DL19">
        <v>11.6509</v>
      </c>
      <c r="DM19">
        <v>1999.97</v>
      </c>
      <c r="DN19">
        <v>0.9</v>
      </c>
      <c r="DO19">
        <v>9.9999699999999997E-2</v>
      </c>
      <c r="DP19">
        <v>0</v>
      </c>
      <c r="DQ19">
        <v>753.86400000000003</v>
      </c>
      <c r="DR19">
        <v>5.00014</v>
      </c>
      <c r="DS19">
        <v>20705.2</v>
      </c>
      <c r="DT19">
        <v>16922.599999999999</v>
      </c>
      <c r="DU19">
        <v>46.061999999999998</v>
      </c>
      <c r="DV19">
        <v>46</v>
      </c>
      <c r="DW19">
        <v>46.061999999999998</v>
      </c>
      <c r="DX19">
        <v>46.375</v>
      </c>
      <c r="DY19">
        <v>47.75</v>
      </c>
      <c r="DZ19">
        <v>1795.47</v>
      </c>
      <c r="EA19">
        <v>199.5</v>
      </c>
      <c r="EB19">
        <v>0</v>
      </c>
      <c r="EC19">
        <v>1566769965.8</v>
      </c>
      <c r="ED19">
        <v>754.35192307692296</v>
      </c>
      <c r="EE19">
        <v>-1.3709401843128499</v>
      </c>
      <c r="EF19">
        <v>18.365812033367799</v>
      </c>
      <c r="EG19">
        <v>20714.438461538499</v>
      </c>
      <c r="EH19">
        <v>15</v>
      </c>
      <c r="EI19">
        <v>1566770032.0999999</v>
      </c>
      <c r="EJ19" t="s">
        <v>362</v>
      </c>
      <c r="EK19">
        <v>149</v>
      </c>
      <c r="EL19">
        <v>19.376999999999999</v>
      </c>
      <c r="EM19">
        <v>3.2000000000000001E-2</v>
      </c>
      <c r="EN19">
        <v>200</v>
      </c>
      <c r="EO19">
        <v>14</v>
      </c>
      <c r="EP19">
        <v>7.0000000000000007E-2</v>
      </c>
      <c r="EQ19">
        <v>0.02</v>
      </c>
      <c r="ER19">
        <v>17.167395786801698</v>
      </c>
      <c r="ES19">
        <v>0.26668504416236999</v>
      </c>
      <c r="ET19">
        <v>4.7912173066079498E-2</v>
      </c>
      <c r="EU19">
        <v>1</v>
      </c>
      <c r="EV19">
        <v>0.245896336698157</v>
      </c>
      <c r="EW19">
        <v>-8.1656745739368108E-3</v>
      </c>
      <c r="EX19">
        <v>1.46122685401213E-3</v>
      </c>
      <c r="EY19">
        <v>1</v>
      </c>
      <c r="EZ19">
        <v>2</v>
      </c>
      <c r="FA19">
        <v>2</v>
      </c>
      <c r="FB19" t="s">
        <v>352</v>
      </c>
      <c r="FC19">
        <v>2.9140799999999998</v>
      </c>
      <c r="FD19">
        <v>2.7249500000000002</v>
      </c>
      <c r="FE19">
        <v>4.1853300000000003E-2</v>
      </c>
      <c r="FF19">
        <v>5.15995E-2</v>
      </c>
      <c r="FG19">
        <v>9.5099400000000001E-2</v>
      </c>
      <c r="FH19">
        <v>7.5533100000000006E-2</v>
      </c>
      <c r="FI19">
        <v>25204.3</v>
      </c>
      <c r="FJ19">
        <v>22951.7</v>
      </c>
      <c r="FK19">
        <v>24289.599999999999</v>
      </c>
      <c r="FL19">
        <v>22860.9</v>
      </c>
      <c r="FM19">
        <v>30894.5</v>
      </c>
      <c r="FN19">
        <v>29537</v>
      </c>
      <c r="FO19">
        <v>35181.699999999997</v>
      </c>
      <c r="FP19">
        <v>32985.1</v>
      </c>
      <c r="FQ19">
        <v>1.9962200000000001</v>
      </c>
      <c r="FR19">
        <v>1.8331200000000001</v>
      </c>
      <c r="FS19">
        <v>7.2903899999999994E-2</v>
      </c>
      <c r="FT19">
        <v>0</v>
      </c>
      <c r="FU19">
        <v>25.816299999999998</v>
      </c>
      <c r="FV19">
        <v>999.9</v>
      </c>
      <c r="FW19">
        <v>39.69</v>
      </c>
      <c r="FX19">
        <v>34.201000000000001</v>
      </c>
      <c r="FY19">
        <v>21.532699999999998</v>
      </c>
      <c r="FZ19">
        <v>61.2149</v>
      </c>
      <c r="GA19">
        <v>26.426300000000001</v>
      </c>
      <c r="GB19">
        <v>1</v>
      </c>
      <c r="GC19">
        <v>0.226989</v>
      </c>
      <c r="GD19">
        <v>5.0596800000000002</v>
      </c>
      <c r="GE19">
        <v>20.120699999999999</v>
      </c>
      <c r="GF19">
        <v>5.2517300000000002</v>
      </c>
      <c r="GG19">
        <v>12.0519</v>
      </c>
      <c r="GH19">
        <v>4.9817999999999998</v>
      </c>
      <c r="GI19">
        <v>3.3000799999999999</v>
      </c>
      <c r="GJ19">
        <v>428</v>
      </c>
      <c r="GK19">
        <v>9999</v>
      </c>
      <c r="GL19">
        <v>9999</v>
      </c>
      <c r="GM19">
        <v>9999</v>
      </c>
      <c r="GN19">
        <v>1.87927</v>
      </c>
      <c r="GO19">
        <v>1.87714</v>
      </c>
      <c r="GP19">
        <v>1.87469</v>
      </c>
      <c r="GQ19">
        <v>1.8750199999999999</v>
      </c>
      <c r="GR19">
        <v>1.87544</v>
      </c>
      <c r="GS19">
        <v>1.8742000000000001</v>
      </c>
      <c r="GT19">
        <v>1.87114</v>
      </c>
      <c r="GU19">
        <v>1.8755500000000001</v>
      </c>
      <c r="GV19" t="s">
        <v>353</v>
      </c>
      <c r="GW19" t="s">
        <v>19</v>
      </c>
      <c r="GX19" t="s">
        <v>19</v>
      </c>
      <c r="GY19" t="s">
        <v>19</v>
      </c>
      <c r="GZ19" t="s">
        <v>354</v>
      </c>
      <c r="HA19" t="s">
        <v>355</v>
      </c>
      <c r="HB19" t="s">
        <v>356</v>
      </c>
      <c r="HC19" t="s">
        <v>356</v>
      </c>
      <c r="HD19" t="s">
        <v>356</v>
      </c>
      <c r="HE19" t="s">
        <v>356</v>
      </c>
      <c r="HF19">
        <v>0</v>
      </c>
      <c r="HG19">
        <v>100</v>
      </c>
      <c r="HH19">
        <v>100</v>
      </c>
      <c r="HI19">
        <v>19.376999999999999</v>
      </c>
      <c r="HJ19">
        <v>3.2000000000000001E-2</v>
      </c>
      <c r="HK19">
        <v>2</v>
      </c>
      <c r="HL19">
        <v>507.57100000000003</v>
      </c>
      <c r="HM19">
        <v>467.166</v>
      </c>
      <c r="HN19">
        <v>19.116599999999998</v>
      </c>
      <c r="HO19">
        <v>30.019600000000001</v>
      </c>
      <c r="HP19">
        <v>30</v>
      </c>
      <c r="HQ19">
        <v>29.899100000000001</v>
      </c>
      <c r="HR19">
        <v>29.887599999999999</v>
      </c>
      <c r="HS19">
        <v>11.6547</v>
      </c>
      <c r="HT19">
        <v>44.607500000000002</v>
      </c>
      <c r="HU19">
        <v>0</v>
      </c>
      <c r="HV19">
        <v>19.118099999999998</v>
      </c>
      <c r="HW19">
        <v>200</v>
      </c>
      <c r="HX19">
        <v>13.7951</v>
      </c>
      <c r="HY19">
        <v>100.985</v>
      </c>
      <c r="HZ19">
        <v>101.38500000000001</v>
      </c>
    </row>
    <row r="20" spans="1:234" x14ac:dyDescent="0.25">
      <c r="A20">
        <v>4</v>
      </c>
      <c r="B20">
        <v>1566770153.0999999</v>
      </c>
      <c r="C20">
        <v>340</v>
      </c>
      <c r="D20" t="s">
        <v>363</v>
      </c>
      <c r="E20" t="s">
        <v>364</v>
      </c>
      <c r="F20" t="s">
        <v>346</v>
      </c>
      <c r="G20" t="s">
        <v>347</v>
      </c>
      <c r="H20" t="s">
        <v>348</v>
      </c>
      <c r="I20">
        <v>1566770153.0999999</v>
      </c>
      <c r="J20">
        <f t="shared" si="0"/>
        <v>4.5813688705022759E-3</v>
      </c>
      <c r="K20">
        <f t="shared" si="1"/>
        <v>10.601925222603736</v>
      </c>
      <c r="L20">
        <f t="shared" si="2"/>
        <v>86.787899999999993</v>
      </c>
      <c r="M20">
        <f t="shared" si="3"/>
        <v>21.144667027907989</v>
      </c>
      <c r="N20">
        <f t="shared" si="4"/>
        <v>2.1080934252679162</v>
      </c>
      <c r="O20">
        <f t="shared" si="5"/>
        <v>8.6526309986972993</v>
      </c>
      <c r="P20">
        <f t="shared" si="6"/>
        <v>0.27999958744916748</v>
      </c>
      <c r="Q20">
        <f t="shared" si="7"/>
        <v>2.2533793107609661</v>
      </c>
      <c r="R20">
        <f t="shared" si="8"/>
        <v>0.26200734922561086</v>
      </c>
      <c r="S20">
        <f t="shared" si="9"/>
        <v>0.16527468533677719</v>
      </c>
      <c r="T20">
        <f t="shared" si="10"/>
        <v>330.42776943654872</v>
      </c>
      <c r="U20">
        <f t="shared" si="11"/>
        <v>26.941031992109828</v>
      </c>
      <c r="V20">
        <f t="shared" si="12"/>
        <v>26.912700000000001</v>
      </c>
      <c r="W20">
        <f t="shared" si="13"/>
        <v>3.5608491230544876</v>
      </c>
      <c r="X20">
        <f t="shared" si="14"/>
        <v>55.350696377851406</v>
      </c>
      <c r="Y20">
        <f t="shared" si="15"/>
        <v>1.8649916779981</v>
      </c>
      <c r="Z20">
        <f t="shared" si="16"/>
        <v>3.3694096010404975</v>
      </c>
      <c r="AA20">
        <f t="shared" si="17"/>
        <v>1.6958574450563877</v>
      </c>
      <c r="AB20">
        <f t="shared" si="18"/>
        <v>-202.03836718915036</v>
      </c>
      <c r="AC20">
        <f t="shared" si="19"/>
        <v>-113.8306817214354</v>
      </c>
      <c r="AD20">
        <f t="shared" si="20"/>
        <v>-10.841391351533483</v>
      </c>
      <c r="AE20">
        <f t="shared" si="21"/>
        <v>3.7173291744294517</v>
      </c>
      <c r="AF20">
        <v>-4.1274785099325598E-2</v>
      </c>
      <c r="AG20">
        <v>4.6334562143761297E-2</v>
      </c>
      <c r="AH20">
        <v>3.46126420147412</v>
      </c>
      <c r="AI20">
        <v>0</v>
      </c>
      <c r="AJ20">
        <v>0</v>
      </c>
      <c r="AK20">
        <f t="shared" si="22"/>
        <v>1</v>
      </c>
      <c r="AL20">
        <f t="shared" si="23"/>
        <v>0</v>
      </c>
      <c r="AM20">
        <f t="shared" si="24"/>
        <v>52813.566763485862</v>
      </c>
      <c r="AN20" t="s">
        <v>349</v>
      </c>
      <c r="AO20">
        <v>0</v>
      </c>
      <c r="AP20">
        <v>0</v>
      </c>
      <c r="AQ20">
        <f t="shared" si="25"/>
        <v>0</v>
      </c>
      <c r="AR20" t="e">
        <f t="shared" si="26"/>
        <v>#DIV/0!</v>
      </c>
      <c r="AS20">
        <v>0</v>
      </c>
      <c r="AT20" t="s">
        <v>349</v>
      </c>
      <c r="AU20">
        <v>0</v>
      </c>
      <c r="AV20">
        <v>0</v>
      </c>
      <c r="AW20" t="e">
        <f t="shared" si="27"/>
        <v>#DIV/0!</v>
      </c>
      <c r="AX20">
        <v>0.5</v>
      </c>
      <c r="AY20">
        <f t="shared" si="28"/>
        <v>1685.9849995810498</v>
      </c>
      <c r="AZ20">
        <f t="shared" si="29"/>
        <v>10.601925222603736</v>
      </c>
      <c r="BA20" t="e">
        <f t="shared" si="30"/>
        <v>#DIV/0!</v>
      </c>
      <c r="BB20" t="e">
        <f t="shared" si="31"/>
        <v>#DIV/0!</v>
      </c>
      <c r="BC20">
        <f t="shared" si="32"/>
        <v>6.2882678228087484E-3</v>
      </c>
      <c r="BD20" t="e">
        <f t="shared" si="33"/>
        <v>#DIV/0!</v>
      </c>
      <c r="BE20" t="s">
        <v>349</v>
      </c>
      <c r="BF20">
        <v>0</v>
      </c>
      <c r="BG20">
        <f t="shared" si="34"/>
        <v>0</v>
      </c>
      <c r="BH20" t="e">
        <f t="shared" si="35"/>
        <v>#DIV/0!</v>
      </c>
      <c r="BI20" t="e">
        <f t="shared" si="36"/>
        <v>#DIV/0!</v>
      </c>
      <c r="BJ20" t="e">
        <f t="shared" si="37"/>
        <v>#DIV/0!</v>
      </c>
      <c r="BK20" t="e">
        <f t="shared" si="38"/>
        <v>#DIV/0!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f t="shared" si="39"/>
        <v>2000</v>
      </c>
      <c r="CE20">
        <f t="shared" si="40"/>
        <v>1685.9849995810498</v>
      </c>
      <c r="CF20">
        <f t="shared" si="41"/>
        <v>0.84299249979052493</v>
      </c>
      <c r="CG20">
        <f t="shared" si="42"/>
        <v>0.19598499958105003</v>
      </c>
      <c r="CH20">
        <v>6</v>
      </c>
      <c r="CI20">
        <v>0.5</v>
      </c>
      <c r="CJ20" t="s">
        <v>350</v>
      </c>
      <c r="CK20">
        <v>1566770153.0999999</v>
      </c>
      <c r="CL20">
        <v>86.787899999999993</v>
      </c>
      <c r="CM20">
        <v>99.986599999999996</v>
      </c>
      <c r="CN20">
        <v>18.706299999999999</v>
      </c>
      <c r="CO20">
        <v>13.3118</v>
      </c>
      <c r="CP20">
        <v>500.02800000000002</v>
      </c>
      <c r="CQ20">
        <v>99.598399999999998</v>
      </c>
      <c r="CR20">
        <v>0.100187</v>
      </c>
      <c r="CS20">
        <v>25.9757</v>
      </c>
      <c r="CT20">
        <v>26.912700000000001</v>
      </c>
      <c r="CU20">
        <v>999.9</v>
      </c>
      <c r="CV20">
        <v>0</v>
      </c>
      <c r="CW20">
        <v>0</v>
      </c>
      <c r="CX20">
        <v>9993.75</v>
      </c>
      <c r="CY20">
        <v>0</v>
      </c>
      <c r="CZ20">
        <v>944.87300000000005</v>
      </c>
      <c r="DA20">
        <v>-13.198700000000001</v>
      </c>
      <c r="DB20">
        <v>88.442300000000003</v>
      </c>
      <c r="DC20">
        <v>101.336</v>
      </c>
      <c r="DD20">
        <v>5.3944900000000002</v>
      </c>
      <c r="DE20">
        <v>69.206900000000005</v>
      </c>
      <c r="DF20">
        <v>99.986599999999996</v>
      </c>
      <c r="DG20">
        <v>18.6813</v>
      </c>
      <c r="DH20">
        <v>13.3118</v>
      </c>
      <c r="DI20">
        <v>1.8631200000000001</v>
      </c>
      <c r="DJ20">
        <v>1.3258300000000001</v>
      </c>
      <c r="DK20">
        <v>16.326599999999999</v>
      </c>
      <c r="DL20">
        <v>11.095000000000001</v>
      </c>
      <c r="DM20">
        <v>2000</v>
      </c>
      <c r="DN20">
        <v>0.9</v>
      </c>
      <c r="DO20">
        <v>9.9999699999999997E-2</v>
      </c>
      <c r="DP20">
        <v>0</v>
      </c>
      <c r="DQ20">
        <v>765.93399999999997</v>
      </c>
      <c r="DR20">
        <v>5.00014</v>
      </c>
      <c r="DS20">
        <v>20996.1</v>
      </c>
      <c r="DT20">
        <v>16922.8</v>
      </c>
      <c r="DU20">
        <v>46.061999999999998</v>
      </c>
      <c r="DV20">
        <v>46.061999999999998</v>
      </c>
      <c r="DW20">
        <v>46.125</v>
      </c>
      <c r="DX20">
        <v>46.5</v>
      </c>
      <c r="DY20">
        <v>47.811999999999998</v>
      </c>
      <c r="DZ20">
        <v>1795.5</v>
      </c>
      <c r="EA20">
        <v>199.5</v>
      </c>
      <c r="EB20">
        <v>0</v>
      </c>
      <c r="EC20">
        <v>1566770120.5999999</v>
      </c>
      <c r="ED20">
        <v>765.83523076923098</v>
      </c>
      <c r="EE20">
        <v>-1.6121025742221999</v>
      </c>
      <c r="EF20">
        <v>-98.550426941825194</v>
      </c>
      <c r="EG20">
        <v>21033.8384615385</v>
      </c>
      <c r="EH20">
        <v>15</v>
      </c>
      <c r="EI20">
        <v>1566770117.5999999</v>
      </c>
      <c r="EJ20" t="s">
        <v>365</v>
      </c>
      <c r="EK20">
        <v>150</v>
      </c>
      <c r="EL20">
        <v>17.581</v>
      </c>
      <c r="EM20">
        <v>2.5000000000000001E-2</v>
      </c>
      <c r="EN20">
        <v>100</v>
      </c>
      <c r="EO20">
        <v>14</v>
      </c>
      <c r="EP20">
        <v>0.17</v>
      </c>
      <c r="EQ20">
        <v>0.02</v>
      </c>
      <c r="ER20">
        <v>10.466238760097101</v>
      </c>
      <c r="ES20">
        <v>0.40854949537648999</v>
      </c>
      <c r="ET20">
        <v>0.155923008558433</v>
      </c>
      <c r="EU20">
        <v>0</v>
      </c>
      <c r="EV20">
        <v>0.27087470202278002</v>
      </c>
      <c r="EW20">
        <v>9.0517006085892401E-2</v>
      </c>
      <c r="EX20">
        <v>1.6216854094184299E-2</v>
      </c>
      <c r="EY20">
        <v>1</v>
      </c>
      <c r="EZ20">
        <v>1</v>
      </c>
      <c r="FA20">
        <v>2</v>
      </c>
      <c r="FB20" t="s">
        <v>366</v>
      </c>
      <c r="FC20">
        <v>2.9138799999999998</v>
      </c>
      <c r="FD20">
        <v>2.7248600000000001</v>
      </c>
      <c r="FE20">
        <v>1.9265600000000001E-2</v>
      </c>
      <c r="FF20">
        <v>2.7223000000000001E-2</v>
      </c>
      <c r="FG20">
        <v>9.5357800000000006E-2</v>
      </c>
      <c r="FH20">
        <v>7.3493900000000001E-2</v>
      </c>
      <c r="FI20">
        <v>25795.8</v>
      </c>
      <c r="FJ20">
        <v>23539.5</v>
      </c>
      <c r="FK20">
        <v>24287.8</v>
      </c>
      <c r="FL20">
        <v>22859.5</v>
      </c>
      <c r="FM20">
        <v>30883.1</v>
      </c>
      <c r="FN20">
        <v>29600.3</v>
      </c>
      <c r="FO20">
        <v>35178.800000000003</v>
      </c>
      <c r="FP20">
        <v>32983</v>
      </c>
      <c r="FQ20">
        <v>1.9960800000000001</v>
      </c>
      <c r="FR20">
        <v>1.83162</v>
      </c>
      <c r="FS20">
        <v>7.5291800000000006E-2</v>
      </c>
      <c r="FT20">
        <v>0</v>
      </c>
      <c r="FU20">
        <v>25.68</v>
      </c>
      <c r="FV20">
        <v>999.9</v>
      </c>
      <c r="FW20">
        <v>39.591999999999999</v>
      </c>
      <c r="FX20">
        <v>34.17</v>
      </c>
      <c r="FY20">
        <v>21.4406</v>
      </c>
      <c r="FZ20">
        <v>60.624899999999997</v>
      </c>
      <c r="GA20">
        <v>26.362200000000001</v>
      </c>
      <c r="GB20">
        <v>1</v>
      </c>
      <c r="GC20">
        <v>0.22328000000000001</v>
      </c>
      <c r="GD20">
        <v>3.3992900000000001</v>
      </c>
      <c r="GE20">
        <v>20.16</v>
      </c>
      <c r="GF20">
        <v>5.2493400000000001</v>
      </c>
      <c r="GG20">
        <v>12.0519</v>
      </c>
      <c r="GH20">
        <v>4.9802999999999997</v>
      </c>
      <c r="GI20">
        <v>3.2997800000000002</v>
      </c>
      <c r="GJ20">
        <v>428.1</v>
      </c>
      <c r="GK20">
        <v>9999</v>
      </c>
      <c r="GL20">
        <v>9999</v>
      </c>
      <c r="GM20">
        <v>9999</v>
      </c>
      <c r="GN20">
        <v>1.87927</v>
      </c>
      <c r="GO20">
        <v>1.87721</v>
      </c>
      <c r="GP20">
        <v>1.8748199999999999</v>
      </c>
      <c r="GQ20">
        <v>1.8751500000000001</v>
      </c>
      <c r="GR20">
        <v>1.8754599999999999</v>
      </c>
      <c r="GS20">
        <v>1.8742399999999999</v>
      </c>
      <c r="GT20">
        <v>1.8711899999999999</v>
      </c>
      <c r="GU20">
        <v>1.87561</v>
      </c>
      <c r="GV20" t="s">
        <v>353</v>
      </c>
      <c r="GW20" t="s">
        <v>19</v>
      </c>
      <c r="GX20" t="s">
        <v>19</v>
      </c>
      <c r="GY20" t="s">
        <v>19</v>
      </c>
      <c r="GZ20" t="s">
        <v>354</v>
      </c>
      <c r="HA20" t="s">
        <v>355</v>
      </c>
      <c r="HB20" t="s">
        <v>356</v>
      </c>
      <c r="HC20" t="s">
        <v>356</v>
      </c>
      <c r="HD20" t="s">
        <v>356</v>
      </c>
      <c r="HE20" t="s">
        <v>356</v>
      </c>
      <c r="HF20">
        <v>0</v>
      </c>
      <c r="HG20">
        <v>100</v>
      </c>
      <c r="HH20">
        <v>100</v>
      </c>
      <c r="HI20">
        <v>17.581</v>
      </c>
      <c r="HJ20">
        <v>2.5000000000000001E-2</v>
      </c>
      <c r="HK20">
        <v>2</v>
      </c>
      <c r="HL20">
        <v>507.87799999999999</v>
      </c>
      <c r="HM20">
        <v>466.50299999999999</v>
      </c>
      <c r="HN20">
        <v>20.426500000000001</v>
      </c>
      <c r="HO20">
        <v>30.081900000000001</v>
      </c>
      <c r="HP20">
        <v>30</v>
      </c>
      <c r="HQ20">
        <v>29.947299999999998</v>
      </c>
      <c r="HR20">
        <v>29.9314</v>
      </c>
      <c r="HS20">
        <v>7.2171599999999998</v>
      </c>
      <c r="HT20">
        <v>47.728900000000003</v>
      </c>
      <c r="HU20">
        <v>0</v>
      </c>
      <c r="HV20">
        <v>20.4818</v>
      </c>
      <c r="HW20">
        <v>100</v>
      </c>
      <c r="HX20">
        <v>13.202500000000001</v>
      </c>
      <c r="HY20">
        <v>100.977</v>
      </c>
      <c r="HZ20">
        <v>101.378</v>
      </c>
    </row>
    <row r="21" spans="1:234" x14ac:dyDescent="0.25">
      <c r="A21">
        <v>5</v>
      </c>
      <c r="B21">
        <v>1566770254.0999999</v>
      </c>
      <c r="C21">
        <v>441</v>
      </c>
      <c r="D21" t="s">
        <v>367</v>
      </c>
      <c r="E21" t="s">
        <v>368</v>
      </c>
      <c r="F21" t="s">
        <v>346</v>
      </c>
      <c r="G21" t="s">
        <v>347</v>
      </c>
      <c r="H21" t="s">
        <v>348</v>
      </c>
      <c r="I21">
        <v>1566770254.0999999</v>
      </c>
      <c r="J21">
        <f t="shared" si="0"/>
        <v>5.4852910176808219E-3</v>
      </c>
      <c r="K21">
        <f t="shared" si="1"/>
        <v>0.60899108459223228</v>
      </c>
      <c r="L21">
        <f t="shared" si="2"/>
        <v>3.10379</v>
      </c>
      <c r="M21">
        <f t="shared" si="3"/>
        <v>5.1083254838510193E-2</v>
      </c>
      <c r="N21">
        <f t="shared" si="4"/>
        <v>5.093061092139705E-3</v>
      </c>
      <c r="O21">
        <f t="shared" si="5"/>
        <v>0.30945154409494002</v>
      </c>
      <c r="P21">
        <f t="shared" si="6"/>
        <v>0.34731576457498253</v>
      </c>
      <c r="Q21">
        <f t="shared" si="7"/>
        <v>2.2543781603985775</v>
      </c>
      <c r="R21">
        <f t="shared" si="8"/>
        <v>0.32009432471661176</v>
      </c>
      <c r="S21">
        <f t="shared" si="9"/>
        <v>0.20232660229631788</v>
      </c>
      <c r="T21">
        <f t="shared" si="10"/>
        <v>330.4245777947466</v>
      </c>
      <c r="U21">
        <f t="shared" si="11"/>
        <v>26.82930872855756</v>
      </c>
      <c r="V21">
        <f t="shared" si="12"/>
        <v>26.927</v>
      </c>
      <c r="W21">
        <f t="shared" si="13"/>
        <v>3.5638428366365971</v>
      </c>
      <c r="X21">
        <f t="shared" si="14"/>
        <v>55.827946401454753</v>
      </c>
      <c r="Y21">
        <f t="shared" si="15"/>
        <v>1.9021490771009999</v>
      </c>
      <c r="Z21">
        <f t="shared" si="16"/>
        <v>3.4071628990663254</v>
      </c>
      <c r="AA21">
        <f t="shared" si="17"/>
        <v>1.6616937595355972</v>
      </c>
      <c r="AB21">
        <f t="shared" si="18"/>
        <v>-241.90133387972423</v>
      </c>
      <c r="AC21">
        <f t="shared" si="19"/>
        <v>-92.721367194001857</v>
      </c>
      <c r="AD21">
        <f t="shared" si="20"/>
        <v>-8.8359568597884124</v>
      </c>
      <c r="AE21">
        <f t="shared" si="21"/>
        <v>-13.034080138767933</v>
      </c>
      <c r="AF21">
        <v>-4.1301717585567901E-2</v>
      </c>
      <c r="AG21">
        <v>4.6364796218983602E-2</v>
      </c>
      <c r="AH21">
        <v>3.4630512161651201</v>
      </c>
      <c r="AI21">
        <v>0</v>
      </c>
      <c r="AJ21">
        <v>0</v>
      </c>
      <c r="AK21">
        <f t="shared" si="22"/>
        <v>1</v>
      </c>
      <c r="AL21">
        <f t="shared" si="23"/>
        <v>0</v>
      </c>
      <c r="AM21">
        <f t="shared" si="24"/>
        <v>52813.40010703422</v>
      </c>
      <c r="AN21" t="s">
        <v>349</v>
      </c>
      <c r="AO21">
        <v>0</v>
      </c>
      <c r="AP21">
        <v>0</v>
      </c>
      <c r="AQ21">
        <f t="shared" si="25"/>
        <v>0</v>
      </c>
      <c r="AR21" t="e">
        <f t="shared" si="26"/>
        <v>#DIV/0!</v>
      </c>
      <c r="AS21">
        <v>0</v>
      </c>
      <c r="AT21" t="s">
        <v>349</v>
      </c>
      <c r="AU21">
        <v>0</v>
      </c>
      <c r="AV21">
        <v>0</v>
      </c>
      <c r="AW21" t="e">
        <f t="shared" si="27"/>
        <v>#DIV/0!</v>
      </c>
      <c r="AX21">
        <v>0.5</v>
      </c>
      <c r="AY21">
        <f t="shared" si="28"/>
        <v>1685.9681995810458</v>
      </c>
      <c r="AZ21">
        <f t="shared" si="29"/>
        <v>0.60899108459223228</v>
      </c>
      <c r="BA21" t="e">
        <f t="shared" si="30"/>
        <v>#DIV/0!</v>
      </c>
      <c r="BB21" t="e">
        <f t="shared" si="31"/>
        <v>#DIV/0!</v>
      </c>
      <c r="BC21">
        <f t="shared" si="32"/>
        <v>3.6121148948335045E-4</v>
      </c>
      <c r="BD21" t="e">
        <f t="shared" si="33"/>
        <v>#DIV/0!</v>
      </c>
      <c r="BE21" t="s">
        <v>349</v>
      </c>
      <c r="BF21">
        <v>0</v>
      </c>
      <c r="BG21">
        <f t="shared" si="34"/>
        <v>0</v>
      </c>
      <c r="BH21" t="e">
        <f t="shared" si="35"/>
        <v>#DIV/0!</v>
      </c>
      <c r="BI21" t="e">
        <f t="shared" si="36"/>
        <v>#DIV/0!</v>
      </c>
      <c r="BJ21" t="e">
        <f t="shared" si="37"/>
        <v>#DIV/0!</v>
      </c>
      <c r="BK21" t="e">
        <f t="shared" si="38"/>
        <v>#DIV/0!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f t="shared" si="39"/>
        <v>1999.98</v>
      </c>
      <c r="CE21">
        <f t="shared" si="40"/>
        <v>1685.9681995810458</v>
      </c>
      <c r="CF21">
        <f t="shared" si="41"/>
        <v>0.84299252971582006</v>
      </c>
      <c r="CG21">
        <f t="shared" si="42"/>
        <v>0.19598505943164016</v>
      </c>
      <c r="CH21">
        <v>6</v>
      </c>
      <c r="CI21">
        <v>0.5</v>
      </c>
      <c r="CJ21" t="s">
        <v>350</v>
      </c>
      <c r="CK21">
        <v>1566770254.0999999</v>
      </c>
      <c r="CL21">
        <v>3.10379</v>
      </c>
      <c r="CM21">
        <v>3.8549899999999999</v>
      </c>
      <c r="CN21">
        <v>19.078499999999998</v>
      </c>
      <c r="CO21">
        <v>12.6219</v>
      </c>
      <c r="CP21">
        <v>500.01299999999998</v>
      </c>
      <c r="CQ21">
        <v>99.601100000000002</v>
      </c>
      <c r="CR21">
        <v>0.10008599999999999</v>
      </c>
      <c r="CS21">
        <v>26.164100000000001</v>
      </c>
      <c r="CT21">
        <v>26.927</v>
      </c>
      <c r="CU21">
        <v>999.9</v>
      </c>
      <c r="CV21">
        <v>0</v>
      </c>
      <c r="CW21">
        <v>0</v>
      </c>
      <c r="CX21">
        <v>10000</v>
      </c>
      <c r="CY21">
        <v>0</v>
      </c>
      <c r="CZ21">
        <v>638.54899999999998</v>
      </c>
      <c r="DA21">
        <v>-0.75120100000000001</v>
      </c>
      <c r="DB21">
        <v>3.1641599999999999</v>
      </c>
      <c r="DC21">
        <v>3.9042699999999999</v>
      </c>
      <c r="DD21">
        <v>6.4566499999999998</v>
      </c>
      <c r="DE21">
        <v>-13.8832</v>
      </c>
      <c r="DF21">
        <v>3.8549899999999999</v>
      </c>
      <c r="DG21">
        <v>19.0595</v>
      </c>
      <c r="DH21">
        <v>12.6219</v>
      </c>
      <c r="DI21">
        <v>1.9002399999999999</v>
      </c>
      <c r="DJ21">
        <v>1.25715</v>
      </c>
      <c r="DK21">
        <v>16.636700000000001</v>
      </c>
      <c r="DL21">
        <v>10.296099999999999</v>
      </c>
      <c r="DM21">
        <v>1999.98</v>
      </c>
      <c r="DN21">
        <v>0.9</v>
      </c>
      <c r="DO21">
        <v>9.9999699999999997E-2</v>
      </c>
      <c r="DP21">
        <v>0</v>
      </c>
      <c r="DQ21">
        <v>802.096</v>
      </c>
      <c r="DR21">
        <v>5.00014</v>
      </c>
      <c r="DS21">
        <v>21703.7</v>
      </c>
      <c r="DT21">
        <v>16922.7</v>
      </c>
      <c r="DU21">
        <v>46.125</v>
      </c>
      <c r="DV21">
        <v>46.186999999999998</v>
      </c>
      <c r="DW21">
        <v>46.186999999999998</v>
      </c>
      <c r="DX21">
        <v>46.5</v>
      </c>
      <c r="DY21">
        <v>47.875</v>
      </c>
      <c r="DZ21">
        <v>1795.48</v>
      </c>
      <c r="EA21">
        <v>199.5</v>
      </c>
      <c r="EB21">
        <v>0</v>
      </c>
      <c r="EC21">
        <v>1566770221.4000001</v>
      </c>
      <c r="ED21">
        <v>801.93719230769204</v>
      </c>
      <c r="EE21">
        <v>1.9686495708918199</v>
      </c>
      <c r="EF21">
        <v>-136.24957077079799</v>
      </c>
      <c r="EG21">
        <v>21526.365384615401</v>
      </c>
      <c r="EH21">
        <v>15</v>
      </c>
      <c r="EI21">
        <v>1566770216.0999999</v>
      </c>
      <c r="EJ21" t="s">
        <v>369</v>
      </c>
      <c r="EK21">
        <v>151</v>
      </c>
      <c r="EL21">
        <v>16.986999999999998</v>
      </c>
      <c r="EM21">
        <v>1.9E-2</v>
      </c>
      <c r="EN21">
        <v>4</v>
      </c>
      <c r="EO21">
        <v>13</v>
      </c>
      <c r="EP21">
        <v>0.41</v>
      </c>
      <c r="EQ21">
        <v>0.01</v>
      </c>
      <c r="ER21">
        <v>0.621861525793308</v>
      </c>
      <c r="ES21">
        <v>-5.1942001230692002E-2</v>
      </c>
      <c r="ET21">
        <v>5.6293381942958298E-2</v>
      </c>
      <c r="EU21">
        <v>1</v>
      </c>
      <c r="EV21">
        <v>0.33347365034666498</v>
      </c>
      <c r="EW21">
        <v>8.9917103078476598E-2</v>
      </c>
      <c r="EX21">
        <v>1.5743983819872399E-2</v>
      </c>
      <c r="EY21">
        <v>1</v>
      </c>
      <c r="EZ21">
        <v>2</v>
      </c>
      <c r="FA21">
        <v>2</v>
      </c>
      <c r="FB21" t="s">
        <v>352</v>
      </c>
      <c r="FC21">
        <v>2.9138500000000001</v>
      </c>
      <c r="FD21">
        <v>2.7248100000000002</v>
      </c>
      <c r="FE21">
        <v>-3.9309899999999997E-3</v>
      </c>
      <c r="FF21">
        <v>1.07923E-3</v>
      </c>
      <c r="FG21">
        <v>9.6746899999999997E-2</v>
      </c>
      <c r="FH21">
        <v>7.0639300000000002E-2</v>
      </c>
      <c r="FI21">
        <v>26405.3</v>
      </c>
      <c r="FJ21">
        <v>24171.3</v>
      </c>
      <c r="FK21">
        <v>24287.7</v>
      </c>
      <c r="FL21">
        <v>22859.200000000001</v>
      </c>
      <c r="FM21">
        <v>30835.599999999999</v>
      </c>
      <c r="FN21">
        <v>29691.1</v>
      </c>
      <c r="FO21">
        <v>35179.1</v>
      </c>
      <c r="FP21">
        <v>32982.5</v>
      </c>
      <c r="FQ21">
        <v>1.99647</v>
      </c>
      <c r="FR21">
        <v>1.8308</v>
      </c>
      <c r="FS21">
        <v>6.6161200000000003E-2</v>
      </c>
      <c r="FT21">
        <v>0</v>
      </c>
      <c r="FU21">
        <v>25.844000000000001</v>
      </c>
      <c r="FV21">
        <v>999.9</v>
      </c>
      <c r="FW21">
        <v>39.591999999999999</v>
      </c>
      <c r="FX21">
        <v>34.159999999999997</v>
      </c>
      <c r="FY21">
        <v>21.4297</v>
      </c>
      <c r="FZ21">
        <v>60.3949</v>
      </c>
      <c r="GA21">
        <v>26.470400000000001</v>
      </c>
      <c r="GB21">
        <v>1</v>
      </c>
      <c r="GC21">
        <v>0.226164</v>
      </c>
      <c r="GD21">
        <v>3.9868800000000002</v>
      </c>
      <c r="GE21">
        <v>20.147300000000001</v>
      </c>
      <c r="GF21">
        <v>5.2527799999999996</v>
      </c>
      <c r="GG21">
        <v>12.0519</v>
      </c>
      <c r="GH21">
        <v>4.9813499999999999</v>
      </c>
      <c r="GI21">
        <v>3.3003</v>
      </c>
      <c r="GJ21">
        <v>428.1</v>
      </c>
      <c r="GK21">
        <v>9999</v>
      </c>
      <c r="GL21">
        <v>9999</v>
      </c>
      <c r="GM21">
        <v>9999</v>
      </c>
      <c r="GN21">
        <v>1.8792800000000001</v>
      </c>
      <c r="GO21">
        <v>1.87723</v>
      </c>
      <c r="GP21">
        <v>1.8748499999999999</v>
      </c>
      <c r="GQ21">
        <v>1.8751500000000001</v>
      </c>
      <c r="GR21">
        <v>1.87547</v>
      </c>
      <c r="GS21">
        <v>1.87426</v>
      </c>
      <c r="GT21">
        <v>1.8711899999999999</v>
      </c>
      <c r="GU21">
        <v>1.87561</v>
      </c>
      <c r="GV21" t="s">
        <v>353</v>
      </c>
      <c r="GW21" t="s">
        <v>19</v>
      </c>
      <c r="GX21" t="s">
        <v>19</v>
      </c>
      <c r="GY21" t="s">
        <v>19</v>
      </c>
      <c r="GZ21" t="s">
        <v>354</v>
      </c>
      <c r="HA21" t="s">
        <v>355</v>
      </c>
      <c r="HB21" t="s">
        <v>356</v>
      </c>
      <c r="HC21" t="s">
        <v>356</v>
      </c>
      <c r="HD21" t="s">
        <v>356</v>
      </c>
      <c r="HE21" t="s">
        <v>356</v>
      </c>
      <c r="HF21">
        <v>0</v>
      </c>
      <c r="HG21">
        <v>100</v>
      </c>
      <c r="HH21">
        <v>100</v>
      </c>
      <c r="HI21">
        <v>16.986999999999998</v>
      </c>
      <c r="HJ21">
        <v>1.9E-2</v>
      </c>
      <c r="HK21">
        <v>2</v>
      </c>
      <c r="HL21">
        <v>508.18200000000002</v>
      </c>
      <c r="HM21">
        <v>465.98500000000001</v>
      </c>
      <c r="HN21">
        <v>20.1403</v>
      </c>
      <c r="HO21">
        <v>30.074200000000001</v>
      </c>
      <c r="HP21">
        <v>29.9984</v>
      </c>
      <c r="HQ21">
        <v>29.952500000000001</v>
      </c>
      <c r="HR21">
        <v>29.936499999999999</v>
      </c>
      <c r="HS21">
        <v>0</v>
      </c>
      <c r="HT21">
        <v>51.808999999999997</v>
      </c>
      <c r="HU21">
        <v>0</v>
      </c>
      <c r="HV21">
        <v>20.208400000000001</v>
      </c>
      <c r="HW21">
        <v>0</v>
      </c>
      <c r="HX21">
        <v>12.481999999999999</v>
      </c>
      <c r="HY21">
        <v>100.97799999999999</v>
      </c>
      <c r="HZ21">
        <v>101.377</v>
      </c>
    </row>
    <row r="22" spans="1:234" x14ac:dyDescent="0.25">
      <c r="A22">
        <v>7</v>
      </c>
      <c r="B22">
        <v>1566770527.5</v>
      </c>
      <c r="C22">
        <v>714.40000009536698</v>
      </c>
      <c r="D22" t="s">
        <v>373</v>
      </c>
      <c r="E22" t="s">
        <v>374</v>
      </c>
      <c r="F22" t="s">
        <v>346</v>
      </c>
      <c r="G22" t="s">
        <v>347</v>
      </c>
      <c r="H22" t="s">
        <v>348</v>
      </c>
      <c r="I22">
        <v>1566770527.5</v>
      </c>
      <c r="J22">
        <f t="shared" si="0"/>
        <v>5.0946563929640297E-3</v>
      </c>
      <c r="K22">
        <f t="shared" si="1"/>
        <v>24.506258015827505</v>
      </c>
      <c r="L22">
        <f t="shared" si="2"/>
        <v>368.43200000000002</v>
      </c>
      <c r="M22">
        <f t="shared" si="3"/>
        <v>226.2366354665165</v>
      </c>
      <c r="N22">
        <f t="shared" si="4"/>
        <v>22.556519228084817</v>
      </c>
      <c r="O22">
        <f t="shared" si="5"/>
        <v>36.733853803584005</v>
      </c>
      <c r="P22">
        <f t="shared" si="6"/>
        <v>0.31196450868893633</v>
      </c>
      <c r="Q22">
        <f t="shared" si="7"/>
        <v>2.2549923389820918</v>
      </c>
      <c r="R22">
        <f t="shared" si="8"/>
        <v>0.28981872254942781</v>
      </c>
      <c r="S22">
        <f t="shared" si="9"/>
        <v>0.18299523535021797</v>
      </c>
      <c r="T22">
        <f t="shared" si="10"/>
        <v>330.44588805744104</v>
      </c>
      <c r="U22">
        <f t="shared" si="11"/>
        <v>27.150291029675486</v>
      </c>
      <c r="V22">
        <f t="shared" si="12"/>
        <v>27.0855</v>
      </c>
      <c r="W22">
        <f t="shared" si="13"/>
        <v>3.5971723377642459</v>
      </c>
      <c r="X22">
        <f t="shared" si="14"/>
        <v>54.927157882400437</v>
      </c>
      <c r="Y22">
        <f t="shared" si="15"/>
        <v>1.8927657766080004</v>
      </c>
      <c r="Z22">
        <f t="shared" si="16"/>
        <v>3.4459561528022804</v>
      </c>
      <c r="AA22">
        <f t="shared" si="17"/>
        <v>1.7044065611562456</v>
      </c>
      <c r="AB22">
        <f t="shared" si="18"/>
        <v>-224.67434692971372</v>
      </c>
      <c r="AC22">
        <f t="shared" si="19"/>
        <v>-88.710465950724227</v>
      </c>
      <c r="AD22">
        <f t="shared" si="20"/>
        <v>-8.4662607156914973</v>
      </c>
      <c r="AE22">
        <f t="shared" si="21"/>
        <v>8.5948144613116142</v>
      </c>
      <c r="AF22">
        <v>-4.1318283378887398E-2</v>
      </c>
      <c r="AG22">
        <v>4.6383392773227998E-2</v>
      </c>
      <c r="AH22">
        <v>3.4641501839826701</v>
      </c>
      <c r="AI22">
        <v>0</v>
      </c>
      <c r="AJ22">
        <v>0</v>
      </c>
      <c r="AK22">
        <f t="shared" si="22"/>
        <v>1</v>
      </c>
      <c r="AL22">
        <f t="shared" si="23"/>
        <v>0</v>
      </c>
      <c r="AM22">
        <f t="shared" si="24"/>
        <v>52799.928356826822</v>
      </c>
      <c r="AN22" t="s">
        <v>349</v>
      </c>
      <c r="AO22">
        <v>0</v>
      </c>
      <c r="AP22">
        <v>0</v>
      </c>
      <c r="AQ22">
        <f t="shared" si="25"/>
        <v>0</v>
      </c>
      <c r="AR22" t="e">
        <f t="shared" si="26"/>
        <v>#DIV/0!</v>
      </c>
      <c r="AS22">
        <v>0</v>
      </c>
      <c r="AT22" t="s">
        <v>349</v>
      </c>
      <c r="AU22">
        <v>0</v>
      </c>
      <c r="AV22">
        <v>0</v>
      </c>
      <c r="AW22" t="e">
        <f t="shared" si="27"/>
        <v>#DIV/0!</v>
      </c>
      <c r="AX22">
        <v>0.5</v>
      </c>
      <c r="AY22">
        <f t="shared" si="28"/>
        <v>1686.077699581052</v>
      </c>
      <c r="AZ22">
        <f t="shared" si="29"/>
        <v>24.506258015827505</v>
      </c>
      <c r="BA22" t="e">
        <f t="shared" si="30"/>
        <v>#DIV/0!</v>
      </c>
      <c r="BB22" t="e">
        <f t="shared" si="31"/>
        <v>#DIV/0!</v>
      </c>
      <c r="BC22">
        <f t="shared" si="32"/>
        <v>1.4534477279378462E-2</v>
      </c>
      <c r="BD22" t="e">
        <f t="shared" si="33"/>
        <v>#DIV/0!</v>
      </c>
      <c r="BE22" t="s">
        <v>349</v>
      </c>
      <c r="BF22">
        <v>0</v>
      </c>
      <c r="BG22">
        <f t="shared" si="34"/>
        <v>0</v>
      </c>
      <c r="BH22" t="e">
        <f t="shared" si="35"/>
        <v>#DIV/0!</v>
      </c>
      <c r="BI22" t="e">
        <f t="shared" si="36"/>
        <v>#DIV/0!</v>
      </c>
      <c r="BJ22" t="e">
        <f t="shared" si="37"/>
        <v>#DIV/0!</v>
      </c>
      <c r="BK22" t="e">
        <f t="shared" si="38"/>
        <v>#DIV/0!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f t="shared" si="39"/>
        <v>2000.11</v>
      </c>
      <c r="CE22">
        <f t="shared" si="40"/>
        <v>1686.077699581052</v>
      </c>
      <c r="CF22">
        <f t="shared" si="41"/>
        <v>0.84299248520383985</v>
      </c>
      <c r="CG22">
        <f t="shared" si="42"/>
        <v>0.19598497040767965</v>
      </c>
      <c r="CH22">
        <v>6</v>
      </c>
      <c r="CI22">
        <v>0.5</v>
      </c>
      <c r="CJ22" t="s">
        <v>350</v>
      </c>
      <c r="CK22">
        <v>1566770527.5</v>
      </c>
      <c r="CL22">
        <v>368.43200000000002</v>
      </c>
      <c r="CM22">
        <v>400.08600000000001</v>
      </c>
      <c r="CN22">
        <v>18.984000000000002</v>
      </c>
      <c r="CO22">
        <v>12.9876</v>
      </c>
      <c r="CP22">
        <v>500.09399999999999</v>
      </c>
      <c r="CQ22">
        <v>99.603200000000001</v>
      </c>
      <c r="CR22">
        <v>0.100012</v>
      </c>
      <c r="CS22">
        <v>26.355799999999999</v>
      </c>
      <c r="CT22">
        <v>27.0855</v>
      </c>
      <c r="CU22">
        <v>999.9</v>
      </c>
      <c r="CV22">
        <v>0</v>
      </c>
      <c r="CW22">
        <v>0</v>
      </c>
      <c r="CX22">
        <v>10003.799999999999</v>
      </c>
      <c r="CY22">
        <v>0</v>
      </c>
      <c r="CZ22">
        <v>893.846</v>
      </c>
      <c r="DA22">
        <v>-31.654499999999999</v>
      </c>
      <c r="DB22">
        <v>375.56099999999998</v>
      </c>
      <c r="DC22">
        <v>405.351</v>
      </c>
      <c r="DD22">
        <v>5.9963699999999998</v>
      </c>
      <c r="DE22">
        <v>344.44</v>
      </c>
      <c r="DF22">
        <v>400.08600000000001</v>
      </c>
      <c r="DG22">
        <v>18.966000000000001</v>
      </c>
      <c r="DH22">
        <v>12.9876</v>
      </c>
      <c r="DI22">
        <v>1.8908700000000001</v>
      </c>
      <c r="DJ22">
        <v>1.2936099999999999</v>
      </c>
      <c r="DK22">
        <v>16.558900000000001</v>
      </c>
      <c r="DL22">
        <v>10.7248</v>
      </c>
      <c r="DM22">
        <v>2000.11</v>
      </c>
      <c r="DN22">
        <v>0.9</v>
      </c>
      <c r="DO22">
        <v>9.9999699999999997E-2</v>
      </c>
      <c r="DP22">
        <v>0</v>
      </c>
      <c r="DQ22">
        <v>741.01</v>
      </c>
      <c r="DR22">
        <v>5.00014</v>
      </c>
      <c r="DS22">
        <v>20647.2</v>
      </c>
      <c r="DT22">
        <v>16923.8</v>
      </c>
      <c r="DU22">
        <v>46.061999999999998</v>
      </c>
      <c r="DV22">
        <v>45.875</v>
      </c>
      <c r="DW22">
        <v>46</v>
      </c>
      <c r="DX22">
        <v>46.311999999999998</v>
      </c>
      <c r="DY22">
        <v>47.75</v>
      </c>
      <c r="DZ22">
        <v>1795.6</v>
      </c>
      <c r="EA22">
        <v>199.51</v>
      </c>
      <c r="EB22">
        <v>0</v>
      </c>
      <c r="EC22">
        <v>1566770495</v>
      </c>
      <c r="ED22">
        <v>741.28538461538506</v>
      </c>
      <c r="EE22">
        <v>-0.164717958987351</v>
      </c>
      <c r="EF22">
        <v>1544.9538425333401</v>
      </c>
      <c r="EG22">
        <v>20598.219230769198</v>
      </c>
      <c r="EH22">
        <v>15</v>
      </c>
      <c r="EI22">
        <v>1566770491.0999999</v>
      </c>
      <c r="EJ22" t="s">
        <v>375</v>
      </c>
      <c r="EK22">
        <v>153</v>
      </c>
      <c r="EL22">
        <v>23.992000000000001</v>
      </c>
      <c r="EM22">
        <v>1.7999999999999999E-2</v>
      </c>
      <c r="EN22">
        <v>400</v>
      </c>
      <c r="EO22">
        <v>13</v>
      </c>
      <c r="EP22">
        <v>0.09</v>
      </c>
      <c r="EQ22">
        <v>0.01</v>
      </c>
      <c r="ER22">
        <v>24.308387721056299</v>
      </c>
      <c r="ES22">
        <v>0.147572070395704</v>
      </c>
      <c r="ET22">
        <v>0.14987081167312</v>
      </c>
      <c r="EU22">
        <v>1</v>
      </c>
      <c r="EV22">
        <v>0.31291367634265099</v>
      </c>
      <c r="EW22">
        <v>5.1278446439480499E-2</v>
      </c>
      <c r="EX22">
        <v>1.26851590808559E-2</v>
      </c>
      <c r="EY22">
        <v>1</v>
      </c>
      <c r="EZ22">
        <v>2</v>
      </c>
      <c r="FA22">
        <v>2</v>
      </c>
      <c r="FB22" t="s">
        <v>352</v>
      </c>
      <c r="FC22">
        <v>2.9140999999999999</v>
      </c>
      <c r="FD22">
        <v>2.7247599999999998</v>
      </c>
      <c r="FE22">
        <v>8.2098599999999994E-2</v>
      </c>
      <c r="FF22">
        <v>9.1402600000000001E-2</v>
      </c>
      <c r="FG22">
        <v>9.6415699999999993E-2</v>
      </c>
      <c r="FH22">
        <v>7.2168599999999999E-2</v>
      </c>
      <c r="FI22">
        <v>24146.799999999999</v>
      </c>
      <c r="FJ22">
        <v>21989.200000000001</v>
      </c>
      <c r="FK22">
        <v>24290.3</v>
      </c>
      <c r="FL22">
        <v>22861.3</v>
      </c>
      <c r="FM22">
        <v>30850.6</v>
      </c>
      <c r="FN22">
        <v>29645.3</v>
      </c>
      <c r="FO22">
        <v>35182.9</v>
      </c>
      <c r="FP22">
        <v>32985.699999999997</v>
      </c>
      <c r="FQ22">
        <v>1.99685</v>
      </c>
      <c r="FR22">
        <v>1.8341000000000001</v>
      </c>
      <c r="FS22">
        <v>8.1464599999999998E-2</v>
      </c>
      <c r="FT22">
        <v>0</v>
      </c>
      <c r="FU22">
        <v>25.751999999999999</v>
      </c>
      <c r="FV22">
        <v>999.9</v>
      </c>
      <c r="FW22">
        <v>39.567999999999998</v>
      </c>
      <c r="FX22">
        <v>34.14</v>
      </c>
      <c r="FY22">
        <v>21.3917</v>
      </c>
      <c r="FZ22">
        <v>60.965000000000003</v>
      </c>
      <c r="GA22">
        <v>26.302099999999999</v>
      </c>
      <c r="GB22">
        <v>1</v>
      </c>
      <c r="GC22">
        <v>0.22201000000000001</v>
      </c>
      <c r="GD22">
        <v>4.1998800000000003</v>
      </c>
      <c r="GE22">
        <v>20.141300000000001</v>
      </c>
      <c r="GF22">
        <v>5.2524800000000003</v>
      </c>
      <c r="GG22">
        <v>12.0519</v>
      </c>
      <c r="GH22">
        <v>4.9817</v>
      </c>
      <c r="GI22">
        <v>3.30023</v>
      </c>
      <c r="GJ22">
        <v>428.2</v>
      </c>
      <c r="GK22">
        <v>9999</v>
      </c>
      <c r="GL22">
        <v>9999</v>
      </c>
      <c r="GM22">
        <v>9999</v>
      </c>
      <c r="GN22">
        <v>1.87927</v>
      </c>
      <c r="GO22">
        <v>1.87717</v>
      </c>
      <c r="GP22">
        <v>1.8747799999999999</v>
      </c>
      <c r="GQ22">
        <v>1.8751100000000001</v>
      </c>
      <c r="GR22">
        <v>1.8754599999999999</v>
      </c>
      <c r="GS22">
        <v>1.8742399999999999</v>
      </c>
      <c r="GT22">
        <v>1.8711899999999999</v>
      </c>
      <c r="GU22">
        <v>1.87561</v>
      </c>
      <c r="GV22" t="s">
        <v>353</v>
      </c>
      <c r="GW22" t="s">
        <v>19</v>
      </c>
      <c r="GX22" t="s">
        <v>19</v>
      </c>
      <c r="GY22" t="s">
        <v>19</v>
      </c>
      <c r="GZ22" t="s">
        <v>354</v>
      </c>
      <c r="HA22" t="s">
        <v>355</v>
      </c>
      <c r="HB22" t="s">
        <v>356</v>
      </c>
      <c r="HC22" t="s">
        <v>356</v>
      </c>
      <c r="HD22" t="s">
        <v>356</v>
      </c>
      <c r="HE22" t="s">
        <v>356</v>
      </c>
      <c r="HF22">
        <v>0</v>
      </c>
      <c r="HG22">
        <v>100</v>
      </c>
      <c r="HH22">
        <v>100</v>
      </c>
      <c r="HI22">
        <v>23.992000000000001</v>
      </c>
      <c r="HJ22">
        <v>1.7999999999999999E-2</v>
      </c>
      <c r="HK22">
        <v>2</v>
      </c>
      <c r="HL22">
        <v>508.10199999999998</v>
      </c>
      <c r="HM22">
        <v>467.91699999999997</v>
      </c>
      <c r="HN22">
        <v>20.579899999999999</v>
      </c>
      <c r="HO22">
        <v>30.0015</v>
      </c>
      <c r="HP22">
        <v>30.000499999999999</v>
      </c>
      <c r="HQ22">
        <v>29.914000000000001</v>
      </c>
      <c r="HR22">
        <v>29.898299999999999</v>
      </c>
      <c r="HS22">
        <v>20.087599999999998</v>
      </c>
      <c r="HT22">
        <v>49.649799999999999</v>
      </c>
      <c r="HU22">
        <v>0</v>
      </c>
      <c r="HV22">
        <v>20.497</v>
      </c>
      <c r="HW22">
        <v>400</v>
      </c>
      <c r="HX22">
        <v>12.9617</v>
      </c>
      <c r="HY22">
        <v>100.989</v>
      </c>
      <c r="HZ22">
        <v>101.387</v>
      </c>
    </row>
    <row r="23" spans="1:234" x14ac:dyDescent="0.25">
      <c r="A23">
        <v>8</v>
      </c>
      <c r="B23">
        <v>1566770613.5</v>
      </c>
      <c r="C23">
        <v>800.40000009536698</v>
      </c>
      <c r="D23" t="s">
        <v>376</v>
      </c>
      <c r="E23" t="s">
        <v>377</v>
      </c>
      <c r="F23" t="s">
        <v>346</v>
      </c>
      <c r="G23" t="s">
        <v>347</v>
      </c>
      <c r="H23" t="s">
        <v>348</v>
      </c>
      <c r="I23">
        <v>1566770613.5</v>
      </c>
      <c r="J23">
        <f t="shared" si="0"/>
        <v>4.4954926539182679E-3</v>
      </c>
      <c r="K23">
        <f t="shared" si="1"/>
        <v>25.357119385767106</v>
      </c>
      <c r="L23">
        <f t="shared" si="2"/>
        <v>467.02</v>
      </c>
      <c r="M23">
        <f t="shared" si="3"/>
        <v>297.64171587758545</v>
      </c>
      <c r="N23">
        <f t="shared" si="4"/>
        <v>29.67614071670053</v>
      </c>
      <c r="O23">
        <f t="shared" si="5"/>
        <v>46.563873604375999</v>
      </c>
      <c r="P23">
        <f t="shared" si="6"/>
        <v>0.27028148955640813</v>
      </c>
      <c r="Q23">
        <f t="shared" si="7"/>
        <v>2.2557793079750548</v>
      </c>
      <c r="R23">
        <f t="shared" si="8"/>
        <v>0.25349299329049413</v>
      </c>
      <c r="S23">
        <f t="shared" si="9"/>
        <v>0.1598545237914247</v>
      </c>
      <c r="T23">
        <f t="shared" si="10"/>
        <v>330.43580485789528</v>
      </c>
      <c r="U23">
        <f t="shared" si="11"/>
        <v>27.147246997103558</v>
      </c>
      <c r="V23">
        <f t="shared" si="12"/>
        <v>27.0442</v>
      </c>
      <c r="W23">
        <f t="shared" si="13"/>
        <v>3.5884616376086815</v>
      </c>
      <c r="X23">
        <f t="shared" si="14"/>
        <v>54.876664317546222</v>
      </c>
      <c r="Y23">
        <f t="shared" si="15"/>
        <v>1.8686767844373602</v>
      </c>
      <c r="Z23">
        <f t="shared" si="16"/>
        <v>3.4052302698724182</v>
      </c>
      <c r="AA23">
        <f t="shared" si="17"/>
        <v>1.7197848531713213</v>
      </c>
      <c r="AB23">
        <f t="shared" si="18"/>
        <v>-198.25122603779562</v>
      </c>
      <c r="AC23">
        <f t="shared" si="19"/>
        <v>-108.19959683366523</v>
      </c>
      <c r="AD23">
        <f t="shared" si="20"/>
        <v>-10.310121888017184</v>
      </c>
      <c r="AE23">
        <f t="shared" si="21"/>
        <v>13.674860098417241</v>
      </c>
      <c r="AF23">
        <v>-4.1339515723779599E-2</v>
      </c>
      <c r="AG23">
        <v>4.6407227940425101E-2</v>
      </c>
      <c r="AH23">
        <v>3.4655585063885699</v>
      </c>
      <c r="AI23">
        <v>0</v>
      </c>
      <c r="AJ23">
        <v>0</v>
      </c>
      <c r="AK23">
        <f t="shared" si="22"/>
        <v>1</v>
      </c>
      <c r="AL23">
        <f t="shared" si="23"/>
        <v>0</v>
      </c>
      <c r="AM23">
        <f t="shared" si="24"/>
        <v>52861.524315978248</v>
      </c>
      <c r="AN23" t="s">
        <v>349</v>
      </c>
      <c r="AO23">
        <v>0</v>
      </c>
      <c r="AP23">
        <v>0</v>
      </c>
      <c r="AQ23">
        <f t="shared" si="25"/>
        <v>0</v>
      </c>
      <c r="AR23" t="e">
        <f t="shared" si="26"/>
        <v>#DIV/0!</v>
      </c>
      <c r="AS23">
        <v>0</v>
      </c>
      <c r="AT23" t="s">
        <v>349</v>
      </c>
      <c r="AU23">
        <v>0</v>
      </c>
      <c r="AV23">
        <v>0</v>
      </c>
      <c r="AW23" t="e">
        <f t="shared" si="27"/>
        <v>#DIV/0!</v>
      </c>
      <c r="AX23">
        <v>0.5</v>
      </c>
      <c r="AY23">
        <f t="shared" si="28"/>
        <v>1686.0270295054577</v>
      </c>
      <c r="AZ23">
        <f t="shared" si="29"/>
        <v>25.357119385767106</v>
      </c>
      <c r="BA23" t="e">
        <f t="shared" si="30"/>
        <v>#DIV/0!</v>
      </c>
      <c r="BB23" t="e">
        <f t="shared" si="31"/>
        <v>#DIV/0!</v>
      </c>
      <c r="BC23">
        <f t="shared" si="32"/>
        <v>1.5039568726964483E-2</v>
      </c>
      <c r="BD23" t="e">
        <f t="shared" si="33"/>
        <v>#DIV/0!</v>
      </c>
      <c r="BE23" t="s">
        <v>349</v>
      </c>
      <c r="BF23">
        <v>0</v>
      </c>
      <c r="BG23">
        <f t="shared" si="34"/>
        <v>0</v>
      </c>
      <c r="BH23" t="e">
        <f t="shared" si="35"/>
        <v>#DIV/0!</v>
      </c>
      <c r="BI23" t="e">
        <f t="shared" si="36"/>
        <v>#DIV/0!</v>
      </c>
      <c r="BJ23" t="e">
        <f t="shared" si="37"/>
        <v>#DIV/0!</v>
      </c>
      <c r="BK23" t="e">
        <f t="shared" si="38"/>
        <v>#DIV/0!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f t="shared" si="39"/>
        <v>2000.05</v>
      </c>
      <c r="CE23">
        <f t="shared" si="40"/>
        <v>1686.0270295054577</v>
      </c>
      <c r="CF23">
        <f t="shared" si="41"/>
        <v>0.84299243994173034</v>
      </c>
      <c r="CG23">
        <f t="shared" si="42"/>
        <v>0.19598487988346075</v>
      </c>
      <c r="CH23">
        <v>6</v>
      </c>
      <c r="CI23">
        <v>0.5</v>
      </c>
      <c r="CJ23" t="s">
        <v>350</v>
      </c>
      <c r="CK23">
        <v>1566770613.5</v>
      </c>
      <c r="CL23">
        <v>467.02</v>
      </c>
      <c r="CM23">
        <v>499.97300000000001</v>
      </c>
      <c r="CN23">
        <v>18.7422</v>
      </c>
      <c r="CO23">
        <v>13.447900000000001</v>
      </c>
      <c r="CP23">
        <v>499.923</v>
      </c>
      <c r="CQ23">
        <v>99.604600000000005</v>
      </c>
      <c r="CR23">
        <v>9.96388E-2</v>
      </c>
      <c r="CS23">
        <v>26.154499999999999</v>
      </c>
      <c r="CT23">
        <v>27.0442</v>
      </c>
      <c r="CU23">
        <v>999.9</v>
      </c>
      <c r="CV23">
        <v>0</v>
      </c>
      <c r="CW23">
        <v>0</v>
      </c>
      <c r="CX23">
        <v>10008.799999999999</v>
      </c>
      <c r="CY23">
        <v>0</v>
      </c>
      <c r="CZ23">
        <v>567.20000000000005</v>
      </c>
      <c r="DA23">
        <v>-35.055799999999998</v>
      </c>
      <c r="DB23">
        <v>473.79500000000002</v>
      </c>
      <c r="DC23">
        <v>506.78800000000001</v>
      </c>
      <c r="DD23">
        <v>5.2893699999999999</v>
      </c>
      <c r="DE23">
        <v>440.92500000000001</v>
      </c>
      <c r="DF23">
        <v>499.97300000000001</v>
      </c>
      <c r="DG23">
        <v>18.719200000000001</v>
      </c>
      <c r="DH23">
        <v>13.447900000000001</v>
      </c>
      <c r="DI23">
        <v>1.86632</v>
      </c>
      <c r="DJ23">
        <v>1.3394699999999999</v>
      </c>
      <c r="DK23">
        <v>16.3536</v>
      </c>
      <c r="DL23">
        <v>11.2492</v>
      </c>
      <c r="DM23">
        <v>2000.05</v>
      </c>
      <c r="DN23">
        <v>0.9</v>
      </c>
      <c r="DO23">
        <v>9.9999699999999997E-2</v>
      </c>
      <c r="DP23">
        <v>0</v>
      </c>
      <c r="DQ23">
        <v>740.66200000000003</v>
      </c>
      <c r="DR23">
        <v>5.00014</v>
      </c>
      <c r="DS23">
        <v>20521.3</v>
      </c>
      <c r="DT23">
        <v>16923.2</v>
      </c>
      <c r="DU23">
        <v>46.061999999999998</v>
      </c>
      <c r="DV23">
        <v>45.875</v>
      </c>
      <c r="DW23">
        <v>46.061999999999998</v>
      </c>
      <c r="DX23">
        <v>46.311999999999998</v>
      </c>
      <c r="DY23">
        <v>47.811999999999998</v>
      </c>
      <c r="DZ23">
        <v>1795.54</v>
      </c>
      <c r="EA23">
        <v>199.5</v>
      </c>
      <c r="EB23">
        <v>0</v>
      </c>
      <c r="EC23">
        <v>1566770581.4000001</v>
      </c>
      <c r="ED23">
        <v>740.75769230769197</v>
      </c>
      <c r="EE23">
        <v>0.89948718633070301</v>
      </c>
      <c r="EF23">
        <v>-86.909403245747995</v>
      </c>
      <c r="EG23">
        <v>20484.503846153799</v>
      </c>
      <c r="EH23">
        <v>15</v>
      </c>
      <c r="EI23">
        <v>1566770641.5</v>
      </c>
      <c r="EJ23" t="s">
        <v>378</v>
      </c>
      <c r="EK23">
        <v>154</v>
      </c>
      <c r="EL23">
        <v>26.094999999999999</v>
      </c>
      <c r="EM23">
        <v>2.3E-2</v>
      </c>
      <c r="EN23">
        <v>500</v>
      </c>
      <c r="EO23">
        <v>14</v>
      </c>
      <c r="EP23">
        <v>0.04</v>
      </c>
      <c r="EQ23">
        <v>0.02</v>
      </c>
      <c r="ER23">
        <v>27.1674916171795</v>
      </c>
      <c r="ES23">
        <v>-0.283689506584752</v>
      </c>
      <c r="ET23">
        <v>5.5583273555726197E-2</v>
      </c>
      <c r="EU23">
        <v>1</v>
      </c>
      <c r="EV23">
        <v>0.278426679491936</v>
      </c>
      <c r="EW23">
        <v>-3.1258777703251098E-2</v>
      </c>
      <c r="EX23">
        <v>4.4705510928808399E-3</v>
      </c>
      <c r="EY23">
        <v>1</v>
      </c>
      <c r="EZ23">
        <v>2</v>
      </c>
      <c r="FA23">
        <v>2</v>
      </c>
      <c r="FB23" t="s">
        <v>352</v>
      </c>
      <c r="FC23">
        <v>2.9136700000000002</v>
      </c>
      <c r="FD23">
        <v>2.7244299999999999</v>
      </c>
      <c r="FE23">
        <v>9.9324899999999994E-2</v>
      </c>
      <c r="FF23">
        <v>0.107984</v>
      </c>
      <c r="FG23">
        <v>9.5515100000000006E-2</v>
      </c>
      <c r="FH23">
        <v>7.4063500000000004E-2</v>
      </c>
      <c r="FI23">
        <v>23694.1</v>
      </c>
      <c r="FJ23">
        <v>21588.9</v>
      </c>
      <c r="FK23">
        <v>24290.7</v>
      </c>
      <c r="FL23">
        <v>22862.5</v>
      </c>
      <c r="FM23">
        <v>30882.6</v>
      </c>
      <c r="FN23">
        <v>29585.9</v>
      </c>
      <c r="FO23">
        <v>35184.1</v>
      </c>
      <c r="FP23">
        <v>32987</v>
      </c>
      <c r="FQ23">
        <v>1.9964299999999999</v>
      </c>
      <c r="FR23">
        <v>1.8359000000000001</v>
      </c>
      <c r="FS23">
        <v>7.7687199999999998E-2</v>
      </c>
      <c r="FT23">
        <v>0</v>
      </c>
      <c r="FU23">
        <v>25.772500000000001</v>
      </c>
      <c r="FV23">
        <v>999.9</v>
      </c>
      <c r="FW23">
        <v>39.591999999999999</v>
      </c>
      <c r="FX23">
        <v>34.14</v>
      </c>
      <c r="FY23">
        <v>21.400200000000002</v>
      </c>
      <c r="FZ23">
        <v>61.424999999999997</v>
      </c>
      <c r="GA23">
        <v>26.222000000000001</v>
      </c>
      <c r="GB23">
        <v>1</v>
      </c>
      <c r="GC23">
        <v>0.22389200000000001</v>
      </c>
      <c r="GD23">
        <v>4.8637300000000003</v>
      </c>
      <c r="GE23">
        <v>20.124700000000001</v>
      </c>
      <c r="GF23">
        <v>5.2491899999999996</v>
      </c>
      <c r="GG23">
        <v>12.0519</v>
      </c>
      <c r="GH23">
        <v>4.98055</v>
      </c>
      <c r="GI23">
        <v>3.2996699999999999</v>
      </c>
      <c r="GJ23">
        <v>428.2</v>
      </c>
      <c r="GK23">
        <v>9999</v>
      </c>
      <c r="GL23">
        <v>9999</v>
      </c>
      <c r="GM23">
        <v>9999</v>
      </c>
      <c r="GN23">
        <v>1.87927</v>
      </c>
      <c r="GO23">
        <v>1.87717</v>
      </c>
      <c r="GP23">
        <v>1.87476</v>
      </c>
      <c r="GQ23">
        <v>1.87514</v>
      </c>
      <c r="GR23">
        <v>1.8754599999999999</v>
      </c>
      <c r="GS23">
        <v>1.8742399999999999</v>
      </c>
      <c r="GT23">
        <v>1.8711899999999999</v>
      </c>
      <c r="GU23">
        <v>1.87561</v>
      </c>
      <c r="GV23" t="s">
        <v>353</v>
      </c>
      <c r="GW23" t="s">
        <v>19</v>
      </c>
      <c r="GX23" t="s">
        <v>19</v>
      </c>
      <c r="GY23" t="s">
        <v>19</v>
      </c>
      <c r="GZ23" t="s">
        <v>354</v>
      </c>
      <c r="HA23" t="s">
        <v>355</v>
      </c>
      <c r="HB23" t="s">
        <v>356</v>
      </c>
      <c r="HC23" t="s">
        <v>356</v>
      </c>
      <c r="HD23" t="s">
        <v>356</v>
      </c>
      <c r="HE23" t="s">
        <v>356</v>
      </c>
      <c r="HF23">
        <v>0</v>
      </c>
      <c r="HG23">
        <v>100</v>
      </c>
      <c r="HH23">
        <v>100</v>
      </c>
      <c r="HI23">
        <v>26.094999999999999</v>
      </c>
      <c r="HJ23">
        <v>2.3E-2</v>
      </c>
      <c r="HK23">
        <v>2</v>
      </c>
      <c r="HL23">
        <v>507.68099999999998</v>
      </c>
      <c r="HM23">
        <v>469.03399999999999</v>
      </c>
      <c r="HN23">
        <v>19.5413</v>
      </c>
      <c r="HO23">
        <v>29.9937</v>
      </c>
      <c r="HP23">
        <v>30</v>
      </c>
      <c r="HQ23">
        <v>29.896699999999999</v>
      </c>
      <c r="HR23">
        <v>29.885000000000002</v>
      </c>
      <c r="HS23">
        <v>24.060500000000001</v>
      </c>
      <c r="HT23">
        <v>46.097200000000001</v>
      </c>
      <c r="HU23">
        <v>0</v>
      </c>
      <c r="HV23">
        <v>19.511399999999998</v>
      </c>
      <c r="HW23">
        <v>500</v>
      </c>
      <c r="HX23">
        <v>13.497199999999999</v>
      </c>
      <c r="HY23">
        <v>100.991</v>
      </c>
      <c r="HZ23">
        <v>101.39100000000001</v>
      </c>
    </row>
    <row r="24" spans="1:234" x14ac:dyDescent="0.25">
      <c r="A24">
        <v>9</v>
      </c>
      <c r="B24">
        <v>1566770745.5</v>
      </c>
      <c r="C24">
        <v>932.40000009536698</v>
      </c>
      <c r="D24" t="s">
        <v>379</v>
      </c>
      <c r="E24" t="s">
        <v>380</v>
      </c>
      <c r="F24" t="s">
        <v>346</v>
      </c>
      <c r="G24" t="s">
        <v>347</v>
      </c>
      <c r="H24" t="s">
        <v>348</v>
      </c>
      <c r="I24">
        <v>1566770745.5</v>
      </c>
      <c r="J24">
        <f t="shared" si="0"/>
        <v>3.5065286365587697E-3</v>
      </c>
      <c r="K24">
        <f t="shared" si="1"/>
        <v>25.747608167756027</v>
      </c>
      <c r="L24">
        <f t="shared" si="2"/>
        <v>566.72</v>
      </c>
      <c r="M24">
        <f t="shared" si="3"/>
        <v>342.84969093677574</v>
      </c>
      <c r="N24">
        <f t="shared" si="4"/>
        <v>34.181834763898429</v>
      </c>
      <c r="O24">
        <f t="shared" si="5"/>
        <v>56.501522123200004</v>
      </c>
      <c r="P24">
        <f t="shared" si="6"/>
        <v>0.20379267889276204</v>
      </c>
      <c r="Q24">
        <f t="shared" si="7"/>
        <v>2.2538680145748806</v>
      </c>
      <c r="R24">
        <f t="shared" si="8"/>
        <v>0.19408110202609552</v>
      </c>
      <c r="S24">
        <f t="shared" si="9"/>
        <v>0.12213466076085153</v>
      </c>
      <c r="T24">
        <f t="shared" si="10"/>
        <v>330.44110059473536</v>
      </c>
      <c r="U24">
        <f t="shared" si="11"/>
        <v>27.304156213420736</v>
      </c>
      <c r="V24">
        <f t="shared" si="12"/>
        <v>27.0627</v>
      </c>
      <c r="W24">
        <f t="shared" si="13"/>
        <v>3.5923612458213015</v>
      </c>
      <c r="X24">
        <f t="shared" si="14"/>
        <v>54.590768741160268</v>
      </c>
      <c r="Y24">
        <f t="shared" si="15"/>
        <v>1.8401378876265</v>
      </c>
      <c r="Z24">
        <f t="shared" si="16"/>
        <v>3.3707858124354928</v>
      </c>
      <c r="AA24">
        <f t="shared" si="17"/>
        <v>1.7522233581948015</v>
      </c>
      <c r="AB24">
        <f t="shared" si="18"/>
        <v>-154.63791287224174</v>
      </c>
      <c r="AC24">
        <f t="shared" si="19"/>
        <v>-131.24352604714178</v>
      </c>
      <c r="AD24">
        <f t="shared" si="20"/>
        <v>-12.506939167418169</v>
      </c>
      <c r="AE24">
        <f t="shared" si="21"/>
        <v>32.052722507933652</v>
      </c>
      <c r="AF24">
        <v>-4.1287960911644501E-2</v>
      </c>
      <c r="AG24">
        <v>4.6349353147353799E-2</v>
      </c>
      <c r="AH24">
        <v>3.46213848850996</v>
      </c>
      <c r="AI24">
        <v>0</v>
      </c>
      <c r="AJ24">
        <v>0</v>
      </c>
      <c r="AK24">
        <f t="shared" si="22"/>
        <v>1</v>
      </c>
      <c r="AL24">
        <f t="shared" si="23"/>
        <v>0</v>
      </c>
      <c r="AM24">
        <f t="shared" si="24"/>
        <v>52828.532473860592</v>
      </c>
      <c r="AN24" t="s">
        <v>349</v>
      </c>
      <c r="AO24">
        <v>0</v>
      </c>
      <c r="AP24">
        <v>0</v>
      </c>
      <c r="AQ24">
        <f t="shared" si="25"/>
        <v>0</v>
      </c>
      <c r="AR24" t="e">
        <f t="shared" si="26"/>
        <v>#DIV/0!</v>
      </c>
      <c r="AS24">
        <v>0</v>
      </c>
      <c r="AT24" t="s">
        <v>349</v>
      </c>
      <c r="AU24">
        <v>0</v>
      </c>
      <c r="AV24">
        <v>0</v>
      </c>
      <c r="AW24" t="e">
        <f t="shared" si="27"/>
        <v>#DIV/0!</v>
      </c>
      <c r="AX24">
        <v>0.5</v>
      </c>
      <c r="AY24">
        <f t="shared" si="28"/>
        <v>1686.0524995810456</v>
      </c>
      <c r="AZ24">
        <f t="shared" si="29"/>
        <v>25.747608167756027</v>
      </c>
      <c r="BA24" t="e">
        <f t="shared" si="30"/>
        <v>#DIV/0!</v>
      </c>
      <c r="BB24" t="e">
        <f t="shared" si="31"/>
        <v>#DIV/0!</v>
      </c>
      <c r="BC24">
        <f t="shared" si="32"/>
        <v>1.5270940954776827E-2</v>
      </c>
      <c r="BD24" t="e">
        <f t="shared" si="33"/>
        <v>#DIV/0!</v>
      </c>
      <c r="BE24" t="s">
        <v>349</v>
      </c>
      <c r="BF24">
        <v>0</v>
      </c>
      <c r="BG24">
        <f t="shared" si="34"/>
        <v>0</v>
      </c>
      <c r="BH24" t="e">
        <f t="shared" si="35"/>
        <v>#DIV/0!</v>
      </c>
      <c r="BI24" t="e">
        <f t="shared" si="36"/>
        <v>#DIV/0!</v>
      </c>
      <c r="BJ24" t="e">
        <f t="shared" si="37"/>
        <v>#DIV/0!</v>
      </c>
      <c r="BK24" t="e">
        <f t="shared" si="38"/>
        <v>#DIV/0!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f t="shared" si="39"/>
        <v>2000.08</v>
      </c>
      <c r="CE24">
        <f t="shared" si="40"/>
        <v>1686.0524995810456</v>
      </c>
      <c r="CF24">
        <f t="shared" si="41"/>
        <v>0.84299253008931929</v>
      </c>
      <c r="CG24">
        <f t="shared" si="42"/>
        <v>0.19598506017863865</v>
      </c>
      <c r="CH24">
        <v>6</v>
      </c>
      <c r="CI24">
        <v>0.5</v>
      </c>
      <c r="CJ24" t="s">
        <v>350</v>
      </c>
      <c r="CK24">
        <v>1566770745.5</v>
      </c>
      <c r="CL24">
        <v>566.72</v>
      </c>
      <c r="CM24">
        <v>599.99800000000005</v>
      </c>
      <c r="CN24">
        <v>18.456900000000001</v>
      </c>
      <c r="CO24">
        <v>14.327199999999999</v>
      </c>
      <c r="CP24">
        <v>500.05700000000002</v>
      </c>
      <c r="CQ24">
        <v>99.599000000000004</v>
      </c>
      <c r="CR24">
        <v>0.100185</v>
      </c>
      <c r="CS24">
        <v>25.982600000000001</v>
      </c>
      <c r="CT24">
        <v>27.0627</v>
      </c>
      <c r="CU24">
        <v>999.9</v>
      </c>
      <c r="CV24">
        <v>0</v>
      </c>
      <c r="CW24">
        <v>0</v>
      </c>
      <c r="CX24">
        <v>9996.8799999999992</v>
      </c>
      <c r="CY24">
        <v>0</v>
      </c>
      <c r="CZ24">
        <v>857.18899999999996</v>
      </c>
      <c r="DA24">
        <v>-33.278500000000001</v>
      </c>
      <c r="DB24">
        <v>577.37599999999998</v>
      </c>
      <c r="DC24">
        <v>608.71900000000005</v>
      </c>
      <c r="DD24">
        <v>4.1297600000000001</v>
      </c>
      <c r="DE24">
        <v>538.56700000000001</v>
      </c>
      <c r="DF24">
        <v>599.99800000000005</v>
      </c>
      <c r="DG24">
        <v>18.4299</v>
      </c>
      <c r="DH24">
        <v>14.327199999999999</v>
      </c>
      <c r="DI24">
        <v>1.83829</v>
      </c>
      <c r="DJ24">
        <v>1.4269700000000001</v>
      </c>
      <c r="DK24">
        <v>16.116199999999999</v>
      </c>
      <c r="DL24">
        <v>12.2073</v>
      </c>
      <c r="DM24">
        <v>2000.08</v>
      </c>
      <c r="DN24">
        <v>0.9</v>
      </c>
      <c r="DO24">
        <v>9.9999699999999997E-2</v>
      </c>
      <c r="DP24">
        <v>0</v>
      </c>
      <c r="DQ24">
        <v>738.58600000000001</v>
      </c>
      <c r="DR24">
        <v>5.00014</v>
      </c>
      <c r="DS24">
        <v>20648.599999999999</v>
      </c>
      <c r="DT24">
        <v>16923.5</v>
      </c>
      <c r="DU24">
        <v>46.125</v>
      </c>
      <c r="DV24">
        <v>45.875</v>
      </c>
      <c r="DW24">
        <v>46.061999999999998</v>
      </c>
      <c r="DX24">
        <v>46.311999999999998</v>
      </c>
      <c r="DY24">
        <v>47.75</v>
      </c>
      <c r="DZ24">
        <v>1795.57</v>
      </c>
      <c r="EA24">
        <v>199.51</v>
      </c>
      <c r="EB24">
        <v>0</v>
      </c>
      <c r="EC24">
        <v>1566770713.4000001</v>
      </c>
      <c r="ED24">
        <v>739.05030769230802</v>
      </c>
      <c r="EE24">
        <v>-2.0266666733490699</v>
      </c>
      <c r="EF24">
        <v>-196.519653312228</v>
      </c>
      <c r="EG24">
        <v>20589.938461538499</v>
      </c>
      <c r="EH24">
        <v>15</v>
      </c>
      <c r="EI24">
        <v>1566770710</v>
      </c>
      <c r="EJ24" t="s">
        <v>381</v>
      </c>
      <c r="EK24">
        <v>155</v>
      </c>
      <c r="EL24">
        <v>28.152999999999999</v>
      </c>
      <c r="EM24">
        <v>2.7E-2</v>
      </c>
      <c r="EN24">
        <v>600</v>
      </c>
      <c r="EO24">
        <v>14</v>
      </c>
      <c r="EP24">
        <v>0.05</v>
      </c>
      <c r="EQ24">
        <v>0.02</v>
      </c>
      <c r="ER24">
        <v>25.8312570461541</v>
      </c>
      <c r="ES24">
        <v>-0.27296815906324301</v>
      </c>
      <c r="ET24">
        <v>0.44582260027807702</v>
      </c>
      <c r="EU24">
        <v>1</v>
      </c>
      <c r="EV24">
        <v>0.20535574953935501</v>
      </c>
      <c r="EW24">
        <v>3.4259983912672903E-2</v>
      </c>
      <c r="EX24">
        <v>8.3348046416097197E-3</v>
      </c>
      <c r="EY24">
        <v>1</v>
      </c>
      <c r="EZ24">
        <v>2</v>
      </c>
      <c r="FA24">
        <v>2</v>
      </c>
      <c r="FB24" t="s">
        <v>352</v>
      </c>
      <c r="FC24">
        <v>2.9140100000000002</v>
      </c>
      <c r="FD24">
        <v>2.7248800000000002</v>
      </c>
      <c r="FE24">
        <v>0.115023</v>
      </c>
      <c r="FF24">
        <v>0.12303699999999999</v>
      </c>
      <c r="FG24">
        <v>9.4443899999999997E-2</v>
      </c>
      <c r="FH24">
        <v>7.7609499999999998E-2</v>
      </c>
      <c r="FI24">
        <v>23281.599999999999</v>
      </c>
      <c r="FJ24">
        <v>21224.799999999999</v>
      </c>
      <c r="FK24">
        <v>24291.200000000001</v>
      </c>
      <c r="FL24">
        <v>22862.799999999999</v>
      </c>
      <c r="FM24">
        <v>30920.400000000001</v>
      </c>
      <c r="FN24">
        <v>29473.4</v>
      </c>
      <c r="FO24">
        <v>35185.300000000003</v>
      </c>
      <c r="FP24">
        <v>32987.9</v>
      </c>
      <c r="FQ24">
        <v>1.9959</v>
      </c>
      <c r="FR24">
        <v>1.8371500000000001</v>
      </c>
      <c r="FS24">
        <v>9.3765600000000004E-2</v>
      </c>
      <c r="FT24">
        <v>0</v>
      </c>
      <c r="FU24">
        <v>25.5275</v>
      </c>
      <c r="FV24">
        <v>999.9</v>
      </c>
      <c r="FW24">
        <v>39.518999999999998</v>
      </c>
      <c r="FX24">
        <v>34.130000000000003</v>
      </c>
      <c r="FY24">
        <v>21.3538</v>
      </c>
      <c r="FZ24">
        <v>60.465000000000003</v>
      </c>
      <c r="GA24">
        <v>26.1098</v>
      </c>
      <c r="GB24">
        <v>1</v>
      </c>
      <c r="GC24">
        <v>0.22047800000000001</v>
      </c>
      <c r="GD24">
        <v>4.34849</v>
      </c>
      <c r="GE24">
        <v>20.138500000000001</v>
      </c>
      <c r="GF24">
        <v>5.2509800000000002</v>
      </c>
      <c r="GG24">
        <v>12.0519</v>
      </c>
      <c r="GH24">
        <v>4.9808000000000003</v>
      </c>
      <c r="GI24">
        <v>3.2996500000000002</v>
      </c>
      <c r="GJ24">
        <v>428.2</v>
      </c>
      <c r="GK24">
        <v>9999</v>
      </c>
      <c r="GL24">
        <v>9999</v>
      </c>
      <c r="GM24">
        <v>9999</v>
      </c>
      <c r="GN24">
        <v>1.87927</v>
      </c>
      <c r="GO24">
        <v>1.87717</v>
      </c>
      <c r="GP24">
        <v>1.87476</v>
      </c>
      <c r="GQ24">
        <v>1.87514</v>
      </c>
      <c r="GR24">
        <v>1.8754599999999999</v>
      </c>
      <c r="GS24">
        <v>1.8742399999999999</v>
      </c>
      <c r="GT24">
        <v>1.8711899999999999</v>
      </c>
      <c r="GU24">
        <v>1.87561</v>
      </c>
      <c r="GV24" t="s">
        <v>353</v>
      </c>
      <c r="GW24" t="s">
        <v>19</v>
      </c>
      <c r="GX24" t="s">
        <v>19</v>
      </c>
      <c r="GY24" t="s">
        <v>19</v>
      </c>
      <c r="GZ24" t="s">
        <v>354</v>
      </c>
      <c r="HA24" t="s">
        <v>355</v>
      </c>
      <c r="HB24" t="s">
        <v>356</v>
      </c>
      <c r="HC24" t="s">
        <v>356</v>
      </c>
      <c r="HD24" t="s">
        <v>356</v>
      </c>
      <c r="HE24" t="s">
        <v>356</v>
      </c>
      <c r="HF24">
        <v>0</v>
      </c>
      <c r="HG24">
        <v>100</v>
      </c>
      <c r="HH24">
        <v>100</v>
      </c>
      <c r="HI24">
        <v>28.152999999999999</v>
      </c>
      <c r="HJ24">
        <v>2.7E-2</v>
      </c>
      <c r="HK24">
        <v>2</v>
      </c>
      <c r="HL24">
        <v>507.24599999999998</v>
      </c>
      <c r="HM24">
        <v>469.76100000000002</v>
      </c>
      <c r="HN24">
        <v>19.908799999999999</v>
      </c>
      <c r="HO24">
        <v>29.985900000000001</v>
      </c>
      <c r="HP24">
        <v>30.000599999999999</v>
      </c>
      <c r="HQ24">
        <v>29.8855</v>
      </c>
      <c r="HR24">
        <v>29.869599999999998</v>
      </c>
      <c r="HS24">
        <v>27.916399999999999</v>
      </c>
      <c r="HT24">
        <v>41.5809</v>
      </c>
      <c r="HU24">
        <v>0</v>
      </c>
      <c r="HV24">
        <v>19.875900000000001</v>
      </c>
      <c r="HW24">
        <v>600</v>
      </c>
      <c r="HX24">
        <v>14.4062</v>
      </c>
      <c r="HY24">
        <v>100.994</v>
      </c>
      <c r="HZ24">
        <v>101.393</v>
      </c>
    </row>
    <row r="25" spans="1:234" x14ac:dyDescent="0.25">
      <c r="A25">
        <v>10</v>
      </c>
      <c r="B25">
        <v>1566770829.5</v>
      </c>
      <c r="C25">
        <v>1016.40000009537</v>
      </c>
      <c r="D25" t="s">
        <v>382</v>
      </c>
      <c r="E25" t="s">
        <v>383</v>
      </c>
      <c r="F25" t="s">
        <v>346</v>
      </c>
      <c r="G25" t="s">
        <v>347</v>
      </c>
      <c r="H25" t="s">
        <v>348</v>
      </c>
      <c r="I25">
        <v>1566770829.5</v>
      </c>
      <c r="J25">
        <f t="shared" si="0"/>
        <v>2.7146517625891427E-3</v>
      </c>
      <c r="K25">
        <f t="shared" si="1"/>
        <v>25.733125787216313</v>
      </c>
      <c r="L25">
        <f t="shared" si="2"/>
        <v>666.87900000000002</v>
      </c>
      <c r="M25">
        <f t="shared" si="3"/>
        <v>378.7513481865758</v>
      </c>
      <c r="N25">
        <f t="shared" si="4"/>
        <v>37.758914172088701</v>
      </c>
      <c r="O25">
        <f t="shared" si="5"/>
        <v>66.483266778404101</v>
      </c>
      <c r="P25">
        <f t="shared" si="6"/>
        <v>0.15571486570887708</v>
      </c>
      <c r="Q25">
        <f t="shared" si="7"/>
        <v>2.2573176142960905</v>
      </c>
      <c r="R25">
        <f t="shared" si="8"/>
        <v>0.14998405352913904</v>
      </c>
      <c r="S25">
        <f t="shared" si="9"/>
        <v>9.4237351917404344E-2</v>
      </c>
      <c r="T25">
        <f t="shared" si="10"/>
        <v>330.39951129928829</v>
      </c>
      <c r="U25">
        <f t="shared" si="11"/>
        <v>27.373609807213839</v>
      </c>
      <c r="V25">
        <f t="shared" si="12"/>
        <v>27.012799999999999</v>
      </c>
      <c r="W25">
        <f t="shared" si="13"/>
        <v>3.5818513010492796</v>
      </c>
      <c r="X25">
        <f t="shared" si="14"/>
        <v>54.798596846097823</v>
      </c>
      <c r="Y25">
        <f t="shared" si="15"/>
        <v>1.82638843884279</v>
      </c>
      <c r="Z25">
        <f t="shared" si="16"/>
        <v>3.3329109575053764</v>
      </c>
      <c r="AA25">
        <f t="shared" si="17"/>
        <v>1.7554628622064896</v>
      </c>
      <c r="AB25">
        <f t="shared" si="18"/>
        <v>-119.71614273018119</v>
      </c>
      <c r="AC25">
        <f t="shared" si="19"/>
        <v>-148.59143531797758</v>
      </c>
      <c r="AD25">
        <f t="shared" si="20"/>
        <v>-14.121457313849799</v>
      </c>
      <c r="AE25">
        <f t="shared" si="21"/>
        <v>47.970475937279701</v>
      </c>
      <c r="AF25">
        <v>-4.13810385656651E-2</v>
      </c>
      <c r="AG25">
        <v>4.6453840968042302E-2</v>
      </c>
      <c r="AH25">
        <v>3.46831195685178</v>
      </c>
      <c r="AI25">
        <v>0</v>
      </c>
      <c r="AJ25">
        <v>0</v>
      </c>
      <c r="AK25">
        <f t="shared" si="22"/>
        <v>1</v>
      </c>
      <c r="AL25">
        <f t="shared" si="23"/>
        <v>0</v>
      </c>
      <c r="AM25">
        <f t="shared" si="24"/>
        <v>52976.410507551242</v>
      </c>
      <c r="AN25" t="s">
        <v>349</v>
      </c>
      <c r="AO25">
        <v>0</v>
      </c>
      <c r="AP25">
        <v>0</v>
      </c>
      <c r="AQ25">
        <f t="shared" si="25"/>
        <v>0</v>
      </c>
      <c r="AR25" t="e">
        <f t="shared" si="26"/>
        <v>#DIV/0!</v>
      </c>
      <c r="AS25">
        <v>0</v>
      </c>
      <c r="AT25" t="s">
        <v>349</v>
      </c>
      <c r="AU25">
        <v>0</v>
      </c>
      <c r="AV25">
        <v>0</v>
      </c>
      <c r="AW25" t="e">
        <f t="shared" si="27"/>
        <v>#DIV/0!</v>
      </c>
      <c r="AX25">
        <v>0.5</v>
      </c>
      <c r="AY25">
        <f t="shared" si="28"/>
        <v>1685.8415995810565</v>
      </c>
      <c r="AZ25">
        <f t="shared" si="29"/>
        <v>25.733125787216313</v>
      </c>
      <c r="BA25" t="e">
        <f t="shared" si="30"/>
        <v>#DIV/0!</v>
      </c>
      <c r="BB25" t="e">
        <f t="shared" si="31"/>
        <v>#DIV/0!</v>
      </c>
      <c r="BC25">
        <f t="shared" si="32"/>
        <v>1.5264260766617205E-2</v>
      </c>
      <c r="BD25" t="e">
        <f t="shared" si="33"/>
        <v>#DIV/0!</v>
      </c>
      <c r="BE25" t="s">
        <v>349</v>
      </c>
      <c r="BF25">
        <v>0</v>
      </c>
      <c r="BG25">
        <f t="shared" si="34"/>
        <v>0</v>
      </c>
      <c r="BH25" t="e">
        <f t="shared" si="35"/>
        <v>#DIV/0!</v>
      </c>
      <c r="BI25" t="e">
        <f t="shared" si="36"/>
        <v>#DIV/0!</v>
      </c>
      <c r="BJ25" t="e">
        <f t="shared" si="37"/>
        <v>#DIV/0!</v>
      </c>
      <c r="BK25" t="e">
        <f t="shared" si="38"/>
        <v>#DIV/0!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f t="shared" si="39"/>
        <v>1999.83</v>
      </c>
      <c r="CE25">
        <f t="shared" si="40"/>
        <v>1685.8415995810565</v>
      </c>
      <c r="CF25">
        <f t="shared" si="41"/>
        <v>0.84299245414913093</v>
      </c>
      <c r="CG25">
        <f t="shared" si="42"/>
        <v>0.19598490829826176</v>
      </c>
      <c r="CH25">
        <v>6</v>
      </c>
      <c r="CI25">
        <v>0.5</v>
      </c>
      <c r="CJ25" t="s">
        <v>350</v>
      </c>
      <c r="CK25">
        <v>1566770829.5</v>
      </c>
      <c r="CL25">
        <v>666.87900000000002</v>
      </c>
      <c r="CM25">
        <v>699.92700000000002</v>
      </c>
      <c r="CN25">
        <v>18.3201</v>
      </c>
      <c r="CO25">
        <v>15.1226</v>
      </c>
      <c r="CP25">
        <v>500.06299999999999</v>
      </c>
      <c r="CQ25">
        <v>99.593199999999996</v>
      </c>
      <c r="CR25">
        <v>9.9947900000000006E-2</v>
      </c>
      <c r="CS25">
        <v>25.791799999999999</v>
      </c>
      <c r="CT25">
        <v>27.012799999999999</v>
      </c>
      <c r="CU25">
        <v>999.9</v>
      </c>
      <c r="CV25">
        <v>0</v>
      </c>
      <c r="CW25">
        <v>0</v>
      </c>
      <c r="CX25">
        <v>10020</v>
      </c>
      <c r="CY25">
        <v>0</v>
      </c>
      <c r="CZ25">
        <v>859.70299999999997</v>
      </c>
      <c r="DA25">
        <v>-35.007599999999996</v>
      </c>
      <c r="DB25">
        <v>677.31299999999999</v>
      </c>
      <c r="DC25">
        <v>710.67399999999998</v>
      </c>
      <c r="DD25">
        <v>3.1765400000000001</v>
      </c>
      <c r="DE25">
        <v>636.76599999999996</v>
      </c>
      <c r="DF25">
        <v>699.92700000000002</v>
      </c>
      <c r="DG25">
        <v>18.272099999999998</v>
      </c>
      <c r="DH25">
        <v>15.1226</v>
      </c>
      <c r="DI25">
        <v>1.82247</v>
      </c>
      <c r="DJ25">
        <v>1.5061100000000001</v>
      </c>
      <c r="DK25">
        <v>15.9808</v>
      </c>
      <c r="DL25">
        <v>13.0303</v>
      </c>
      <c r="DM25">
        <v>1999.83</v>
      </c>
      <c r="DN25">
        <v>0.900003</v>
      </c>
      <c r="DO25">
        <v>9.9997100000000005E-2</v>
      </c>
      <c r="DP25">
        <v>0</v>
      </c>
      <c r="DQ25">
        <v>737.726</v>
      </c>
      <c r="DR25">
        <v>5.00014</v>
      </c>
      <c r="DS25">
        <v>20661.099999999999</v>
      </c>
      <c r="DT25">
        <v>16921.400000000001</v>
      </c>
      <c r="DU25">
        <v>46.061999999999998</v>
      </c>
      <c r="DV25">
        <v>45.811999999999998</v>
      </c>
      <c r="DW25">
        <v>46</v>
      </c>
      <c r="DX25">
        <v>46.311999999999998</v>
      </c>
      <c r="DY25">
        <v>47.75</v>
      </c>
      <c r="DZ25">
        <v>1795.35</v>
      </c>
      <c r="EA25">
        <v>199.48</v>
      </c>
      <c r="EB25">
        <v>0</v>
      </c>
      <c r="EC25">
        <v>1566770797.4000001</v>
      </c>
      <c r="ED25">
        <v>737.99807692307695</v>
      </c>
      <c r="EE25">
        <v>-2.7532307677593599</v>
      </c>
      <c r="EF25">
        <v>1250.8136825613699</v>
      </c>
      <c r="EG25">
        <v>20599.9576923077</v>
      </c>
      <c r="EH25">
        <v>15</v>
      </c>
      <c r="EI25">
        <v>1566770860</v>
      </c>
      <c r="EJ25" t="s">
        <v>384</v>
      </c>
      <c r="EK25">
        <v>156</v>
      </c>
      <c r="EL25">
        <v>30.113</v>
      </c>
      <c r="EM25">
        <v>4.8000000000000001E-2</v>
      </c>
      <c r="EN25">
        <v>700</v>
      </c>
      <c r="EO25">
        <v>15</v>
      </c>
      <c r="EP25">
        <v>0.06</v>
      </c>
      <c r="EQ25">
        <v>0.04</v>
      </c>
      <c r="ER25">
        <v>27.629095187559301</v>
      </c>
      <c r="ES25">
        <v>-0.26562524108054097</v>
      </c>
      <c r="ET25">
        <v>6.3954285943944297E-2</v>
      </c>
      <c r="EU25">
        <v>1</v>
      </c>
      <c r="EV25">
        <v>0.161219055877799</v>
      </c>
      <c r="EW25">
        <v>-3.4741701135871703E-2</v>
      </c>
      <c r="EX25">
        <v>4.9897701837322899E-3</v>
      </c>
      <c r="EY25">
        <v>1</v>
      </c>
      <c r="EZ25">
        <v>2</v>
      </c>
      <c r="FA25">
        <v>2</v>
      </c>
      <c r="FB25" t="s">
        <v>352</v>
      </c>
      <c r="FC25">
        <v>2.9140299999999999</v>
      </c>
      <c r="FD25">
        <v>2.7248399999999999</v>
      </c>
      <c r="FE25">
        <v>0.129436</v>
      </c>
      <c r="FF25">
        <v>0.136848</v>
      </c>
      <c r="FG25">
        <v>9.3856700000000001E-2</v>
      </c>
      <c r="FH25">
        <v>8.0745999999999998E-2</v>
      </c>
      <c r="FI25">
        <v>22903.200000000001</v>
      </c>
      <c r="FJ25">
        <v>20890.8</v>
      </c>
      <c r="FK25">
        <v>24292.1</v>
      </c>
      <c r="FL25">
        <v>22863.200000000001</v>
      </c>
      <c r="FM25">
        <v>30941.8</v>
      </c>
      <c r="FN25">
        <v>29373.7</v>
      </c>
      <c r="FO25">
        <v>35186.699999999997</v>
      </c>
      <c r="FP25">
        <v>32988.6</v>
      </c>
      <c r="FQ25">
        <v>1.9955000000000001</v>
      </c>
      <c r="FR25">
        <v>1.83873</v>
      </c>
      <c r="FS25">
        <v>9.7222600000000006E-2</v>
      </c>
      <c r="FT25">
        <v>0</v>
      </c>
      <c r="FU25">
        <v>25.4208</v>
      </c>
      <c r="FV25">
        <v>999.9</v>
      </c>
      <c r="FW25">
        <v>39.44</v>
      </c>
      <c r="FX25">
        <v>34.119999999999997</v>
      </c>
      <c r="FY25">
        <v>21.302099999999999</v>
      </c>
      <c r="FZ25">
        <v>60.615000000000002</v>
      </c>
      <c r="GA25">
        <v>26.081700000000001</v>
      </c>
      <c r="GB25">
        <v>1</v>
      </c>
      <c r="GC25">
        <v>0.21698899999999999</v>
      </c>
      <c r="GD25">
        <v>4.0162599999999999</v>
      </c>
      <c r="GE25">
        <v>20.148</v>
      </c>
      <c r="GF25">
        <v>5.2511299999999999</v>
      </c>
      <c r="GG25">
        <v>12.0519</v>
      </c>
      <c r="GH25">
        <v>4.9812000000000003</v>
      </c>
      <c r="GI25">
        <v>3.3001499999999999</v>
      </c>
      <c r="GJ25">
        <v>428.3</v>
      </c>
      <c r="GK25">
        <v>9999</v>
      </c>
      <c r="GL25">
        <v>9999</v>
      </c>
      <c r="GM25">
        <v>9999</v>
      </c>
      <c r="GN25">
        <v>1.87927</v>
      </c>
      <c r="GO25">
        <v>1.8771599999999999</v>
      </c>
      <c r="GP25">
        <v>1.8748</v>
      </c>
      <c r="GQ25">
        <v>1.8751500000000001</v>
      </c>
      <c r="GR25">
        <v>1.8754599999999999</v>
      </c>
      <c r="GS25">
        <v>1.8742399999999999</v>
      </c>
      <c r="GT25">
        <v>1.8711899999999999</v>
      </c>
      <c r="GU25">
        <v>1.87561</v>
      </c>
      <c r="GV25" t="s">
        <v>353</v>
      </c>
      <c r="GW25" t="s">
        <v>19</v>
      </c>
      <c r="GX25" t="s">
        <v>19</v>
      </c>
      <c r="GY25" t="s">
        <v>19</v>
      </c>
      <c r="GZ25" t="s">
        <v>354</v>
      </c>
      <c r="HA25" t="s">
        <v>355</v>
      </c>
      <c r="HB25" t="s">
        <v>356</v>
      </c>
      <c r="HC25" t="s">
        <v>356</v>
      </c>
      <c r="HD25" t="s">
        <v>356</v>
      </c>
      <c r="HE25" t="s">
        <v>356</v>
      </c>
      <c r="HF25">
        <v>0</v>
      </c>
      <c r="HG25">
        <v>100</v>
      </c>
      <c r="HH25">
        <v>100</v>
      </c>
      <c r="HI25">
        <v>30.113</v>
      </c>
      <c r="HJ25">
        <v>4.8000000000000001E-2</v>
      </c>
      <c r="HK25">
        <v>2</v>
      </c>
      <c r="HL25">
        <v>506.85399999999998</v>
      </c>
      <c r="HM25">
        <v>470.73099999999999</v>
      </c>
      <c r="HN25">
        <v>19.560199999999998</v>
      </c>
      <c r="HO25">
        <v>29.970500000000001</v>
      </c>
      <c r="HP25">
        <v>29.999700000000001</v>
      </c>
      <c r="HQ25">
        <v>29.869599999999998</v>
      </c>
      <c r="HR25">
        <v>29.8568</v>
      </c>
      <c r="HS25">
        <v>31.683299999999999</v>
      </c>
      <c r="HT25">
        <v>36.289099999999998</v>
      </c>
      <c r="HU25">
        <v>0</v>
      </c>
      <c r="HV25">
        <v>19.532399999999999</v>
      </c>
      <c r="HW25">
        <v>700</v>
      </c>
      <c r="HX25">
        <v>15.181800000000001</v>
      </c>
      <c r="HY25">
        <v>100.998</v>
      </c>
      <c r="HZ25">
        <v>101.395</v>
      </c>
    </row>
    <row r="26" spans="1:234" x14ac:dyDescent="0.25">
      <c r="A26">
        <v>11</v>
      </c>
      <c r="B26">
        <v>1566770981</v>
      </c>
      <c r="C26">
        <v>1167.9000000953699</v>
      </c>
      <c r="D26" t="s">
        <v>385</v>
      </c>
      <c r="E26" t="s">
        <v>386</v>
      </c>
      <c r="F26" t="s">
        <v>346</v>
      </c>
      <c r="G26" t="s">
        <v>347</v>
      </c>
      <c r="H26" t="s">
        <v>348</v>
      </c>
      <c r="I26">
        <v>1566770981</v>
      </c>
      <c r="J26">
        <f t="shared" si="0"/>
        <v>1.5678558471840104E-3</v>
      </c>
      <c r="K26">
        <f t="shared" si="1"/>
        <v>24.756329794505149</v>
      </c>
      <c r="L26">
        <f t="shared" si="2"/>
        <v>768.84500000000003</v>
      </c>
      <c r="M26">
        <f t="shared" si="3"/>
        <v>292.32892359979718</v>
      </c>
      <c r="N26">
        <f t="shared" si="4"/>
        <v>29.140704095291134</v>
      </c>
      <c r="O26">
        <f t="shared" si="5"/>
        <v>76.642038578490002</v>
      </c>
      <c r="P26">
        <f t="shared" si="6"/>
        <v>8.75029049043375E-2</v>
      </c>
      <c r="Q26">
        <f t="shared" si="7"/>
        <v>2.2526876152200077</v>
      </c>
      <c r="R26">
        <f t="shared" si="8"/>
        <v>8.5657562163557244E-2</v>
      </c>
      <c r="S26">
        <f t="shared" si="9"/>
        <v>5.3698531764776E-2</v>
      </c>
      <c r="T26">
        <f t="shared" si="10"/>
        <v>330.46081503652601</v>
      </c>
      <c r="U26">
        <f t="shared" si="11"/>
        <v>27.626784323600447</v>
      </c>
      <c r="V26">
        <f t="shared" si="12"/>
        <v>26.979099999999999</v>
      </c>
      <c r="W26">
        <f t="shared" si="13"/>
        <v>3.5747685961228162</v>
      </c>
      <c r="X26">
        <f t="shared" si="14"/>
        <v>54.407933504818828</v>
      </c>
      <c r="Y26">
        <f t="shared" si="15"/>
        <v>1.7993476619567998</v>
      </c>
      <c r="Z26">
        <f t="shared" si="16"/>
        <v>3.3071420766190918</v>
      </c>
      <c r="AA26">
        <f t="shared" si="17"/>
        <v>1.7754209341660163</v>
      </c>
      <c r="AB26">
        <f t="shared" si="18"/>
        <v>-69.142442860814853</v>
      </c>
      <c r="AC26">
        <f t="shared" si="19"/>
        <v>-160.09129660901678</v>
      </c>
      <c r="AD26">
        <f t="shared" si="20"/>
        <v>-15.233064252188647</v>
      </c>
      <c r="AE26">
        <f t="shared" si="21"/>
        <v>85.994011314505741</v>
      </c>
      <c r="AF26">
        <v>-4.12561409158958E-2</v>
      </c>
      <c r="AG26">
        <v>4.6313632414541103E-2</v>
      </c>
      <c r="AH26">
        <v>3.46002689370501</v>
      </c>
      <c r="AI26">
        <v>0</v>
      </c>
      <c r="AJ26">
        <v>0</v>
      </c>
      <c r="AK26">
        <f t="shared" si="22"/>
        <v>1</v>
      </c>
      <c r="AL26">
        <f t="shared" si="23"/>
        <v>0</v>
      </c>
      <c r="AM26">
        <f t="shared" si="24"/>
        <v>52846.026258450751</v>
      </c>
      <c r="AN26" t="s">
        <v>349</v>
      </c>
      <c r="AO26">
        <v>0</v>
      </c>
      <c r="AP26">
        <v>0</v>
      </c>
      <c r="AQ26">
        <f t="shared" si="25"/>
        <v>0</v>
      </c>
      <c r="AR26" t="e">
        <f t="shared" si="26"/>
        <v>#DIV/0!</v>
      </c>
      <c r="AS26">
        <v>0</v>
      </c>
      <c r="AT26" t="s">
        <v>349</v>
      </c>
      <c r="AU26">
        <v>0</v>
      </c>
      <c r="AV26">
        <v>0</v>
      </c>
      <c r="AW26" t="e">
        <f t="shared" si="27"/>
        <v>#DIV/0!</v>
      </c>
      <c r="AX26">
        <v>0.5</v>
      </c>
      <c r="AY26">
        <f t="shared" si="28"/>
        <v>1686.1535995810498</v>
      </c>
      <c r="AZ26">
        <f t="shared" si="29"/>
        <v>24.756329794505149</v>
      </c>
      <c r="BA26" t="e">
        <f t="shared" si="30"/>
        <v>#DIV/0!</v>
      </c>
      <c r="BB26" t="e">
        <f t="shared" si="31"/>
        <v>#DIV/0!</v>
      </c>
      <c r="BC26">
        <f t="shared" si="32"/>
        <v>1.4682132043401165E-2</v>
      </c>
      <c r="BD26" t="e">
        <f t="shared" si="33"/>
        <v>#DIV/0!</v>
      </c>
      <c r="BE26" t="s">
        <v>349</v>
      </c>
      <c r="BF26">
        <v>0</v>
      </c>
      <c r="BG26">
        <f t="shared" si="34"/>
        <v>0</v>
      </c>
      <c r="BH26" t="e">
        <f t="shared" si="35"/>
        <v>#DIV/0!</v>
      </c>
      <c r="BI26" t="e">
        <f t="shared" si="36"/>
        <v>#DIV/0!</v>
      </c>
      <c r="BJ26" t="e">
        <f t="shared" si="37"/>
        <v>#DIV/0!</v>
      </c>
      <c r="BK26" t="e">
        <f t="shared" si="38"/>
        <v>#DIV/0!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f t="shared" si="39"/>
        <v>2000.2</v>
      </c>
      <c r="CE26">
        <f t="shared" si="40"/>
        <v>1686.1535995810498</v>
      </c>
      <c r="CF26">
        <f t="shared" si="41"/>
        <v>0.84299250054047081</v>
      </c>
      <c r="CG26">
        <f t="shared" si="42"/>
        <v>0.19598500108094183</v>
      </c>
      <c r="CH26">
        <v>6</v>
      </c>
      <c r="CI26">
        <v>0.5</v>
      </c>
      <c r="CJ26" t="s">
        <v>350</v>
      </c>
      <c r="CK26">
        <v>1566770981</v>
      </c>
      <c r="CL26">
        <v>768.84500000000003</v>
      </c>
      <c r="CM26">
        <v>799.99800000000005</v>
      </c>
      <c r="CN26">
        <v>18.0504</v>
      </c>
      <c r="CO26">
        <v>16.202999999999999</v>
      </c>
      <c r="CP26">
        <v>500.01799999999997</v>
      </c>
      <c r="CQ26">
        <v>99.584599999999995</v>
      </c>
      <c r="CR26">
        <v>0.10004200000000001</v>
      </c>
      <c r="CS26">
        <v>25.660900000000002</v>
      </c>
      <c r="CT26">
        <v>26.979099999999999</v>
      </c>
      <c r="CU26">
        <v>999.9</v>
      </c>
      <c r="CV26">
        <v>0</v>
      </c>
      <c r="CW26">
        <v>0</v>
      </c>
      <c r="CX26">
        <v>9990.6200000000008</v>
      </c>
      <c r="CY26">
        <v>0</v>
      </c>
      <c r="CZ26">
        <v>754.53399999999999</v>
      </c>
      <c r="DA26">
        <v>-31.153400000000001</v>
      </c>
      <c r="DB26">
        <v>782.97799999999995</v>
      </c>
      <c r="DC26">
        <v>813.17399999999998</v>
      </c>
      <c r="DD26">
        <v>1.8473599999999999</v>
      </c>
      <c r="DE26">
        <v>737.16600000000005</v>
      </c>
      <c r="DF26">
        <v>799.99800000000005</v>
      </c>
      <c r="DG26">
        <v>17.994399999999999</v>
      </c>
      <c r="DH26">
        <v>16.202999999999999</v>
      </c>
      <c r="DI26">
        <v>1.7975399999999999</v>
      </c>
      <c r="DJ26">
        <v>1.6135699999999999</v>
      </c>
      <c r="DK26">
        <v>15.7654</v>
      </c>
      <c r="DL26">
        <v>14.089</v>
      </c>
      <c r="DM26">
        <v>2000.2</v>
      </c>
      <c r="DN26">
        <v>0.9</v>
      </c>
      <c r="DO26">
        <v>9.9999699999999997E-2</v>
      </c>
      <c r="DP26">
        <v>0</v>
      </c>
      <c r="DQ26">
        <v>737.1</v>
      </c>
      <c r="DR26">
        <v>5.00014</v>
      </c>
      <c r="DS26">
        <v>20376.7</v>
      </c>
      <c r="DT26">
        <v>16924.5</v>
      </c>
      <c r="DU26">
        <v>45.875</v>
      </c>
      <c r="DV26">
        <v>45.561999999999998</v>
      </c>
      <c r="DW26">
        <v>45.811999999999998</v>
      </c>
      <c r="DX26">
        <v>46.061999999999998</v>
      </c>
      <c r="DY26">
        <v>47.561999999999998</v>
      </c>
      <c r="DZ26">
        <v>1795.68</v>
      </c>
      <c r="EA26">
        <v>199.52</v>
      </c>
      <c r="EB26">
        <v>0</v>
      </c>
      <c r="EC26">
        <v>1566770948.5999999</v>
      </c>
      <c r="ED26">
        <v>737.03399999999999</v>
      </c>
      <c r="EE26">
        <v>-0.14256410650190501</v>
      </c>
      <c r="EF26">
        <v>-152.39658561820201</v>
      </c>
      <c r="EG26">
        <v>20335.476923076902</v>
      </c>
      <c r="EH26">
        <v>15</v>
      </c>
      <c r="EI26">
        <v>1566770921.5</v>
      </c>
      <c r="EJ26" t="s">
        <v>387</v>
      </c>
      <c r="EK26">
        <v>157</v>
      </c>
      <c r="EL26">
        <v>31.678999999999998</v>
      </c>
      <c r="EM26">
        <v>5.6000000000000001E-2</v>
      </c>
      <c r="EN26">
        <v>800</v>
      </c>
      <c r="EO26">
        <v>16</v>
      </c>
      <c r="EP26">
        <v>0.02</v>
      </c>
      <c r="EQ26">
        <v>0.03</v>
      </c>
      <c r="ER26">
        <v>25.016561650134499</v>
      </c>
      <c r="ES26">
        <v>-0.86540099568617501</v>
      </c>
      <c r="ET26">
        <v>0.13039106678030801</v>
      </c>
      <c r="EU26">
        <v>0</v>
      </c>
      <c r="EV26">
        <v>9.5382074312723802E-2</v>
      </c>
      <c r="EW26">
        <v>-2.73834929567906E-2</v>
      </c>
      <c r="EX26">
        <v>3.9809649520991999E-3</v>
      </c>
      <c r="EY26">
        <v>1</v>
      </c>
      <c r="EZ26">
        <v>1</v>
      </c>
      <c r="FA26">
        <v>2</v>
      </c>
      <c r="FB26" t="s">
        <v>366</v>
      </c>
      <c r="FC26">
        <v>2.9139699999999999</v>
      </c>
      <c r="FD26">
        <v>2.7246800000000002</v>
      </c>
      <c r="FE26">
        <v>0.14303199999999999</v>
      </c>
      <c r="FF26">
        <v>0.1497</v>
      </c>
      <c r="FG26">
        <v>9.2824699999999996E-2</v>
      </c>
      <c r="FH26">
        <v>8.4912500000000002E-2</v>
      </c>
      <c r="FI26">
        <v>22547.1</v>
      </c>
      <c r="FJ26">
        <v>20580.900000000001</v>
      </c>
      <c r="FK26">
        <v>24293.8</v>
      </c>
      <c r="FL26">
        <v>22864.5</v>
      </c>
      <c r="FM26">
        <v>30979.599999999999</v>
      </c>
      <c r="FN26">
        <v>29242.1</v>
      </c>
      <c r="FO26">
        <v>35189.5</v>
      </c>
      <c r="FP26">
        <v>32990.5</v>
      </c>
      <c r="FQ26">
        <v>1.99505</v>
      </c>
      <c r="FR26">
        <v>1.84185</v>
      </c>
      <c r="FS26">
        <v>0.11269</v>
      </c>
      <c r="FT26">
        <v>0</v>
      </c>
      <c r="FU26">
        <v>25.133400000000002</v>
      </c>
      <c r="FV26">
        <v>999.9</v>
      </c>
      <c r="FW26">
        <v>39.317999999999998</v>
      </c>
      <c r="FX26">
        <v>34.08</v>
      </c>
      <c r="FY26">
        <v>21.1904</v>
      </c>
      <c r="FZ26">
        <v>60.655000000000001</v>
      </c>
      <c r="GA26">
        <v>26.25</v>
      </c>
      <c r="GB26">
        <v>1</v>
      </c>
      <c r="GC26">
        <v>0.21229200000000001</v>
      </c>
      <c r="GD26">
        <v>3.6456</v>
      </c>
      <c r="GE26">
        <v>20.155000000000001</v>
      </c>
      <c r="GF26">
        <v>5.2509800000000002</v>
      </c>
      <c r="GG26">
        <v>12.0519</v>
      </c>
      <c r="GH26">
        <v>4.9809999999999999</v>
      </c>
      <c r="GI26">
        <v>3.3001499999999999</v>
      </c>
      <c r="GJ26">
        <v>428.3</v>
      </c>
      <c r="GK26">
        <v>9999</v>
      </c>
      <c r="GL26">
        <v>9999</v>
      </c>
      <c r="GM26">
        <v>9999</v>
      </c>
      <c r="GN26">
        <v>1.8792800000000001</v>
      </c>
      <c r="GO26">
        <v>1.8771599999999999</v>
      </c>
      <c r="GP26">
        <v>1.87477</v>
      </c>
      <c r="GQ26">
        <v>1.87513</v>
      </c>
      <c r="GR26">
        <v>1.8754599999999999</v>
      </c>
      <c r="GS26">
        <v>1.8742399999999999</v>
      </c>
      <c r="GT26">
        <v>1.8711899999999999</v>
      </c>
      <c r="GU26">
        <v>1.87561</v>
      </c>
      <c r="GV26" t="s">
        <v>353</v>
      </c>
      <c r="GW26" t="s">
        <v>19</v>
      </c>
      <c r="GX26" t="s">
        <v>19</v>
      </c>
      <c r="GY26" t="s">
        <v>19</v>
      </c>
      <c r="GZ26" t="s">
        <v>354</v>
      </c>
      <c r="HA26" t="s">
        <v>355</v>
      </c>
      <c r="HB26" t="s">
        <v>356</v>
      </c>
      <c r="HC26" t="s">
        <v>356</v>
      </c>
      <c r="HD26" t="s">
        <v>356</v>
      </c>
      <c r="HE26" t="s">
        <v>356</v>
      </c>
      <c r="HF26">
        <v>0</v>
      </c>
      <c r="HG26">
        <v>100</v>
      </c>
      <c r="HH26">
        <v>100</v>
      </c>
      <c r="HI26">
        <v>31.678999999999998</v>
      </c>
      <c r="HJ26">
        <v>5.6000000000000001E-2</v>
      </c>
      <c r="HK26">
        <v>2</v>
      </c>
      <c r="HL26">
        <v>506.14100000000002</v>
      </c>
      <c r="HM26">
        <v>472.45100000000002</v>
      </c>
      <c r="HN26">
        <v>19.9392</v>
      </c>
      <c r="HO26">
        <v>29.899899999999999</v>
      </c>
      <c r="HP26">
        <v>29.999700000000001</v>
      </c>
      <c r="HQ26">
        <v>29.819400000000002</v>
      </c>
      <c r="HR26">
        <v>29.805700000000002</v>
      </c>
      <c r="HS26">
        <v>35.380099999999999</v>
      </c>
      <c r="HT26">
        <v>29.081700000000001</v>
      </c>
      <c r="HU26">
        <v>0</v>
      </c>
      <c r="HV26">
        <v>19.945699999999999</v>
      </c>
      <c r="HW26">
        <v>800</v>
      </c>
      <c r="HX26">
        <v>16.348500000000001</v>
      </c>
      <c r="HY26">
        <v>101.006</v>
      </c>
      <c r="HZ26">
        <v>101.401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2019-08-24T17:11:11Z</dcterms:created>
  <dcterms:modified xsi:type="dcterms:W3CDTF">2019-08-28T00:24:22Z</dcterms:modified>
</cp:coreProperties>
</file>