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l05k\Dropbox\anu\1_Reflectance16\3_BYP_Aus3\1_Licor\BYPAus3_LICORdata\"/>
    </mc:Choice>
  </mc:AlternateContent>
  <bookViews>
    <workbookView xWindow="228" yWindow="0" windowWidth="25092" windowHeight="14088"/>
  </bookViews>
  <sheets>
    <sheet name="BYPF_Lcr" sheetId="17" r:id="rId1"/>
    <sheet name="MtrxNb" sheetId="2" r:id="rId2"/>
    <sheet name="code" sheetId="8" r:id="rId3"/>
  </sheets>
  <externalReferences>
    <externalReference r:id="rId4"/>
  </externalReferences>
  <definedNames>
    <definedName name="_Fill" hidden="1">#REF!</definedName>
    <definedName name="_xlnm._FilterDatabase" localSheetId="0" hidden="1">BYPF_Lcr!$A$1:$BS$816</definedName>
    <definedName name="_xlnm._FilterDatabase" localSheetId="2" hidden="1">code!$A$1:$B$1</definedName>
    <definedName name="_xlnm._FilterDatabase" localSheetId="1" hidden="1">MtrxNb!$A$1:$C$1</definedName>
    <definedName name="_Regression_Out" hidden="1">[1]RILS!$L$1:$L$1</definedName>
    <definedName name="_Regression_X" hidden="1">[1]RILS!$B$34:$B$87</definedName>
    <definedName name="_Regression_Y" hidden="1">[1]RILS!$C$34:$C$87</definedName>
    <definedName name="ass" hidden="1">[1]RILS!$C$34:$C$87</definedName>
    <definedName name="o" hidden="1">[1]RILS!$C$34:$C$87</definedName>
    <definedName name="poo" hidden="1">[1]RILS!$C$34:$C$87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7" l="1" a="1"/>
  <c r="A3" i="17"/>
  <c r="A4" i="17" a="1"/>
  <c r="A4" i="17"/>
  <c r="A5" i="17" a="1"/>
  <c r="A5" i="17"/>
  <c r="A6" i="17" a="1"/>
  <c r="A6" i="17"/>
  <c r="A7" i="17" a="1"/>
  <c r="A7" i="17"/>
  <c r="A8" i="17" a="1"/>
  <c r="A8" i="17"/>
  <c r="A9" i="17" a="1"/>
  <c r="A9" i="17"/>
  <c r="A10" i="17" a="1"/>
  <c r="A10" i="17"/>
  <c r="A11" i="17" a="1"/>
  <c r="A11" i="17"/>
  <c r="A12" i="17" a="1"/>
  <c r="A12" i="17"/>
  <c r="A13" i="17" a="1"/>
  <c r="A13" i="17"/>
  <c r="A14" i="17" a="1"/>
  <c r="A14" i="17"/>
  <c r="A15" i="17" a="1"/>
  <c r="A15" i="17"/>
  <c r="A16" i="17" a="1"/>
  <c r="A16" i="17"/>
  <c r="A17" i="17" a="1"/>
  <c r="A17" i="17"/>
  <c r="A18" i="17" a="1"/>
  <c r="A18" i="17"/>
  <c r="A19" i="17" a="1"/>
  <c r="A19" i="17"/>
  <c r="A20" i="17" a="1"/>
  <c r="A20" i="17"/>
  <c r="A21" i="17" a="1"/>
  <c r="A21" i="17"/>
  <c r="A22" i="17" a="1"/>
  <c r="A22" i="17"/>
  <c r="A23" i="17" a="1"/>
  <c r="A23" i="17"/>
  <c r="A24" i="17" a="1"/>
  <c r="A24" i="17"/>
  <c r="A25" i="17" a="1"/>
  <c r="A25" i="17"/>
  <c r="A26" i="17" a="1"/>
  <c r="A26" i="17"/>
  <c r="A27" i="17" a="1"/>
  <c r="A27" i="17"/>
  <c r="A28" i="17" a="1"/>
  <c r="A28" i="17"/>
  <c r="A29" i="17" a="1"/>
  <c r="A29" i="17"/>
  <c r="A30" i="17" a="1"/>
  <c r="A30" i="17"/>
  <c r="A31" i="17" a="1"/>
  <c r="A31" i="17"/>
  <c r="A32" i="17" a="1"/>
  <c r="A32" i="17"/>
  <c r="A33" i="17" a="1"/>
  <c r="A33" i="17"/>
  <c r="A34" i="17" a="1"/>
  <c r="A34" i="17"/>
  <c r="A35" i="17" a="1"/>
  <c r="A35" i="17"/>
  <c r="A36" i="17" a="1"/>
  <c r="A36" i="17"/>
  <c r="A37" i="17" a="1"/>
  <c r="A37" i="17"/>
  <c r="A38" i="17" a="1"/>
  <c r="A38" i="17"/>
  <c r="A39" i="17" a="1"/>
  <c r="A39" i="17"/>
  <c r="A40" i="17" a="1"/>
  <c r="A40" i="17"/>
  <c r="A41" i="17" a="1"/>
  <c r="A41" i="17"/>
  <c r="A42" i="17" a="1"/>
  <c r="A42" i="17"/>
  <c r="A43" i="17" a="1"/>
  <c r="A43" i="17"/>
  <c r="A44" i="17" a="1"/>
  <c r="A44" i="17"/>
  <c r="A45" i="17" a="1"/>
  <c r="A45" i="17"/>
  <c r="A46" i="17" a="1"/>
  <c r="A46" i="17"/>
  <c r="A47" i="17" a="1"/>
  <c r="A47" i="17"/>
  <c r="A48" i="17" a="1"/>
  <c r="A48" i="17"/>
  <c r="A49" i="17" a="1"/>
  <c r="A49" i="17"/>
  <c r="A50" i="17" a="1"/>
  <c r="A50" i="17"/>
  <c r="A51" i="17" a="1"/>
  <c r="A51" i="17"/>
  <c r="A52" i="17" a="1"/>
  <c r="A52" i="17"/>
  <c r="A53" i="17" a="1"/>
  <c r="A53" i="17"/>
  <c r="A54" i="17" a="1"/>
  <c r="A54" i="17"/>
  <c r="A55" i="17" a="1"/>
  <c r="A55" i="17"/>
  <c r="A56" i="17" a="1"/>
  <c r="A56" i="17"/>
  <c r="A57" i="17" a="1"/>
  <c r="A57" i="17"/>
  <c r="A58" i="17" a="1"/>
  <c r="A58" i="17"/>
  <c r="A59" i="17" a="1"/>
  <c r="A59" i="17"/>
  <c r="A60" i="17" a="1"/>
  <c r="A60" i="17"/>
  <c r="A61" i="17" a="1"/>
  <c r="A61" i="17"/>
  <c r="A62" i="17" a="1"/>
  <c r="A62" i="17"/>
  <c r="A63" i="17" a="1"/>
  <c r="A63" i="17"/>
  <c r="A64" i="17" a="1"/>
  <c r="A64" i="17"/>
  <c r="A65" i="17" a="1"/>
  <c r="A65" i="17"/>
  <c r="A66" i="17" a="1"/>
  <c r="A66" i="17"/>
  <c r="A67" i="17" a="1"/>
  <c r="A67" i="17"/>
  <c r="A68" i="17" a="1"/>
  <c r="A68" i="17"/>
  <c r="A69" i="17" a="1"/>
  <c r="A69" i="17"/>
  <c r="A70" i="17" a="1"/>
  <c r="A70" i="17"/>
  <c r="A71" i="17" a="1"/>
  <c r="A71" i="17"/>
  <c r="A72" i="17" a="1"/>
  <c r="A72" i="17"/>
  <c r="A73" i="17" a="1"/>
  <c r="A73" i="17"/>
  <c r="A74" i="17" a="1"/>
  <c r="A74" i="17"/>
  <c r="A75" i="17" a="1"/>
  <c r="A75" i="17"/>
  <c r="A76" i="17" a="1"/>
  <c r="A76" i="17"/>
  <c r="A77" i="17" a="1"/>
  <c r="A77" i="17"/>
  <c r="A78" i="17" a="1"/>
  <c r="A78" i="17"/>
  <c r="A79" i="17" a="1"/>
  <c r="A79" i="17"/>
  <c r="A80" i="17" a="1"/>
  <c r="A80" i="17"/>
  <c r="A81" i="17" a="1"/>
  <c r="A81" i="17"/>
  <c r="A82" i="17" a="1"/>
  <c r="A82" i="17"/>
  <c r="A83" i="17" a="1"/>
  <c r="A83" i="17"/>
  <c r="A84" i="17" a="1"/>
  <c r="A84" i="17"/>
  <c r="A85" i="17" a="1"/>
  <c r="A85" i="17"/>
  <c r="A86" i="17" a="1"/>
  <c r="A86" i="17"/>
  <c r="A87" i="17" a="1"/>
  <c r="A87" i="17"/>
  <c r="A88" i="17" a="1"/>
  <c r="A88" i="17"/>
  <c r="A89" i="17" a="1"/>
  <c r="A89" i="17"/>
  <c r="A90" i="17" a="1"/>
  <c r="A90" i="17"/>
  <c r="A91" i="17" a="1"/>
  <c r="A91" i="17"/>
  <c r="A92" i="17" a="1"/>
  <c r="A92" i="17"/>
  <c r="A93" i="17" a="1"/>
  <c r="A93" i="17"/>
  <c r="A94" i="17" a="1"/>
  <c r="A94" i="17"/>
  <c r="A95" i="17" a="1"/>
  <c r="A95" i="17"/>
  <c r="A96" i="17" a="1"/>
  <c r="A96" i="17"/>
  <c r="A97" i="17" a="1"/>
  <c r="A97" i="17"/>
  <c r="A98" i="17" a="1"/>
  <c r="A98" i="17"/>
  <c r="A99" i="17" a="1"/>
  <c r="A99" i="17"/>
  <c r="A100" i="17" a="1"/>
  <c r="A100" i="17"/>
  <c r="A101" i="17" a="1"/>
  <c r="A101" i="17"/>
  <c r="A102" i="17" a="1"/>
  <c r="A102" i="17"/>
  <c r="A103" i="17" a="1"/>
  <c r="A103" i="17"/>
  <c r="A104" i="17" a="1"/>
  <c r="A104" i="17"/>
  <c r="A105" i="17" a="1"/>
  <c r="A105" i="17"/>
  <c r="A106" i="17" a="1"/>
  <c r="A106" i="17"/>
  <c r="A107" i="17" a="1"/>
  <c r="A107" i="17"/>
  <c r="A108" i="17" a="1"/>
  <c r="A108" i="17"/>
  <c r="A109" i="17" a="1"/>
  <c r="A109" i="17"/>
  <c r="A110" i="17" a="1"/>
  <c r="A110" i="17"/>
  <c r="A111" i="17" a="1"/>
  <c r="A111" i="17"/>
  <c r="A112" i="17" a="1"/>
  <c r="A112" i="17"/>
  <c r="A113" i="17" a="1"/>
  <c r="A113" i="17"/>
  <c r="A114" i="17" a="1"/>
  <c r="A114" i="17"/>
  <c r="A115" i="17" a="1"/>
  <c r="A115" i="17"/>
  <c r="A116" i="17" a="1"/>
  <c r="A116" i="17"/>
  <c r="A117" i="17" a="1"/>
  <c r="A117" i="17"/>
  <c r="A118" i="17" a="1"/>
  <c r="A118" i="17"/>
  <c r="A119" i="17" a="1"/>
  <c r="A119" i="17"/>
  <c r="A120" i="17" a="1"/>
  <c r="A120" i="17"/>
  <c r="A121" i="17" a="1"/>
  <c r="A121" i="17"/>
  <c r="A122" i="17" a="1"/>
  <c r="A122" i="17"/>
  <c r="A123" i="17" a="1"/>
  <c r="A123" i="17"/>
  <c r="A124" i="17" a="1"/>
  <c r="A124" i="17"/>
  <c r="A125" i="17" a="1"/>
  <c r="A125" i="17"/>
  <c r="A126" i="17" a="1"/>
  <c r="A126" i="17"/>
  <c r="A127" i="17" a="1"/>
  <c r="A127" i="17"/>
  <c r="A128" i="17" a="1"/>
  <c r="A128" i="17"/>
  <c r="A129" i="17" a="1"/>
  <c r="A129" i="17"/>
  <c r="A130" i="17" a="1"/>
  <c r="A130" i="17"/>
  <c r="A131" i="17" a="1"/>
  <c r="A131" i="17"/>
  <c r="A132" i="17" a="1"/>
  <c r="A132" i="17"/>
  <c r="A133" i="17" a="1"/>
  <c r="A133" i="17"/>
  <c r="A134" i="17" a="1"/>
  <c r="A134" i="17"/>
  <c r="A135" i="17" a="1"/>
  <c r="A135" i="17"/>
  <c r="A136" i="17" a="1"/>
  <c r="A136" i="17"/>
  <c r="A137" i="17" a="1"/>
  <c r="A137" i="17"/>
  <c r="A138" i="17" a="1"/>
  <c r="A138" i="17"/>
  <c r="A139" i="17" a="1"/>
  <c r="A139" i="17"/>
  <c r="A140" i="17" a="1"/>
  <c r="A140" i="17"/>
  <c r="A141" i="17" a="1"/>
  <c r="A141" i="17"/>
  <c r="A142" i="17" a="1"/>
  <c r="A142" i="17"/>
  <c r="A143" i="17" a="1"/>
  <c r="A143" i="17"/>
  <c r="A144" i="17" a="1"/>
  <c r="A144" i="17"/>
  <c r="A145" i="17" a="1"/>
  <c r="A145" i="17"/>
  <c r="A146" i="17" a="1"/>
  <c r="A146" i="17"/>
  <c r="A147" i="17" a="1"/>
  <c r="A147" i="17"/>
  <c r="A148" i="17" a="1"/>
  <c r="A148" i="17"/>
  <c r="A149" i="17" a="1"/>
  <c r="A149" i="17"/>
  <c r="A150" i="17" a="1"/>
  <c r="A150" i="17"/>
  <c r="A151" i="17" a="1"/>
  <c r="A151" i="17"/>
  <c r="A152" i="17" a="1"/>
  <c r="A152" i="17"/>
  <c r="A153" i="17" a="1"/>
  <c r="A153" i="17"/>
  <c r="A154" i="17" a="1"/>
  <c r="A154" i="17"/>
  <c r="A155" i="17" a="1"/>
  <c r="A155" i="17"/>
  <c r="A156" i="17" a="1"/>
  <c r="A156" i="17"/>
  <c r="A157" i="17" a="1"/>
  <c r="A157" i="17"/>
  <c r="A158" i="17" a="1"/>
  <c r="A158" i="17"/>
  <c r="A159" i="17" a="1"/>
  <c r="A159" i="17"/>
  <c r="A160" i="17" a="1"/>
  <c r="A160" i="17"/>
  <c r="A161" i="17" a="1"/>
  <c r="A161" i="17"/>
  <c r="A162" i="17" a="1"/>
  <c r="A162" i="17"/>
  <c r="A163" i="17" a="1"/>
  <c r="A163" i="17"/>
  <c r="A164" i="17" a="1"/>
  <c r="A164" i="17"/>
  <c r="A165" i="17" a="1"/>
  <c r="A165" i="17"/>
  <c r="A166" i="17" a="1"/>
  <c r="A166" i="17"/>
  <c r="A167" i="17" a="1"/>
  <c r="A167" i="17"/>
  <c r="A168" i="17" a="1"/>
  <c r="A168" i="17"/>
  <c r="A169" i="17" a="1"/>
  <c r="A169" i="17"/>
  <c r="A170" i="17" a="1"/>
  <c r="A170" i="17"/>
  <c r="A171" i="17" a="1"/>
  <c r="A171" i="17"/>
  <c r="A172" i="17" a="1"/>
  <c r="A172" i="17"/>
  <c r="A173" i="17" a="1"/>
  <c r="A173" i="17"/>
  <c r="A174" i="17" a="1"/>
  <c r="A174" i="17"/>
  <c r="A175" i="17" a="1"/>
  <c r="A175" i="17"/>
  <c r="A176" i="17" a="1"/>
  <c r="A176" i="17"/>
  <c r="A177" i="17" a="1"/>
  <c r="A177" i="17"/>
  <c r="A178" i="17" a="1"/>
  <c r="A178" i="17"/>
  <c r="A179" i="17" a="1"/>
  <c r="A179" i="17"/>
  <c r="A180" i="17" a="1"/>
  <c r="A180" i="17"/>
  <c r="A181" i="17" a="1"/>
  <c r="A181" i="17"/>
  <c r="A182" i="17" a="1"/>
  <c r="A182" i="17"/>
  <c r="A183" i="17" a="1"/>
  <c r="A183" i="17"/>
  <c r="A184" i="17" a="1"/>
  <c r="A184" i="17"/>
  <c r="A185" i="17" a="1"/>
  <c r="A185" i="17"/>
  <c r="A186" i="17" a="1"/>
  <c r="A186" i="17"/>
  <c r="A187" i="17" a="1"/>
  <c r="A187" i="17"/>
  <c r="A188" i="17" a="1"/>
  <c r="A188" i="17"/>
  <c r="A189" i="17" a="1"/>
  <c r="A189" i="17"/>
  <c r="A190" i="17" a="1"/>
  <c r="A190" i="17"/>
  <c r="A191" i="17" a="1"/>
  <c r="A191" i="17"/>
  <c r="A192" i="17" a="1"/>
  <c r="A192" i="17"/>
  <c r="A193" i="17" a="1"/>
  <c r="A193" i="17"/>
  <c r="A194" i="17" a="1"/>
  <c r="A194" i="17"/>
  <c r="A195" i="17" a="1"/>
  <c r="A195" i="17"/>
  <c r="A196" i="17" a="1"/>
  <c r="A196" i="17"/>
  <c r="A197" i="17" a="1"/>
  <c r="A197" i="17"/>
  <c r="A198" i="17" a="1"/>
  <c r="A198" i="17"/>
  <c r="A199" i="17" a="1"/>
  <c r="A199" i="17"/>
  <c r="A200" i="17" a="1"/>
  <c r="A200" i="17"/>
  <c r="A201" i="17" a="1"/>
  <c r="A201" i="17"/>
  <c r="A202" i="17" a="1"/>
  <c r="A202" i="17"/>
  <c r="A203" i="17" a="1"/>
  <c r="A203" i="17"/>
  <c r="A204" i="17" a="1"/>
  <c r="A204" i="17"/>
  <c r="A205" i="17" a="1"/>
  <c r="A205" i="17"/>
  <c r="A206" i="17" a="1"/>
  <c r="A206" i="17"/>
  <c r="A207" i="17" a="1"/>
  <c r="A207" i="17"/>
  <c r="A208" i="17" a="1"/>
  <c r="A208" i="17"/>
  <c r="A209" i="17" a="1"/>
  <c r="A209" i="17"/>
  <c r="A210" i="17" a="1"/>
  <c r="A210" i="17"/>
  <c r="A211" i="17" a="1"/>
  <c r="A211" i="17"/>
  <c r="A212" i="17" a="1"/>
  <c r="A212" i="17"/>
  <c r="A213" i="17" a="1"/>
  <c r="A213" i="17"/>
  <c r="A214" i="17" a="1"/>
  <c r="A214" i="17"/>
  <c r="A215" i="17" a="1"/>
  <c r="A215" i="17"/>
  <c r="A216" i="17" a="1"/>
  <c r="A216" i="17"/>
  <c r="A217" i="17" a="1"/>
  <c r="A217" i="17"/>
  <c r="A218" i="17" a="1"/>
  <c r="A218" i="17"/>
  <c r="A219" i="17" a="1"/>
  <c r="A219" i="17"/>
  <c r="A220" i="17" a="1"/>
  <c r="A220" i="17"/>
  <c r="A221" i="17" a="1"/>
  <c r="A221" i="17"/>
  <c r="A222" i="17" a="1"/>
  <c r="A222" i="17"/>
  <c r="A223" i="17" a="1"/>
  <c r="A223" i="17"/>
  <c r="A224" i="17" a="1"/>
  <c r="A224" i="17"/>
  <c r="A225" i="17" a="1"/>
  <c r="A225" i="17"/>
  <c r="A226" i="17" a="1"/>
  <c r="A226" i="17"/>
  <c r="A227" i="17" a="1"/>
  <c r="A227" i="17"/>
  <c r="A228" i="17" a="1"/>
  <c r="A228" i="17"/>
  <c r="A229" i="17" a="1"/>
  <c r="A229" i="17"/>
  <c r="A230" i="17" a="1"/>
  <c r="A230" i="17"/>
  <c r="A231" i="17" a="1"/>
  <c r="A231" i="17"/>
  <c r="A232" i="17" a="1"/>
  <c r="A232" i="17"/>
  <c r="A233" i="17" a="1"/>
  <c r="A233" i="17"/>
  <c r="A234" i="17" a="1"/>
  <c r="A234" i="17"/>
  <c r="A235" i="17" a="1"/>
  <c r="A235" i="17"/>
  <c r="A236" i="17" a="1"/>
  <c r="A236" i="17"/>
  <c r="A237" i="17" a="1"/>
  <c r="A237" i="17"/>
  <c r="A238" i="17" a="1"/>
  <c r="A238" i="17"/>
  <c r="A239" i="17" a="1"/>
  <c r="A239" i="17"/>
  <c r="A240" i="17" a="1"/>
  <c r="A240" i="17"/>
  <c r="A241" i="17" a="1"/>
  <c r="A241" i="17"/>
  <c r="A242" i="17" a="1"/>
  <c r="A242" i="17"/>
  <c r="A243" i="17" a="1"/>
  <c r="A243" i="17"/>
  <c r="A244" i="17" a="1"/>
  <c r="A244" i="17"/>
  <c r="A245" i="17" a="1"/>
  <c r="A245" i="17"/>
  <c r="A246" i="17" a="1"/>
  <c r="A246" i="17"/>
  <c r="A247" i="17" a="1"/>
  <c r="A247" i="17"/>
  <c r="A248" i="17" a="1"/>
  <c r="A248" i="17"/>
  <c r="A249" i="17" a="1"/>
  <c r="A249" i="17"/>
  <c r="A250" i="17" a="1"/>
  <c r="A250" i="17"/>
  <c r="A251" i="17" a="1"/>
  <c r="A251" i="17"/>
  <c r="A252" i="17" a="1"/>
  <c r="A252" i="17"/>
  <c r="A253" i="17" a="1"/>
  <c r="A253" i="17"/>
  <c r="A254" i="17" a="1"/>
  <c r="A254" i="17"/>
  <c r="A255" i="17" a="1"/>
  <c r="A255" i="17"/>
  <c r="A256" i="17" a="1"/>
  <c r="A256" i="17"/>
  <c r="A257" i="17" a="1"/>
  <c r="A257" i="17"/>
  <c r="A258" i="17" a="1"/>
  <c r="A258" i="17"/>
  <c r="A259" i="17" a="1"/>
  <c r="A259" i="17"/>
  <c r="A260" i="17" a="1"/>
  <c r="A260" i="17"/>
  <c r="A261" i="17" a="1"/>
  <c r="A261" i="17"/>
  <c r="A262" i="17" a="1"/>
  <c r="A262" i="17"/>
  <c r="A263" i="17" a="1"/>
  <c r="A263" i="17"/>
  <c r="A264" i="17" a="1"/>
  <c r="A264" i="17"/>
  <c r="A265" i="17" a="1"/>
  <c r="A265" i="17"/>
  <c r="A266" i="17" a="1"/>
  <c r="A266" i="17"/>
  <c r="A267" i="17" a="1"/>
  <c r="A267" i="17"/>
  <c r="A268" i="17" a="1"/>
  <c r="A268" i="17"/>
  <c r="A269" i="17" a="1"/>
  <c r="A269" i="17"/>
  <c r="A270" i="17" a="1"/>
  <c r="A270" i="17"/>
  <c r="A271" i="17" a="1"/>
  <c r="A271" i="17"/>
  <c r="A272" i="17" a="1"/>
  <c r="A272" i="17"/>
  <c r="A273" i="17" a="1"/>
  <c r="A273" i="17"/>
  <c r="A274" i="17" a="1"/>
  <c r="A274" i="17"/>
  <c r="A275" i="17" a="1"/>
  <c r="A275" i="17"/>
  <c r="A276" i="17" a="1"/>
  <c r="A276" i="17"/>
  <c r="A277" i="17" a="1"/>
  <c r="A277" i="17"/>
  <c r="A278" i="17" a="1"/>
  <c r="A278" i="17"/>
  <c r="A279" i="17" a="1"/>
  <c r="A279" i="17"/>
  <c r="A280" i="17" a="1"/>
  <c r="A280" i="17"/>
  <c r="A281" i="17" a="1"/>
  <c r="A281" i="17"/>
  <c r="A282" i="17" a="1"/>
  <c r="A282" i="17"/>
  <c r="A283" i="17" a="1"/>
  <c r="A283" i="17"/>
  <c r="A284" i="17" a="1"/>
  <c r="A284" i="17"/>
  <c r="A285" i="17" a="1"/>
  <c r="A285" i="17"/>
  <c r="A286" i="17" a="1"/>
  <c r="A286" i="17"/>
  <c r="A287" i="17" a="1"/>
  <c r="A287" i="17"/>
  <c r="A288" i="17" a="1"/>
  <c r="A288" i="17"/>
  <c r="A289" i="17" a="1"/>
  <c r="A289" i="17"/>
  <c r="A290" i="17" a="1"/>
  <c r="A290" i="17"/>
  <c r="A291" i="17" a="1"/>
  <c r="A291" i="17"/>
  <c r="A292" i="17" a="1"/>
  <c r="A292" i="17"/>
  <c r="A293" i="17" a="1"/>
  <c r="A293" i="17"/>
  <c r="A294" i="17" a="1"/>
  <c r="A294" i="17"/>
  <c r="A295" i="17" a="1"/>
  <c r="A295" i="17"/>
  <c r="A296" i="17" a="1"/>
  <c r="A296" i="17"/>
  <c r="A297" i="17" a="1"/>
  <c r="A297" i="17"/>
  <c r="A298" i="17" a="1"/>
  <c r="A298" i="17"/>
  <c r="A299" i="17" a="1"/>
  <c r="A299" i="17"/>
  <c r="A300" i="17" a="1"/>
  <c r="A300" i="17"/>
  <c r="A301" i="17" a="1"/>
  <c r="A301" i="17"/>
  <c r="A302" i="17" a="1"/>
  <c r="A302" i="17"/>
  <c r="A303" i="17" a="1"/>
  <c r="A303" i="17"/>
  <c r="A304" i="17" a="1"/>
  <c r="A304" i="17"/>
  <c r="A305" i="17" a="1"/>
  <c r="A305" i="17"/>
  <c r="A306" i="17" a="1"/>
  <c r="A306" i="17"/>
  <c r="A307" i="17" a="1"/>
  <c r="A307" i="17"/>
  <c r="A308" i="17" a="1"/>
  <c r="A308" i="17"/>
  <c r="A309" i="17" a="1"/>
  <c r="A309" i="17"/>
  <c r="A310" i="17" a="1"/>
  <c r="A310" i="17"/>
  <c r="A311" i="17" a="1"/>
  <c r="A311" i="17"/>
  <c r="A312" i="17" a="1"/>
  <c r="A312" i="17"/>
  <c r="A313" i="17" a="1"/>
  <c r="A313" i="17"/>
  <c r="A314" i="17" a="1"/>
  <c r="A314" i="17"/>
  <c r="A315" i="17" a="1"/>
  <c r="A315" i="17"/>
  <c r="A316" i="17" a="1"/>
  <c r="A316" i="17"/>
  <c r="A317" i="17" a="1"/>
  <c r="A317" i="17"/>
  <c r="A318" i="17" a="1"/>
  <c r="A318" i="17"/>
  <c r="A319" i="17" a="1"/>
  <c r="A319" i="17"/>
  <c r="A320" i="17" a="1"/>
  <c r="A320" i="17"/>
  <c r="A321" i="17" a="1"/>
  <c r="A321" i="17"/>
  <c r="A322" i="17" a="1"/>
  <c r="A322" i="17"/>
  <c r="A323" i="17" a="1"/>
  <c r="A323" i="17"/>
  <c r="A324" i="17" a="1"/>
  <c r="A324" i="17"/>
  <c r="A325" i="17" a="1"/>
  <c r="A325" i="17"/>
  <c r="A326" i="17" a="1"/>
  <c r="A326" i="17"/>
  <c r="A327" i="17" a="1"/>
  <c r="A327" i="17"/>
  <c r="A328" i="17" a="1"/>
  <c r="A328" i="17"/>
  <c r="A329" i="17" a="1"/>
  <c r="A329" i="17"/>
  <c r="A330" i="17" a="1"/>
  <c r="A330" i="17"/>
  <c r="A331" i="17" a="1"/>
  <c r="A331" i="17"/>
  <c r="A332" i="17" a="1"/>
  <c r="A332" i="17"/>
  <c r="A333" i="17" a="1"/>
  <c r="A333" i="17"/>
  <c r="A334" i="17" a="1"/>
  <c r="A334" i="17"/>
  <c r="A335" i="17" a="1"/>
  <c r="A335" i="17"/>
  <c r="A336" i="17" a="1"/>
  <c r="A336" i="17"/>
  <c r="A337" i="17" a="1"/>
  <c r="A337" i="17"/>
  <c r="A338" i="17" a="1"/>
  <c r="A338" i="17"/>
  <c r="A339" i="17" a="1"/>
  <c r="A339" i="17"/>
  <c r="A340" i="17" a="1"/>
  <c r="A340" i="17"/>
  <c r="A341" i="17" a="1"/>
  <c r="A341" i="17"/>
  <c r="A342" i="17" a="1"/>
  <c r="A342" i="17"/>
  <c r="A343" i="17" a="1"/>
  <c r="A343" i="17"/>
  <c r="A344" i="17" a="1"/>
  <c r="A344" i="17"/>
  <c r="A345" i="17" a="1"/>
  <c r="A345" i="17"/>
  <c r="A346" i="17" a="1"/>
  <c r="A346" i="17"/>
  <c r="A347" i="17" a="1"/>
  <c r="A347" i="17"/>
  <c r="A348" i="17" a="1"/>
  <c r="A348" i="17"/>
  <c r="A349" i="17" a="1"/>
  <c r="A349" i="17"/>
  <c r="A350" i="17" a="1"/>
  <c r="A350" i="17"/>
  <c r="A351" i="17" a="1"/>
  <c r="A351" i="17"/>
  <c r="A352" i="17" a="1"/>
  <c r="A352" i="17"/>
  <c r="A353" i="17" a="1"/>
  <c r="A353" i="17"/>
  <c r="A354" i="17" a="1"/>
  <c r="A354" i="17"/>
  <c r="A355" i="17" a="1"/>
  <c r="A355" i="17"/>
  <c r="A356" i="17" a="1"/>
  <c r="A356" i="17"/>
  <c r="A357" i="17" a="1"/>
  <c r="A357" i="17"/>
  <c r="A358" i="17" a="1"/>
  <c r="A358" i="17"/>
  <c r="A359" i="17" a="1"/>
  <c r="A359" i="17"/>
  <c r="A360" i="17" a="1"/>
  <c r="A360" i="17"/>
  <c r="A361" i="17" a="1"/>
  <c r="A361" i="17"/>
  <c r="A362" i="17" a="1"/>
  <c r="A362" i="17"/>
  <c r="A363" i="17" a="1"/>
  <c r="A363" i="17"/>
  <c r="A364" i="17" a="1"/>
  <c r="A364" i="17"/>
  <c r="A365" i="17" a="1"/>
  <c r="A365" i="17"/>
  <c r="A366" i="17" a="1"/>
  <c r="A366" i="17"/>
  <c r="A367" i="17" a="1"/>
  <c r="A367" i="17"/>
  <c r="A368" i="17" a="1"/>
  <c r="A368" i="17"/>
  <c r="A369" i="17" a="1"/>
  <c r="A369" i="17"/>
  <c r="A370" i="17" a="1"/>
  <c r="A370" i="17"/>
  <c r="A371" i="17" a="1"/>
  <c r="A371" i="17"/>
  <c r="A372" i="17" a="1"/>
  <c r="A372" i="17"/>
  <c r="A373" i="17" a="1"/>
  <c r="A373" i="17"/>
  <c r="A374" i="17" a="1"/>
  <c r="A374" i="17"/>
  <c r="A375" i="17" a="1"/>
  <c r="A375" i="17"/>
  <c r="A376" i="17" a="1"/>
  <c r="A376" i="17"/>
  <c r="A377" i="17" a="1"/>
  <c r="A377" i="17"/>
  <c r="A378" i="17" a="1"/>
  <c r="A378" i="17"/>
  <c r="A379" i="17" a="1"/>
  <c r="A379" i="17"/>
  <c r="A380" i="17" a="1"/>
  <c r="A380" i="17"/>
  <c r="A381" i="17" a="1"/>
  <c r="A381" i="17"/>
  <c r="A382" i="17" a="1"/>
  <c r="A382" i="17"/>
  <c r="A383" i="17" a="1"/>
  <c r="A383" i="17"/>
  <c r="A384" i="17" a="1"/>
  <c r="A384" i="17"/>
  <c r="A385" i="17" a="1"/>
  <c r="A385" i="17"/>
  <c r="A386" i="17" a="1"/>
  <c r="A386" i="17"/>
  <c r="A387" i="17" a="1"/>
  <c r="A387" i="17"/>
  <c r="A388" i="17" a="1"/>
  <c r="A388" i="17"/>
  <c r="A389" i="17" a="1"/>
  <c r="A389" i="17"/>
  <c r="A390" i="17" a="1"/>
  <c r="A390" i="17"/>
  <c r="A391" i="17" a="1"/>
  <c r="A391" i="17"/>
  <c r="A392" i="17" a="1"/>
  <c r="A392" i="17"/>
  <c r="A393" i="17" a="1"/>
  <c r="A393" i="17"/>
  <c r="A394" i="17" a="1"/>
  <c r="A394" i="17"/>
  <c r="A395" i="17" a="1"/>
  <c r="A395" i="17"/>
  <c r="A396" i="17" a="1"/>
  <c r="A396" i="17"/>
  <c r="A397" i="17" a="1"/>
  <c r="A397" i="17"/>
  <c r="A398" i="17" a="1"/>
  <c r="A398" i="17"/>
  <c r="A399" i="17" a="1"/>
  <c r="A399" i="17"/>
  <c r="A400" i="17" a="1"/>
  <c r="A400" i="17"/>
  <c r="A401" i="17" a="1"/>
  <c r="A401" i="17"/>
  <c r="A402" i="17" a="1"/>
  <c r="A402" i="17"/>
  <c r="A403" i="17" a="1"/>
  <c r="A403" i="17"/>
  <c r="A404" i="17" a="1"/>
  <c r="A404" i="17"/>
  <c r="A405" i="17" a="1"/>
  <c r="A405" i="17"/>
  <c r="A406" i="17" a="1"/>
  <c r="A406" i="17"/>
  <c r="A407" i="17" a="1"/>
  <c r="A407" i="17"/>
  <c r="A408" i="17" a="1"/>
  <c r="A408" i="17"/>
  <c r="A409" i="17" a="1"/>
  <c r="A409" i="17"/>
  <c r="A410" i="17" a="1"/>
  <c r="A410" i="17"/>
  <c r="A411" i="17" a="1"/>
  <c r="A411" i="17"/>
  <c r="A412" i="17" a="1"/>
  <c r="A412" i="17"/>
  <c r="A413" i="17" a="1"/>
  <c r="A413" i="17"/>
  <c r="A414" i="17" a="1"/>
  <c r="A414" i="17"/>
  <c r="A415" i="17" a="1"/>
  <c r="A415" i="17"/>
  <c r="A416" i="17" a="1"/>
  <c r="A416" i="17"/>
  <c r="A417" i="17" a="1"/>
  <c r="A417" i="17"/>
  <c r="A418" i="17" a="1"/>
  <c r="A418" i="17"/>
  <c r="A419" i="17" a="1"/>
  <c r="A419" i="17"/>
  <c r="A420" i="17" a="1"/>
  <c r="A420" i="17"/>
  <c r="A421" i="17" a="1"/>
  <c r="A421" i="17"/>
  <c r="A422" i="17" a="1"/>
  <c r="A422" i="17"/>
  <c r="A423" i="17" a="1"/>
  <c r="A423" i="17"/>
  <c r="A424" i="17" a="1"/>
  <c r="A424" i="17"/>
  <c r="A425" i="17" a="1"/>
  <c r="A425" i="17"/>
  <c r="A426" i="17" a="1"/>
  <c r="A426" i="17"/>
  <c r="A427" i="17" a="1"/>
  <c r="A427" i="17"/>
  <c r="A428" i="17" a="1"/>
  <c r="A428" i="17"/>
  <c r="A429" i="17" a="1"/>
  <c r="A429" i="17"/>
  <c r="A430" i="17" a="1"/>
  <c r="A430" i="17"/>
  <c r="A431" i="17" a="1"/>
  <c r="A431" i="17"/>
  <c r="A432" i="17" a="1"/>
  <c r="A432" i="17"/>
  <c r="A433" i="17" a="1"/>
  <c r="A433" i="17"/>
  <c r="A434" i="17" a="1"/>
  <c r="A434" i="17"/>
  <c r="A435" i="17" a="1"/>
  <c r="A435" i="17"/>
  <c r="A436" i="17" a="1"/>
  <c r="A436" i="17"/>
  <c r="A437" i="17" a="1"/>
  <c r="A437" i="17"/>
  <c r="A438" i="17" a="1"/>
  <c r="A438" i="17"/>
  <c r="A439" i="17" a="1"/>
  <c r="A439" i="17"/>
  <c r="A440" i="17" a="1"/>
  <c r="A440" i="17"/>
  <c r="A441" i="17" a="1"/>
  <c r="A441" i="17"/>
  <c r="A442" i="17" a="1"/>
  <c r="A442" i="17"/>
  <c r="A443" i="17" a="1"/>
  <c r="A443" i="17"/>
  <c r="A444" i="17" a="1"/>
  <c r="A444" i="17"/>
  <c r="A445" i="17" a="1"/>
  <c r="A445" i="17"/>
  <c r="A446" i="17" a="1"/>
  <c r="A446" i="17"/>
  <c r="A447" i="17" a="1"/>
  <c r="A447" i="17"/>
  <c r="A448" i="17" a="1"/>
  <c r="A448" i="17"/>
  <c r="A449" i="17" a="1"/>
  <c r="A449" i="17"/>
  <c r="A450" i="17" a="1"/>
  <c r="A450" i="17"/>
  <c r="A451" i="17" a="1"/>
  <c r="A451" i="17"/>
  <c r="A452" i="17" a="1"/>
  <c r="A452" i="17"/>
  <c r="A453" i="17" a="1"/>
  <c r="A453" i="17"/>
  <c r="A454" i="17" a="1"/>
  <c r="A454" i="17"/>
  <c r="A455" i="17" a="1"/>
  <c r="A455" i="17"/>
  <c r="A456" i="17" a="1"/>
  <c r="A456" i="17"/>
  <c r="A457" i="17" a="1"/>
  <c r="A457" i="17"/>
  <c r="A458" i="17" a="1"/>
  <c r="A458" i="17"/>
  <c r="A459" i="17" a="1"/>
  <c r="A459" i="17"/>
  <c r="A460" i="17" a="1"/>
  <c r="A460" i="17"/>
  <c r="A461" i="17" a="1"/>
  <c r="A461" i="17"/>
  <c r="A462" i="17" a="1"/>
  <c r="A462" i="17"/>
  <c r="A463" i="17" a="1"/>
  <c r="A463" i="17"/>
  <c r="A464" i="17" a="1"/>
  <c r="A464" i="17"/>
  <c r="A465" i="17" a="1"/>
  <c r="A465" i="17"/>
  <c r="A466" i="17" a="1"/>
  <c r="A466" i="17"/>
  <c r="A467" i="17" a="1"/>
  <c r="A467" i="17"/>
  <c r="A468" i="17" a="1"/>
  <c r="A468" i="17"/>
  <c r="A469" i="17" a="1"/>
  <c r="A469" i="17"/>
  <c r="A470" i="17" a="1"/>
  <c r="A470" i="17"/>
  <c r="A471" i="17" a="1"/>
  <c r="A471" i="17"/>
  <c r="A472" i="17" a="1"/>
  <c r="A472" i="17"/>
  <c r="A473" i="17" a="1"/>
  <c r="A473" i="17"/>
  <c r="A474" i="17" a="1"/>
  <c r="A474" i="17"/>
  <c r="A475" i="17" a="1"/>
  <c r="A475" i="17"/>
  <c r="A476" i="17" a="1"/>
  <c r="A476" i="17"/>
  <c r="A477" i="17" a="1"/>
  <c r="A477" i="17"/>
  <c r="A478" i="17" a="1"/>
  <c r="A478" i="17"/>
  <c r="A479" i="17" a="1"/>
  <c r="A479" i="17"/>
  <c r="A480" i="17" a="1"/>
  <c r="A480" i="17"/>
  <c r="A481" i="17" a="1"/>
  <c r="A481" i="17"/>
  <c r="A482" i="17" a="1"/>
  <c r="A482" i="17"/>
  <c r="A483" i="17" a="1"/>
  <c r="A483" i="17"/>
  <c r="A484" i="17" a="1"/>
  <c r="A484" i="17"/>
  <c r="A485" i="17" a="1"/>
  <c r="A485" i="17"/>
  <c r="A486" i="17" a="1"/>
  <c r="A486" i="17"/>
  <c r="A487" i="17" a="1"/>
  <c r="A487" i="17"/>
  <c r="A488" i="17" a="1"/>
  <c r="A488" i="17"/>
  <c r="A489" i="17" a="1"/>
  <c r="A489" i="17"/>
  <c r="A490" i="17" a="1"/>
  <c r="A490" i="17"/>
  <c r="A491" i="17" a="1"/>
  <c r="A491" i="17"/>
  <c r="A492" i="17" a="1"/>
  <c r="A492" i="17"/>
  <c r="A493" i="17" a="1"/>
  <c r="A493" i="17"/>
  <c r="A494" i="17" a="1"/>
  <c r="A494" i="17"/>
  <c r="A495" i="17" a="1"/>
  <c r="A495" i="17"/>
  <c r="A496" i="17" a="1"/>
  <c r="A496" i="17"/>
  <c r="A497" i="17" a="1"/>
  <c r="A497" i="17"/>
  <c r="A498" i="17" a="1"/>
  <c r="A498" i="17"/>
  <c r="A499" i="17" a="1"/>
  <c r="A499" i="17"/>
  <c r="A500" i="17" a="1"/>
  <c r="A500" i="17"/>
  <c r="A501" i="17" a="1"/>
  <c r="A501" i="17"/>
  <c r="A502" i="17" a="1"/>
  <c r="A502" i="17"/>
  <c r="A503" i="17" a="1"/>
  <c r="A503" i="17"/>
  <c r="A504" i="17" a="1"/>
  <c r="A504" i="17"/>
  <c r="A505" i="17" a="1"/>
  <c r="A505" i="17"/>
  <c r="A506" i="17" a="1"/>
  <c r="A506" i="17"/>
  <c r="A507" i="17" a="1"/>
  <c r="A507" i="17"/>
  <c r="A508" i="17" a="1"/>
  <c r="A508" i="17"/>
  <c r="A509" i="17" a="1"/>
  <c r="A509" i="17"/>
  <c r="A510" i="17" a="1"/>
  <c r="A510" i="17"/>
  <c r="A511" i="17" a="1"/>
  <c r="A511" i="17"/>
  <c r="A512" i="17" a="1"/>
  <c r="A512" i="17"/>
  <c r="A513" i="17" a="1"/>
  <c r="A513" i="17"/>
  <c r="A514" i="17" a="1"/>
  <c r="A514" i="17"/>
  <c r="A515" i="17" a="1"/>
  <c r="A515" i="17"/>
  <c r="A516" i="17" a="1"/>
  <c r="A516" i="17"/>
  <c r="A517" i="17" a="1"/>
  <c r="A517" i="17"/>
  <c r="A518" i="17" a="1"/>
  <c r="A518" i="17"/>
  <c r="A519" i="17" a="1"/>
  <c r="A519" i="17"/>
  <c r="A520" i="17" a="1"/>
  <c r="A520" i="17"/>
  <c r="A521" i="17" a="1"/>
  <c r="A521" i="17"/>
  <c r="A522" i="17" a="1"/>
  <c r="A522" i="17"/>
  <c r="A523" i="17" a="1"/>
  <c r="A523" i="17"/>
  <c r="A524" i="17" a="1"/>
  <c r="A524" i="17"/>
  <c r="A525" i="17" a="1"/>
  <c r="A525" i="17"/>
  <c r="A526" i="17" a="1"/>
  <c r="A526" i="17"/>
  <c r="A527" i="17" a="1"/>
  <c r="A527" i="17"/>
  <c r="A528" i="17" a="1"/>
  <c r="A528" i="17"/>
  <c r="A529" i="17" a="1"/>
  <c r="A529" i="17"/>
  <c r="A530" i="17" a="1"/>
  <c r="A530" i="17"/>
  <c r="A531" i="17" a="1"/>
  <c r="A531" i="17"/>
  <c r="A532" i="17" a="1"/>
  <c r="A532" i="17"/>
  <c r="A533" i="17" a="1"/>
  <c r="A533" i="17"/>
  <c r="A534" i="17" a="1"/>
  <c r="A534" i="17"/>
  <c r="A535" i="17" a="1"/>
  <c r="A535" i="17"/>
  <c r="A536" i="17" a="1"/>
  <c r="A536" i="17"/>
  <c r="A537" i="17" a="1"/>
  <c r="A537" i="17"/>
  <c r="A538" i="17" a="1"/>
  <c r="A538" i="17"/>
  <c r="A539" i="17" a="1"/>
  <c r="A539" i="17"/>
  <c r="A540" i="17" a="1"/>
  <c r="A540" i="17"/>
  <c r="A541" i="17" a="1"/>
  <c r="A541" i="17"/>
  <c r="A542" i="17" a="1"/>
  <c r="A542" i="17"/>
  <c r="A543" i="17" a="1"/>
  <c r="A543" i="17"/>
  <c r="A544" i="17" a="1"/>
  <c r="A544" i="17"/>
  <c r="A545" i="17" a="1"/>
  <c r="A545" i="17"/>
  <c r="A546" i="17" a="1"/>
  <c r="A546" i="17"/>
  <c r="A547" i="17" a="1"/>
  <c r="A547" i="17"/>
  <c r="A548" i="17" a="1"/>
  <c r="A548" i="17"/>
  <c r="A549" i="17" a="1"/>
  <c r="A549" i="17"/>
  <c r="A550" i="17" a="1"/>
  <c r="A550" i="17"/>
  <c r="A551" i="17" a="1"/>
  <c r="A551" i="17"/>
  <c r="A552" i="17" a="1"/>
  <c r="A552" i="17"/>
  <c r="A553" i="17" a="1"/>
  <c r="A553" i="17"/>
  <c r="A554" i="17" a="1"/>
  <c r="A554" i="17"/>
  <c r="A555" i="17" a="1"/>
  <c r="A555" i="17"/>
  <c r="A556" i="17" a="1"/>
  <c r="A556" i="17"/>
  <c r="A557" i="17" a="1"/>
  <c r="A557" i="17"/>
  <c r="A558" i="17" a="1"/>
  <c r="A558" i="17"/>
  <c r="A559" i="17" a="1"/>
  <c r="A559" i="17"/>
  <c r="A560" i="17" a="1"/>
  <c r="A560" i="17"/>
  <c r="A561" i="17" a="1"/>
  <c r="A561" i="17"/>
  <c r="A562" i="17" a="1"/>
  <c r="A562" i="17"/>
  <c r="A563" i="17" a="1"/>
  <c r="A563" i="17"/>
  <c r="A564" i="17" a="1"/>
  <c r="A564" i="17"/>
  <c r="A565" i="17" a="1"/>
  <c r="A565" i="17"/>
  <c r="A566" i="17" a="1"/>
  <c r="A566" i="17"/>
  <c r="A567" i="17" a="1"/>
  <c r="A567" i="17"/>
  <c r="A568" i="17" a="1"/>
  <c r="A568" i="17"/>
  <c r="A569" i="17" a="1"/>
  <c r="A569" i="17"/>
  <c r="A570" i="17" a="1"/>
  <c r="A570" i="17"/>
  <c r="A571" i="17" a="1"/>
  <c r="A571" i="17"/>
  <c r="A572" i="17" a="1"/>
  <c r="A572" i="17"/>
  <c r="A573" i="17" a="1"/>
  <c r="A573" i="17"/>
  <c r="A574" i="17" a="1"/>
  <c r="A574" i="17"/>
  <c r="A575" i="17" a="1"/>
  <c r="A575" i="17"/>
  <c r="A576" i="17" a="1"/>
  <c r="A576" i="17"/>
  <c r="A577" i="17" a="1"/>
  <c r="A577" i="17"/>
  <c r="A578" i="17" a="1"/>
  <c r="A578" i="17"/>
  <c r="A579" i="17" a="1"/>
  <c r="A579" i="17"/>
  <c r="A580" i="17" a="1"/>
  <c r="A580" i="17"/>
  <c r="A581" i="17" a="1"/>
  <c r="A581" i="17"/>
  <c r="A582" i="17" a="1"/>
  <c r="A582" i="17"/>
  <c r="A583" i="17" a="1"/>
  <c r="A583" i="17"/>
  <c r="A584" i="17" a="1"/>
  <c r="A584" i="17"/>
  <c r="A585" i="17" a="1"/>
  <c r="A585" i="17"/>
  <c r="A586" i="17" a="1"/>
  <c r="A586" i="17"/>
  <c r="A587" i="17" a="1"/>
  <c r="A587" i="17"/>
  <c r="A588" i="17" a="1"/>
  <c r="A588" i="17"/>
  <c r="A589" i="17" a="1"/>
  <c r="A589" i="17"/>
  <c r="A590" i="17" a="1"/>
  <c r="A590" i="17"/>
  <c r="A591" i="17" a="1"/>
  <c r="A591" i="17"/>
  <c r="A592" i="17" a="1"/>
  <c r="A592" i="17"/>
  <c r="A593" i="17" a="1"/>
  <c r="A593" i="17"/>
  <c r="A594" i="17" a="1"/>
  <c r="A594" i="17"/>
  <c r="A595" i="17" a="1"/>
  <c r="A595" i="17"/>
  <c r="A596" i="17" a="1"/>
  <c r="A596" i="17"/>
  <c r="A597" i="17" a="1"/>
  <c r="A597" i="17"/>
  <c r="A598" i="17" a="1"/>
  <c r="A598" i="17"/>
  <c r="A599" i="17" a="1"/>
  <c r="A599" i="17"/>
  <c r="A600" i="17" a="1"/>
  <c r="A600" i="17"/>
  <c r="A601" i="17" a="1"/>
  <c r="A601" i="17"/>
  <c r="A602" i="17" a="1"/>
  <c r="A602" i="17"/>
  <c r="A603" i="17" a="1"/>
  <c r="A603" i="17"/>
  <c r="A604" i="17" a="1"/>
  <c r="A604" i="17"/>
  <c r="A605" i="17" a="1"/>
  <c r="A605" i="17"/>
  <c r="A606" i="17" a="1"/>
  <c r="A606" i="17"/>
  <c r="A607" i="17" a="1"/>
  <c r="A607" i="17"/>
  <c r="A608" i="17" a="1"/>
  <c r="A608" i="17"/>
  <c r="A609" i="17" a="1"/>
  <c r="A609" i="17"/>
  <c r="A610" i="17" a="1"/>
  <c r="A610" i="17"/>
  <c r="A611" i="17" a="1"/>
  <c r="A611" i="17"/>
  <c r="A612" i="17" a="1"/>
  <c r="A612" i="17"/>
  <c r="A613" i="17" a="1"/>
  <c r="A613" i="17"/>
  <c r="A614" i="17" a="1"/>
  <c r="A614" i="17"/>
  <c r="A615" i="17" a="1"/>
  <c r="A615" i="17"/>
  <c r="A616" i="17" a="1"/>
  <c r="A616" i="17"/>
  <c r="A617" i="17" a="1"/>
  <c r="A617" i="17"/>
  <c r="A618" i="17" a="1"/>
  <c r="A618" i="17"/>
  <c r="A619" i="17" a="1"/>
  <c r="A619" i="17"/>
  <c r="A620" i="17" a="1"/>
  <c r="A620" i="17"/>
  <c r="A621" i="17" a="1"/>
  <c r="A621" i="17"/>
  <c r="A622" i="17" a="1"/>
  <c r="A622" i="17"/>
  <c r="A623" i="17" a="1"/>
  <c r="A623" i="17"/>
  <c r="A624" i="17" a="1"/>
  <c r="A624" i="17"/>
  <c r="A625" i="17" a="1"/>
  <c r="A625" i="17"/>
  <c r="A626" i="17" a="1"/>
  <c r="A626" i="17"/>
  <c r="A627" i="17" a="1"/>
  <c r="A627" i="17"/>
  <c r="A628" i="17" a="1"/>
  <c r="A628" i="17"/>
  <c r="A629" i="17" a="1"/>
  <c r="A629" i="17"/>
  <c r="A630" i="17" a="1"/>
  <c r="A630" i="17"/>
  <c r="A631" i="17" a="1"/>
  <c r="A631" i="17"/>
  <c r="A632" i="17" a="1"/>
  <c r="A632" i="17"/>
  <c r="A633" i="17" a="1"/>
  <c r="A633" i="17"/>
  <c r="A634" i="17" a="1"/>
  <c r="A634" i="17"/>
  <c r="A635" i="17" a="1"/>
  <c r="A635" i="17"/>
  <c r="A636" i="17" a="1"/>
  <c r="A636" i="17"/>
  <c r="A637" i="17" a="1"/>
  <c r="A637" i="17"/>
  <c r="A638" i="17" a="1"/>
  <c r="A638" i="17"/>
  <c r="A639" i="17" a="1"/>
  <c r="A639" i="17"/>
  <c r="A640" i="17" a="1"/>
  <c r="A640" i="17"/>
  <c r="A641" i="17" a="1"/>
  <c r="A641" i="17"/>
  <c r="A642" i="17" a="1"/>
  <c r="A642" i="17"/>
  <c r="A643" i="17" a="1"/>
  <c r="A643" i="17"/>
  <c r="A644" i="17" a="1"/>
  <c r="A644" i="17"/>
  <c r="A645" i="17" a="1"/>
  <c r="A645" i="17"/>
  <c r="A646" i="17" a="1"/>
  <c r="A646" i="17"/>
  <c r="A647" i="17" a="1"/>
  <c r="A647" i="17"/>
  <c r="A648" i="17" a="1"/>
  <c r="A648" i="17"/>
  <c r="A649" i="17" a="1"/>
  <c r="A649" i="17"/>
  <c r="A650" i="17" a="1"/>
  <c r="A650" i="17"/>
  <c r="A651" i="17" a="1"/>
  <c r="A651" i="17"/>
  <c r="A652" i="17" a="1"/>
  <c r="A652" i="17"/>
  <c r="A653" i="17" a="1"/>
  <c r="A653" i="17"/>
  <c r="A654" i="17" a="1"/>
  <c r="A654" i="17"/>
  <c r="A655" i="17" a="1"/>
  <c r="A655" i="17"/>
  <c r="A656" i="17" a="1"/>
  <c r="A656" i="17"/>
  <c r="A657" i="17" a="1"/>
  <c r="A657" i="17"/>
  <c r="A658" i="17" a="1"/>
  <c r="A658" i="17"/>
  <c r="A659" i="17" a="1"/>
  <c r="A659" i="17"/>
  <c r="A660" i="17" a="1"/>
  <c r="A660" i="17"/>
  <c r="A661" i="17" a="1"/>
  <c r="A661" i="17"/>
  <c r="A662" i="17" a="1"/>
  <c r="A662" i="17"/>
  <c r="A663" i="17" a="1"/>
  <c r="A663" i="17"/>
  <c r="A664" i="17" a="1"/>
  <c r="A664" i="17"/>
  <c r="A665" i="17" a="1"/>
  <c r="A665" i="17"/>
  <c r="A666" i="17" a="1"/>
  <c r="A666" i="17"/>
  <c r="A667" i="17" a="1"/>
  <c r="A667" i="17"/>
  <c r="A668" i="17" a="1"/>
  <c r="A668" i="17"/>
  <c r="A669" i="17" a="1"/>
  <c r="A669" i="17"/>
  <c r="A670" i="17" a="1"/>
  <c r="A670" i="17"/>
  <c r="A671" i="17" a="1"/>
  <c r="A671" i="17"/>
  <c r="A672" i="17" a="1"/>
  <c r="A672" i="17"/>
  <c r="A673" i="17" a="1"/>
  <c r="A673" i="17"/>
  <c r="A674" i="17" a="1"/>
  <c r="A674" i="17"/>
  <c r="A675" i="17" a="1"/>
  <c r="A675" i="17"/>
  <c r="A676" i="17" a="1"/>
  <c r="A676" i="17"/>
  <c r="A677" i="17" a="1"/>
  <c r="A677" i="17"/>
  <c r="A678" i="17" a="1"/>
  <c r="A678" i="17"/>
  <c r="A679" i="17" a="1"/>
  <c r="A679" i="17"/>
  <c r="A680" i="17" a="1"/>
  <c r="A680" i="17"/>
  <c r="A681" i="17" a="1"/>
  <c r="A681" i="17"/>
  <c r="A682" i="17" a="1"/>
  <c r="A682" i="17"/>
  <c r="A683" i="17" a="1"/>
  <c r="A683" i="17"/>
  <c r="A684" i="17" a="1"/>
  <c r="A684" i="17"/>
  <c r="A685" i="17" a="1"/>
  <c r="A685" i="17"/>
  <c r="A686" i="17" a="1"/>
  <c r="A686" i="17"/>
  <c r="A687" i="17" a="1"/>
  <c r="A687" i="17"/>
  <c r="A688" i="17" a="1"/>
  <c r="A688" i="17"/>
  <c r="A689" i="17" a="1"/>
  <c r="A689" i="17"/>
  <c r="A690" i="17" a="1"/>
  <c r="A690" i="17"/>
  <c r="A691" i="17" a="1"/>
  <c r="A691" i="17"/>
  <c r="A692" i="17" a="1"/>
  <c r="A692" i="17"/>
  <c r="A693" i="17" a="1"/>
  <c r="A693" i="17"/>
  <c r="A694" i="17" a="1"/>
  <c r="A694" i="17"/>
  <c r="A695" i="17" a="1"/>
  <c r="A695" i="17"/>
  <c r="A696" i="17" a="1"/>
  <c r="A696" i="17"/>
  <c r="A697" i="17" a="1"/>
  <c r="A697" i="17"/>
  <c r="A698" i="17" a="1"/>
  <c r="A698" i="17"/>
  <c r="A699" i="17" a="1"/>
  <c r="A699" i="17"/>
  <c r="A700" i="17" a="1"/>
  <c r="A700" i="17"/>
  <c r="A701" i="17" a="1"/>
  <c r="A701" i="17"/>
  <c r="A702" i="17" a="1"/>
  <c r="A702" i="17"/>
  <c r="A703" i="17" a="1"/>
  <c r="A703" i="17"/>
  <c r="A704" i="17" a="1"/>
  <c r="A704" i="17"/>
  <c r="A705" i="17" a="1"/>
  <c r="A705" i="17"/>
  <c r="A706" i="17" a="1"/>
  <c r="A706" i="17"/>
  <c r="A707" i="17" a="1"/>
  <c r="A707" i="17"/>
  <c r="A708" i="17" a="1"/>
  <c r="A708" i="17"/>
  <c r="A709" i="17" a="1"/>
  <c r="A709" i="17"/>
  <c r="A710" i="17" a="1"/>
  <c r="A710" i="17"/>
  <c r="A711" i="17" a="1"/>
  <c r="A711" i="17"/>
  <c r="A712" i="17" a="1"/>
  <c r="A712" i="17"/>
  <c r="A713" i="17" a="1"/>
  <c r="A713" i="17"/>
  <c r="A714" i="17" a="1"/>
  <c r="A714" i="17"/>
  <c r="A715" i="17" a="1"/>
  <c r="A715" i="17"/>
  <c r="A716" i="17" a="1"/>
  <c r="A716" i="17"/>
  <c r="A717" i="17" a="1"/>
  <c r="A717" i="17"/>
  <c r="A718" i="17" a="1"/>
  <c r="A718" i="17"/>
  <c r="A719" i="17" a="1"/>
  <c r="A719" i="17"/>
  <c r="A720" i="17" a="1"/>
  <c r="A720" i="17"/>
  <c r="A721" i="17" a="1"/>
  <c r="A721" i="17"/>
  <c r="A722" i="17" a="1"/>
  <c r="A722" i="17"/>
  <c r="A723" i="17" a="1"/>
  <c r="A723" i="17"/>
  <c r="A724" i="17" a="1"/>
  <c r="A724" i="17"/>
  <c r="A725" i="17" a="1"/>
  <c r="A725" i="17"/>
  <c r="A726" i="17" a="1"/>
  <c r="A726" i="17"/>
  <c r="A727" i="17" a="1"/>
  <c r="A727" i="17"/>
  <c r="A728" i="17" a="1"/>
  <c r="A728" i="17"/>
  <c r="A729" i="17" a="1"/>
  <c r="A729" i="17"/>
  <c r="A730" i="17" a="1"/>
  <c r="A730" i="17"/>
  <c r="A731" i="17" a="1"/>
  <c r="A731" i="17"/>
  <c r="A732" i="17" a="1"/>
  <c r="A732" i="17"/>
  <c r="A733" i="17" a="1"/>
  <c r="A733" i="17"/>
  <c r="A734" i="17" a="1"/>
  <c r="A734" i="17"/>
  <c r="A735" i="17" a="1"/>
  <c r="A735" i="17"/>
  <c r="A736" i="17" a="1"/>
  <c r="A736" i="17"/>
  <c r="A737" i="17" a="1"/>
  <c r="A737" i="17"/>
  <c r="A738" i="17" a="1"/>
  <c r="A738" i="17"/>
  <c r="A739" i="17" a="1"/>
  <c r="A739" i="17"/>
  <c r="A740" i="17" a="1"/>
  <c r="A740" i="17"/>
  <c r="A741" i="17" a="1"/>
  <c r="A741" i="17"/>
  <c r="A742" i="17" a="1"/>
  <c r="A742" i="17"/>
  <c r="A743" i="17" a="1"/>
  <c r="A743" i="17"/>
  <c r="A744" i="17" a="1"/>
  <c r="A744" i="17"/>
  <c r="A745" i="17" a="1"/>
  <c r="A745" i="17"/>
  <c r="A746" i="17" a="1"/>
  <c r="A746" i="17"/>
  <c r="A747" i="17" a="1"/>
  <c r="A747" i="17"/>
  <c r="A748" i="17" a="1"/>
  <c r="A748" i="17"/>
  <c r="A749" i="17" a="1"/>
  <c r="A749" i="17"/>
  <c r="A750" i="17" a="1"/>
  <c r="A750" i="17"/>
  <c r="A751" i="17" a="1"/>
  <c r="A751" i="17"/>
  <c r="A752" i="17" a="1"/>
  <c r="A752" i="17"/>
  <c r="A753" i="17" a="1"/>
  <c r="A753" i="17"/>
  <c r="A754" i="17" a="1"/>
  <c r="A754" i="17"/>
  <c r="A755" i="17" a="1"/>
  <c r="A755" i="17"/>
  <c r="A756" i="17" a="1"/>
  <c r="A756" i="17"/>
  <c r="A757" i="17" a="1"/>
  <c r="A757" i="17"/>
  <c r="A758" i="17" a="1"/>
  <c r="A758" i="17"/>
  <c r="A759" i="17" a="1"/>
  <c r="A759" i="17"/>
  <c r="A760" i="17" a="1"/>
  <c r="A760" i="17"/>
  <c r="A761" i="17" a="1"/>
  <c r="A761" i="17"/>
  <c r="A762" i="17" a="1"/>
  <c r="A762" i="17"/>
  <c r="A763" i="17" a="1"/>
  <c r="A763" i="17"/>
  <c r="A764" i="17" a="1"/>
  <c r="A764" i="17"/>
  <c r="A765" i="17" a="1"/>
  <c r="A765" i="17"/>
  <c r="A766" i="17" a="1"/>
  <c r="A766" i="17"/>
  <c r="A767" i="17" a="1"/>
  <c r="A767" i="17"/>
  <c r="A768" i="17" a="1"/>
  <c r="A768" i="17"/>
  <c r="A769" i="17" a="1"/>
  <c r="A769" i="17"/>
  <c r="A770" i="17" a="1"/>
  <c r="A770" i="17"/>
  <c r="A771" i="17" a="1"/>
  <c r="A771" i="17"/>
  <c r="A772" i="17" a="1"/>
  <c r="A772" i="17"/>
  <c r="A773" i="17" a="1"/>
  <c r="A773" i="17"/>
  <c r="A774" i="17" a="1"/>
  <c r="A774" i="17"/>
  <c r="A775" i="17" a="1"/>
  <c r="A775" i="17"/>
  <c r="A776" i="17" a="1"/>
  <c r="A776" i="17"/>
  <c r="A777" i="17" a="1"/>
  <c r="A777" i="17"/>
  <c r="A778" i="17" a="1"/>
  <c r="A778" i="17"/>
  <c r="A779" i="17" a="1"/>
  <c r="A779" i="17"/>
  <c r="A780" i="17" a="1"/>
  <c r="A780" i="17"/>
  <c r="A781" i="17" a="1"/>
  <c r="A781" i="17"/>
  <c r="A782" i="17" a="1"/>
  <c r="A782" i="17"/>
  <c r="A783" i="17" a="1"/>
  <c r="A783" i="17"/>
  <c r="A784" i="17" a="1"/>
  <c r="A784" i="17"/>
  <c r="A785" i="17" a="1"/>
  <c r="A785" i="17"/>
  <c r="A786" i="17" a="1"/>
  <c r="A786" i="17"/>
  <c r="A787" i="17" a="1"/>
  <c r="A787" i="17"/>
  <c r="A788" i="17" a="1"/>
  <c r="A788" i="17"/>
  <c r="A789" i="17" a="1"/>
  <c r="A789" i="17"/>
  <c r="A790" i="17" a="1"/>
  <c r="A790" i="17"/>
  <c r="A791" i="17" a="1"/>
  <c r="A791" i="17"/>
  <c r="A792" i="17" a="1"/>
  <c r="A792" i="17"/>
  <c r="A793" i="17" a="1"/>
  <c r="A793" i="17"/>
  <c r="A794" i="17" a="1"/>
  <c r="A794" i="17"/>
  <c r="A795" i="17" a="1"/>
  <c r="A795" i="17"/>
  <c r="A796" i="17" a="1"/>
  <c r="A796" i="17"/>
  <c r="A797" i="17" a="1"/>
  <c r="A797" i="17"/>
  <c r="A798" i="17" a="1"/>
  <c r="A798" i="17"/>
  <c r="A799" i="17" a="1"/>
  <c r="A799" i="17"/>
  <c r="A800" i="17" a="1"/>
  <c r="A800" i="17"/>
  <c r="A801" i="17" a="1"/>
  <c r="A801" i="17"/>
  <c r="A802" i="17" a="1"/>
  <c r="A802" i="17"/>
  <c r="A803" i="17" a="1"/>
  <c r="A803" i="17"/>
  <c r="A804" i="17" a="1"/>
  <c r="A804" i="17"/>
  <c r="A805" i="17" a="1"/>
  <c r="A805" i="17"/>
  <c r="A806" i="17" a="1"/>
  <c r="A806" i="17"/>
  <c r="A807" i="17" a="1"/>
  <c r="A807" i="17"/>
  <c r="A808" i="17" a="1"/>
  <c r="A808" i="17"/>
  <c r="A809" i="17" a="1"/>
  <c r="A809" i="17"/>
  <c r="A810" i="17" a="1"/>
  <c r="A810" i="17"/>
  <c r="A811" i="17" a="1"/>
  <c r="A811" i="17"/>
  <c r="A812" i="17" a="1"/>
  <c r="A812" i="17"/>
  <c r="A813" i="17" a="1"/>
  <c r="A813" i="17"/>
  <c r="A814" i="17" a="1"/>
  <c r="A814" i="17"/>
  <c r="A2" i="17" a="1"/>
  <c r="A2" i="17"/>
  <c r="T517" i="17"/>
  <c r="AT517" i="17"/>
  <c r="N517" i="17"/>
  <c r="U517" i="17"/>
  <c r="W517" i="17"/>
  <c r="AV517" i="17"/>
  <c r="AW517" i="17"/>
  <c r="AX517" i="17"/>
  <c r="BC517" i="17"/>
  <c r="BD517" i="17"/>
  <c r="BF517" i="17"/>
  <c r="BG517" i="17"/>
  <c r="AU517" i="17"/>
  <c r="Y815" i="17"/>
  <c r="BF814" i="17"/>
  <c r="BC814" i="17"/>
  <c r="BD814" i="17"/>
  <c r="AX814" i="17"/>
  <c r="AW814" i="17"/>
  <c r="AV814" i="17"/>
  <c r="T814" i="17"/>
  <c r="AT814" i="17"/>
  <c r="AU814" i="17"/>
  <c r="U814" i="17"/>
  <c r="W814" i="17"/>
  <c r="BF813" i="17"/>
  <c r="BC813" i="17"/>
  <c r="BD813" i="17"/>
  <c r="AX813" i="17"/>
  <c r="AW813" i="17"/>
  <c r="AV813" i="17"/>
  <c r="T813" i="17"/>
  <c r="AT813" i="17"/>
  <c r="AU813" i="17"/>
  <c r="U813" i="17"/>
  <c r="W813" i="17"/>
  <c r="BF812" i="17"/>
  <c r="BC812" i="17"/>
  <c r="BD812" i="17"/>
  <c r="AX812" i="17"/>
  <c r="AW812" i="17"/>
  <c r="AV812" i="17"/>
  <c r="T812" i="17"/>
  <c r="AT812" i="17"/>
  <c r="N812" i="17"/>
  <c r="U812" i="17"/>
  <c r="W812" i="17"/>
  <c r="BF811" i="17"/>
  <c r="BC811" i="17"/>
  <c r="BD811" i="17"/>
  <c r="AX811" i="17"/>
  <c r="AW811" i="17"/>
  <c r="AV811" i="17"/>
  <c r="T811" i="17"/>
  <c r="AT811" i="17"/>
  <c r="AU811" i="17"/>
  <c r="U811" i="17"/>
  <c r="W811" i="17"/>
  <c r="BF810" i="17"/>
  <c r="BC810" i="17"/>
  <c r="BD810" i="17"/>
  <c r="BG810" i="17"/>
  <c r="AX810" i="17"/>
  <c r="AW810" i="17"/>
  <c r="AV810" i="17"/>
  <c r="T810" i="17"/>
  <c r="AT810" i="17"/>
  <c r="AU810" i="17"/>
  <c r="U810" i="17"/>
  <c r="W810" i="17"/>
  <c r="BF809" i="17"/>
  <c r="BC809" i="17"/>
  <c r="BD809" i="17"/>
  <c r="AX809" i="17"/>
  <c r="AW809" i="17"/>
  <c r="AV809" i="17"/>
  <c r="T809" i="17"/>
  <c r="AT809" i="17"/>
  <c r="AU809" i="17"/>
  <c r="U809" i="17"/>
  <c r="W809" i="17"/>
  <c r="BF808" i="17"/>
  <c r="BC808" i="17"/>
  <c r="BD808" i="17"/>
  <c r="AX808" i="17"/>
  <c r="AW808" i="17"/>
  <c r="AV808" i="17"/>
  <c r="T808" i="17"/>
  <c r="AT808" i="17"/>
  <c r="N808" i="17"/>
  <c r="U808" i="17"/>
  <c r="W808" i="17"/>
  <c r="Y807" i="17"/>
  <c r="M807" i="17"/>
  <c r="BF806" i="17"/>
  <c r="BC806" i="17"/>
  <c r="BD806" i="17"/>
  <c r="AX806" i="17"/>
  <c r="AW806" i="17"/>
  <c r="AV806" i="17"/>
  <c r="T806" i="17"/>
  <c r="AT806" i="17"/>
  <c r="N806" i="17"/>
  <c r="U806" i="17"/>
  <c r="W806" i="17"/>
  <c r="BF805" i="17"/>
  <c r="BC805" i="17"/>
  <c r="BD805" i="17"/>
  <c r="AX805" i="17"/>
  <c r="AW805" i="17"/>
  <c r="AV805" i="17"/>
  <c r="T805" i="17"/>
  <c r="AT805" i="17"/>
  <c r="AU805" i="17"/>
  <c r="U805" i="17"/>
  <c r="W805" i="17"/>
  <c r="BF804" i="17"/>
  <c r="BC804" i="17"/>
  <c r="BD804" i="17"/>
  <c r="AX804" i="17"/>
  <c r="AW804" i="17"/>
  <c r="AV804" i="17"/>
  <c r="T804" i="17"/>
  <c r="AT804" i="17"/>
  <c r="AU804" i="17"/>
  <c r="U804" i="17"/>
  <c r="W804" i="17"/>
  <c r="BF803" i="17"/>
  <c r="BC803" i="17"/>
  <c r="BD803" i="17"/>
  <c r="AX803" i="17"/>
  <c r="AW803" i="17"/>
  <c r="AV803" i="17"/>
  <c r="T803" i="17"/>
  <c r="AT803" i="17"/>
  <c r="BF802" i="17"/>
  <c r="BC802" i="17"/>
  <c r="BD802" i="17"/>
  <c r="AX802" i="17"/>
  <c r="AW802" i="17"/>
  <c r="AV802" i="17"/>
  <c r="T802" i="17"/>
  <c r="AT802" i="17"/>
  <c r="N802" i="17"/>
  <c r="U802" i="17"/>
  <c r="W802" i="17"/>
  <c r="BF801" i="17"/>
  <c r="BC801" i="17"/>
  <c r="BD801" i="17"/>
  <c r="AX801" i="17"/>
  <c r="AW801" i="17"/>
  <c r="AV801" i="17"/>
  <c r="T801" i="17"/>
  <c r="AT801" i="17"/>
  <c r="AU801" i="17"/>
  <c r="U801" i="17"/>
  <c r="W801" i="17"/>
  <c r="BF800" i="17"/>
  <c r="BC800" i="17"/>
  <c r="BD800" i="17"/>
  <c r="AX800" i="17"/>
  <c r="AW800" i="17"/>
  <c r="AV800" i="17"/>
  <c r="T800" i="17"/>
  <c r="AT800" i="17"/>
  <c r="AU800" i="17"/>
  <c r="Q800" i="17"/>
  <c r="U800" i="17"/>
  <c r="W800" i="17"/>
  <c r="Y799" i="17"/>
  <c r="T799" i="17"/>
  <c r="M799" i="17"/>
  <c r="BF798" i="17"/>
  <c r="BC798" i="17"/>
  <c r="BD798" i="17"/>
  <c r="AX798" i="17"/>
  <c r="AW798" i="17"/>
  <c r="AV798" i="17"/>
  <c r="T798" i="17"/>
  <c r="AT798" i="17"/>
  <c r="AU798" i="17"/>
  <c r="U798" i="17"/>
  <c r="W798" i="17"/>
  <c r="BF797" i="17"/>
  <c r="BC797" i="17"/>
  <c r="BD797" i="17"/>
  <c r="AX797" i="17"/>
  <c r="AW797" i="17"/>
  <c r="AV797" i="17"/>
  <c r="T797" i="17"/>
  <c r="AT797" i="17"/>
  <c r="AU797" i="17"/>
  <c r="Q797" i="17"/>
  <c r="U797" i="17"/>
  <c r="W797" i="17"/>
  <c r="BF796" i="17"/>
  <c r="BC796" i="17"/>
  <c r="BD796" i="17"/>
  <c r="AX796" i="17"/>
  <c r="AW796" i="17"/>
  <c r="AV796" i="17"/>
  <c r="T796" i="17"/>
  <c r="AT796" i="17"/>
  <c r="AU796" i="17"/>
  <c r="U796" i="17"/>
  <c r="W796" i="17"/>
  <c r="BF795" i="17"/>
  <c r="BC795" i="17"/>
  <c r="BD795" i="17"/>
  <c r="AX795" i="17"/>
  <c r="AW795" i="17"/>
  <c r="AV795" i="17"/>
  <c r="T795" i="17"/>
  <c r="AT795" i="17"/>
  <c r="N795" i="17"/>
  <c r="U795" i="17"/>
  <c r="W795" i="17"/>
  <c r="BF794" i="17"/>
  <c r="BC794" i="17"/>
  <c r="BD794" i="17"/>
  <c r="AX794" i="17"/>
  <c r="AW794" i="17"/>
  <c r="AV794" i="17"/>
  <c r="T794" i="17"/>
  <c r="AT794" i="17"/>
  <c r="AU794" i="17"/>
  <c r="U794" i="17"/>
  <c r="W794" i="17"/>
  <c r="BF793" i="17"/>
  <c r="BC793" i="17"/>
  <c r="BD793" i="17"/>
  <c r="AX793" i="17"/>
  <c r="AW793" i="17"/>
  <c r="AV793" i="17"/>
  <c r="T793" i="17"/>
  <c r="U793" i="17"/>
  <c r="W793" i="17"/>
  <c r="AT793" i="17"/>
  <c r="BF792" i="17"/>
  <c r="BC792" i="17"/>
  <c r="BD792" i="17"/>
  <c r="AX792" i="17"/>
  <c r="AW792" i="17"/>
  <c r="AV792" i="17"/>
  <c r="T792" i="17"/>
  <c r="AT792" i="17"/>
  <c r="U792" i="17"/>
  <c r="W792" i="17"/>
  <c r="Y791" i="17"/>
  <c r="M791" i="17"/>
  <c r="BF790" i="17"/>
  <c r="BC790" i="17"/>
  <c r="BD790" i="17"/>
  <c r="AX790" i="17"/>
  <c r="AW790" i="17"/>
  <c r="AV790" i="17"/>
  <c r="T790" i="17"/>
  <c r="U790" i="17"/>
  <c r="W790" i="17"/>
  <c r="BF789" i="17"/>
  <c r="BC789" i="17"/>
  <c r="BD789" i="17"/>
  <c r="AX789" i="17"/>
  <c r="AW789" i="17"/>
  <c r="AV789" i="17"/>
  <c r="T789" i="17"/>
  <c r="AT789" i="17"/>
  <c r="AU789" i="17"/>
  <c r="U789" i="17"/>
  <c r="W789" i="17"/>
  <c r="BF788" i="17"/>
  <c r="BC788" i="17"/>
  <c r="BD788" i="17"/>
  <c r="AX788" i="17"/>
  <c r="AW788" i="17"/>
  <c r="AV788" i="17"/>
  <c r="T788" i="17"/>
  <c r="AT788" i="17"/>
  <c r="AU788" i="17"/>
  <c r="Q788" i="17"/>
  <c r="U788" i="17"/>
  <c r="W788" i="17"/>
  <c r="BF787" i="17"/>
  <c r="BC787" i="17"/>
  <c r="BD787" i="17"/>
  <c r="AX787" i="17"/>
  <c r="AW787" i="17"/>
  <c r="AV787" i="17"/>
  <c r="T787" i="17"/>
  <c r="U787" i="17"/>
  <c r="W787" i="17"/>
  <c r="AT787" i="17"/>
  <c r="N787" i="17"/>
  <c r="BF786" i="17"/>
  <c r="BC786" i="17"/>
  <c r="BD786" i="17"/>
  <c r="AX786" i="17"/>
  <c r="AW786" i="17"/>
  <c r="AV786" i="17"/>
  <c r="T786" i="17"/>
  <c r="AT786" i="17"/>
  <c r="N786" i="17"/>
  <c r="U786" i="17"/>
  <c r="W786" i="17"/>
  <c r="BF785" i="17"/>
  <c r="BC785" i="17"/>
  <c r="BD785" i="17"/>
  <c r="AX785" i="17"/>
  <c r="AW785" i="17"/>
  <c r="AV785" i="17"/>
  <c r="T785" i="17"/>
  <c r="AT785" i="17"/>
  <c r="AU785" i="17"/>
  <c r="U785" i="17"/>
  <c r="W785" i="17"/>
  <c r="BF784" i="17"/>
  <c r="BC784" i="17"/>
  <c r="BD784" i="17"/>
  <c r="AX784" i="17"/>
  <c r="AW784" i="17"/>
  <c r="AV784" i="17"/>
  <c r="T784" i="17"/>
  <c r="AT784" i="17"/>
  <c r="AU784" i="17"/>
  <c r="U784" i="17"/>
  <c r="W784" i="17"/>
  <c r="Y783" i="17"/>
  <c r="M783" i="17"/>
  <c r="BF782" i="17"/>
  <c r="BC782" i="17"/>
  <c r="BD782" i="17"/>
  <c r="AX782" i="17"/>
  <c r="AW782" i="17"/>
  <c r="AV782" i="17"/>
  <c r="T782" i="17"/>
  <c r="AT782" i="17"/>
  <c r="AU782" i="17"/>
  <c r="U782" i="17"/>
  <c r="W782" i="17"/>
  <c r="BF781" i="17"/>
  <c r="BC781" i="17"/>
  <c r="BD781" i="17"/>
  <c r="AX781" i="17"/>
  <c r="AW781" i="17"/>
  <c r="AV781" i="17"/>
  <c r="T781" i="17"/>
  <c r="AT781" i="17"/>
  <c r="BF780" i="17"/>
  <c r="BC780" i="17"/>
  <c r="BD780" i="17"/>
  <c r="AX780" i="17"/>
  <c r="AW780" i="17"/>
  <c r="AV780" i="17"/>
  <c r="T780" i="17"/>
  <c r="AT780" i="17"/>
  <c r="N780" i="17"/>
  <c r="U780" i="17"/>
  <c r="W780" i="17"/>
  <c r="BF779" i="17"/>
  <c r="BC779" i="17"/>
  <c r="BD779" i="17"/>
  <c r="AX779" i="17"/>
  <c r="AW779" i="17"/>
  <c r="AV779" i="17"/>
  <c r="T779" i="17"/>
  <c r="AT779" i="17"/>
  <c r="AU779" i="17"/>
  <c r="U779" i="17"/>
  <c r="W779" i="17"/>
  <c r="BF778" i="17"/>
  <c r="BC778" i="17"/>
  <c r="BD778" i="17"/>
  <c r="AX778" i="17"/>
  <c r="AW778" i="17"/>
  <c r="AV778" i="17"/>
  <c r="T778" i="17"/>
  <c r="AT778" i="17"/>
  <c r="AU778" i="17"/>
  <c r="U778" i="17"/>
  <c r="W778" i="17"/>
  <c r="BF777" i="17"/>
  <c r="BC777" i="17"/>
  <c r="BD777" i="17"/>
  <c r="AX777" i="17"/>
  <c r="AW777" i="17"/>
  <c r="AV777" i="17"/>
  <c r="T777" i="17"/>
  <c r="AT777" i="17"/>
  <c r="BF776" i="17"/>
  <c r="BC776" i="17"/>
  <c r="BD776" i="17"/>
  <c r="AX776" i="17"/>
  <c r="AW776" i="17"/>
  <c r="AV776" i="17"/>
  <c r="T776" i="17"/>
  <c r="AT776" i="17"/>
  <c r="N776" i="17"/>
  <c r="U776" i="17"/>
  <c r="W776" i="17"/>
  <c r="Y775" i="17"/>
  <c r="M775" i="17"/>
  <c r="BF774" i="17"/>
  <c r="BC774" i="17"/>
  <c r="BD774" i="17"/>
  <c r="AX774" i="17"/>
  <c r="AW774" i="17"/>
  <c r="AV774" i="17"/>
  <c r="T774" i="17"/>
  <c r="AT774" i="17"/>
  <c r="U774" i="17"/>
  <c r="W774" i="17"/>
  <c r="BF773" i="17"/>
  <c r="BC773" i="17"/>
  <c r="BD773" i="17"/>
  <c r="AX773" i="17"/>
  <c r="AW773" i="17"/>
  <c r="AV773" i="17"/>
  <c r="T773" i="17"/>
  <c r="AT773" i="17"/>
  <c r="AU773" i="17"/>
  <c r="U773" i="17"/>
  <c r="W773" i="17"/>
  <c r="BF772" i="17"/>
  <c r="BC772" i="17"/>
  <c r="BD772" i="17"/>
  <c r="AX772" i="17"/>
  <c r="AW772" i="17"/>
  <c r="AV772" i="17"/>
  <c r="T772" i="17"/>
  <c r="AT772" i="17"/>
  <c r="AU772" i="17"/>
  <c r="Q772" i="17"/>
  <c r="U772" i="17"/>
  <c r="W772" i="17"/>
  <c r="BF771" i="17"/>
  <c r="BC771" i="17"/>
  <c r="BD771" i="17"/>
  <c r="AX771" i="17"/>
  <c r="AW771" i="17"/>
  <c r="AV771" i="17"/>
  <c r="T771" i="17"/>
  <c r="AT771" i="17"/>
  <c r="N771" i="17"/>
  <c r="BF770" i="17"/>
  <c r="BC770" i="17"/>
  <c r="BD770" i="17"/>
  <c r="AX770" i="17"/>
  <c r="AW770" i="17"/>
  <c r="AV770" i="17"/>
  <c r="T770" i="17"/>
  <c r="AT770" i="17"/>
  <c r="N770" i="17"/>
  <c r="U770" i="17"/>
  <c r="W770" i="17"/>
  <c r="BF769" i="17"/>
  <c r="BC769" i="17"/>
  <c r="BD769" i="17"/>
  <c r="AX769" i="17"/>
  <c r="AW769" i="17"/>
  <c r="AV769" i="17"/>
  <c r="T769" i="17"/>
  <c r="U769" i="17"/>
  <c r="W769" i="17"/>
  <c r="BF768" i="17"/>
  <c r="BC768" i="17"/>
  <c r="BD768" i="17"/>
  <c r="AX768" i="17"/>
  <c r="AW768" i="17"/>
  <c r="AV768" i="17"/>
  <c r="T768" i="17"/>
  <c r="AT768" i="17"/>
  <c r="AU768" i="17"/>
  <c r="U768" i="17"/>
  <c r="W768" i="17"/>
  <c r="Y767" i="17"/>
  <c r="M767" i="17"/>
  <c r="BF766" i="17"/>
  <c r="BC766" i="17"/>
  <c r="BD766" i="17"/>
  <c r="AX766" i="17"/>
  <c r="AW766" i="17"/>
  <c r="AV766" i="17"/>
  <c r="T766" i="17"/>
  <c r="AT766" i="17"/>
  <c r="AU766" i="17"/>
  <c r="U766" i="17"/>
  <c r="W766" i="17"/>
  <c r="BF765" i="17"/>
  <c r="BC765" i="17"/>
  <c r="BD765" i="17"/>
  <c r="AX765" i="17"/>
  <c r="AW765" i="17"/>
  <c r="AV765" i="17"/>
  <c r="T765" i="17"/>
  <c r="AT765" i="17"/>
  <c r="AU765" i="17"/>
  <c r="U765" i="17"/>
  <c r="W765" i="17"/>
  <c r="BF764" i="17"/>
  <c r="BC764" i="17"/>
  <c r="BD764" i="17"/>
  <c r="AX764" i="17"/>
  <c r="AW764" i="17"/>
  <c r="AV764" i="17"/>
  <c r="T764" i="17"/>
  <c r="AT764" i="17"/>
  <c r="AU764" i="17"/>
  <c r="U764" i="17"/>
  <c r="W764" i="17"/>
  <c r="BF763" i="17"/>
  <c r="BC763" i="17"/>
  <c r="BD763" i="17"/>
  <c r="AX763" i="17"/>
  <c r="AW763" i="17"/>
  <c r="AV763" i="17"/>
  <c r="T763" i="17"/>
  <c r="U763" i="17"/>
  <c r="W763" i="17"/>
  <c r="BF762" i="17"/>
  <c r="BC762" i="17"/>
  <c r="BD762" i="17"/>
  <c r="AX762" i="17"/>
  <c r="AW762" i="17"/>
  <c r="AV762" i="17"/>
  <c r="T762" i="17"/>
  <c r="AT762" i="17"/>
  <c r="U762" i="17"/>
  <c r="W762" i="17"/>
  <c r="BF761" i="17"/>
  <c r="BC761" i="17"/>
  <c r="BD761" i="17"/>
  <c r="AX761" i="17"/>
  <c r="AW761" i="17"/>
  <c r="AV761" i="17"/>
  <c r="T761" i="17"/>
  <c r="AT761" i="17"/>
  <c r="AU761" i="17"/>
  <c r="U761" i="17"/>
  <c r="W761" i="17"/>
  <c r="BF760" i="17"/>
  <c r="BC760" i="17"/>
  <c r="BD760" i="17"/>
  <c r="AX760" i="17"/>
  <c r="AW760" i="17"/>
  <c r="AV760" i="17"/>
  <c r="T760" i="17"/>
  <c r="AT760" i="17"/>
  <c r="AU760" i="17"/>
  <c r="Q760" i="17"/>
  <c r="U760" i="17"/>
  <c r="W760" i="17"/>
  <c r="Y759" i="17"/>
  <c r="M759" i="17"/>
  <c r="BF758" i="17"/>
  <c r="BC758" i="17"/>
  <c r="BD758" i="17"/>
  <c r="AX758" i="17"/>
  <c r="AW758" i="17"/>
  <c r="AV758" i="17"/>
  <c r="T758" i="17"/>
  <c r="AT758" i="17"/>
  <c r="AU758" i="17"/>
  <c r="Q758" i="17"/>
  <c r="U758" i="17"/>
  <c r="W758" i="17"/>
  <c r="BF757" i="17"/>
  <c r="BC757" i="17"/>
  <c r="BD757" i="17"/>
  <c r="AX757" i="17"/>
  <c r="AW757" i="17"/>
  <c r="AV757" i="17"/>
  <c r="T757" i="17"/>
  <c r="U757" i="17"/>
  <c r="W757" i="17"/>
  <c r="AT757" i="17"/>
  <c r="N757" i="17"/>
  <c r="BF756" i="17"/>
  <c r="BC756" i="17"/>
  <c r="BD756" i="17"/>
  <c r="AX756" i="17"/>
  <c r="AW756" i="17"/>
  <c r="AV756" i="17"/>
  <c r="T756" i="17"/>
  <c r="U756" i="17"/>
  <c r="W756" i="17"/>
  <c r="BF755" i="17"/>
  <c r="BC755" i="17"/>
  <c r="BD755" i="17"/>
  <c r="AX755" i="17"/>
  <c r="AW755" i="17"/>
  <c r="AV755" i="17"/>
  <c r="T755" i="17"/>
  <c r="AT755" i="17"/>
  <c r="AU755" i="17"/>
  <c r="U755" i="17"/>
  <c r="W755" i="17"/>
  <c r="BF754" i="17"/>
  <c r="BC754" i="17"/>
  <c r="BD754" i="17"/>
  <c r="AX754" i="17"/>
  <c r="AW754" i="17"/>
  <c r="AV754" i="17"/>
  <c r="T754" i="17"/>
  <c r="AT754" i="17"/>
  <c r="AU754" i="17"/>
  <c r="U754" i="17"/>
  <c r="W754" i="17"/>
  <c r="N754" i="17"/>
  <c r="BF753" i="17"/>
  <c r="BC753" i="17"/>
  <c r="BD753" i="17"/>
  <c r="AX753" i="17"/>
  <c r="AW753" i="17"/>
  <c r="AV753" i="17"/>
  <c r="T753" i="17"/>
  <c r="AT753" i="17"/>
  <c r="N753" i="17"/>
  <c r="AU753" i="17"/>
  <c r="Q753" i="17"/>
  <c r="U753" i="17"/>
  <c r="W753" i="17"/>
  <c r="BF752" i="17"/>
  <c r="BC752" i="17"/>
  <c r="BD752" i="17"/>
  <c r="AX752" i="17"/>
  <c r="AW752" i="17"/>
  <c r="AV752" i="17"/>
  <c r="T752" i="17"/>
  <c r="AT752" i="17"/>
  <c r="N752" i="17"/>
  <c r="U752" i="17"/>
  <c r="W752" i="17"/>
  <c r="Y751" i="17"/>
  <c r="M751" i="17"/>
  <c r="BF750" i="17"/>
  <c r="BC750" i="17"/>
  <c r="BD750" i="17"/>
  <c r="AX750" i="17"/>
  <c r="AW750" i="17"/>
  <c r="AV750" i="17"/>
  <c r="T750" i="17"/>
  <c r="AT750" i="17"/>
  <c r="N750" i="17"/>
  <c r="U750" i="17"/>
  <c r="W750" i="17"/>
  <c r="BF749" i="17"/>
  <c r="BC749" i="17"/>
  <c r="BD749" i="17"/>
  <c r="AX749" i="17"/>
  <c r="AW749" i="17"/>
  <c r="AV749" i="17"/>
  <c r="T749" i="17"/>
  <c r="AT749" i="17"/>
  <c r="AU749" i="17"/>
  <c r="U749" i="17"/>
  <c r="W749" i="17"/>
  <c r="BF748" i="17"/>
  <c r="BC748" i="17"/>
  <c r="BD748" i="17"/>
  <c r="AX748" i="17"/>
  <c r="AW748" i="17"/>
  <c r="AV748" i="17"/>
  <c r="T748" i="17"/>
  <c r="U748" i="17"/>
  <c r="W748" i="17"/>
  <c r="AT748" i="17"/>
  <c r="BF747" i="17"/>
  <c r="BC747" i="17"/>
  <c r="BD747" i="17"/>
  <c r="AX747" i="17"/>
  <c r="AW747" i="17"/>
  <c r="AV747" i="17"/>
  <c r="T747" i="17"/>
  <c r="AT747" i="17"/>
  <c r="BF746" i="17"/>
  <c r="BC746" i="17"/>
  <c r="BD746" i="17"/>
  <c r="AX746" i="17"/>
  <c r="AW746" i="17"/>
  <c r="AV746" i="17"/>
  <c r="T746" i="17"/>
  <c r="AT746" i="17"/>
  <c r="N746" i="17"/>
  <c r="U746" i="17"/>
  <c r="W746" i="17"/>
  <c r="BF745" i="17"/>
  <c r="BC745" i="17"/>
  <c r="BD745" i="17"/>
  <c r="AX745" i="17"/>
  <c r="AW745" i="17"/>
  <c r="AV745" i="17"/>
  <c r="T745" i="17"/>
  <c r="AT745" i="17"/>
  <c r="AU745" i="17"/>
  <c r="U745" i="17"/>
  <c r="W745" i="17"/>
  <c r="BF744" i="17"/>
  <c r="BC744" i="17"/>
  <c r="BD744" i="17"/>
  <c r="AX744" i="17"/>
  <c r="AW744" i="17"/>
  <c r="AV744" i="17"/>
  <c r="T744" i="17"/>
  <c r="U744" i="17"/>
  <c r="W744" i="17"/>
  <c r="AT744" i="17"/>
  <c r="Y743" i="17"/>
  <c r="M743" i="17"/>
  <c r="BF742" i="17"/>
  <c r="BC742" i="17"/>
  <c r="BD742" i="17"/>
  <c r="AX742" i="17"/>
  <c r="AW742" i="17"/>
  <c r="AV742" i="17"/>
  <c r="T742" i="17"/>
  <c r="U742" i="17"/>
  <c r="W742" i="17"/>
  <c r="AT742" i="17"/>
  <c r="BF741" i="17"/>
  <c r="BC741" i="17"/>
  <c r="BD741" i="17"/>
  <c r="AX741" i="17"/>
  <c r="AW741" i="17"/>
  <c r="AV741" i="17"/>
  <c r="T741" i="17"/>
  <c r="AT741" i="17"/>
  <c r="BF740" i="17"/>
  <c r="BC740" i="17"/>
  <c r="BD740" i="17"/>
  <c r="AX740" i="17"/>
  <c r="AW740" i="17"/>
  <c r="AV740" i="17"/>
  <c r="T740" i="17"/>
  <c r="AT740" i="17"/>
  <c r="N740" i="17"/>
  <c r="U740" i="17"/>
  <c r="W740" i="17"/>
  <c r="BF739" i="17"/>
  <c r="BC739" i="17"/>
  <c r="BD739" i="17"/>
  <c r="AX739" i="17"/>
  <c r="AW739" i="17"/>
  <c r="AV739" i="17"/>
  <c r="T739" i="17"/>
  <c r="AT739" i="17"/>
  <c r="AU739" i="17"/>
  <c r="U739" i="17"/>
  <c r="W739" i="17"/>
  <c r="BF738" i="17"/>
  <c r="BC738" i="17"/>
  <c r="BD738" i="17"/>
  <c r="AX738" i="17"/>
  <c r="AW738" i="17"/>
  <c r="AV738" i="17"/>
  <c r="T738" i="17"/>
  <c r="U738" i="17"/>
  <c r="W738" i="17"/>
  <c r="AT738" i="17"/>
  <c r="BF737" i="17"/>
  <c r="BC737" i="17"/>
  <c r="BD737" i="17"/>
  <c r="AX737" i="17"/>
  <c r="AW737" i="17"/>
  <c r="AV737" i="17"/>
  <c r="T737" i="17"/>
  <c r="AT737" i="17"/>
  <c r="BF736" i="17"/>
  <c r="BC736" i="17"/>
  <c r="BD736" i="17"/>
  <c r="AX736" i="17"/>
  <c r="AW736" i="17"/>
  <c r="AV736" i="17"/>
  <c r="T736" i="17"/>
  <c r="AT736" i="17"/>
  <c r="U736" i="17"/>
  <c r="W736" i="17"/>
  <c r="Y735" i="17"/>
  <c r="M735" i="17"/>
  <c r="BF734" i="17"/>
  <c r="BC734" i="17"/>
  <c r="BD734" i="17"/>
  <c r="AX734" i="17"/>
  <c r="AW734" i="17"/>
  <c r="AV734" i="17"/>
  <c r="T734" i="17"/>
  <c r="AT734" i="17"/>
  <c r="U734" i="17"/>
  <c r="W734" i="17"/>
  <c r="BF733" i="17"/>
  <c r="BC733" i="17"/>
  <c r="BD733" i="17"/>
  <c r="AX733" i="17"/>
  <c r="AW733" i="17"/>
  <c r="AV733" i="17"/>
  <c r="T733" i="17"/>
  <c r="AT733" i="17"/>
  <c r="AU733" i="17"/>
  <c r="U733" i="17"/>
  <c r="W733" i="17"/>
  <c r="BF732" i="17"/>
  <c r="BC732" i="17"/>
  <c r="BD732" i="17"/>
  <c r="AX732" i="17"/>
  <c r="AW732" i="17"/>
  <c r="AV732" i="17"/>
  <c r="T732" i="17"/>
  <c r="U732" i="17"/>
  <c r="W732" i="17"/>
  <c r="AT732" i="17"/>
  <c r="BF731" i="17"/>
  <c r="BC731" i="17"/>
  <c r="BD731" i="17"/>
  <c r="AX731" i="17"/>
  <c r="AW731" i="17"/>
  <c r="AV731" i="17"/>
  <c r="T731" i="17"/>
  <c r="BF730" i="17"/>
  <c r="BC730" i="17"/>
  <c r="BD730" i="17"/>
  <c r="AX730" i="17"/>
  <c r="AW730" i="17"/>
  <c r="AV730" i="17"/>
  <c r="T730" i="17"/>
  <c r="AT730" i="17"/>
  <c r="AU730" i="17"/>
  <c r="U730" i="17"/>
  <c r="W730" i="17"/>
  <c r="BF729" i="17"/>
  <c r="BC729" i="17"/>
  <c r="BD729" i="17"/>
  <c r="AX729" i="17"/>
  <c r="AW729" i="17"/>
  <c r="AV729" i="17"/>
  <c r="T729" i="17"/>
  <c r="AT729" i="17"/>
  <c r="AU729" i="17"/>
  <c r="Q729" i="17"/>
  <c r="U729" i="17"/>
  <c r="W729" i="17"/>
  <c r="BF728" i="17"/>
  <c r="BC728" i="17"/>
  <c r="BD728" i="17"/>
  <c r="AX728" i="17"/>
  <c r="AW728" i="17"/>
  <c r="AV728" i="17"/>
  <c r="T728" i="17"/>
  <c r="AT728" i="17"/>
  <c r="N728" i="17"/>
  <c r="Y727" i="17"/>
  <c r="M727" i="17"/>
  <c r="BF726" i="17"/>
  <c r="BC726" i="17"/>
  <c r="BD726" i="17"/>
  <c r="AX726" i="17"/>
  <c r="AW726" i="17"/>
  <c r="AV726" i="17"/>
  <c r="T726" i="17"/>
  <c r="AT726" i="17"/>
  <c r="BF725" i="17"/>
  <c r="BC725" i="17"/>
  <c r="BD725" i="17"/>
  <c r="AX725" i="17"/>
  <c r="AW725" i="17"/>
  <c r="AV725" i="17"/>
  <c r="T725" i="17"/>
  <c r="AT725" i="17"/>
  <c r="AU725" i="17"/>
  <c r="U725" i="17"/>
  <c r="W725" i="17"/>
  <c r="BF724" i="17"/>
  <c r="BC724" i="17"/>
  <c r="BD724" i="17"/>
  <c r="AX724" i="17"/>
  <c r="AW724" i="17"/>
  <c r="AV724" i="17"/>
  <c r="T724" i="17"/>
  <c r="AT724" i="17"/>
  <c r="BF723" i="17"/>
  <c r="BC723" i="17"/>
  <c r="BD723" i="17"/>
  <c r="AX723" i="17"/>
  <c r="AW723" i="17"/>
  <c r="AV723" i="17"/>
  <c r="T723" i="17"/>
  <c r="AT723" i="17"/>
  <c r="N723" i="17"/>
  <c r="U723" i="17"/>
  <c r="W723" i="17"/>
  <c r="BF722" i="17"/>
  <c r="BC722" i="17"/>
  <c r="BD722" i="17"/>
  <c r="AX722" i="17"/>
  <c r="AW722" i="17"/>
  <c r="AV722" i="17"/>
  <c r="T722" i="17"/>
  <c r="U722" i="17"/>
  <c r="W722" i="17"/>
  <c r="BF721" i="17"/>
  <c r="BC721" i="17"/>
  <c r="BD721" i="17"/>
  <c r="AX721" i="17"/>
  <c r="AW721" i="17"/>
  <c r="AV721" i="17"/>
  <c r="T721" i="17"/>
  <c r="AT721" i="17"/>
  <c r="AU721" i="17"/>
  <c r="U721" i="17"/>
  <c r="W721" i="17"/>
  <c r="BF720" i="17"/>
  <c r="BC720" i="17"/>
  <c r="BD720" i="17"/>
  <c r="AX720" i="17"/>
  <c r="AW720" i="17"/>
  <c r="AV720" i="17"/>
  <c r="T720" i="17"/>
  <c r="AT720" i="17"/>
  <c r="Y719" i="17"/>
  <c r="M719" i="17"/>
  <c r="BF718" i="17"/>
  <c r="BC718" i="17"/>
  <c r="BD718" i="17"/>
  <c r="AX718" i="17"/>
  <c r="AW718" i="17"/>
  <c r="AV718" i="17"/>
  <c r="T718" i="17"/>
  <c r="AT718" i="17"/>
  <c r="BF717" i="17"/>
  <c r="BC717" i="17"/>
  <c r="BD717" i="17"/>
  <c r="AX717" i="17"/>
  <c r="AW717" i="17"/>
  <c r="AV717" i="17"/>
  <c r="T717" i="17"/>
  <c r="AT717" i="17"/>
  <c r="N717" i="17"/>
  <c r="U717" i="17"/>
  <c r="W717" i="17"/>
  <c r="BF716" i="17"/>
  <c r="BC716" i="17"/>
  <c r="BD716" i="17"/>
  <c r="AX716" i="17"/>
  <c r="AW716" i="17"/>
  <c r="AV716" i="17"/>
  <c r="T716" i="17"/>
  <c r="U716" i="17"/>
  <c r="W716" i="17"/>
  <c r="BF715" i="17"/>
  <c r="BC715" i="17"/>
  <c r="BD715" i="17"/>
  <c r="AX715" i="17"/>
  <c r="AW715" i="17"/>
  <c r="AV715" i="17"/>
  <c r="T715" i="17"/>
  <c r="AT715" i="17"/>
  <c r="AU715" i="17"/>
  <c r="U715" i="17"/>
  <c r="W715" i="17"/>
  <c r="BF714" i="17"/>
  <c r="BC714" i="17"/>
  <c r="BD714" i="17"/>
  <c r="AX714" i="17"/>
  <c r="AW714" i="17"/>
  <c r="AV714" i="17"/>
  <c r="T714" i="17"/>
  <c r="AT714" i="17"/>
  <c r="BF713" i="17"/>
  <c r="BC713" i="17"/>
  <c r="BD713" i="17"/>
  <c r="AX713" i="17"/>
  <c r="AW713" i="17"/>
  <c r="AV713" i="17"/>
  <c r="T713" i="17"/>
  <c r="AT713" i="17"/>
  <c r="U713" i="17"/>
  <c r="W713" i="17"/>
  <c r="BF712" i="17"/>
  <c r="BC712" i="17"/>
  <c r="BD712" i="17"/>
  <c r="AX712" i="17"/>
  <c r="AW712" i="17"/>
  <c r="AV712" i="17"/>
  <c r="T712" i="17"/>
  <c r="U712" i="17"/>
  <c r="W712" i="17"/>
  <c r="Y711" i="17"/>
  <c r="M711" i="17"/>
  <c r="BF710" i="17"/>
  <c r="BC710" i="17"/>
  <c r="BD710" i="17"/>
  <c r="AX710" i="17"/>
  <c r="AW710" i="17"/>
  <c r="AV710" i="17"/>
  <c r="T710" i="17"/>
  <c r="BF709" i="17"/>
  <c r="BC709" i="17"/>
  <c r="BD709" i="17"/>
  <c r="AX709" i="17"/>
  <c r="AW709" i="17"/>
  <c r="AV709" i="17"/>
  <c r="T709" i="17"/>
  <c r="AT709" i="17"/>
  <c r="U709" i="17"/>
  <c r="W709" i="17"/>
  <c r="BF708" i="17"/>
  <c r="BC708" i="17"/>
  <c r="BD708" i="17"/>
  <c r="AX708" i="17"/>
  <c r="AW708" i="17"/>
  <c r="AV708" i="17"/>
  <c r="T708" i="17"/>
  <c r="BF707" i="17"/>
  <c r="BC707" i="17"/>
  <c r="BD707" i="17"/>
  <c r="AX707" i="17"/>
  <c r="AW707" i="17"/>
  <c r="AV707" i="17"/>
  <c r="T707" i="17"/>
  <c r="AT707" i="17"/>
  <c r="U707" i="17"/>
  <c r="W707" i="17"/>
  <c r="BF706" i="17"/>
  <c r="BC706" i="17"/>
  <c r="BD706" i="17"/>
  <c r="AX706" i="17"/>
  <c r="AW706" i="17"/>
  <c r="AV706" i="17"/>
  <c r="T706" i="17"/>
  <c r="BF705" i="17"/>
  <c r="BC705" i="17"/>
  <c r="BD705" i="17"/>
  <c r="AX705" i="17"/>
  <c r="AW705" i="17"/>
  <c r="AV705" i="17"/>
  <c r="T705" i="17"/>
  <c r="AT705" i="17"/>
  <c r="U705" i="17"/>
  <c r="W705" i="17"/>
  <c r="BF704" i="17"/>
  <c r="BC704" i="17"/>
  <c r="BD704" i="17"/>
  <c r="AX704" i="17"/>
  <c r="AW704" i="17"/>
  <c r="AV704" i="17"/>
  <c r="T704" i="17"/>
  <c r="U704" i="17"/>
  <c r="W704" i="17"/>
  <c r="Y703" i="17"/>
  <c r="M703" i="17"/>
  <c r="BF702" i="17"/>
  <c r="BC702" i="17"/>
  <c r="BD702" i="17"/>
  <c r="AX702" i="17"/>
  <c r="AW702" i="17"/>
  <c r="AV702" i="17"/>
  <c r="T702" i="17"/>
  <c r="AT702" i="17"/>
  <c r="AU702" i="17"/>
  <c r="U702" i="17"/>
  <c r="W702" i="17"/>
  <c r="BF701" i="17"/>
  <c r="BC701" i="17"/>
  <c r="BD701" i="17"/>
  <c r="AX701" i="17"/>
  <c r="AW701" i="17"/>
  <c r="AV701" i="17"/>
  <c r="T701" i="17"/>
  <c r="AT701" i="17"/>
  <c r="AU701" i="17"/>
  <c r="Q701" i="17"/>
  <c r="U701" i="17"/>
  <c r="W701" i="17"/>
  <c r="BF700" i="17"/>
  <c r="BC700" i="17"/>
  <c r="BD700" i="17"/>
  <c r="AX700" i="17"/>
  <c r="AW700" i="17"/>
  <c r="AV700" i="17"/>
  <c r="T700" i="17"/>
  <c r="AT700" i="17"/>
  <c r="AU700" i="17"/>
  <c r="BF699" i="17"/>
  <c r="BC699" i="17"/>
  <c r="BD699" i="17"/>
  <c r="AX699" i="17"/>
  <c r="AW699" i="17"/>
  <c r="AV699" i="17"/>
  <c r="T699" i="17"/>
  <c r="AT699" i="17"/>
  <c r="N699" i="17"/>
  <c r="U699" i="17"/>
  <c r="W699" i="17"/>
  <c r="BF698" i="17"/>
  <c r="BC698" i="17"/>
  <c r="BD698" i="17"/>
  <c r="AX698" i="17"/>
  <c r="AW698" i="17"/>
  <c r="AV698" i="17"/>
  <c r="T698" i="17"/>
  <c r="AT698" i="17"/>
  <c r="N698" i="17"/>
  <c r="U698" i="17"/>
  <c r="W698" i="17"/>
  <c r="BF697" i="17"/>
  <c r="BC697" i="17"/>
  <c r="BD697" i="17"/>
  <c r="AX697" i="17"/>
  <c r="AW697" i="17"/>
  <c r="AV697" i="17"/>
  <c r="T697" i="17"/>
  <c r="U697" i="17"/>
  <c r="W697" i="17"/>
  <c r="BF696" i="17"/>
  <c r="BC696" i="17"/>
  <c r="BD696" i="17"/>
  <c r="AX696" i="17"/>
  <c r="AW696" i="17"/>
  <c r="AV696" i="17"/>
  <c r="T696" i="17"/>
  <c r="AT696" i="17"/>
  <c r="AU696" i="17"/>
  <c r="U696" i="17"/>
  <c r="W696" i="17"/>
  <c r="Y695" i="17"/>
  <c r="M695" i="17"/>
  <c r="BF694" i="17"/>
  <c r="BC694" i="17"/>
  <c r="BD694" i="17"/>
  <c r="AX694" i="17"/>
  <c r="AW694" i="17"/>
  <c r="AV694" i="17"/>
  <c r="T694" i="17"/>
  <c r="AT694" i="17"/>
  <c r="AU694" i="17"/>
  <c r="U694" i="17"/>
  <c r="W694" i="17"/>
  <c r="BF693" i="17"/>
  <c r="BC693" i="17"/>
  <c r="BD693" i="17"/>
  <c r="AX693" i="17"/>
  <c r="AW693" i="17"/>
  <c r="AV693" i="17"/>
  <c r="T693" i="17"/>
  <c r="AT693" i="17"/>
  <c r="BF692" i="17"/>
  <c r="BC692" i="17"/>
  <c r="BD692" i="17"/>
  <c r="AX692" i="17"/>
  <c r="AW692" i="17"/>
  <c r="AV692" i="17"/>
  <c r="T692" i="17"/>
  <c r="AT692" i="17"/>
  <c r="U692" i="17"/>
  <c r="W692" i="17"/>
  <c r="BF691" i="17"/>
  <c r="BC691" i="17"/>
  <c r="BD691" i="17"/>
  <c r="AX691" i="17"/>
  <c r="AW691" i="17"/>
  <c r="AV691" i="17"/>
  <c r="T691" i="17"/>
  <c r="U691" i="17"/>
  <c r="W691" i="17"/>
  <c r="BF690" i="17"/>
  <c r="BC690" i="17"/>
  <c r="BD690" i="17"/>
  <c r="AX690" i="17"/>
  <c r="AW690" i="17"/>
  <c r="AV690" i="17"/>
  <c r="T690" i="17"/>
  <c r="AT690" i="17"/>
  <c r="AU690" i="17"/>
  <c r="Q690" i="17"/>
  <c r="U690" i="17"/>
  <c r="W690" i="17"/>
  <c r="BF689" i="17"/>
  <c r="BC689" i="17"/>
  <c r="BD689" i="17"/>
  <c r="AX689" i="17"/>
  <c r="AW689" i="17"/>
  <c r="AV689" i="17"/>
  <c r="T689" i="17"/>
  <c r="BF688" i="17"/>
  <c r="BC688" i="17"/>
  <c r="BD688" i="17"/>
  <c r="AX688" i="17"/>
  <c r="AW688" i="17"/>
  <c r="AV688" i="17"/>
  <c r="T688" i="17"/>
  <c r="AT688" i="17"/>
  <c r="U688" i="17"/>
  <c r="W688" i="17"/>
  <c r="Y687" i="17"/>
  <c r="M687" i="17"/>
  <c r="BF686" i="17"/>
  <c r="BC686" i="17"/>
  <c r="BD686" i="17"/>
  <c r="AX686" i="17"/>
  <c r="AW686" i="17"/>
  <c r="AV686" i="17"/>
  <c r="T686" i="17"/>
  <c r="AT686" i="17"/>
  <c r="U686" i="17"/>
  <c r="W686" i="17"/>
  <c r="BF685" i="17"/>
  <c r="BC685" i="17"/>
  <c r="BD685" i="17"/>
  <c r="AX685" i="17"/>
  <c r="AW685" i="17"/>
  <c r="AV685" i="17"/>
  <c r="T685" i="17"/>
  <c r="U685" i="17"/>
  <c r="W685" i="17"/>
  <c r="BF684" i="17"/>
  <c r="BC684" i="17"/>
  <c r="BD684" i="17"/>
  <c r="AX684" i="17"/>
  <c r="AW684" i="17"/>
  <c r="AV684" i="17"/>
  <c r="T684" i="17"/>
  <c r="AT684" i="17"/>
  <c r="AU684" i="17"/>
  <c r="Q684" i="17"/>
  <c r="U684" i="17"/>
  <c r="W684" i="17"/>
  <c r="BF683" i="17"/>
  <c r="BC683" i="17"/>
  <c r="BD683" i="17"/>
  <c r="AX683" i="17"/>
  <c r="AW683" i="17"/>
  <c r="AV683" i="17"/>
  <c r="T683" i="17"/>
  <c r="BF682" i="17"/>
  <c r="BC682" i="17"/>
  <c r="BD682" i="17"/>
  <c r="AX682" i="17"/>
  <c r="AW682" i="17"/>
  <c r="AV682" i="17"/>
  <c r="T682" i="17"/>
  <c r="AT682" i="17"/>
  <c r="U682" i="17"/>
  <c r="W682" i="17"/>
  <c r="BF681" i="17"/>
  <c r="BC681" i="17"/>
  <c r="BD681" i="17"/>
  <c r="AX681" i="17"/>
  <c r="AW681" i="17"/>
  <c r="AV681" i="17"/>
  <c r="T681" i="17"/>
  <c r="U681" i="17"/>
  <c r="W681" i="17"/>
  <c r="BF680" i="17"/>
  <c r="BC680" i="17"/>
  <c r="BD680" i="17"/>
  <c r="AX680" i="17"/>
  <c r="AW680" i="17"/>
  <c r="AV680" i="17"/>
  <c r="T680" i="17"/>
  <c r="AT680" i="17"/>
  <c r="U680" i="17"/>
  <c r="W680" i="17"/>
  <c r="Y679" i="17"/>
  <c r="M679" i="17"/>
  <c r="BF678" i="17"/>
  <c r="BC678" i="17"/>
  <c r="BD678" i="17"/>
  <c r="AX678" i="17"/>
  <c r="AW678" i="17"/>
  <c r="AV678" i="17"/>
  <c r="T678" i="17"/>
  <c r="AT678" i="17"/>
  <c r="U678" i="17"/>
  <c r="W678" i="17"/>
  <c r="BF677" i="17"/>
  <c r="BC677" i="17"/>
  <c r="BD677" i="17"/>
  <c r="AX677" i="17"/>
  <c r="AW677" i="17"/>
  <c r="AV677" i="17"/>
  <c r="T677" i="17"/>
  <c r="BF676" i="17"/>
  <c r="BC676" i="17"/>
  <c r="BD676" i="17"/>
  <c r="AX676" i="17"/>
  <c r="AW676" i="17"/>
  <c r="AV676" i="17"/>
  <c r="T676" i="17"/>
  <c r="AT676" i="17"/>
  <c r="AU676" i="17"/>
  <c r="Q676" i="17"/>
  <c r="U676" i="17"/>
  <c r="W676" i="17"/>
  <c r="BF675" i="17"/>
  <c r="BC675" i="17"/>
  <c r="BD675" i="17"/>
  <c r="AX675" i="17"/>
  <c r="AW675" i="17"/>
  <c r="AV675" i="17"/>
  <c r="T675" i="17"/>
  <c r="AT675" i="17"/>
  <c r="AU675" i="17"/>
  <c r="BF674" i="17"/>
  <c r="BC674" i="17"/>
  <c r="BD674" i="17"/>
  <c r="AX674" i="17"/>
  <c r="AW674" i="17"/>
  <c r="AV674" i="17"/>
  <c r="T674" i="17"/>
  <c r="AT674" i="17"/>
  <c r="AU674" i="17"/>
  <c r="U674" i="17"/>
  <c r="W674" i="17"/>
  <c r="BF673" i="17"/>
  <c r="BC673" i="17"/>
  <c r="BD673" i="17"/>
  <c r="AX673" i="17"/>
  <c r="AW673" i="17"/>
  <c r="AV673" i="17"/>
  <c r="T673" i="17"/>
  <c r="AT673" i="17"/>
  <c r="AU673" i="17"/>
  <c r="U673" i="17"/>
  <c r="W673" i="17"/>
  <c r="BF672" i="17"/>
  <c r="BC672" i="17"/>
  <c r="BD672" i="17"/>
  <c r="AX672" i="17"/>
  <c r="AW672" i="17"/>
  <c r="AV672" i="17"/>
  <c r="T672" i="17"/>
  <c r="AT672" i="17"/>
  <c r="Y671" i="17"/>
  <c r="M671" i="17"/>
  <c r="BF670" i="17"/>
  <c r="BC670" i="17"/>
  <c r="BD670" i="17"/>
  <c r="AX670" i="17"/>
  <c r="AW670" i="17"/>
  <c r="AV670" i="17"/>
  <c r="T670" i="17"/>
  <c r="AT670" i="17"/>
  <c r="BF669" i="17"/>
  <c r="BC669" i="17"/>
  <c r="BD669" i="17"/>
  <c r="AX669" i="17"/>
  <c r="AW669" i="17"/>
  <c r="AV669" i="17"/>
  <c r="T669" i="17"/>
  <c r="AT669" i="17"/>
  <c r="N669" i="17"/>
  <c r="U669" i="17"/>
  <c r="W669" i="17"/>
  <c r="BF668" i="17"/>
  <c r="BC668" i="17"/>
  <c r="BD668" i="17"/>
  <c r="AX668" i="17"/>
  <c r="AW668" i="17"/>
  <c r="AV668" i="17"/>
  <c r="T668" i="17"/>
  <c r="U668" i="17"/>
  <c r="W668" i="17"/>
  <c r="AT668" i="17"/>
  <c r="BF667" i="17"/>
  <c r="BC667" i="17"/>
  <c r="BD667" i="17"/>
  <c r="AX667" i="17"/>
  <c r="AW667" i="17"/>
  <c r="AV667" i="17"/>
  <c r="T667" i="17"/>
  <c r="AT667" i="17"/>
  <c r="AU667" i="17"/>
  <c r="U667" i="17"/>
  <c r="W667" i="17"/>
  <c r="BF666" i="17"/>
  <c r="BC666" i="17"/>
  <c r="BD666" i="17"/>
  <c r="AX666" i="17"/>
  <c r="AW666" i="17"/>
  <c r="AV666" i="17"/>
  <c r="T666" i="17"/>
  <c r="AT666" i="17"/>
  <c r="BF665" i="17"/>
  <c r="BC665" i="17"/>
  <c r="BD665" i="17"/>
  <c r="AX665" i="17"/>
  <c r="AW665" i="17"/>
  <c r="AV665" i="17"/>
  <c r="T665" i="17"/>
  <c r="AT665" i="17"/>
  <c r="N665" i="17"/>
  <c r="U665" i="17"/>
  <c r="W665" i="17"/>
  <c r="BF664" i="17"/>
  <c r="BC664" i="17"/>
  <c r="BD664" i="17"/>
  <c r="AX664" i="17"/>
  <c r="AW664" i="17"/>
  <c r="AV664" i="17"/>
  <c r="T664" i="17"/>
  <c r="U664" i="17"/>
  <c r="W664" i="17"/>
  <c r="AT664" i="17"/>
  <c r="Y663" i="17"/>
  <c r="M663" i="17"/>
  <c r="BF662" i="17"/>
  <c r="BC662" i="17"/>
  <c r="BD662" i="17"/>
  <c r="AX662" i="17"/>
  <c r="AW662" i="17"/>
  <c r="AV662" i="17"/>
  <c r="T662" i="17"/>
  <c r="U662" i="17"/>
  <c r="W662" i="17"/>
  <c r="BF661" i="17"/>
  <c r="BC661" i="17"/>
  <c r="BD661" i="17"/>
  <c r="AX661" i="17"/>
  <c r="AW661" i="17"/>
  <c r="AV661" i="17"/>
  <c r="T661" i="17"/>
  <c r="AT661" i="17"/>
  <c r="AU661" i="17"/>
  <c r="U661" i="17"/>
  <c r="W661" i="17"/>
  <c r="BF660" i="17"/>
  <c r="BC660" i="17"/>
  <c r="BD660" i="17"/>
  <c r="AX660" i="17"/>
  <c r="AW660" i="17"/>
  <c r="AV660" i="17"/>
  <c r="T660" i="17"/>
  <c r="AT660" i="17"/>
  <c r="BF659" i="17"/>
  <c r="BC659" i="17"/>
  <c r="BD659" i="17"/>
  <c r="AX659" i="17"/>
  <c r="AW659" i="17"/>
  <c r="AV659" i="17"/>
  <c r="T659" i="17"/>
  <c r="AT659" i="17"/>
  <c r="N659" i="17"/>
  <c r="U659" i="17"/>
  <c r="W659" i="17"/>
  <c r="BF658" i="17"/>
  <c r="BC658" i="17"/>
  <c r="BD658" i="17"/>
  <c r="AX658" i="17"/>
  <c r="AW658" i="17"/>
  <c r="AV658" i="17"/>
  <c r="T658" i="17"/>
  <c r="U658" i="17"/>
  <c r="W658" i="17"/>
  <c r="BF657" i="17"/>
  <c r="BC657" i="17"/>
  <c r="BD657" i="17"/>
  <c r="AX657" i="17"/>
  <c r="AW657" i="17"/>
  <c r="AV657" i="17"/>
  <c r="T657" i="17"/>
  <c r="AT657" i="17"/>
  <c r="AU657" i="17"/>
  <c r="U657" i="17"/>
  <c r="W657" i="17"/>
  <c r="BF656" i="17"/>
  <c r="BC656" i="17"/>
  <c r="BD656" i="17"/>
  <c r="AX656" i="17"/>
  <c r="AW656" i="17"/>
  <c r="AV656" i="17"/>
  <c r="T656" i="17"/>
  <c r="AT656" i="17"/>
  <c r="Y655" i="17"/>
  <c r="M655" i="17"/>
  <c r="BF654" i="17"/>
  <c r="BC654" i="17"/>
  <c r="BD654" i="17"/>
  <c r="AX654" i="17"/>
  <c r="AW654" i="17"/>
  <c r="AV654" i="17"/>
  <c r="T654" i="17"/>
  <c r="AT654" i="17"/>
  <c r="BF653" i="17"/>
  <c r="BC653" i="17"/>
  <c r="BD653" i="17"/>
  <c r="AX653" i="17"/>
  <c r="AW653" i="17"/>
  <c r="AV653" i="17"/>
  <c r="T653" i="17"/>
  <c r="AT653" i="17"/>
  <c r="N653" i="17"/>
  <c r="U653" i="17"/>
  <c r="W653" i="17"/>
  <c r="BF652" i="17"/>
  <c r="BC652" i="17"/>
  <c r="BD652" i="17"/>
  <c r="AX652" i="17"/>
  <c r="AW652" i="17"/>
  <c r="AV652" i="17"/>
  <c r="T652" i="17"/>
  <c r="U652" i="17"/>
  <c r="W652" i="17"/>
  <c r="AT652" i="17"/>
  <c r="BF651" i="17"/>
  <c r="BC651" i="17"/>
  <c r="BD651" i="17"/>
  <c r="AX651" i="17"/>
  <c r="AW651" i="17"/>
  <c r="AV651" i="17"/>
  <c r="T651" i="17"/>
  <c r="AT651" i="17"/>
  <c r="AU651" i="17"/>
  <c r="U651" i="17"/>
  <c r="W651" i="17"/>
  <c r="BF650" i="17"/>
  <c r="BC650" i="17"/>
  <c r="BD650" i="17"/>
  <c r="AX650" i="17"/>
  <c r="AW650" i="17"/>
  <c r="AV650" i="17"/>
  <c r="T650" i="17"/>
  <c r="AT650" i="17"/>
  <c r="BF649" i="17"/>
  <c r="BC649" i="17"/>
  <c r="BD649" i="17"/>
  <c r="AX649" i="17"/>
  <c r="AW649" i="17"/>
  <c r="AV649" i="17"/>
  <c r="T649" i="17"/>
  <c r="AT649" i="17"/>
  <c r="N649" i="17"/>
  <c r="U649" i="17"/>
  <c r="W649" i="17"/>
  <c r="BF648" i="17"/>
  <c r="BC648" i="17"/>
  <c r="BD648" i="17"/>
  <c r="AX648" i="17"/>
  <c r="AW648" i="17"/>
  <c r="AV648" i="17"/>
  <c r="T648" i="17"/>
  <c r="U648" i="17"/>
  <c r="W648" i="17"/>
  <c r="AT648" i="17"/>
  <c r="Y647" i="17"/>
  <c r="M647" i="17"/>
  <c r="BF646" i="17"/>
  <c r="BC646" i="17"/>
  <c r="BD646" i="17"/>
  <c r="AX646" i="17"/>
  <c r="AW646" i="17"/>
  <c r="AV646" i="17"/>
  <c r="T646" i="17"/>
  <c r="U646" i="17"/>
  <c r="W646" i="17"/>
  <c r="BF645" i="17"/>
  <c r="BC645" i="17"/>
  <c r="BD645" i="17"/>
  <c r="AX645" i="17"/>
  <c r="AW645" i="17"/>
  <c r="AV645" i="17"/>
  <c r="T645" i="17"/>
  <c r="AT645" i="17"/>
  <c r="AU645" i="17"/>
  <c r="U645" i="17"/>
  <c r="W645" i="17"/>
  <c r="BF644" i="17"/>
  <c r="BC644" i="17"/>
  <c r="BD644" i="17"/>
  <c r="AX644" i="17"/>
  <c r="AW644" i="17"/>
  <c r="AV644" i="17"/>
  <c r="T644" i="17"/>
  <c r="AT644" i="17"/>
  <c r="BF643" i="17"/>
  <c r="BC643" i="17"/>
  <c r="BD643" i="17"/>
  <c r="AX643" i="17"/>
  <c r="AW643" i="17"/>
  <c r="AV643" i="17"/>
  <c r="T643" i="17"/>
  <c r="AT643" i="17"/>
  <c r="N643" i="17"/>
  <c r="U643" i="17"/>
  <c r="W643" i="17"/>
  <c r="BF642" i="17"/>
  <c r="BC642" i="17"/>
  <c r="BD642" i="17"/>
  <c r="AX642" i="17"/>
  <c r="AW642" i="17"/>
  <c r="AV642" i="17"/>
  <c r="T642" i="17"/>
  <c r="U642" i="17"/>
  <c r="W642" i="17"/>
  <c r="BF641" i="17"/>
  <c r="BC641" i="17"/>
  <c r="BD641" i="17"/>
  <c r="AX641" i="17"/>
  <c r="AW641" i="17"/>
  <c r="AV641" i="17"/>
  <c r="T641" i="17"/>
  <c r="AT641" i="17"/>
  <c r="AU641" i="17"/>
  <c r="Q641" i="17"/>
  <c r="U641" i="17"/>
  <c r="W641" i="17"/>
  <c r="BF640" i="17"/>
  <c r="BC640" i="17"/>
  <c r="BD640" i="17"/>
  <c r="AX640" i="17"/>
  <c r="AW640" i="17"/>
  <c r="AV640" i="17"/>
  <c r="T640" i="17"/>
  <c r="Y639" i="17"/>
  <c r="M639" i="17"/>
  <c r="BF638" i="17"/>
  <c r="BC638" i="17"/>
  <c r="BD638" i="17"/>
  <c r="AX638" i="17"/>
  <c r="AW638" i="17"/>
  <c r="AV638" i="17"/>
  <c r="T638" i="17"/>
  <c r="BF637" i="17"/>
  <c r="BC637" i="17"/>
  <c r="BD637" i="17"/>
  <c r="AX637" i="17"/>
  <c r="AW637" i="17"/>
  <c r="AV637" i="17"/>
  <c r="T637" i="17"/>
  <c r="AT637" i="17"/>
  <c r="U637" i="17"/>
  <c r="W637" i="17"/>
  <c r="BF636" i="17"/>
  <c r="BC636" i="17"/>
  <c r="BD636" i="17"/>
  <c r="AX636" i="17"/>
  <c r="AW636" i="17"/>
  <c r="AV636" i="17"/>
  <c r="T636" i="17"/>
  <c r="U636" i="17"/>
  <c r="W636" i="17"/>
  <c r="AT636" i="17"/>
  <c r="AU636" i="17"/>
  <c r="BF635" i="17"/>
  <c r="BC635" i="17"/>
  <c r="BD635" i="17"/>
  <c r="AX635" i="17"/>
  <c r="AW635" i="17"/>
  <c r="AV635" i="17"/>
  <c r="T635" i="17"/>
  <c r="AT635" i="17"/>
  <c r="U635" i="17"/>
  <c r="W635" i="17"/>
  <c r="BF634" i="17"/>
  <c r="BC634" i="17"/>
  <c r="BD634" i="17"/>
  <c r="AX634" i="17"/>
  <c r="AW634" i="17"/>
  <c r="AV634" i="17"/>
  <c r="T634" i="17"/>
  <c r="AT634" i="17"/>
  <c r="AU634" i="17"/>
  <c r="U634" i="17"/>
  <c r="W634" i="17"/>
  <c r="BF633" i="17"/>
  <c r="BC633" i="17"/>
  <c r="BD633" i="17"/>
  <c r="AX633" i="17"/>
  <c r="AW633" i="17"/>
  <c r="AV633" i="17"/>
  <c r="T633" i="17"/>
  <c r="AT633" i="17"/>
  <c r="AU633" i="17"/>
  <c r="Q633" i="17"/>
  <c r="U633" i="17"/>
  <c r="W633" i="17"/>
  <c r="BF632" i="17"/>
  <c r="BC632" i="17"/>
  <c r="BD632" i="17"/>
  <c r="AX632" i="17"/>
  <c r="AW632" i="17"/>
  <c r="AV632" i="17"/>
  <c r="T632" i="17"/>
  <c r="U632" i="17"/>
  <c r="W632" i="17"/>
  <c r="AT632" i="17"/>
  <c r="AU632" i="17"/>
  <c r="Y631" i="17"/>
  <c r="M631" i="17"/>
  <c r="BF630" i="17"/>
  <c r="BC630" i="17"/>
  <c r="BD630" i="17"/>
  <c r="AX630" i="17"/>
  <c r="AW630" i="17"/>
  <c r="AV630" i="17"/>
  <c r="T630" i="17"/>
  <c r="U630" i="17"/>
  <c r="W630" i="17"/>
  <c r="AT630" i="17"/>
  <c r="AU630" i="17"/>
  <c r="BF629" i="17"/>
  <c r="BC629" i="17"/>
  <c r="BD629" i="17"/>
  <c r="AX629" i="17"/>
  <c r="AW629" i="17"/>
  <c r="AV629" i="17"/>
  <c r="T629" i="17"/>
  <c r="U629" i="17"/>
  <c r="W629" i="17"/>
  <c r="AT629" i="17"/>
  <c r="BF628" i="17"/>
  <c r="BC628" i="17"/>
  <c r="BD628" i="17"/>
  <c r="AX628" i="17"/>
  <c r="AW628" i="17"/>
  <c r="AV628" i="17"/>
  <c r="T628" i="17"/>
  <c r="U628" i="17"/>
  <c r="W628" i="17"/>
  <c r="BF627" i="17"/>
  <c r="BC627" i="17"/>
  <c r="BD627" i="17"/>
  <c r="AX627" i="17"/>
  <c r="AW627" i="17"/>
  <c r="AV627" i="17"/>
  <c r="T627" i="17"/>
  <c r="AT627" i="17"/>
  <c r="BF626" i="17"/>
  <c r="BC626" i="17"/>
  <c r="BD626" i="17"/>
  <c r="AX626" i="17"/>
  <c r="AW626" i="17"/>
  <c r="AV626" i="17"/>
  <c r="T626" i="17"/>
  <c r="AT626" i="17"/>
  <c r="N626" i="17"/>
  <c r="U626" i="17"/>
  <c r="W626" i="17"/>
  <c r="BF625" i="17"/>
  <c r="BC625" i="17"/>
  <c r="BD625" i="17"/>
  <c r="AX625" i="17"/>
  <c r="AW625" i="17"/>
  <c r="AV625" i="17"/>
  <c r="T625" i="17"/>
  <c r="AT625" i="17"/>
  <c r="AU625" i="17"/>
  <c r="U625" i="17"/>
  <c r="W625" i="17"/>
  <c r="BF624" i="17"/>
  <c r="BC624" i="17"/>
  <c r="BD624" i="17"/>
  <c r="AX624" i="17"/>
  <c r="AW624" i="17"/>
  <c r="AV624" i="17"/>
  <c r="T624" i="17"/>
  <c r="U624" i="17"/>
  <c r="W624" i="17"/>
  <c r="AT624" i="17"/>
  <c r="Y623" i="17"/>
  <c r="M623" i="17"/>
  <c r="BF622" i="17"/>
  <c r="BC622" i="17"/>
  <c r="BD622" i="17"/>
  <c r="AX622" i="17"/>
  <c r="AW622" i="17"/>
  <c r="AV622" i="17"/>
  <c r="T622" i="17"/>
  <c r="U622" i="17"/>
  <c r="W622" i="17"/>
  <c r="AT622" i="17"/>
  <c r="BF621" i="17"/>
  <c r="BC621" i="17"/>
  <c r="BD621" i="17"/>
  <c r="AX621" i="17"/>
  <c r="AW621" i="17"/>
  <c r="AV621" i="17"/>
  <c r="T621" i="17"/>
  <c r="AT621" i="17"/>
  <c r="AU621" i="17"/>
  <c r="U621" i="17"/>
  <c r="W621" i="17"/>
  <c r="BF620" i="17"/>
  <c r="BC620" i="17"/>
  <c r="BD620" i="17"/>
  <c r="AX620" i="17"/>
  <c r="AW620" i="17"/>
  <c r="AV620" i="17"/>
  <c r="T620" i="17"/>
  <c r="AT620" i="17"/>
  <c r="N620" i="17"/>
  <c r="U620" i="17"/>
  <c r="W620" i="17"/>
  <c r="BF619" i="17"/>
  <c r="BC619" i="17"/>
  <c r="BD619" i="17"/>
  <c r="AX619" i="17"/>
  <c r="AW619" i="17"/>
  <c r="AV619" i="17"/>
  <c r="T619" i="17"/>
  <c r="AT619" i="17"/>
  <c r="AU619" i="17"/>
  <c r="U619" i="17"/>
  <c r="W619" i="17"/>
  <c r="BF618" i="17"/>
  <c r="BC618" i="17"/>
  <c r="BD618" i="17"/>
  <c r="AX618" i="17"/>
  <c r="AW618" i="17"/>
  <c r="AV618" i="17"/>
  <c r="T618" i="17"/>
  <c r="U618" i="17"/>
  <c r="W618" i="17"/>
  <c r="AT618" i="17"/>
  <c r="BF617" i="17"/>
  <c r="BC617" i="17"/>
  <c r="BD617" i="17"/>
  <c r="AX617" i="17"/>
  <c r="AW617" i="17"/>
  <c r="AV617" i="17"/>
  <c r="T617" i="17"/>
  <c r="AT617" i="17"/>
  <c r="AU617" i="17"/>
  <c r="U617" i="17"/>
  <c r="W617" i="17"/>
  <c r="BF616" i="17"/>
  <c r="BC616" i="17"/>
  <c r="BD616" i="17"/>
  <c r="AX616" i="17"/>
  <c r="AW616" i="17"/>
  <c r="AV616" i="17"/>
  <c r="T616" i="17"/>
  <c r="AT616" i="17"/>
  <c r="N616" i="17"/>
  <c r="U616" i="17"/>
  <c r="W616" i="17"/>
  <c r="Y615" i="17"/>
  <c r="M615" i="17"/>
  <c r="BF614" i="17"/>
  <c r="BC614" i="17"/>
  <c r="BD614" i="17"/>
  <c r="AX614" i="17"/>
  <c r="AW614" i="17"/>
  <c r="AV614" i="17"/>
  <c r="T614" i="17"/>
  <c r="AT614" i="17"/>
  <c r="N614" i="17"/>
  <c r="U614" i="17"/>
  <c r="W614" i="17"/>
  <c r="BF613" i="17"/>
  <c r="BC613" i="17"/>
  <c r="BD613" i="17"/>
  <c r="AX613" i="17"/>
  <c r="AW613" i="17"/>
  <c r="AV613" i="17"/>
  <c r="T613" i="17"/>
  <c r="AT613" i="17"/>
  <c r="AU613" i="17"/>
  <c r="U613" i="17"/>
  <c r="W613" i="17"/>
  <c r="BF612" i="17"/>
  <c r="BC612" i="17"/>
  <c r="BD612" i="17"/>
  <c r="AX612" i="17"/>
  <c r="AW612" i="17"/>
  <c r="AV612" i="17"/>
  <c r="T612" i="17"/>
  <c r="U612" i="17"/>
  <c r="W612" i="17"/>
  <c r="AT612" i="17"/>
  <c r="BF611" i="17"/>
  <c r="BC611" i="17"/>
  <c r="BD611" i="17"/>
  <c r="AX611" i="17"/>
  <c r="AW611" i="17"/>
  <c r="AV611" i="17"/>
  <c r="T611" i="17"/>
  <c r="AT611" i="17"/>
  <c r="BF610" i="17"/>
  <c r="BC610" i="17"/>
  <c r="BD610" i="17"/>
  <c r="AX610" i="17"/>
  <c r="AW610" i="17"/>
  <c r="AV610" i="17"/>
  <c r="T610" i="17"/>
  <c r="AT610" i="17"/>
  <c r="N610" i="17"/>
  <c r="U610" i="17"/>
  <c r="W610" i="17"/>
  <c r="BF609" i="17"/>
  <c r="BC609" i="17"/>
  <c r="BD609" i="17"/>
  <c r="AX609" i="17"/>
  <c r="AW609" i="17"/>
  <c r="AV609" i="17"/>
  <c r="T609" i="17"/>
  <c r="AT609" i="17"/>
  <c r="AU609" i="17"/>
  <c r="U609" i="17"/>
  <c r="W609" i="17"/>
  <c r="BF608" i="17"/>
  <c r="BC608" i="17"/>
  <c r="BD608" i="17"/>
  <c r="AX608" i="17"/>
  <c r="AW608" i="17"/>
  <c r="AV608" i="17"/>
  <c r="T608" i="17"/>
  <c r="U608" i="17"/>
  <c r="W608" i="17"/>
  <c r="AT608" i="17"/>
  <c r="Y607" i="17"/>
  <c r="M607" i="17"/>
  <c r="BF606" i="17"/>
  <c r="BC606" i="17"/>
  <c r="BD606" i="17"/>
  <c r="AX606" i="17"/>
  <c r="AW606" i="17"/>
  <c r="AV606" i="17"/>
  <c r="T606" i="17"/>
  <c r="U606" i="17"/>
  <c r="W606" i="17"/>
  <c r="AT606" i="17"/>
  <c r="BF605" i="17"/>
  <c r="BC605" i="17"/>
  <c r="BD605" i="17"/>
  <c r="AX605" i="17"/>
  <c r="AW605" i="17"/>
  <c r="AV605" i="17"/>
  <c r="T605" i="17"/>
  <c r="AT605" i="17"/>
  <c r="AU605" i="17"/>
  <c r="U605" i="17"/>
  <c r="W605" i="17"/>
  <c r="BF604" i="17"/>
  <c r="BC604" i="17"/>
  <c r="BD604" i="17"/>
  <c r="AX604" i="17"/>
  <c r="AW604" i="17"/>
  <c r="AV604" i="17"/>
  <c r="T604" i="17"/>
  <c r="AT604" i="17"/>
  <c r="N604" i="17"/>
  <c r="U604" i="17"/>
  <c r="W604" i="17"/>
  <c r="BF603" i="17"/>
  <c r="BC603" i="17"/>
  <c r="BD603" i="17"/>
  <c r="AX603" i="17"/>
  <c r="AW603" i="17"/>
  <c r="AV603" i="17"/>
  <c r="T603" i="17"/>
  <c r="AT603" i="17"/>
  <c r="AU603" i="17"/>
  <c r="U603" i="17"/>
  <c r="W603" i="17"/>
  <c r="BF602" i="17"/>
  <c r="BC602" i="17"/>
  <c r="BD602" i="17"/>
  <c r="AX602" i="17"/>
  <c r="AW602" i="17"/>
  <c r="AV602" i="17"/>
  <c r="T602" i="17"/>
  <c r="U602" i="17"/>
  <c r="W602" i="17"/>
  <c r="AT602" i="17"/>
  <c r="BF601" i="17"/>
  <c r="BC601" i="17"/>
  <c r="BD601" i="17"/>
  <c r="AX601" i="17"/>
  <c r="AW601" i="17"/>
  <c r="AV601" i="17"/>
  <c r="T601" i="17"/>
  <c r="AT601" i="17"/>
  <c r="AU601" i="17"/>
  <c r="U601" i="17"/>
  <c r="W601" i="17"/>
  <c r="BF600" i="17"/>
  <c r="BC600" i="17"/>
  <c r="BD600" i="17"/>
  <c r="AX600" i="17"/>
  <c r="AW600" i="17"/>
  <c r="AV600" i="17"/>
  <c r="T600" i="17"/>
  <c r="AT600" i="17"/>
  <c r="N600" i="17"/>
  <c r="U600" i="17"/>
  <c r="W600" i="17"/>
  <c r="Y599" i="17"/>
  <c r="M599" i="17"/>
  <c r="BF598" i="17"/>
  <c r="BC598" i="17"/>
  <c r="BD598" i="17"/>
  <c r="AX598" i="17"/>
  <c r="AW598" i="17"/>
  <c r="AV598" i="17"/>
  <c r="T598" i="17"/>
  <c r="AT598" i="17"/>
  <c r="N598" i="17"/>
  <c r="U598" i="17"/>
  <c r="W598" i="17"/>
  <c r="BF597" i="17"/>
  <c r="BC597" i="17"/>
  <c r="BD597" i="17"/>
  <c r="AX597" i="17"/>
  <c r="AW597" i="17"/>
  <c r="AV597" i="17"/>
  <c r="T597" i="17"/>
  <c r="AT597" i="17"/>
  <c r="AU597" i="17"/>
  <c r="U597" i="17"/>
  <c r="W597" i="17"/>
  <c r="BF596" i="17"/>
  <c r="BC596" i="17"/>
  <c r="BD596" i="17"/>
  <c r="AX596" i="17"/>
  <c r="AW596" i="17"/>
  <c r="AV596" i="17"/>
  <c r="T596" i="17"/>
  <c r="U596" i="17"/>
  <c r="W596" i="17"/>
  <c r="AT596" i="17"/>
  <c r="BF595" i="17"/>
  <c r="BC595" i="17"/>
  <c r="BD595" i="17"/>
  <c r="AX595" i="17"/>
  <c r="AW595" i="17"/>
  <c r="AV595" i="17"/>
  <c r="T595" i="17"/>
  <c r="AT595" i="17"/>
  <c r="BF594" i="17"/>
  <c r="BC594" i="17"/>
  <c r="BD594" i="17"/>
  <c r="AX594" i="17"/>
  <c r="AW594" i="17"/>
  <c r="AV594" i="17"/>
  <c r="T594" i="17"/>
  <c r="AT594" i="17"/>
  <c r="N594" i="17"/>
  <c r="U594" i="17"/>
  <c r="W594" i="17"/>
  <c r="BF593" i="17"/>
  <c r="BC593" i="17"/>
  <c r="BD593" i="17"/>
  <c r="AX593" i="17"/>
  <c r="AW593" i="17"/>
  <c r="AV593" i="17"/>
  <c r="T593" i="17"/>
  <c r="AT593" i="17"/>
  <c r="AU593" i="17"/>
  <c r="U593" i="17"/>
  <c r="W593" i="17"/>
  <c r="BF592" i="17"/>
  <c r="BC592" i="17"/>
  <c r="BD592" i="17"/>
  <c r="AX592" i="17"/>
  <c r="AW592" i="17"/>
  <c r="AV592" i="17"/>
  <c r="T592" i="17"/>
  <c r="U592" i="17"/>
  <c r="W592" i="17"/>
  <c r="AT592" i="17"/>
  <c r="Y591" i="17"/>
  <c r="M591" i="17"/>
  <c r="BF590" i="17"/>
  <c r="BC590" i="17"/>
  <c r="BD590" i="17"/>
  <c r="AX590" i="17"/>
  <c r="AW590" i="17"/>
  <c r="AV590" i="17"/>
  <c r="T590" i="17"/>
  <c r="U590" i="17"/>
  <c r="W590" i="17"/>
  <c r="AT590" i="17"/>
  <c r="BF589" i="17"/>
  <c r="BC589" i="17"/>
  <c r="BD589" i="17"/>
  <c r="AX589" i="17"/>
  <c r="AW589" i="17"/>
  <c r="AV589" i="17"/>
  <c r="T589" i="17"/>
  <c r="AT589" i="17"/>
  <c r="AU589" i="17"/>
  <c r="U589" i="17"/>
  <c r="W589" i="17"/>
  <c r="BF588" i="17"/>
  <c r="BC588" i="17"/>
  <c r="BD588" i="17"/>
  <c r="AX588" i="17"/>
  <c r="AW588" i="17"/>
  <c r="AV588" i="17"/>
  <c r="T588" i="17"/>
  <c r="AT588" i="17"/>
  <c r="N588" i="17"/>
  <c r="U588" i="17"/>
  <c r="W588" i="17"/>
  <c r="BF587" i="17"/>
  <c r="BC587" i="17"/>
  <c r="BD587" i="17"/>
  <c r="AX587" i="17"/>
  <c r="AW587" i="17"/>
  <c r="AV587" i="17"/>
  <c r="T587" i="17"/>
  <c r="AT587" i="17"/>
  <c r="AU587" i="17"/>
  <c r="U587" i="17"/>
  <c r="W587" i="17"/>
  <c r="BF586" i="17"/>
  <c r="BC586" i="17"/>
  <c r="BD586" i="17"/>
  <c r="AX586" i="17"/>
  <c r="AW586" i="17"/>
  <c r="AV586" i="17"/>
  <c r="T586" i="17"/>
  <c r="U586" i="17"/>
  <c r="W586" i="17"/>
  <c r="AT586" i="17"/>
  <c r="BF585" i="17"/>
  <c r="BC585" i="17"/>
  <c r="BD585" i="17"/>
  <c r="AX585" i="17"/>
  <c r="AW585" i="17"/>
  <c r="AV585" i="17"/>
  <c r="T585" i="17"/>
  <c r="AT585" i="17"/>
  <c r="AU585" i="17"/>
  <c r="U585" i="17"/>
  <c r="W585" i="17"/>
  <c r="BF584" i="17"/>
  <c r="BC584" i="17"/>
  <c r="BD584" i="17"/>
  <c r="AX584" i="17"/>
  <c r="AW584" i="17"/>
  <c r="AV584" i="17"/>
  <c r="T584" i="17"/>
  <c r="AT584" i="17"/>
  <c r="N584" i="17"/>
  <c r="U584" i="17"/>
  <c r="W584" i="17"/>
  <c r="Y583" i="17"/>
  <c r="M583" i="17"/>
  <c r="BF582" i="17"/>
  <c r="BC582" i="17"/>
  <c r="BD582" i="17"/>
  <c r="AX582" i="17"/>
  <c r="AW582" i="17"/>
  <c r="AV582" i="17"/>
  <c r="T582" i="17"/>
  <c r="AT582" i="17"/>
  <c r="U582" i="17"/>
  <c r="W582" i="17"/>
  <c r="BF581" i="17"/>
  <c r="BC581" i="17"/>
  <c r="BD581" i="17"/>
  <c r="AX581" i="17"/>
  <c r="AW581" i="17"/>
  <c r="AV581" i="17"/>
  <c r="T581" i="17"/>
  <c r="AT581" i="17"/>
  <c r="AU581" i="17"/>
  <c r="U581" i="17"/>
  <c r="W581" i="17"/>
  <c r="BF580" i="17"/>
  <c r="BC580" i="17"/>
  <c r="BD580" i="17"/>
  <c r="AX580" i="17"/>
  <c r="AW580" i="17"/>
  <c r="AV580" i="17"/>
  <c r="T580" i="17"/>
  <c r="U580" i="17"/>
  <c r="W580" i="17"/>
  <c r="AT580" i="17"/>
  <c r="BF579" i="17"/>
  <c r="BC579" i="17"/>
  <c r="BD579" i="17"/>
  <c r="AX579" i="17"/>
  <c r="AW579" i="17"/>
  <c r="AV579" i="17"/>
  <c r="T579" i="17"/>
  <c r="BF578" i="17"/>
  <c r="BC578" i="17"/>
  <c r="BD578" i="17"/>
  <c r="AX578" i="17"/>
  <c r="AW578" i="17"/>
  <c r="AV578" i="17"/>
  <c r="T578" i="17"/>
  <c r="AT578" i="17"/>
  <c r="U578" i="17"/>
  <c r="W578" i="17"/>
  <c r="BF577" i="17"/>
  <c r="BC577" i="17"/>
  <c r="BD577" i="17"/>
  <c r="AX577" i="17"/>
  <c r="AW577" i="17"/>
  <c r="AV577" i="17"/>
  <c r="T577" i="17"/>
  <c r="AT577" i="17"/>
  <c r="AU577" i="17"/>
  <c r="U577" i="17"/>
  <c r="W577" i="17"/>
  <c r="BF576" i="17"/>
  <c r="BC576" i="17"/>
  <c r="BD576" i="17"/>
  <c r="AX576" i="17"/>
  <c r="AW576" i="17"/>
  <c r="AV576" i="17"/>
  <c r="T576" i="17"/>
  <c r="U576" i="17"/>
  <c r="W576" i="17"/>
  <c r="AT576" i="17"/>
  <c r="AU576" i="17"/>
  <c r="Q576" i="17"/>
  <c r="Y575" i="17"/>
  <c r="M575" i="17"/>
  <c r="BF574" i="17"/>
  <c r="BC574" i="17"/>
  <c r="BD574" i="17"/>
  <c r="AX574" i="17"/>
  <c r="AW574" i="17"/>
  <c r="AV574" i="17"/>
  <c r="T574" i="17"/>
  <c r="AT574" i="17"/>
  <c r="AU574" i="17"/>
  <c r="BF573" i="17"/>
  <c r="BC573" i="17"/>
  <c r="BD573" i="17"/>
  <c r="AX573" i="17"/>
  <c r="AW573" i="17"/>
  <c r="AV573" i="17"/>
  <c r="T573" i="17"/>
  <c r="AT573" i="17"/>
  <c r="AU573" i="17"/>
  <c r="U573" i="17"/>
  <c r="W573" i="17"/>
  <c r="BF572" i="17"/>
  <c r="BC572" i="17"/>
  <c r="BD572" i="17"/>
  <c r="AX572" i="17"/>
  <c r="AW572" i="17"/>
  <c r="AV572" i="17"/>
  <c r="T572" i="17"/>
  <c r="AT572" i="17"/>
  <c r="BF571" i="17"/>
  <c r="BC571" i="17"/>
  <c r="BD571" i="17"/>
  <c r="AX571" i="17"/>
  <c r="AW571" i="17"/>
  <c r="AV571" i="17"/>
  <c r="T571" i="17"/>
  <c r="AT571" i="17"/>
  <c r="N571" i="17"/>
  <c r="U571" i="17"/>
  <c r="W571" i="17"/>
  <c r="BF570" i="17"/>
  <c r="BC570" i="17"/>
  <c r="BD570" i="17"/>
  <c r="AX570" i="17"/>
  <c r="AW570" i="17"/>
  <c r="AV570" i="17"/>
  <c r="T570" i="17"/>
  <c r="U570" i="17"/>
  <c r="W570" i="17"/>
  <c r="BF569" i="17"/>
  <c r="BC569" i="17"/>
  <c r="BD569" i="17"/>
  <c r="AX569" i="17"/>
  <c r="AW569" i="17"/>
  <c r="AV569" i="17"/>
  <c r="T569" i="17"/>
  <c r="AT569" i="17"/>
  <c r="AU569" i="17"/>
  <c r="U569" i="17"/>
  <c r="W569" i="17"/>
  <c r="BF568" i="17"/>
  <c r="BC568" i="17"/>
  <c r="BD568" i="17"/>
  <c r="AX568" i="17"/>
  <c r="AW568" i="17"/>
  <c r="AV568" i="17"/>
  <c r="T568" i="17"/>
  <c r="AT568" i="17"/>
  <c r="Y567" i="17"/>
  <c r="M567" i="17"/>
  <c r="BF566" i="17"/>
  <c r="BC566" i="17"/>
  <c r="BD566" i="17"/>
  <c r="AX566" i="17"/>
  <c r="AW566" i="17"/>
  <c r="AV566" i="17"/>
  <c r="T566" i="17"/>
  <c r="AT566" i="17"/>
  <c r="BF565" i="17"/>
  <c r="BC565" i="17"/>
  <c r="BD565" i="17"/>
  <c r="AX565" i="17"/>
  <c r="AW565" i="17"/>
  <c r="AV565" i="17"/>
  <c r="T565" i="17"/>
  <c r="AT565" i="17"/>
  <c r="N565" i="17"/>
  <c r="U565" i="17"/>
  <c r="W565" i="17"/>
  <c r="BF564" i="17"/>
  <c r="BC564" i="17"/>
  <c r="BD564" i="17"/>
  <c r="AX564" i="17"/>
  <c r="AW564" i="17"/>
  <c r="AV564" i="17"/>
  <c r="T564" i="17"/>
  <c r="U564" i="17"/>
  <c r="W564" i="17"/>
  <c r="AT564" i="17"/>
  <c r="BF563" i="17"/>
  <c r="BC563" i="17"/>
  <c r="BD563" i="17"/>
  <c r="AX563" i="17"/>
  <c r="AW563" i="17"/>
  <c r="AV563" i="17"/>
  <c r="T563" i="17"/>
  <c r="AT563" i="17"/>
  <c r="AU563" i="17"/>
  <c r="U563" i="17"/>
  <c r="W563" i="17"/>
  <c r="BF562" i="17"/>
  <c r="BC562" i="17"/>
  <c r="BD562" i="17"/>
  <c r="AX562" i="17"/>
  <c r="AW562" i="17"/>
  <c r="AV562" i="17"/>
  <c r="T562" i="17"/>
  <c r="AT562" i="17"/>
  <c r="BF561" i="17"/>
  <c r="BC561" i="17"/>
  <c r="BD561" i="17"/>
  <c r="AX561" i="17"/>
  <c r="AW561" i="17"/>
  <c r="AV561" i="17"/>
  <c r="T561" i="17"/>
  <c r="AT561" i="17"/>
  <c r="N561" i="17"/>
  <c r="U561" i="17"/>
  <c r="W561" i="17"/>
  <c r="Y560" i="17"/>
  <c r="M560" i="17"/>
  <c r="BF559" i="17"/>
  <c r="BC559" i="17"/>
  <c r="BD559" i="17"/>
  <c r="AX559" i="17"/>
  <c r="AW559" i="17"/>
  <c r="AV559" i="17"/>
  <c r="T559" i="17"/>
  <c r="AT559" i="17"/>
  <c r="N559" i="17"/>
  <c r="U559" i="17"/>
  <c r="W559" i="17"/>
  <c r="BF558" i="17"/>
  <c r="BC558" i="17"/>
  <c r="BD558" i="17"/>
  <c r="AX558" i="17"/>
  <c r="AW558" i="17"/>
  <c r="AV558" i="17"/>
  <c r="T558" i="17"/>
  <c r="U558" i="17"/>
  <c r="W558" i="17"/>
  <c r="AT558" i="17"/>
  <c r="BF557" i="17"/>
  <c r="BC557" i="17"/>
  <c r="BD557" i="17"/>
  <c r="AX557" i="17"/>
  <c r="AW557" i="17"/>
  <c r="AV557" i="17"/>
  <c r="T557" i="17"/>
  <c r="AT557" i="17"/>
  <c r="AU557" i="17"/>
  <c r="U557" i="17"/>
  <c r="W557" i="17"/>
  <c r="BF556" i="17"/>
  <c r="BC556" i="17"/>
  <c r="BD556" i="17"/>
  <c r="AX556" i="17"/>
  <c r="AW556" i="17"/>
  <c r="AV556" i="17"/>
  <c r="T556" i="17"/>
  <c r="AT556" i="17"/>
  <c r="BF555" i="17"/>
  <c r="BC555" i="17"/>
  <c r="BD555" i="17"/>
  <c r="AX555" i="17"/>
  <c r="AW555" i="17"/>
  <c r="AV555" i="17"/>
  <c r="T555" i="17"/>
  <c r="AT555" i="17"/>
  <c r="N555" i="17"/>
  <c r="U555" i="17"/>
  <c r="W555" i="17"/>
  <c r="BF554" i="17"/>
  <c r="BC554" i="17"/>
  <c r="BD554" i="17"/>
  <c r="AX554" i="17"/>
  <c r="AW554" i="17"/>
  <c r="AV554" i="17"/>
  <c r="T554" i="17"/>
  <c r="U554" i="17"/>
  <c r="W554" i="17"/>
  <c r="AT554" i="17"/>
  <c r="Y553" i="17"/>
  <c r="M553" i="17"/>
  <c r="BF552" i="17"/>
  <c r="BC552" i="17"/>
  <c r="BD552" i="17"/>
  <c r="AX552" i="17"/>
  <c r="AW552" i="17"/>
  <c r="AV552" i="17"/>
  <c r="T552" i="17"/>
  <c r="U552" i="17"/>
  <c r="W552" i="17"/>
  <c r="BF551" i="17"/>
  <c r="BC551" i="17"/>
  <c r="BD551" i="17"/>
  <c r="AX551" i="17"/>
  <c r="AW551" i="17"/>
  <c r="AV551" i="17"/>
  <c r="T551" i="17"/>
  <c r="AT551" i="17"/>
  <c r="AU551" i="17"/>
  <c r="U551" i="17"/>
  <c r="W551" i="17"/>
  <c r="BF550" i="17"/>
  <c r="BC550" i="17"/>
  <c r="BD550" i="17"/>
  <c r="AX550" i="17"/>
  <c r="AW550" i="17"/>
  <c r="AV550" i="17"/>
  <c r="T550" i="17"/>
  <c r="AT550" i="17"/>
  <c r="BF549" i="17"/>
  <c r="BC549" i="17"/>
  <c r="BD549" i="17"/>
  <c r="AX549" i="17"/>
  <c r="AW549" i="17"/>
  <c r="AV549" i="17"/>
  <c r="T549" i="17"/>
  <c r="AT549" i="17"/>
  <c r="N549" i="17"/>
  <c r="U549" i="17"/>
  <c r="W549" i="17"/>
  <c r="BF548" i="17"/>
  <c r="BC548" i="17"/>
  <c r="BD548" i="17"/>
  <c r="AX548" i="17"/>
  <c r="AW548" i="17"/>
  <c r="AV548" i="17"/>
  <c r="T548" i="17"/>
  <c r="U548" i="17"/>
  <c r="W548" i="17"/>
  <c r="BF547" i="17"/>
  <c r="BC547" i="17"/>
  <c r="BD547" i="17"/>
  <c r="AX547" i="17"/>
  <c r="AW547" i="17"/>
  <c r="AV547" i="17"/>
  <c r="T547" i="17"/>
  <c r="AT547" i="17"/>
  <c r="AU547" i="17"/>
  <c r="U547" i="17"/>
  <c r="W547" i="17"/>
  <c r="Y546" i="17"/>
  <c r="M546" i="17"/>
  <c r="BF545" i="17"/>
  <c r="BC545" i="17"/>
  <c r="BD545" i="17"/>
  <c r="AX545" i="17"/>
  <c r="AW545" i="17"/>
  <c r="AV545" i="17"/>
  <c r="T545" i="17"/>
  <c r="AT545" i="17"/>
  <c r="AU545" i="17"/>
  <c r="U545" i="17"/>
  <c r="W545" i="17"/>
  <c r="BF544" i="17"/>
  <c r="BC544" i="17"/>
  <c r="BD544" i="17"/>
  <c r="AX544" i="17"/>
  <c r="AW544" i="17"/>
  <c r="AV544" i="17"/>
  <c r="T544" i="17"/>
  <c r="AT544" i="17"/>
  <c r="BF543" i="17"/>
  <c r="BC543" i="17"/>
  <c r="BD543" i="17"/>
  <c r="AX543" i="17"/>
  <c r="AW543" i="17"/>
  <c r="AV543" i="17"/>
  <c r="T543" i="17"/>
  <c r="AT543" i="17"/>
  <c r="N543" i="17"/>
  <c r="U543" i="17"/>
  <c r="W543" i="17"/>
  <c r="BF542" i="17"/>
  <c r="BC542" i="17"/>
  <c r="BD542" i="17"/>
  <c r="AX542" i="17"/>
  <c r="AW542" i="17"/>
  <c r="AV542" i="17"/>
  <c r="T542" i="17"/>
  <c r="U542" i="17"/>
  <c r="W542" i="17"/>
  <c r="BF541" i="17"/>
  <c r="BC541" i="17"/>
  <c r="BD541" i="17"/>
  <c r="AX541" i="17"/>
  <c r="AW541" i="17"/>
  <c r="AV541" i="17"/>
  <c r="T541" i="17"/>
  <c r="AT541" i="17"/>
  <c r="AU541" i="17"/>
  <c r="U541" i="17"/>
  <c r="W541" i="17"/>
  <c r="BF540" i="17"/>
  <c r="BC540" i="17"/>
  <c r="BD540" i="17"/>
  <c r="AX540" i="17"/>
  <c r="AW540" i="17"/>
  <c r="AV540" i="17"/>
  <c r="T540" i="17"/>
  <c r="AT540" i="17"/>
  <c r="Y539" i="17"/>
  <c r="M539" i="17"/>
  <c r="BF538" i="17"/>
  <c r="BC538" i="17"/>
  <c r="BD538" i="17"/>
  <c r="AX538" i="17"/>
  <c r="AW538" i="17"/>
  <c r="AV538" i="17"/>
  <c r="T538" i="17"/>
  <c r="AT538" i="17"/>
  <c r="BF537" i="17"/>
  <c r="BC537" i="17"/>
  <c r="BD537" i="17"/>
  <c r="AX537" i="17"/>
  <c r="AW537" i="17"/>
  <c r="AV537" i="17"/>
  <c r="T537" i="17"/>
  <c r="AT537" i="17"/>
  <c r="N537" i="17"/>
  <c r="U537" i="17"/>
  <c r="W537" i="17"/>
  <c r="BF536" i="17"/>
  <c r="BC536" i="17"/>
  <c r="BD536" i="17"/>
  <c r="AX536" i="17"/>
  <c r="AW536" i="17"/>
  <c r="AV536" i="17"/>
  <c r="T536" i="17"/>
  <c r="U536" i="17"/>
  <c r="W536" i="17"/>
  <c r="AT536" i="17"/>
  <c r="BF535" i="17"/>
  <c r="BC535" i="17"/>
  <c r="BD535" i="17"/>
  <c r="AX535" i="17"/>
  <c r="AW535" i="17"/>
  <c r="AV535" i="17"/>
  <c r="T535" i="17"/>
  <c r="AT535" i="17"/>
  <c r="AU535" i="17"/>
  <c r="U535" i="17"/>
  <c r="W535" i="17"/>
  <c r="BF534" i="17"/>
  <c r="BC534" i="17"/>
  <c r="BD534" i="17"/>
  <c r="AX534" i="17"/>
  <c r="AW534" i="17"/>
  <c r="AV534" i="17"/>
  <c r="T534" i="17"/>
  <c r="AT534" i="17"/>
  <c r="BF533" i="17"/>
  <c r="BC533" i="17"/>
  <c r="BD533" i="17"/>
  <c r="AX533" i="17"/>
  <c r="AW533" i="17"/>
  <c r="AV533" i="17"/>
  <c r="T533" i="17"/>
  <c r="AT533" i="17"/>
  <c r="N533" i="17"/>
  <c r="U533" i="17"/>
  <c r="W533" i="17"/>
  <c r="Y532" i="17"/>
  <c r="M532" i="17"/>
  <c r="BF531" i="17"/>
  <c r="BC531" i="17"/>
  <c r="BD531" i="17"/>
  <c r="AX531" i="17"/>
  <c r="AW531" i="17"/>
  <c r="AV531" i="17"/>
  <c r="T531" i="17"/>
  <c r="AT531" i="17"/>
  <c r="N531" i="17"/>
  <c r="U531" i="17"/>
  <c r="W531" i="17"/>
  <c r="BF530" i="17"/>
  <c r="BC530" i="17"/>
  <c r="BD530" i="17"/>
  <c r="AX530" i="17"/>
  <c r="AW530" i="17"/>
  <c r="AV530" i="17"/>
  <c r="T530" i="17"/>
  <c r="U530" i="17"/>
  <c r="W530" i="17"/>
  <c r="AT530" i="17"/>
  <c r="BF529" i="17"/>
  <c r="BC529" i="17"/>
  <c r="BD529" i="17"/>
  <c r="AX529" i="17"/>
  <c r="AW529" i="17"/>
  <c r="AV529" i="17"/>
  <c r="T529" i="17"/>
  <c r="AT529" i="17"/>
  <c r="AU529" i="17"/>
  <c r="U529" i="17"/>
  <c r="W529" i="17"/>
  <c r="BF528" i="17"/>
  <c r="BC528" i="17"/>
  <c r="BD528" i="17"/>
  <c r="AX528" i="17"/>
  <c r="AW528" i="17"/>
  <c r="AV528" i="17"/>
  <c r="T528" i="17"/>
  <c r="AT528" i="17"/>
  <c r="BF527" i="17"/>
  <c r="BC527" i="17"/>
  <c r="BD527" i="17"/>
  <c r="AX527" i="17"/>
  <c r="AW527" i="17"/>
  <c r="AV527" i="17"/>
  <c r="T527" i="17"/>
  <c r="AT527" i="17"/>
  <c r="U527" i="17"/>
  <c r="W527" i="17"/>
  <c r="BF526" i="17"/>
  <c r="BC526" i="17"/>
  <c r="BD526" i="17"/>
  <c r="AX526" i="17"/>
  <c r="AW526" i="17"/>
  <c r="AV526" i="17"/>
  <c r="T526" i="17"/>
  <c r="U526" i="17"/>
  <c r="W526" i="17"/>
  <c r="AT526" i="17"/>
  <c r="AU526" i="17"/>
  <c r="Y525" i="17"/>
  <c r="M525" i="17"/>
  <c r="BF524" i="17"/>
  <c r="BC524" i="17"/>
  <c r="BD524" i="17"/>
  <c r="AX524" i="17"/>
  <c r="AW524" i="17"/>
  <c r="AV524" i="17"/>
  <c r="T524" i="17"/>
  <c r="U524" i="17"/>
  <c r="W524" i="17"/>
  <c r="BF523" i="17"/>
  <c r="BC523" i="17"/>
  <c r="BD523" i="17"/>
  <c r="AX523" i="17"/>
  <c r="AW523" i="17"/>
  <c r="AV523" i="17"/>
  <c r="T523" i="17"/>
  <c r="AT523" i="17"/>
  <c r="U523" i="17"/>
  <c r="W523" i="17"/>
  <c r="BF522" i="17"/>
  <c r="BC522" i="17"/>
  <c r="BD522" i="17"/>
  <c r="AX522" i="17"/>
  <c r="AW522" i="17"/>
  <c r="AV522" i="17"/>
  <c r="T522" i="17"/>
  <c r="BF521" i="17"/>
  <c r="BC521" i="17"/>
  <c r="BD521" i="17"/>
  <c r="AX521" i="17"/>
  <c r="AW521" i="17"/>
  <c r="AV521" i="17"/>
  <c r="T521" i="17"/>
  <c r="AT521" i="17"/>
  <c r="AU521" i="17"/>
  <c r="Q521" i="17"/>
  <c r="U521" i="17"/>
  <c r="W521" i="17"/>
  <c r="BF520" i="17"/>
  <c r="BC520" i="17"/>
  <c r="BD520" i="17"/>
  <c r="AX520" i="17"/>
  <c r="AW520" i="17"/>
  <c r="AV520" i="17"/>
  <c r="T520" i="17"/>
  <c r="U520" i="17"/>
  <c r="W520" i="17"/>
  <c r="AT520" i="17"/>
  <c r="AU520" i="17"/>
  <c r="BF519" i="17"/>
  <c r="BC519" i="17"/>
  <c r="BD519" i="17"/>
  <c r="AX519" i="17"/>
  <c r="AW519" i="17"/>
  <c r="AV519" i="17"/>
  <c r="T519" i="17"/>
  <c r="AT519" i="17"/>
  <c r="N519" i="17"/>
  <c r="U519" i="17"/>
  <c r="W519" i="17"/>
  <c r="Y518" i="17"/>
  <c r="M518" i="17"/>
  <c r="BF516" i="17"/>
  <c r="BC516" i="17"/>
  <c r="BD516" i="17"/>
  <c r="AX516" i="17"/>
  <c r="AW516" i="17"/>
  <c r="AV516" i="17"/>
  <c r="T516" i="17"/>
  <c r="AT516" i="17"/>
  <c r="AU516" i="17"/>
  <c r="U516" i="17"/>
  <c r="W516" i="17"/>
  <c r="BF515" i="17"/>
  <c r="BC515" i="17"/>
  <c r="BD515" i="17"/>
  <c r="AX515" i="17"/>
  <c r="AW515" i="17"/>
  <c r="AV515" i="17"/>
  <c r="T515" i="17"/>
  <c r="AT515" i="17"/>
  <c r="BF514" i="17"/>
  <c r="BC514" i="17"/>
  <c r="BD514" i="17"/>
  <c r="AX514" i="17"/>
  <c r="AW514" i="17"/>
  <c r="AV514" i="17"/>
  <c r="T514" i="17"/>
  <c r="AT514" i="17"/>
  <c r="N514" i="17"/>
  <c r="U514" i="17"/>
  <c r="W514" i="17"/>
  <c r="BF513" i="17"/>
  <c r="BC513" i="17"/>
  <c r="BD513" i="17"/>
  <c r="AX513" i="17"/>
  <c r="AW513" i="17"/>
  <c r="AV513" i="17"/>
  <c r="T513" i="17"/>
  <c r="AT513" i="17"/>
  <c r="AU513" i="17"/>
  <c r="U513" i="17"/>
  <c r="W513" i="17"/>
  <c r="BF512" i="17"/>
  <c r="BC512" i="17"/>
  <c r="AX512" i="17"/>
  <c r="AW512" i="17"/>
  <c r="AV512" i="17"/>
  <c r="T512" i="17"/>
  <c r="U512" i="17"/>
  <c r="AT512" i="17"/>
  <c r="Y511" i="17"/>
  <c r="M511" i="17"/>
  <c r="BF510" i="17"/>
  <c r="BC510" i="17"/>
  <c r="BD510" i="17"/>
  <c r="AX510" i="17"/>
  <c r="AW510" i="17"/>
  <c r="AV510" i="17"/>
  <c r="T510" i="17"/>
  <c r="U510" i="17"/>
  <c r="W510" i="17"/>
  <c r="AT510" i="17"/>
  <c r="BF509" i="17"/>
  <c r="BC509" i="17"/>
  <c r="BD509" i="17"/>
  <c r="AX509" i="17"/>
  <c r="AW509" i="17"/>
  <c r="AV509" i="17"/>
  <c r="T509" i="17"/>
  <c r="AT509" i="17"/>
  <c r="BF508" i="17"/>
  <c r="BC508" i="17"/>
  <c r="BD508" i="17"/>
  <c r="AX508" i="17"/>
  <c r="AW508" i="17"/>
  <c r="AV508" i="17"/>
  <c r="T508" i="17"/>
  <c r="AT508" i="17"/>
  <c r="N508" i="17"/>
  <c r="U508" i="17"/>
  <c r="W508" i="17"/>
  <c r="BF507" i="17"/>
  <c r="BC507" i="17"/>
  <c r="BD507" i="17"/>
  <c r="AX507" i="17"/>
  <c r="AW507" i="17"/>
  <c r="AV507" i="17"/>
  <c r="T507" i="17"/>
  <c r="U507" i="17"/>
  <c r="W507" i="17"/>
  <c r="AT507" i="17"/>
  <c r="BF506" i="17"/>
  <c r="BC506" i="17"/>
  <c r="BD506" i="17"/>
  <c r="AX506" i="17"/>
  <c r="AW506" i="17"/>
  <c r="AV506" i="17"/>
  <c r="T506" i="17"/>
  <c r="U506" i="17"/>
  <c r="W506" i="17"/>
  <c r="AT506" i="17"/>
  <c r="BF505" i="17"/>
  <c r="BC505" i="17"/>
  <c r="BD505" i="17"/>
  <c r="AX505" i="17"/>
  <c r="AW505" i="17"/>
  <c r="AV505" i="17"/>
  <c r="T505" i="17"/>
  <c r="AT505" i="17"/>
  <c r="Y504" i="17"/>
  <c r="M504" i="17"/>
  <c r="BF503" i="17"/>
  <c r="BC503" i="17"/>
  <c r="BD503" i="17"/>
  <c r="AX503" i="17"/>
  <c r="AW503" i="17"/>
  <c r="AV503" i="17"/>
  <c r="T503" i="17"/>
  <c r="AT503" i="17"/>
  <c r="BF502" i="17"/>
  <c r="BC502" i="17"/>
  <c r="BD502" i="17"/>
  <c r="AX502" i="17"/>
  <c r="AW502" i="17"/>
  <c r="AV502" i="17"/>
  <c r="T502" i="17"/>
  <c r="AT502" i="17"/>
  <c r="N502" i="17"/>
  <c r="U502" i="17"/>
  <c r="W502" i="17"/>
  <c r="BF501" i="17"/>
  <c r="BC501" i="17"/>
  <c r="BD501" i="17"/>
  <c r="AX501" i="17"/>
  <c r="AW501" i="17"/>
  <c r="AV501" i="17"/>
  <c r="T501" i="17"/>
  <c r="U501" i="17"/>
  <c r="W501" i="17"/>
  <c r="AT501" i="17"/>
  <c r="BF500" i="17"/>
  <c r="BC500" i="17"/>
  <c r="BD500" i="17"/>
  <c r="AX500" i="17"/>
  <c r="AW500" i="17"/>
  <c r="AV500" i="17"/>
  <c r="T500" i="17"/>
  <c r="U500" i="17"/>
  <c r="W500" i="17"/>
  <c r="AT500" i="17"/>
  <c r="BF499" i="17"/>
  <c r="BC499" i="17"/>
  <c r="BD499" i="17"/>
  <c r="AX499" i="17"/>
  <c r="AW499" i="17"/>
  <c r="AV499" i="17"/>
  <c r="T499" i="17"/>
  <c r="AT499" i="17"/>
  <c r="BF498" i="17"/>
  <c r="BC498" i="17"/>
  <c r="BD498" i="17"/>
  <c r="AX498" i="17"/>
  <c r="AW498" i="17"/>
  <c r="AV498" i="17"/>
  <c r="T498" i="17"/>
  <c r="AT498" i="17"/>
  <c r="N498" i="17"/>
  <c r="U498" i="17"/>
  <c r="W498" i="17"/>
  <c r="Y497" i="17"/>
  <c r="M497" i="17"/>
  <c r="BF496" i="17"/>
  <c r="BC496" i="17"/>
  <c r="BD496" i="17"/>
  <c r="AX496" i="17"/>
  <c r="AW496" i="17"/>
  <c r="AV496" i="17"/>
  <c r="T496" i="17"/>
  <c r="AT496" i="17"/>
  <c r="N496" i="17"/>
  <c r="U496" i="17"/>
  <c r="W496" i="17"/>
  <c r="BF495" i="17"/>
  <c r="BC495" i="17"/>
  <c r="BD495" i="17"/>
  <c r="AX495" i="17"/>
  <c r="AW495" i="17"/>
  <c r="AV495" i="17"/>
  <c r="T495" i="17"/>
  <c r="AT495" i="17"/>
  <c r="AU495" i="17"/>
  <c r="U495" i="17"/>
  <c r="W495" i="17"/>
  <c r="BF494" i="17"/>
  <c r="BC494" i="17"/>
  <c r="BD494" i="17"/>
  <c r="AX494" i="17"/>
  <c r="AW494" i="17"/>
  <c r="AV494" i="17"/>
  <c r="T494" i="17"/>
  <c r="U494" i="17"/>
  <c r="W494" i="17"/>
  <c r="AT494" i="17"/>
  <c r="BF493" i="17"/>
  <c r="BC493" i="17"/>
  <c r="BD493" i="17"/>
  <c r="AX493" i="17"/>
  <c r="AW493" i="17"/>
  <c r="AV493" i="17"/>
  <c r="T493" i="17"/>
  <c r="AT493" i="17"/>
  <c r="BF492" i="17"/>
  <c r="BC492" i="17"/>
  <c r="BD492" i="17"/>
  <c r="AX492" i="17"/>
  <c r="AW492" i="17"/>
  <c r="AV492" i="17"/>
  <c r="T492" i="17"/>
  <c r="AT492" i="17"/>
  <c r="N492" i="17"/>
  <c r="U492" i="17"/>
  <c r="W492" i="17"/>
  <c r="BF491" i="17"/>
  <c r="BC491" i="17"/>
  <c r="BD491" i="17"/>
  <c r="AX491" i="17"/>
  <c r="AW491" i="17"/>
  <c r="AV491" i="17"/>
  <c r="T491" i="17"/>
  <c r="AT491" i="17"/>
  <c r="AU491" i="17"/>
  <c r="U491" i="17"/>
  <c r="W491" i="17"/>
  <c r="BF490" i="17"/>
  <c r="BC490" i="17"/>
  <c r="BD490" i="17"/>
  <c r="AX490" i="17"/>
  <c r="AW490" i="17"/>
  <c r="AV490" i="17"/>
  <c r="T490" i="17"/>
  <c r="U490" i="17"/>
  <c r="W490" i="17"/>
  <c r="AT490" i="17"/>
  <c r="Y489" i="17"/>
  <c r="M489" i="17"/>
  <c r="BF488" i="17"/>
  <c r="BC488" i="17"/>
  <c r="BD488" i="17"/>
  <c r="AX488" i="17"/>
  <c r="AW488" i="17"/>
  <c r="AV488" i="17"/>
  <c r="T488" i="17"/>
  <c r="U488" i="17"/>
  <c r="W488" i="17"/>
  <c r="AT488" i="17"/>
  <c r="BF487" i="17"/>
  <c r="BC487" i="17"/>
  <c r="BD487" i="17"/>
  <c r="AX487" i="17"/>
  <c r="AW487" i="17"/>
  <c r="AV487" i="17"/>
  <c r="T487" i="17"/>
  <c r="AT487" i="17"/>
  <c r="BF486" i="17"/>
  <c r="BC486" i="17"/>
  <c r="BD486" i="17"/>
  <c r="AX486" i="17"/>
  <c r="AW486" i="17"/>
  <c r="AV486" i="17"/>
  <c r="T486" i="17"/>
  <c r="AT486" i="17"/>
  <c r="N486" i="17"/>
  <c r="U486" i="17"/>
  <c r="W486" i="17"/>
  <c r="BF485" i="17"/>
  <c r="BC485" i="17"/>
  <c r="BD485" i="17"/>
  <c r="AX485" i="17"/>
  <c r="AW485" i="17"/>
  <c r="AV485" i="17"/>
  <c r="T485" i="17"/>
  <c r="U485" i="17"/>
  <c r="W485" i="17"/>
  <c r="AT485" i="17"/>
  <c r="BF484" i="17"/>
  <c r="BC484" i="17"/>
  <c r="BD484" i="17"/>
  <c r="AX484" i="17"/>
  <c r="AW484" i="17"/>
  <c r="AV484" i="17"/>
  <c r="T484" i="17"/>
  <c r="U484" i="17"/>
  <c r="W484" i="17"/>
  <c r="AT484" i="17"/>
  <c r="BF483" i="17"/>
  <c r="BC483" i="17"/>
  <c r="BD483" i="17"/>
  <c r="AX483" i="17"/>
  <c r="AW483" i="17"/>
  <c r="AV483" i="17"/>
  <c r="T483" i="17"/>
  <c r="AT483" i="17"/>
  <c r="BF482" i="17"/>
  <c r="BC482" i="17"/>
  <c r="BD482" i="17"/>
  <c r="AX482" i="17"/>
  <c r="AW482" i="17"/>
  <c r="AV482" i="17"/>
  <c r="T482" i="17"/>
  <c r="AT482" i="17"/>
  <c r="N482" i="17"/>
  <c r="U482" i="17"/>
  <c r="W482" i="17"/>
  <c r="Y481" i="17"/>
  <c r="M481" i="17"/>
  <c r="BF480" i="17"/>
  <c r="BC480" i="17"/>
  <c r="BD480" i="17"/>
  <c r="AX480" i="17"/>
  <c r="AW480" i="17"/>
  <c r="AV480" i="17"/>
  <c r="T480" i="17"/>
  <c r="AT480" i="17"/>
  <c r="N480" i="17"/>
  <c r="U480" i="17"/>
  <c r="W480" i="17"/>
  <c r="BF479" i="17"/>
  <c r="BC479" i="17"/>
  <c r="BD479" i="17"/>
  <c r="AX479" i="17"/>
  <c r="AW479" i="17"/>
  <c r="AV479" i="17"/>
  <c r="T479" i="17"/>
  <c r="AT479" i="17"/>
  <c r="AU479" i="17"/>
  <c r="U479" i="17"/>
  <c r="W479" i="17"/>
  <c r="BF478" i="17"/>
  <c r="BC478" i="17"/>
  <c r="BD478" i="17"/>
  <c r="AX478" i="17"/>
  <c r="AW478" i="17"/>
  <c r="AV478" i="17"/>
  <c r="T478" i="17"/>
  <c r="U478" i="17"/>
  <c r="W478" i="17"/>
  <c r="AT478" i="17"/>
  <c r="BF477" i="17"/>
  <c r="BC477" i="17"/>
  <c r="BD477" i="17"/>
  <c r="AX477" i="17"/>
  <c r="AW477" i="17"/>
  <c r="AV477" i="17"/>
  <c r="T477" i="17"/>
  <c r="AT477" i="17"/>
  <c r="BF476" i="17"/>
  <c r="BC476" i="17"/>
  <c r="BD476" i="17"/>
  <c r="AX476" i="17"/>
  <c r="AW476" i="17"/>
  <c r="AV476" i="17"/>
  <c r="T476" i="17"/>
  <c r="AT476" i="17"/>
  <c r="N476" i="17"/>
  <c r="U476" i="17"/>
  <c r="W476" i="17"/>
  <c r="BF475" i="17"/>
  <c r="BC475" i="17"/>
  <c r="BD475" i="17"/>
  <c r="AX475" i="17"/>
  <c r="AW475" i="17"/>
  <c r="AV475" i="17"/>
  <c r="T475" i="17"/>
  <c r="AT475" i="17"/>
  <c r="AU475" i="17"/>
  <c r="U475" i="17"/>
  <c r="W475" i="17"/>
  <c r="BF474" i="17"/>
  <c r="BC474" i="17"/>
  <c r="BD474" i="17"/>
  <c r="AX474" i="17"/>
  <c r="AW474" i="17"/>
  <c r="AV474" i="17"/>
  <c r="T474" i="17"/>
  <c r="U474" i="17"/>
  <c r="W474" i="17"/>
  <c r="AT474" i="17"/>
  <c r="Y473" i="17"/>
  <c r="M473" i="17"/>
  <c r="BF472" i="17"/>
  <c r="BC472" i="17"/>
  <c r="BD472" i="17"/>
  <c r="AX472" i="17"/>
  <c r="AW472" i="17"/>
  <c r="AV472" i="17"/>
  <c r="T472" i="17"/>
  <c r="U472" i="17"/>
  <c r="W472" i="17"/>
  <c r="AT472" i="17"/>
  <c r="BF471" i="17"/>
  <c r="BC471" i="17"/>
  <c r="BD471" i="17"/>
  <c r="AX471" i="17"/>
  <c r="AW471" i="17"/>
  <c r="AV471" i="17"/>
  <c r="T471" i="17"/>
  <c r="AT471" i="17"/>
  <c r="BF470" i="17"/>
  <c r="BC470" i="17"/>
  <c r="BD470" i="17"/>
  <c r="AX470" i="17"/>
  <c r="AW470" i="17"/>
  <c r="AV470" i="17"/>
  <c r="T470" i="17"/>
  <c r="AT470" i="17"/>
  <c r="N470" i="17"/>
  <c r="U470" i="17"/>
  <c r="W470" i="17"/>
  <c r="BF469" i="17"/>
  <c r="BC469" i="17"/>
  <c r="BD469" i="17"/>
  <c r="AX469" i="17"/>
  <c r="AW469" i="17"/>
  <c r="AV469" i="17"/>
  <c r="T469" i="17"/>
  <c r="U469" i="17"/>
  <c r="W469" i="17"/>
  <c r="AT469" i="17"/>
  <c r="BF468" i="17"/>
  <c r="BC468" i="17"/>
  <c r="BD468" i="17"/>
  <c r="AX468" i="17"/>
  <c r="AW468" i="17"/>
  <c r="AV468" i="17"/>
  <c r="T468" i="17"/>
  <c r="U468" i="17"/>
  <c r="W468" i="17"/>
  <c r="AT468" i="17"/>
  <c r="BF467" i="17"/>
  <c r="BC467" i="17"/>
  <c r="BD467" i="17"/>
  <c r="AX467" i="17"/>
  <c r="AW467" i="17"/>
  <c r="AV467" i="17"/>
  <c r="T467" i="17"/>
  <c r="AT467" i="17"/>
  <c r="BF466" i="17"/>
  <c r="BC466" i="17"/>
  <c r="BD466" i="17"/>
  <c r="AX466" i="17"/>
  <c r="AW466" i="17"/>
  <c r="AV466" i="17"/>
  <c r="T466" i="17"/>
  <c r="AT466" i="17"/>
  <c r="U466" i="17"/>
  <c r="W466" i="17"/>
  <c r="Y465" i="17"/>
  <c r="M465" i="17"/>
  <c r="BF464" i="17"/>
  <c r="BC464" i="17"/>
  <c r="BD464" i="17"/>
  <c r="AX464" i="17"/>
  <c r="AW464" i="17"/>
  <c r="AV464" i="17"/>
  <c r="T464" i="17"/>
  <c r="AT464" i="17"/>
  <c r="U464" i="17"/>
  <c r="W464" i="17"/>
  <c r="BF463" i="17"/>
  <c r="BC463" i="17"/>
  <c r="BD463" i="17"/>
  <c r="AX463" i="17"/>
  <c r="AW463" i="17"/>
  <c r="AV463" i="17"/>
  <c r="T463" i="17"/>
  <c r="AT463" i="17"/>
  <c r="AU463" i="17"/>
  <c r="U463" i="17"/>
  <c r="W463" i="17"/>
  <c r="BF462" i="17"/>
  <c r="BC462" i="17"/>
  <c r="BD462" i="17"/>
  <c r="AX462" i="17"/>
  <c r="AW462" i="17"/>
  <c r="AV462" i="17"/>
  <c r="T462" i="17"/>
  <c r="U462" i="17"/>
  <c r="W462" i="17"/>
  <c r="AT462" i="17"/>
  <c r="BF461" i="17"/>
  <c r="BC461" i="17"/>
  <c r="BD461" i="17"/>
  <c r="AX461" i="17"/>
  <c r="AW461" i="17"/>
  <c r="AV461" i="17"/>
  <c r="T461" i="17"/>
  <c r="BF460" i="17"/>
  <c r="BC460" i="17"/>
  <c r="BD460" i="17"/>
  <c r="AX460" i="17"/>
  <c r="AW460" i="17"/>
  <c r="AV460" i="17"/>
  <c r="T460" i="17"/>
  <c r="AT460" i="17"/>
  <c r="U460" i="17"/>
  <c r="W460" i="17"/>
  <c r="BF459" i="17"/>
  <c r="BC459" i="17"/>
  <c r="BD459" i="17"/>
  <c r="AX459" i="17"/>
  <c r="AW459" i="17"/>
  <c r="AV459" i="17"/>
  <c r="T459" i="17"/>
  <c r="AT459" i="17"/>
  <c r="AU459" i="17"/>
  <c r="U459" i="17"/>
  <c r="W459" i="17"/>
  <c r="Y458" i="17"/>
  <c r="M458" i="17"/>
  <c r="BF457" i="17"/>
  <c r="BC457" i="17"/>
  <c r="BD457" i="17"/>
  <c r="AX457" i="17"/>
  <c r="AW457" i="17"/>
  <c r="AV457" i="17"/>
  <c r="T457" i="17"/>
  <c r="AT457" i="17"/>
  <c r="AU457" i="17"/>
  <c r="U457" i="17"/>
  <c r="W457" i="17"/>
  <c r="BF456" i="17"/>
  <c r="BC456" i="17"/>
  <c r="BD456" i="17"/>
  <c r="AX456" i="17"/>
  <c r="AW456" i="17"/>
  <c r="AV456" i="17"/>
  <c r="T456" i="17"/>
  <c r="AT456" i="17"/>
  <c r="AU456" i="17"/>
  <c r="Q456" i="17"/>
  <c r="U456" i="17"/>
  <c r="W456" i="17"/>
  <c r="BF455" i="17"/>
  <c r="BC455" i="17"/>
  <c r="BD455" i="17"/>
  <c r="AX455" i="17"/>
  <c r="AW455" i="17"/>
  <c r="AV455" i="17"/>
  <c r="T455" i="17"/>
  <c r="BF454" i="17"/>
  <c r="BC454" i="17"/>
  <c r="BD454" i="17"/>
  <c r="AX454" i="17"/>
  <c r="AW454" i="17"/>
  <c r="AV454" i="17"/>
  <c r="T454" i="17"/>
  <c r="AT454" i="17"/>
  <c r="U454" i="17"/>
  <c r="W454" i="17"/>
  <c r="BF453" i="17"/>
  <c r="BC453" i="17"/>
  <c r="BD453" i="17"/>
  <c r="AX453" i="17"/>
  <c r="AW453" i="17"/>
  <c r="AV453" i="17"/>
  <c r="T453" i="17"/>
  <c r="AT453" i="17"/>
  <c r="AU453" i="17"/>
  <c r="U453" i="17"/>
  <c r="W453" i="17"/>
  <c r="BF452" i="17"/>
  <c r="BC452" i="17"/>
  <c r="BD452" i="17"/>
  <c r="AX452" i="17"/>
  <c r="AW452" i="17"/>
  <c r="AV452" i="17"/>
  <c r="T452" i="17"/>
  <c r="AT452" i="17"/>
  <c r="AU452" i="17"/>
  <c r="U452" i="17"/>
  <c r="W452" i="17"/>
  <c r="Y451" i="17"/>
  <c r="M451" i="17"/>
  <c r="BF450" i="17"/>
  <c r="BC450" i="17"/>
  <c r="BD450" i="17"/>
  <c r="AX450" i="17"/>
  <c r="AW450" i="17"/>
  <c r="AV450" i="17"/>
  <c r="T450" i="17"/>
  <c r="U450" i="17"/>
  <c r="W450" i="17"/>
  <c r="AT450" i="17"/>
  <c r="BF449" i="17"/>
  <c r="BC449" i="17"/>
  <c r="BD449" i="17"/>
  <c r="AX449" i="17"/>
  <c r="AW449" i="17"/>
  <c r="AV449" i="17"/>
  <c r="T449" i="17"/>
  <c r="AT449" i="17"/>
  <c r="AU449" i="17"/>
  <c r="U449" i="17"/>
  <c r="W449" i="17"/>
  <c r="BF448" i="17"/>
  <c r="BC448" i="17"/>
  <c r="BD448" i="17"/>
  <c r="AX448" i="17"/>
  <c r="AW448" i="17"/>
  <c r="AV448" i="17"/>
  <c r="T448" i="17"/>
  <c r="AT448" i="17"/>
  <c r="AU448" i="17"/>
  <c r="U448" i="17"/>
  <c r="W448" i="17"/>
  <c r="BF447" i="17"/>
  <c r="BC447" i="17"/>
  <c r="BD447" i="17"/>
  <c r="AX447" i="17"/>
  <c r="AW447" i="17"/>
  <c r="AV447" i="17"/>
  <c r="T447" i="17"/>
  <c r="U447" i="17"/>
  <c r="W447" i="17"/>
  <c r="AT447" i="17"/>
  <c r="N447" i="17"/>
  <c r="BF446" i="17"/>
  <c r="BC446" i="17"/>
  <c r="BD446" i="17"/>
  <c r="AX446" i="17"/>
  <c r="AW446" i="17"/>
  <c r="AV446" i="17"/>
  <c r="T446" i="17"/>
  <c r="AT446" i="17"/>
  <c r="N446" i="17"/>
  <c r="U446" i="17"/>
  <c r="W446" i="17"/>
  <c r="BF445" i="17"/>
  <c r="BC445" i="17"/>
  <c r="BD445" i="17"/>
  <c r="AX445" i="17"/>
  <c r="AW445" i="17"/>
  <c r="AV445" i="17"/>
  <c r="T445" i="17"/>
  <c r="AT445" i="17"/>
  <c r="AU445" i="17"/>
  <c r="U445" i="17"/>
  <c r="W445" i="17"/>
  <c r="BF444" i="17"/>
  <c r="BC444" i="17"/>
  <c r="BD444" i="17"/>
  <c r="AX444" i="17"/>
  <c r="AW444" i="17"/>
  <c r="AV444" i="17"/>
  <c r="T444" i="17"/>
  <c r="AT444" i="17"/>
  <c r="AU444" i="17"/>
  <c r="U444" i="17"/>
  <c r="W444" i="17"/>
  <c r="Y443" i="17"/>
  <c r="M443" i="17"/>
  <c r="BF442" i="17"/>
  <c r="BC442" i="17"/>
  <c r="BD442" i="17"/>
  <c r="AX442" i="17"/>
  <c r="AW442" i="17"/>
  <c r="AV442" i="17"/>
  <c r="T442" i="17"/>
  <c r="AT442" i="17"/>
  <c r="AU442" i="17"/>
  <c r="U442" i="17"/>
  <c r="W442" i="17"/>
  <c r="BF441" i="17"/>
  <c r="BC441" i="17"/>
  <c r="BD441" i="17"/>
  <c r="AX441" i="17"/>
  <c r="AW441" i="17"/>
  <c r="AV441" i="17"/>
  <c r="T441" i="17"/>
  <c r="U441" i="17"/>
  <c r="W441" i="17"/>
  <c r="AT441" i="17"/>
  <c r="BF440" i="17"/>
  <c r="BC440" i="17"/>
  <c r="BD440" i="17"/>
  <c r="AX440" i="17"/>
  <c r="AW440" i="17"/>
  <c r="AV440" i="17"/>
  <c r="T440" i="17"/>
  <c r="AT440" i="17"/>
  <c r="BF439" i="17"/>
  <c r="BC439" i="17"/>
  <c r="BD439" i="17"/>
  <c r="AX439" i="17"/>
  <c r="AW439" i="17"/>
  <c r="AV439" i="17"/>
  <c r="T439" i="17"/>
  <c r="AT439" i="17"/>
  <c r="N439" i="17"/>
  <c r="U439" i="17"/>
  <c r="W439" i="17"/>
  <c r="BF438" i="17"/>
  <c r="BC438" i="17"/>
  <c r="BD438" i="17"/>
  <c r="AX438" i="17"/>
  <c r="AW438" i="17"/>
  <c r="AV438" i="17"/>
  <c r="T438" i="17"/>
  <c r="AT438" i="17"/>
  <c r="AU438" i="17"/>
  <c r="U438" i="17"/>
  <c r="W438" i="17"/>
  <c r="BF437" i="17"/>
  <c r="BC437" i="17"/>
  <c r="BD437" i="17"/>
  <c r="AX437" i="17"/>
  <c r="AW437" i="17"/>
  <c r="AV437" i="17"/>
  <c r="T437" i="17"/>
  <c r="U437" i="17"/>
  <c r="W437" i="17"/>
  <c r="AT437" i="17"/>
  <c r="BF436" i="17"/>
  <c r="BC436" i="17"/>
  <c r="BD436" i="17"/>
  <c r="AX436" i="17"/>
  <c r="AW436" i="17"/>
  <c r="AV436" i="17"/>
  <c r="T436" i="17"/>
  <c r="AT436" i="17"/>
  <c r="Y435" i="17"/>
  <c r="M435" i="17"/>
  <c r="BF434" i="17"/>
  <c r="BC434" i="17"/>
  <c r="BD434" i="17"/>
  <c r="AX434" i="17"/>
  <c r="AW434" i="17"/>
  <c r="AV434" i="17"/>
  <c r="T434" i="17"/>
  <c r="AT434" i="17"/>
  <c r="BF433" i="17"/>
  <c r="BC433" i="17"/>
  <c r="BD433" i="17"/>
  <c r="AX433" i="17"/>
  <c r="AW433" i="17"/>
  <c r="AV433" i="17"/>
  <c r="T433" i="17"/>
  <c r="AT433" i="17"/>
  <c r="N433" i="17"/>
  <c r="U433" i="17"/>
  <c r="W433" i="17"/>
  <c r="BF432" i="17"/>
  <c r="BC432" i="17"/>
  <c r="BD432" i="17"/>
  <c r="AX432" i="17"/>
  <c r="AW432" i="17"/>
  <c r="AV432" i="17"/>
  <c r="T432" i="17"/>
  <c r="AT432" i="17"/>
  <c r="AU432" i="17"/>
  <c r="U432" i="17"/>
  <c r="W432" i="17"/>
  <c r="BF431" i="17"/>
  <c r="BC431" i="17"/>
  <c r="BD431" i="17"/>
  <c r="AX431" i="17"/>
  <c r="AW431" i="17"/>
  <c r="AV431" i="17"/>
  <c r="T431" i="17"/>
  <c r="U431" i="17"/>
  <c r="W431" i="17"/>
  <c r="AT431" i="17"/>
  <c r="BF430" i="17"/>
  <c r="BC430" i="17"/>
  <c r="BD430" i="17"/>
  <c r="AX430" i="17"/>
  <c r="AW430" i="17"/>
  <c r="AV430" i="17"/>
  <c r="T430" i="17"/>
  <c r="AT430" i="17"/>
  <c r="BF429" i="17"/>
  <c r="BC429" i="17"/>
  <c r="BD429" i="17"/>
  <c r="AX429" i="17"/>
  <c r="AW429" i="17"/>
  <c r="AV429" i="17"/>
  <c r="T429" i="17"/>
  <c r="AT429" i="17"/>
  <c r="N429" i="17"/>
  <c r="U429" i="17"/>
  <c r="W429" i="17"/>
  <c r="BF428" i="17"/>
  <c r="BC428" i="17"/>
  <c r="BD428" i="17"/>
  <c r="AX428" i="17"/>
  <c r="AW428" i="17"/>
  <c r="AV428" i="17"/>
  <c r="T428" i="17"/>
  <c r="AT428" i="17"/>
  <c r="AU428" i="17"/>
  <c r="U428" i="17"/>
  <c r="W428" i="17"/>
  <c r="Y427" i="17"/>
  <c r="M427" i="17"/>
  <c r="BF426" i="17"/>
  <c r="BC426" i="17"/>
  <c r="BD426" i="17"/>
  <c r="AX426" i="17"/>
  <c r="AW426" i="17"/>
  <c r="AV426" i="17"/>
  <c r="T426" i="17"/>
  <c r="AT426" i="17"/>
  <c r="AU426" i="17"/>
  <c r="U426" i="17"/>
  <c r="W426" i="17"/>
  <c r="BF425" i="17"/>
  <c r="BC425" i="17"/>
  <c r="BD425" i="17"/>
  <c r="AX425" i="17"/>
  <c r="AW425" i="17"/>
  <c r="AV425" i="17"/>
  <c r="T425" i="17"/>
  <c r="U425" i="17"/>
  <c r="W425" i="17"/>
  <c r="AT425" i="17"/>
  <c r="BF424" i="17"/>
  <c r="BC424" i="17"/>
  <c r="BD424" i="17"/>
  <c r="AX424" i="17"/>
  <c r="AW424" i="17"/>
  <c r="AV424" i="17"/>
  <c r="T424" i="17"/>
  <c r="AT424" i="17"/>
  <c r="BF423" i="17"/>
  <c r="BC423" i="17"/>
  <c r="BD423" i="17"/>
  <c r="AX423" i="17"/>
  <c r="AW423" i="17"/>
  <c r="AV423" i="17"/>
  <c r="T423" i="17"/>
  <c r="AT423" i="17"/>
  <c r="N423" i="17"/>
  <c r="U423" i="17"/>
  <c r="W423" i="17"/>
  <c r="BF422" i="17"/>
  <c r="BC422" i="17"/>
  <c r="BD422" i="17"/>
  <c r="AX422" i="17"/>
  <c r="AW422" i="17"/>
  <c r="AV422" i="17"/>
  <c r="T422" i="17"/>
  <c r="AT422" i="17"/>
  <c r="AU422" i="17"/>
  <c r="U422" i="17"/>
  <c r="W422" i="17"/>
  <c r="BF421" i="17"/>
  <c r="BC421" i="17"/>
  <c r="BD421" i="17"/>
  <c r="AX421" i="17"/>
  <c r="AW421" i="17"/>
  <c r="AV421" i="17"/>
  <c r="T421" i="17"/>
  <c r="U421" i="17"/>
  <c r="W421" i="17"/>
  <c r="AT421" i="17"/>
  <c r="Y420" i="17"/>
  <c r="M420" i="17"/>
  <c r="BF419" i="17"/>
  <c r="BC419" i="17"/>
  <c r="BD419" i="17"/>
  <c r="AX419" i="17"/>
  <c r="AW419" i="17"/>
  <c r="AV419" i="17"/>
  <c r="T419" i="17"/>
  <c r="U419" i="17"/>
  <c r="W419" i="17"/>
  <c r="AT419" i="17"/>
  <c r="BF418" i="17"/>
  <c r="BC418" i="17"/>
  <c r="BD418" i="17"/>
  <c r="AX418" i="17"/>
  <c r="AW418" i="17"/>
  <c r="AV418" i="17"/>
  <c r="T418" i="17"/>
  <c r="AT418" i="17"/>
  <c r="BF417" i="17"/>
  <c r="BC417" i="17"/>
  <c r="BD417" i="17"/>
  <c r="AX417" i="17"/>
  <c r="AW417" i="17"/>
  <c r="AV417" i="17"/>
  <c r="T417" i="17"/>
  <c r="AT417" i="17"/>
  <c r="N417" i="17"/>
  <c r="U417" i="17"/>
  <c r="W417" i="17"/>
  <c r="BF416" i="17"/>
  <c r="BC416" i="17"/>
  <c r="BD416" i="17"/>
  <c r="AX416" i="17"/>
  <c r="AW416" i="17"/>
  <c r="AV416" i="17"/>
  <c r="T416" i="17"/>
  <c r="U416" i="17"/>
  <c r="W416" i="17"/>
  <c r="AT416" i="17"/>
  <c r="BF415" i="17"/>
  <c r="BC415" i="17"/>
  <c r="BD415" i="17"/>
  <c r="AX415" i="17"/>
  <c r="AW415" i="17"/>
  <c r="AV415" i="17"/>
  <c r="T415" i="17"/>
  <c r="U415" i="17"/>
  <c r="W415" i="17"/>
  <c r="AT415" i="17"/>
  <c r="BF414" i="17"/>
  <c r="BC414" i="17"/>
  <c r="BD414" i="17"/>
  <c r="AX414" i="17"/>
  <c r="AW414" i="17"/>
  <c r="AV414" i="17"/>
  <c r="T414" i="17"/>
  <c r="AT414" i="17"/>
  <c r="Y413" i="17"/>
  <c r="M413" i="17"/>
  <c r="BF412" i="17"/>
  <c r="BC412" i="17"/>
  <c r="BD412" i="17"/>
  <c r="AX412" i="17"/>
  <c r="AW412" i="17"/>
  <c r="AV412" i="17"/>
  <c r="T412" i="17"/>
  <c r="AT412" i="17"/>
  <c r="BF411" i="17"/>
  <c r="BC411" i="17"/>
  <c r="BD411" i="17"/>
  <c r="AX411" i="17"/>
  <c r="AW411" i="17"/>
  <c r="AV411" i="17"/>
  <c r="T411" i="17"/>
  <c r="AT411" i="17"/>
  <c r="N411" i="17"/>
  <c r="U411" i="17"/>
  <c r="W411" i="17"/>
  <c r="BF410" i="17"/>
  <c r="BC410" i="17"/>
  <c r="BD410" i="17"/>
  <c r="AX410" i="17"/>
  <c r="AW410" i="17"/>
  <c r="AV410" i="17"/>
  <c r="T410" i="17"/>
  <c r="AT410" i="17"/>
  <c r="AU410" i="17"/>
  <c r="U410" i="17"/>
  <c r="W410" i="17"/>
  <c r="BF409" i="17"/>
  <c r="BC409" i="17"/>
  <c r="BD409" i="17"/>
  <c r="AX409" i="17"/>
  <c r="AW409" i="17"/>
  <c r="AV409" i="17"/>
  <c r="T409" i="17"/>
  <c r="U409" i="17"/>
  <c r="W409" i="17"/>
  <c r="AT409" i="17"/>
  <c r="BF408" i="17"/>
  <c r="BC408" i="17"/>
  <c r="BD408" i="17"/>
  <c r="AX408" i="17"/>
  <c r="AW408" i="17"/>
  <c r="AV408" i="17"/>
  <c r="T408" i="17"/>
  <c r="AT408" i="17"/>
  <c r="BF407" i="17"/>
  <c r="BC407" i="17"/>
  <c r="BD407" i="17"/>
  <c r="AX407" i="17"/>
  <c r="AW407" i="17"/>
  <c r="AV407" i="17"/>
  <c r="T407" i="17"/>
  <c r="AT407" i="17"/>
  <c r="N407" i="17"/>
  <c r="U407" i="17"/>
  <c r="W407" i="17"/>
  <c r="Y406" i="17"/>
  <c r="M406" i="17"/>
  <c r="BF405" i="17"/>
  <c r="BC405" i="17"/>
  <c r="BD405" i="17"/>
  <c r="AX405" i="17"/>
  <c r="AW405" i="17"/>
  <c r="AV405" i="17"/>
  <c r="T405" i="17"/>
  <c r="AT405" i="17"/>
  <c r="N405" i="17"/>
  <c r="U405" i="17"/>
  <c r="W405" i="17"/>
  <c r="BF404" i="17"/>
  <c r="BC404" i="17"/>
  <c r="BD404" i="17"/>
  <c r="AX404" i="17"/>
  <c r="AW404" i="17"/>
  <c r="AV404" i="17"/>
  <c r="T404" i="17"/>
  <c r="AT404" i="17"/>
  <c r="AU404" i="17"/>
  <c r="U404" i="17"/>
  <c r="W404" i="17"/>
  <c r="BF403" i="17"/>
  <c r="BC403" i="17"/>
  <c r="BD403" i="17"/>
  <c r="AX403" i="17"/>
  <c r="AW403" i="17"/>
  <c r="AV403" i="17"/>
  <c r="T403" i="17"/>
  <c r="U403" i="17"/>
  <c r="W403" i="17"/>
  <c r="AT403" i="17"/>
  <c r="BF402" i="17"/>
  <c r="BC402" i="17"/>
  <c r="BD402" i="17"/>
  <c r="AX402" i="17"/>
  <c r="AW402" i="17"/>
  <c r="AV402" i="17"/>
  <c r="T402" i="17"/>
  <c r="AT402" i="17"/>
  <c r="BF401" i="17"/>
  <c r="BC401" i="17"/>
  <c r="BD401" i="17"/>
  <c r="AX401" i="17"/>
  <c r="AW401" i="17"/>
  <c r="AV401" i="17"/>
  <c r="T401" i="17"/>
  <c r="AT401" i="17"/>
  <c r="N401" i="17"/>
  <c r="U401" i="17"/>
  <c r="W401" i="17"/>
  <c r="BF400" i="17"/>
  <c r="BC400" i="17"/>
  <c r="BD400" i="17"/>
  <c r="AX400" i="17"/>
  <c r="AW400" i="17"/>
  <c r="AV400" i="17"/>
  <c r="T400" i="17"/>
  <c r="AT400" i="17"/>
  <c r="AU400" i="17"/>
  <c r="U400" i="17"/>
  <c r="W400" i="17"/>
  <c r="Y399" i="17"/>
  <c r="M399" i="17"/>
  <c r="BF398" i="17"/>
  <c r="BC398" i="17"/>
  <c r="BD398" i="17"/>
  <c r="AX398" i="17"/>
  <c r="AW398" i="17"/>
  <c r="AV398" i="17"/>
  <c r="T398" i="17"/>
  <c r="AT398" i="17"/>
  <c r="AU398" i="17"/>
  <c r="U398" i="17"/>
  <c r="W398" i="17"/>
  <c r="BF397" i="17"/>
  <c r="BC397" i="17"/>
  <c r="BD397" i="17"/>
  <c r="AX397" i="17"/>
  <c r="AW397" i="17"/>
  <c r="AV397" i="17"/>
  <c r="T397" i="17"/>
  <c r="U397" i="17"/>
  <c r="W397" i="17"/>
  <c r="AT397" i="17"/>
  <c r="BF396" i="17"/>
  <c r="BC396" i="17"/>
  <c r="BD396" i="17"/>
  <c r="AX396" i="17"/>
  <c r="AW396" i="17"/>
  <c r="AV396" i="17"/>
  <c r="T396" i="17"/>
  <c r="AT396" i="17"/>
  <c r="BF395" i="17"/>
  <c r="BC395" i="17"/>
  <c r="BD395" i="17"/>
  <c r="AX395" i="17"/>
  <c r="AW395" i="17"/>
  <c r="AV395" i="17"/>
  <c r="T395" i="17"/>
  <c r="AT395" i="17"/>
  <c r="N395" i="17"/>
  <c r="U395" i="17"/>
  <c r="W395" i="17"/>
  <c r="BF394" i="17"/>
  <c r="BC394" i="17"/>
  <c r="BD394" i="17"/>
  <c r="AX394" i="17"/>
  <c r="AW394" i="17"/>
  <c r="AV394" i="17"/>
  <c r="T394" i="17"/>
  <c r="AT394" i="17"/>
  <c r="AU394" i="17"/>
  <c r="U394" i="17"/>
  <c r="W394" i="17"/>
  <c r="BF393" i="17"/>
  <c r="BC393" i="17"/>
  <c r="BD393" i="17"/>
  <c r="AX393" i="17"/>
  <c r="AW393" i="17"/>
  <c r="AV393" i="17"/>
  <c r="T393" i="17"/>
  <c r="U393" i="17"/>
  <c r="W393" i="17"/>
  <c r="AT393" i="17"/>
  <c r="Y392" i="17"/>
  <c r="M392" i="17"/>
  <c r="BF391" i="17"/>
  <c r="BC391" i="17"/>
  <c r="BD391" i="17"/>
  <c r="AX391" i="17"/>
  <c r="AW391" i="17"/>
  <c r="AV391" i="17"/>
  <c r="T391" i="17"/>
  <c r="U391" i="17"/>
  <c r="W391" i="17"/>
  <c r="AT391" i="17"/>
  <c r="BF390" i="17"/>
  <c r="BC390" i="17"/>
  <c r="BD390" i="17"/>
  <c r="AX390" i="17"/>
  <c r="AW390" i="17"/>
  <c r="AV390" i="17"/>
  <c r="T390" i="17"/>
  <c r="AT390" i="17"/>
  <c r="BF389" i="17"/>
  <c r="BC389" i="17"/>
  <c r="BD389" i="17"/>
  <c r="AX389" i="17"/>
  <c r="AW389" i="17"/>
  <c r="AV389" i="17"/>
  <c r="T389" i="17"/>
  <c r="AT389" i="17"/>
  <c r="N389" i="17"/>
  <c r="U389" i="17"/>
  <c r="W389" i="17"/>
  <c r="BF388" i="17"/>
  <c r="BC388" i="17"/>
  <c r="BD388" i="17"/>
  <c r="AX388" i="17"/>
  <c r="AW388" i="17"/>
  <c r="AV388" i="17"/>
  <c r="T388" i="17"/>
  <c r="AT388" i="17"/>
  <c r="AU388" i="17"/>
  <c r="U388" i="17"/>
  <c r="W388" i="17"/>
  <c r="BF387" i="17"/>
  <c r="BC387" i="17"/>
  <c r="BD387" i="17"/>
  <c r="AX387" i="17"/>
  <c r="AW387" i="17"/>
  <c r="AV387" i="17"/>
  <c r="T387" i="17"/>
  <c r="U387" i="17"/>
  <c r="W387" i="17"/>
  <c r="AT387" i="17"/>
  <c r="BF386" i="17"/>
  <c r="BC386" i="17"/>
  <c r="BD386" i="17"/>
  <c r="AX386" i="17"/>
  <c r="AW386" i="17"/>
  <c r="AV386" i="17"/>
  <c r="T386" i="17"/>
  <c r="AT386" i="17"/>
  <c r="Y385" i="17"/>
  <c r="BF384" i="17"/>
  <c r="BC384" i="17"/>
  <c r="BD384" i="17"/>
  <c r="AX384" i="17"/>
  <c r="AW384" i="17"/>
  <c r="AV384" i="17"/>
  <c r="T384" i="17"/>
  <c r="AT384" i="17"/>
  <c r="U384" i="17"/>
  <c r="W384" i="17"/>
  <c r="BF383" i="17"/>
  <c r="BC383" i="17"/>
  <c r="BD383" i="17"/>
  <c r="AX383" i="17"/>
  <c r="AW383" i="17"/>
  <c r="AV383" i="17"/>
  <c r="T383" i="17"/>
  <c r="AT383" i="17"/>
  <c r="AU383" i="17"/>
  <c r="U383" i="17"/>
  <c r="W383" i="17"/>
  <c r="BF382" i="17"/>
  <c r="BC382" i="17"/>
  <c r="BD382" i="17"/>
  <c r="AX382" i="17"/>
  <c r="AW382" i="17"/>
  <c r="AV382" i="17"/>
  <c r="T382" i="17"/>
  <c r="U382" i="17"/>
  <c r="W382" i="17"/>
  <c r="AT382" i="17"/>
  <c r="BF381" i="17"/>
  <c r="BC381" i="17"/>
  <c r="BD381" i="17"/>
  <c r="AX381" i="17"/>
  <c r="AW381" i="17"/>
  <c r="AV381" i="17"/>
  <c r="T381" i="17"/>
  <c r="BF380" i="17"/>
  <c r="BC380" i="17"/>
  <c r="BD380" i="17"/>
  <c r="AX380" i="17"/>
  <c r="AW380" i="17"/>
  <c r="AV380" i="17"/>
  <c r="T380" i="17"/>
  <c r="AT380" i="17"/>
  <c r="U380" i="17"/>
  <c r="W380" i="17"/>
  <c r="BF379" i="17"/>
  <c r="BC379" i="17"/>
  <c r="BD379" i="17"/>
  <c r="AX379" i="17"/>
  <c r="AW379" i="17"/>
  <c r="AV379" i="17"/>
  <c r="T379" i="17"/>
  <c r="AT379" i="17"/>
  <c r="U379" i="17"/>
  <c r="W379" i="17"/>
  <c r="Y378" i="17"/>
  <c r="M378" i="17"/>
  <c r="BF377" i="17"/>
  <c r="BC377" i="17"/>
  <c r="BD377" i="17"/>
  <c r="AX377" i="17"/>
  <c r="AW377" i="17"/>
  <c r="AV377" i="17"/>
  <c r="T377" i="17"/>
  <c r="AT377" i="17"/>
  <c r="AU377" i="17"/>
  <c r="U377" i="17"/>
  <c r="W377" i="17"/>
  <c r="BF376" i="17"/>
  <c r="BC376" i="17"/>
  <c r="BD376" i="17"/>
  <c r="AX376" i="17"/>
  <c r="AW376" i="17"/>
  <c r="AV376" i="17"/>
  <c r="T376" i="17"/>
  <c r="U376" i="17"/>
  <c r="W376" i="17"/>
  <c r="AT376" i="17"/>
  <c r="BF375" i="17"/>
  <c r="BC375" i="17"/>
  <c r="BD375" i="17"/>
  <c r="AX375" i="17"/>
  <c r="AW375" i="17"/>
  <c r="AV375" i="17"/>
  <c r="T375" i="17"/>
  <c r="AT375" i="17"/>
  <c r="N375" i="17"/>
  <c r="U375" i="17"/>
  <c r="W375" i="17"/>
  <c r="BF374" i="17"/>
  <c r="BC374" i="17"/>
  <c r="BD374" i="17"/>
  <c r="AX374" i="17"/>
  <c r="AW374" i="17"/>
  <c r="AV374" i="17"/>
  <c r="T374" i="17"/>
  <c r="AT374" i="17"/>
  <c r="AU374" i="17"/>
  <c r="U374" i="17"/>
  <c r="W374" i="17"/>
  <c r="BF373" i="17"/>
  <c r="BC373" i="17"/>
  <c r="BD373" i="17"/>
  <c r="AX373" i="17"/>
  <c r="AW373" i="17"/>
  <c r="AV373" i="17"/>
  <c r="T373" i="17"/>
  <c r="AT373" i="17"/>
  <c r="AU373" i="17"/>
  <c r="Q373" i="17"/>
  <c r="U373" i="17"/>
  <c r="W373" i="17"/>
  <c r="BF372" i="17"/>
  <c r="BC372" i="17"/>
  <c r="BD372" i="17"/>
  <c r="AX372" i="17"/>
  <c r="AW372" i="17"/>
  <c r="AV372" i="17"/>
  <c r="T372" i="17"/>
  <c r="U372" i="17"/>
  <c r="W372" i="17"/>
  <c r="AT372" i="17"/>
  <c r="N372" i="17"/>
  <c r="BF371" i="17"/>
  <c r="BC371" i="17"/>
  <c r="BD371" i="17"/>
  <c r="AX371" i="17"/>
  <c r="AW371" i="17"/>
  <c r="AV371" i="17"/>
  <c r="T371" i="17"/>
  <c r="AT371" i="17"/>
  <c r="N371" i="17"/>
  <c r="U371" i="17"/>
  <c r="W371" i="17"/>
  <c r="Y370" i="17"/>
  <c r="M370" i="17"/>
  <c r="BF369" i="17"/>
  <c r="BC369" i="17"/>
  <c r="BD369" i="17"/>
  <c r="AX369" i="17"/>
  <c r="AW369" i="17"/>
  <c r="AV369" i="17"/>
  <c r="T369" i="17"/>
  <c r="AT369" i="17"/>
  <c r="N369" i="17"/>
  <c r="U369" i="17"/>
  <c r="W369" i="17"/>
  <c r="BF368" i="17"/>
  <c r="BC368" i="17"/>
  <c r="BD368" i="17"/>
  <c r="AX368" i="17"/>
  <c r="AW368" i="17"/>
  <c r="AV368" i="17"/>
  <c r="T368" i="17"/>
  <c r="AT368" i="17"/>
  <c r="AU368" i="17"/>
  <c r="U368" i="17"/>
  <c r="W368" i="17"/>
  <c r="BF367" i="17"/>
  <c r="BC367" i="17"/>
  <c r="BD367" i="17"/>
  <c r="AX367" i="17"/>
  <c r="AW367" i="17"/>
  <c r="AV367" i="17"/>
  <c r="T367" i="17"/>
  <c r="AT367" i="17"/>
  <c r="AU367" i="17"/>
  <c r="Q367" i="17"/>
  <c r="U367" i="17"/>
  <c r="W367" i="17"/>
  <c r="BF366" i="17"/>
  <c r="BC366" i="17"/>
  <c r="BD366" i="17"/>
  <c r="AX366" i="17"/>
  <c r="AW366" i="17"/>
  <c r="AV366" i="17"/>
  <c r="T366" i="17"/>
  <c r="AT366" i="17"/>
  <c r="AU366" i="17"/>
  <c r="U366" i="17"/>
  <c r="W366" i="17"/>
  <c r="BF365" i="17"/>
  <c r="BC365" i="17"/>
  <c r="BD365" i="17"/>
  <c r="AX365" i="17"/>
  <c r="AW365" i="17"/>
  <c r="AV365" i="17"/>
  <c r="T365" i="17"/>
  <c r="AT365" i="17"/>
  <c r="N365" i="17"/>
  <c r="U365" i="17"/>
  <c r="W365" i="17"/>
  <c r="BF364" i="17"/>
  <c r="BC364" i="17"/>
  <c r="BD364" i="17"/>
  <c r="AX364" i="17"/>
  <c r="AW364" i="17"/>
  <c r="AV364" i="17"/>
  <c r="T364" i="17"/>
  <c r="U364" i="17"/>
  <c r="W364" i="17"/>
  <c r="BF363" i="17"/>
  <c r="BC363" i="17"/>
  <c r="BD363" i="17"/>
  <c r="AX363" i="17"/>
  <c r="AW363" i="17"/>
  <c r="AV363" i="17"/>
  <c r="T363" i="17"/>
  <c r="AT363" i="17"/>
  <c r="AU363" i="17"/>
  <c r="U363" i="17"/>
  <c r="W363" i="17"/>
  <c r="Y362" i="17"/>
  <c r="M362" i="17"/>
  <c r="BF361" i="17"/>
  <c r="BC361" i="17"/>
  <c r="BD361" i="17"/>
  <c r="AX361" i="17"/>
  <c r="AW361" i="17"/>
  <c r="AV361" i="17"/>
  <c r="T361" i="17"/>
  <c r="AT361" i="17"/>
  <c r="AU361" i="17"/>
  <c r="U361" i="17"/>
  <c r="W361" i="17"/>
  <c r="BF360" i="17"/>
  <c r="BC360" i="17"/>
  <c r="BD360" i="17"/>
  <c r="AX360" i="17"/>
  <c r="AW360" i="17"/>
  <c r="AV360" i="17"/>
  <c r="T360" i="17"/>
  <c r="AT360" i="17"/>
  <c r="AU360" i="17"/>
  <c r="U360" i="17"/>
  <c r="W360" i="17"/>
  <c r="BF359" i="17"/>
  <c r="BC359" i="17"/>
  <c r="BD359" i="17"/>
  <c r="AX359" i="17"/>
  <c r="AW359" i="17"/>
  <c r="AV359" i="17"/>
  <c r="T359" i="17"/>
  <c r="AT359" i="17"/>
  <c r="AU359" i="17"/>
  <c r="U359" i="17"/>
  <c r="W359" i="17"/>
  <c r="BF358" i="17"/>
  <c r="BC358" i="17"/>
  <c r="BD358" i="17"/>
  <c r="AX358" i="17"/>
  <c r="AW358" i="17"/>
  <c r="AV358" i="17"/>
  <c r="T358" i="17"/>
  <c r="U358" i="17"/>
  <c r="W358" i="17"/>
  <c r="BF357" i="17"/>
  <c r="BC357" i="17"/>
  <c r="BD357" i="17"/>
  <c r="AX357" i="17"/>
  <c r="AW357" i="17"/>
  <c r="AV357" i="17"/>
  <c r="T357" i="17"/>
  <c r="AT357" i="17"/>
  <c r="AU357" i="17"/>
  <c r="U357" i="17"/>
  <c r="W357" i="17"/>
  <c r="BF356" i="17"/>
  <c r="BC356" i="17"/>
  <c r="BD356" i="17"/>
  <c r="AX356" i="17"/>
  <c r="AW356" i="17"/>
  <c r="AV356" i="17"/>
  <c r="T356" i="17"/>
  <c r="AT356" i="17"/>
  <c r="AU356" i="17"/>
  <c r="U356" i="17"/>
  <c r="W356" i="17"/>
  <c r="BF355" i="17"/>
  <c r="BC355" i="17"/>
  <c r="BD355" i="17"/>
  <c r="AX355" i="17"/>
  <c r="AW355" i="17"/>
  <c r="AV355" i="17"/>
  <c r="T355" i="17"/>
  <c r="AT355" i="17"/>
  <c r="AU355" i="17"/>
  <c r="U355" i="17"/>
  <c r="W355" i="17"/>
  <c r="Y354" i="17"/>
  <c r="M354" i="17"/>
  <c r="BF353" i="17"/>
  <c r="BC353" i="17"/>
  <c r="BD353" i="17"/>
  <c r="AX353" i="17"/>
  <c r="AW353" i="17"/>
  <c r="AV353" i="17"/>
  <c r="T353" i="17"/>
  <c r="AT353" i="17"/>
  <c r="N353" i="17"/>
  <c r="U353" i="17"/>
  <c r="W353" i="17"/>
  <c r="BF352" i="17"/>
  <c r="BC352" i="17"/>
  <c r="BD352" i="17"/>
  <c r="AX352" i="17"/>
  <c r="AW352" i="17"/>
  <c r="AV352" i="17"/>
  <c r="T352" i="17"/>
  <c r="U352" i="17"/>
  <c r="W352" i="17"/>
  <c r="BF351" i="17"/>
  <c r="BC351" i="17"/>
  <c r="BD351" i="17"/>
  <c r="AX351" i="17"/>
  <c r="AW351" i="17"/>
  <c r="AV351" i="17"/>
  <c r="T351" i="17"/>
  <c r="AT351" i="17"/>
  <c r="AU351" i="17"/>
  <c r="U351" i="17"/>
  <c r="W351" i="17"/>
  <c r="BF350" i="17"/>
  <c r="BC350" i="17"/>
  <c r="BD350" i="17"/>
  <c r="AX350" i="17"/>
  <c r="AW350" i="17"/>
  <c r="AV350" i="17"/>
  <c r="T350" i="17"/>
  <c r="AT350" i="17"/>
  <c r="AU350" i="17"/>
  <c r="U350" i="17"/>
  <c r="W350" i="17"/>
  <c r="BF349" i="17"/>
  <c r="BC349" i="17"/>
  <c r="BD349" i="17"/>
  <c r="AX349" i="17"/>
  <c r="AW349" i="17"/>
  <c r="AV349" i="17"/>
  <c r="T349" i="17"/>
  <c r="AT349" i="17"/>
  <c r="N349" i="17"/>
  <c r="U349" i="17"/>
  <c r="W349" i="17"/>
  <c r="BF348" i="17"/>
  <c r="BC348" i="17"/>
  <c r="BD348" i="17"/>
  <c r="AX348" i="17"/>
  <c r="AW348" i="17"/>
  <c r="AV348" i="17"/>
  <c r="T348" i="17"/>
  <c r="U348" i="17"/>
  <c r="W348" i="17"/>
  <c r="BF347" i="17"/>
  <c r="BC347" i="17"/>
  <c r="BD347" i="17"/>
  <c r="AX347" i="17"/>
  <c r="AW347" i="17"/>
  <c r="AV347" i="17"/>
  <c r="T347" i="17"/>
  <c r="AT347" i="17"/>
  <c r="AU347" i="17"/>
  <c r="U347" i="17"/>
  <c r="W347" i="17"/>
  <c r="Y346" i="17"/>
  <c r="M346" i="17"/>
  <c r="BF345" i="17"/>
  <c r="BC345" i="17"/>
  <c r="BD345" i="17"/>
  <c r="AX345" i="17"/>
  <c r="AW345" i="17"/>
  <c r="AV345" i="17"/>
  <c r="T345" i="17"/>
  <c r="AT345" i="17"/>
  <c r="AU345" i="17"/>
  <c r="U345" i="17"/>
  <c r="W345" i="17"/>
  <c r="BF344" i="17"/>
  <c r="BC344" i="17"/>
  <c r="BD344" i="17"/>
  <c r="AX344" i="17"/>
  <c r="AW344" i="17"/>
  <c r="AV344" i="17"/>
  <c r="T344" i="17"/>
  <c r="AT344" i="17"/>
  <c r="AU344" i="17"/>
  <c r="U344" i="17"/>
  <c r="W344" i="17"/>
  <c r="BF343" i="17"/>
  <c r="BC343" i="17"/>
  <c r="BD343" i="17"/>
  <c r="AX343" i="17"/>
  <c r="AW343" i="17"/>
  <c r="AV343" i="17"/>
  <c r="T343" i="17"/>
  <c r="AT343" i="17"/>
  <c r="AU343" i="17"/>
  <c r="U343" i="17"/>
  <c r="W343" i="17"/>
  <c r="BF342" i="17"/>
  <c r="BC342" i="17"/>
  <c r="BD342" i="17"/>
  <c r="AX342" i="17"/>
  <c r="AW342" i="17"/>
  <c r="AV342" i="17"/>
  <c r="T342" i="17"/>
  <c r="U342" i="17"/>
  <c r="W342" i="17"/>
  <c r="BF341" i="17"/>
  <c r="BC341" i="17"/>
  <c r="BD341" i="17"/>
  <c r="AX341" i="17"/>
  <c r="AW341" i="17"/>
  <c r="AV341" i="17"/>
  <c r="T341" i="17"/>
  <c r="AT341" i="17"/>
  <c r="AU341" i="17"/>
  <c r="U341" i="17"/>
  <c r="W341" i="17"/>
  <c r="BF340" i="17"/>
  <c r="BC340" i="17"/>
  <c r="BD340" i="17"/>
  <c r="AX340" i="17"/>
  <c r="AW340" i="17"/>
  <c r="AV340" i="17"/>
  <c r="T340" i="17"/>
  <c r="AT340" i="17"/>
  <c r="AU340" i="17"/>
  <c r="U340" i="17"/>
  <c r="W340" i="17"/>
  <c r="BF339" i="17"/>
  <c r="BC339" i="17"/>
  <c r="BD339" i="17"/>
  <c r="AX339" i="17"/>
  <c r="AW339" i="17"/>
  <c r="AV339" i="17"/>
  <c r="T339" i="17"/>
  <c r="AT339" i="17"/>
  <c r="AU339" i="17"/>
  <c r="U339" i="17"/>
  <c r="W339" i="17"/>
  <c r="Y338" i="17"/>
  <c r="M338" i="17"/>
  <c r="BF337" i="17"/>
  <c r="BC337" i="17"/>
  <c r="BD337" i="17"/>
  <c r="AX337" i="17"/>
  <c r="AW337" i="17"/>
  <c r="AV337" i="17"/>
  <c r="T337" i="17"/>
  <c r="AT337" i="17"/>
  <c r="N337" i="17"/>
  <c r="U337" i="17"/>
  <c r="W337" i="17"/>
  <c r="BF336" i="17"/>
  <c r="BC336" i="17"/>
  <c r="BD336" i="17"/>
  <c r="AX336" i="17"/>
  <c r="AW336" i="17"/>
  <c r="AV336" i="17"/>
  <c r="T336" i="17"/>
  <c r="U336" i="17"/>
  <c r="W336" i="17"/>
  <c r="BF335" i="17"/>
  <c r="BC335" i="17"/>
  <c r="BD335" i="17"/>
  <c r="AX335" i="17"/>
  <c r="AW335" i="17"/>
  <c r="AV335" i="17"/>
  <c r="T335" i="17"/>
  <c r="AT335" i="17"/>
  <c r="AU335" i="17"/>
  <c r="U335" i="17"/>
  <c r="W335" i="17"/>
  <c r="BF334" i="17"/>
  <c r="BC334" i="17"/>
  <c r="BD334" i="17"/>
  <c r="AX334" i="17"/>
  <c r="AW334" i="17"/>
  <c r="AV334" i="17"/>
  <c r="T334" i="17"/>
  <c r="AT334" i="17"/>
  <c r="AU334" i="17"/>
  <c r="U334" i="17"/>
  <c r="W334" i="17"/>
  <c r="BF333" i="17"/>
  <c r="BC333" i="17"/>
  <c r="BD333" i="17"/>
  <c r="AX333" i="17"/>
  <c r="AW333" i="17"/>
  <c r="AV333" i="17"/>
  <c r="T333" i="17"/>
  <c r="AT333" i="17"/>
  <c r="N333" i="17"/>
  <c r="U333" i="17"/>
  <c r="W333" i="17"/>
  <c r="BF332" i="17"/>
  <c r="BC332" i="17"/>
  <c r="BD332" i="17"/>
  <c r="AX332" i="17"/>
  <c r="AW332" i="17"/>
  <c r="AV332" i="17"/>
  <c r="T332" i="17"/>
  <c r="U332" i="17"/>
  <c r="W332" i="17"/>
  <c r="BF331" i="17"/>
  <c r="BC331" i="17"/>
  <c r="BD331" i="17"/>
  <c r="AX331" i="17"/>
  <c r="AW331" i="17"/>
  <c r="AV331" i="17"/>
  <c r="T331" i="17"/>
  <c r="AT331" i="17"/>
  <c r="AU331" i="17"/>
  <c r="U331" i="17"/>
  <c r="W331" i="17"/>
  <c r="Y330" i="17"/>
  <c r="M330" i="17"/>
  <c r="BF329" i="17"/>
  <c r="BC329" i="17"/>
  <c r="BD329" i="17"/>
  <c r="AX329" i="17"/>
  <c r="AW329" i="17"/>
  <c r="AV329" i="17"/>
  <c r="AT329" i="17"/>
  <c r="AU329" i="17"/>
  <c r="U329" i="17"/>
  <c r="W329" i="17"/>
  <c r="BF328" i="17"/>
  <c r="BC328" i="17"/>
  <c r="BD328" i="17"/>
  <c r="AX328" i="17"/>
  <c r="AW328" i="17"/>
  <c r="AV328" i="17"/>
  <c r="AT328" i="17"/>
  <c r="AU328" i="17"/>
  <c r="U328" i="17"/>
  <c r="W328" i="17"/>
  <c r="BF327" i="17"/>
  <c r="BC327" i="17"/>
  <c r="BD327" i="17"/>
  <c r="AX327" i="17"/>
  <c r="AW327" i="17"/>
  <c r="AV327" i="17"/>
  <c r="AT327" i="17"/>
  <c r="AU327" i="17"/>
  <c r="U327" i="17"/>
  <c r="W327" i="17"/>
  <c r="BF326" i="17"/>
  <c r="BC326" i="17"/>
  <c r="BD326" i="17"/>
  <c r="AX326" i="17"/>
  <c r="AW326" i="17"/>
  <c r="AV326" i="17"/>
  <c r="AT326" i="17"/>
  <c r="AU326" i="17"/>
  <c r="U326" i="17"/>
  <c r="W326" i="17"/>
  <c r="BF325" i="17"/>
  <c r="BC325" i="17"/>
  <c r="BD325" i="17"/>
  <c r="AX325" i="17"/>
  <c r="AW325" i="17"/>
  <c r="AV325" i="17"/>
  <c r="AT325" i="17"/>
  <c r="AU325" i="17"/>
  <c r="U325" i="17"/>
  <c r="W325" i="17"/>
  <c r="BF324" i="17"/>
  <c r="BC324" i="17"/>
  <c r="BD324" i="17"/>
  <c r="AX324" i="17"/>
  <c r="AW324" i="17"/>
  <c r="AV324" i="17"/>
  <c r="AT324" i="17"/>
  <c r="AU324" i="17"/>
  <c r="U324" i="17"/>
  <c r="W324" i="17"/>
  <c r="BF323" i="17"/>
  <c r="BC323" i="17"/>
  <c r="BD323" i="17"/>
  <c r="AX323" i="17"/>
  <c r="AW323" i="17"/>
  <c r="AV323" i="17"/>
  <c r="AT323" i="17"/>
  <c r="AU323" i="17"/>
  <c r="U323" i="17"/>
  <c r="W323" i="17"/>
  <c r="Y322" i="17"/>
  <c r="M322" i="17"/>
  <c r="BF321" i="17"/>
  <c r="BC321" i="17"/>
  <c r="BD321" i="17"/>
  <c r="AX321" i="17"/>
  <c r="AW321" i="17"/>
  <c r="AV321" i="17"/>
  <c r="T321" i="17"/>
  <c r="AT321" i="17"/>
  <c r="BF320" i="17"/>
  <c r="BC320" i="17"/>
  <c r="BD320" i="17"/>
  <c r="AX320" i="17"/>
  <c r="AW320" i="17"/>
  <c r="AV320" i="17"/>
  <c r="T320" i="17"/>
  <c r="AT320" i="17"/>
  <c r="N320" i="17"/>
  <c r="U320" i="17"/>
  <c r="W320" i="17"/>
  <c r="BF319" i="17"/>
  <c r="BC319" i="17"/>
  <c r="BD319" i="17"/>
  <c r="AX319" i="17"/>
  <c r="AW319" i="17"/>
  <c r="AV319" i="17"/>
  <c r="T319" i="17"/>
  <c r="U319" i="17"/>
  <c r="W319" i="17"/>
  <c r="BF318" i="17"/>
  <c r="BC318" i="17"/>
  <c r="BD318" i="17"/>
  <c r="AX318" i="17"/>
  <c r="AW318" i="17"/>
  <c r="AV318" i="17"/>
  <c r="T318" i="17"/>
  <c r="AT318" i="17"/>
  <c r="AU318" i="17"/>
  <c r="U318" i="17"/>
  <c r="W318" i="17"/>
  <c r="BF317" i="17"/>
  <c r="BC317" i="17"/>
  <c r="BD317" i="17"/>
  <c r="AX317" i="17"/>
  <c r="AW317" i="17"/>
  <c r="AV317" i="17"/>
  <c r="T317" i="17"/>
  <c r="AT317" i="17"/>
  <c r="BF316" i="17"/>
  <c r="BC316" i="17"/>
  <c r="BD316" i="17"/>
  <c r="AX316" i="17"/>
  <c r="AW316" i="17"/>
  <c r="AV316" i="17"/>
  <c r="T316" i="17"/>
  <c r="AT316" i="17"/>
  <c r="N316" i="17"/>
  <c r="U316" i="17"/>
  <c r="W316" i="17"/>
  <c r="BF315" i="17"/>
  <c r="BC315" i="17"/>
  <c r="BD315" i="17"/>
  <c r="AX315" i="17"/>
  <c r="AW315" i="17"/>
  <c r="AV315" i="17"/>
  <c r="T315" i="17"/>
  <c r="U315" i="17"/>
  <c r="W315" i="17"/>
  <c r="Y314" i="17"/>
  <c r="M314" i="17"/>
  <c r="BF313" i="17"/>
  <c r="BC313" i="17"/>
  <c r="BD313" i="17"/>
  <c r="AX313" i="17"/>
  <c r="AW313" i="17"/>
  <c r="AV313" i="17"/>
  <c r="T313" i="17"/>
  <c r="U313" i="17"/>
  <c r="W313" i="17"/>
  <c r="BF312" i="17"/>
  <c r="BC312" i="17"/>
  <c r="BD312" i="17"/>
  <c r="AX312" i="17"/>
  <c r="AW312" i="17"/>
  <c r="AV312" i="17"/>
  <c r="T312" i="17"/>
  <c r="AT312" i="17"/>
  <c r="AU312" i="17"/>
  <c r="U312" i="17"/>
  <c r="W312" i="17"/>
  <c r="BF311" i="17"/>
  <c r="BC311" i="17"/>
  <c r="BD311" i="17"/>
  <c r="AX311" i="17"/>
  <c r="AW311" i="17"/>
  <c r="AV311" i="17"/>
  <c r="T311" i="17"/>
  <c r="AT311" i="17"/>
  <c r="BF310" i="17"/>
  <c r="BC310" i="17"/>
  <c r="BD310" i="17"/>
  <c r="AX310" i="17"/>
  <c r="AW310" i="17"/>
  <c r="AV310" i="17"/>
  <c r="T310" i="17"/>
  <c r="AT310" i="17"/>
  <c r="N310" i="17"/>
  <c r="U310" i="17"/>
  <c r="W310" i="17"/>
  <c r="BF309" i="17"/>
  <c r="BC309" i="17"/>
  <c r="BD309" i="17"/>
  <c r="AX309" i="17"/>
  <c r="AW309" i="17"/>
  <c r="AV309" i="17"/>
  <c r="T309" i="17"/>
  <c r="U309" i="17"/>
  <c r="W309" i="17"/>
  <c r="BF308" i="17"/>
  <c r="BC308" i="17"/>
  <c r="BD308" i="17"/>
  <c r="AX308" i="17"/>
  <c r="AW308" i="17"/>
  <c r="AV308" i="17"/>
  <c r="T308" i="17"/>
  <c r="AT308" i="17"/>
  <c r="AU308" i="17"/>
  <c r="U308" i="17"/>
  <c r="W308" i="17"/>
  <c r="BF307" i="17"/>
  <c r="BC307" i="17"/>
  <c r="BD307" i="17"/>
  <c r="AX307" i="17"/>
  <c r="AW307" i="17"/>
  <c r="AV307" i="17"/>
  <c r="T307" i="17"/>
  <c r="AT307" i="17"/>
  <c r="Y306" i="17"/>
  <c r="M306" i="17"/>
  <c r="BF305" i="17"/>
  <c r="BC305" i="17"/>
  <c r="BD305" i="17"/>
  <c r="AX305" i="17"/>
  <c r="AW305" i="17"/>
  <c r="AV305" i="17"/>
  <c r="T305" i="17"/>
  <c r="AT305" i="17"/>
  <c r="BF304" i="17"/>
  <c r="BC304" i="17"/>
  <c r="BD304" i="17"/>
  <c r="AX304" i="17"/>
  <c r="AW304" i="17"/>
  <c r="AV304" i="17"/>
  <c r="T304" i="17"/>
  <c r="AT304" i="17"/>
  <c r="N304" i="17"/>
  <c r="U304" i="17"/>
  <c r="W304" i="17"/>
  <c r="BF303" i="17"/>
  <c r="BC303" i="17"/>
  <c r="BD303" i="17"/>
  <c r="AX303" i="17"/>
  <c r="AW303" i="17"/>
  <c r="AV303" i="17"/>
  <c r="T303" i="17"/>
  <c r="U303" i="17"/>
  <c r="W303" i="17"/>
  <c r="BF302" i="17"/>
  <c r="BC302" i="17"/>
  <c r="BD302" i="17"/>
  <c r="AX302" i="17"/>
  <c r="AW302" i="17"/>
  <c r="AV302" i="17"/>
  <c r="T302" i="17"/>
  <c r="AT302" i="17"/>
  <c r="AU302" i="17"/>
  <c r="U302" i="17"/>
  <c r="W302" i="17"/>
  <c r="BF301" i="17"/>
  <c r="BC301" i="17"/>
  <c r="BD301" i="17"/>
  <c r="AX301" i="17"/>
  <c r="AW301" i="17"/>
  <c r="AV301" i="17"/>
  <c r="T301" i="17"/>
  <c r="AT301" i="17"/>
  <c r="BF300" i="17"/>
  <c r="BC300" i="17"/>
  <c r="BD300" i="17"/>
  <c r="AX300" i="17"/>
  <c r="AW300" i="17"/>
  <c r="AV300" i="17"/>
  <c r="T300" i="17"/>
  <c r="AT300" i="17"/>
  <c r="N300" i="17"/>
  <c r="U300" i="17"/>
  <c r="W300" i="17"/>
  <c r="BF299" i="17"/>
  <c r="BC299" i="17"/>
  <c r="BD299" i="17"/>
  <c r="AX299" i="17"/>
  <c r="AW299" i="17"/>
  <c r="AV299" i="17"/>
  <c r="T299" i="17"/>
  <c r="U299" i="17"/>
  <c r="W299" i="17"/>
  <c r="Y298" i="17"/>
  <c r="M298" i="17"/>
  <c r="BF297" i="17"/>
  <c r="BC297" i="17"/>
  <c r="BD297" i="17"/>
  <c r="AX297" i="17"/>
  <c r="AW297" i="17"/>
  <c r="AV297" i="17"/>
  <c r="T297" i="17"/>
  <c r="U297" i="17"/>
  <c r="W297" i="17"/>
  <c r="BF296" i="17"/>
  <c r="BC296" i="17"/>
  <c r="BD296" i="17"/>
  <c r="AX296" i="17"/>
  <c r="AW296" i="17"/>
  <c r="AV296" i="17"/>
  <c r="T296" i="17"/>
  <c r="AT296" i="17"/>
  <c r="AU296" i="17"/>
  <c r="U296" i="17"/>
  <c r="W296" i="17"/>
  <c r="BF295" i="17"/>
  <c r="BC295" i="17"/>
  <c r="BD295" i="17"/>
  <c r="AX295" i="17"/>
  <c r="AW295" i="17"/>
  <c r="AV295" i="17"/>
  <c r="T295" i="17"/>
  <c r="AT295" i="17"/>
  <c r="BF294" i="17"/>
  <c r="BC294" i="17"/>
  <c r="BD294" i="17"/>
  <c r="AX294" i="17"/>
  <c r="AW294" i="17"/>
  <c r="AV294" i="17"/>
  <c r="T294" i="17"/>
  <c r="AT294" i="17"/>
  <c r="N294" i="17"/>
  <c r="U294" i="17"/>
  <c r="W294" i="17"/>
  <c r="BF293" i="17"/>
  <c r="BC293" i="17"/>
  <c r="BD293" i="17"/>
  <c r="AX293" i="17"/>
  <c r="AW293" i="17"/>
  <c r="AV293" i="17"/>
  <c r="T293" i="17"/>
  <c r="U293" i="17"/>
  <c r="W293" i="17"/>
  <c r="BF292" i="17"/>
  <c r="BC292" i="17"/>
  <c r="BD292" i="17"/>
  <c r="AX292" i="17"/>
  <c r="AW292" i="17"/>
  <c r="AV292" i="17"/>
  <c r="T292" i="17"/>
  <c r="AT292" i="17"/>
  <c r="AU292" i="17"/>
  <c r="U292" i="17"/>
  <c r="W292" i="17"/>
  <c r="BF291" i="17"/>
  <c r="BC291" i="17"/>
  <c r="BD291" i="17"/>
  <c r="AX291" i="17"/>
  <c r="AW291" i="17"/>
  <c r="AV291" i="17"/>
  <c r="T291" i="17"/>
  <c r="AT291" i="17"/>
  <c r="Y290" i="17"/>
  <c r="M290" i="17"/>
  <c r="BF289" i="17"/>
  <c r="BC289" i="17"/>
  <c r="BD289" i="17"/>
  <c r="AX289" i="17"/>
  <c r="AW289" i="17"/>
  <c r="AV289" i="17"/>
  <c r="T289" i="17"/>
  <c r="AT289" i="17"/>
  <c r="BF288" i="17"/>
  <c r="BC288" i="17"/>
  <c r="BD288" i="17"/>
  <c r="AX288" i="17"/>
  <c r="AW288" i="17"/>
  <c r="AV288" i="17"/>
  <c r="T288" i="17"/>
  <c r="AT288" i="17"/>
  <c r="N288" i="17"/>
  <c r="U288" i="17"/>
  <c r="W288" i="17"/>
  <c r="BF287" i="17"/>
  <c r="BC287" i="17"/>
  <c r="BD287" i="17"/>
  <c r="AX287" i="17"/>
  <c r="AW287" i="17"/>
  <c r="AV287" i="17"/>
  <c r="T287" i="17"/>
  <c r="U287" i="17"/>
  <c r="W287" i="17"/>
  <c r="BF286" i="17"/>
  <c r="BC286" i="17"/>
  <c r="BD286" i="17"/>
  <c r="AX286" i="17"/>
  <c r="AW286" i="17"/>
  <c r="AV286" i="17"/>
  <c r="T286" i="17"/>
  <c r="AT286" i="17"/>
  <c r="AU286" i="17"/>
  <c r="U286" i="17"/>
  <c r="W286" i="17"/>
  <c r="BF285" i="17"/>
  <c r="BC285" i="17"/>
  <c r="BD285" i="17"/>
  <c r="AX285" i="17"/>
  <c r="AW285" i="17"/>
  <c r="AV285" i="17"/>
  <c r="T285" i="17"/>
  <c r="AT285" i="17"/>
  <c r="BF284" i="17"/>
  <c r="BC284" i="17"/>
  <c r="BD284" i="17"/>
  <c r="AX284" i="17"/>
  <c r="AW284" i="17"/>
  <c r="AV284" i="17"/>
  <c r="T284" i="17"/>
  <c r="AT284" i="17"/>
  <c r="N284" i="17"/>
  <c r="U284" i="17"/>
  <c r="W284" i="17"/>
  <c r="BF283" i="17"/>
  <c r="BC283" i="17"/>
  <c r="BD283" i="17"/>
  <c r="AX283" i="17"/>
  <c r="AW283" i="17"/>
  <c r="AV283" i="17"/>
  <c r="T283" i="17"/>
  <c r="U283" i="17"/>
  <c r="W283" i="17"/>
  <c r="Y282" i="17"/>
  <c r="M282" i="17"/>
  <c r="BF281" i="17"/>
  <c r="BC281" i="17"/>
  <c r="BD281" i="17"/>
  <c r="AX281" i="17"/>
  <c r="AW281" i="17"/>
  <c r="AV281" i="17"/>
  <c r="T281" i="17"/>
  <c r="U281" i="17"/>
  <c r="W281" i="17"/>
  <c r="BF280" i="17"/>
  <c r="BC280" i="17"/>
  <c r="BD280" i="17"/>
  <c r="AX280" i="17"/>
  <c r="AW280" i="17"/>
  <c r="AV280" i="17"/>
  <c r="T280" i="17"/>
  <c r="AT280" i="17"/>
  <c r="AU280" i="17"/>
  <c r="U280" i="17"/>
  <c r="W280" i="17"/>
  <c r="BF279" i="17"/>
  <c r="BC279" i="17"/>
  <c r="BD279" i="17"/>
  <c r="AX279" i="17"/>
  <c r="AW279" i="17"/>
  <c r="AV279" i="17"/>
  <c r="T279" i="17"/>
  <c r="AT279" i="17"/>
  <c r="BF278" i="17"/>
  <c r="BC278" i="17"/>
  <c r="BD278" i="17"/>
  <c r="AX278" i="17"/>
  <c r="AW278" i="17"/>
  <c r="AV278" i="17"/>
  <c r="T278" i="17"/>
  <c r="AT278" i="17"/>
  <c r="N278" i="17"/>
  <c r="U278" i="17"/>
  <c r="W278" i="17"/>
  <c r="BF277" i="17"/>
  <c r="BC277" i="17"/>
  <c r="BD277" i="17"/>
  <c r="AX277" i="17"/>
  <c r="AW277" i="17"/>
  <c r="AV277" i="17"/>
  <c r="T277" i="17"/>
  <c r="U277" i="17"/>
  <c r="W277" i="17"/>
  <c r="BF276" i="17"/>
  <c r="BC276" i="17"/>
  <c r="BD276" i="17"/>
  <c r="AX276" i="17"/>
  <c r="AW276" i="17"/>
  <c r="AV276" i="17"/>
  <c r="T276" i="17"/>
  <c r="AT276" i="17"/>
  <c r="AU276" i="17"/>
  <c r="U276" i="17"/>
  <c r="W276" i="17"/>
  <c r="BF275" i="17"/>
  <c r="BC275" i="17"/>
  <c r="BD275" i="17"/>
  <c r="AX275" i="17"/>
  <c r="AW275" i="17"/>
  <c r="AV275" i="17"/>
  <c r="T275" i="17"/>
  <c r="AT275" i="17"/>
  <c r="Y274" i="17"/>
  <c r="M274" i="17"/>
  <c r="BF273" i="17"/>
  <c r="BC273" i="17"/>
  <c r="BD273" i="17"/>
  <c r="AX273" i="17"/>
  <c r="AW273" i="17"/>
  <c r="AV273" i="17"/>
  <c r="AT273" i="17"/>
  <c r="AU273" i="17"/>
  <c r="Q273" i="17"/>
  <c r="U273" i="17"/>
  <c r="W273" i="17"/>
  <c r="BF272" i="17"/>
  <c r="BC272" i="17"/>
  <c r="BD272" i="17"/>
  <c r="AX272" i="17"/>
  <c r="AW272" i="17"/>
  <c r="AV272" i="17"/>
  <c r="AT272" i="17"/>
  <c r="AU272" i="17"/>
  <c r="Q272" i="17"/>
  <c r="U272" i="17"/>
  <c r="W272" i="17"/>
  <c r="BF271" i="17"/>
  <c r="BC271" i="17"/>
  <c r="BD271" i="17"/>
  <c r="AX271" i="17"/>
  <c r="AW271" i="17"/>
  <c r="AV271" i="17"/>
  <c r="AT271" i="17"/>
  <c r="AU271" i="17"/>
  <c r="Q271" i="17"/>
  <c r="U271" i="17"/>
  <c r="W271" i="17"/>
  <c r="BF270" i="17"/>
  <c r="BC270" i="17"/>
  <c r="BD270" i="17"/>
  <c r="AX270" i="17"/>
  <c r="AW270" i="17"/>
  <c r="AV270" i="17"/>
  <c r="AT270" i="17"/>
  <c r="AU270" i="17"/>
  <c r="Q270" i="17"/>
  <c r="U270" i="17"/>
  <c r="W270" i="17"/>
  <c r="BF269" i="17"/>
  <c r="BC269" i="17"/>
  <c r="BD269" i="17"/>
  <c r="AX269" i="17"/>
  <c r="AW269" i="17"/>
  <c r="AV269" i="17"/>
  <c r="AT269" i="17"/>
  <c r="N269" i="17"/>
  <c r="U269" i="17"/>
  <c r="W269" i="17"/>
  <c r="BF268" i="17"/>
  <c r="BC268" i="17"/>
  <c r="BD268" i="17"/>
  <c r="AX268" i="17"/>
  <c r="AW268" i="17"/>
  <c r="AV268" i="17"/>
  <c r="AT268" i="17"/>
  <c r="AU268" i="17"/>
  <c r="Q268" i="17"/>
  <c r="U268" i="17"/>
  <c r="W268" i="17"/>
  <c r="BF267" i="17"/>
  <c r="BC267" i="17"/>
  <c r="BD267" i="17"/>
  <c r="AX267" i="17"/>
  <c r="AW267" i="17"/>
  <c r="AV267" i="17"/>
  <c r="AT267" i="17"/>
  <c r="AU267" i="17"/>
  <c r="U267" i="17"/>
  <c r="W267" i="17"/>
  <c r="Y266" i="17"/>
  <c r="M266" i="17"/>
  <c r="BF265" i="17"/>
  <c r="BC265" i="17"/>
  <c r="BD265" i="17"/>
  <c r="AX265" i="17"/>
  <c r="AW265" i="17"/>
  <c r="AV265" i="17"/>
  <c r="T265" i="17"/>
  <c r="AT265" i="17"/>
  <c r="N265" i="17"/>
  <c r="U265" i="17"/>
  <c r="W265" i="17"/>
  <c r="BF264" i="17"/>
  <c r="BC264" i="17"/>
  <c r="BD264" i="17"/>
  <c r="AX264" i="17"/>
  <c r="AW264" i="17"/>
  <c r="AV264" i="17"/>
  <c r="T264" i="17"/>
  <c r="U264" i="17"/>
  <c r="W264" i="17"/>
  <c r="BF263" i="17"/>
  <c r="BC263" i="17"/>
  <c r="BD263" i="17"/>
  <c r="AX263" i="17"/>
  <c r="AW263" i="17"/>
  <c r="AV263" i="17"/>
  <c r="T263" i="17"/>
  <c r="AT263" i="17"/>
  <c r="AU263" i="17"/>
  <c r="U263" i="17"/>
  <c r="W263" i="17"/>
  <c r="BF262" i="17"/>
  <c r="BC262" i="17"/>
  <c r="BD262" i="17"/>
  <c r="AX262" i="17"/>
  <c r="AW262" i="17"/>
  <c r="AV262" i="17"/>
  <c r="T262" i="17"/>
  <c r="AT262" i="17"/>
  <c r="AU262" i="17"/>
  <c r="U262" i="17"/>
  <c r="W262" i="17"/>
  <c r="BF261" i="17"/>
  <c r="BC261" i="17"/>
  <c r="BD261" i="17"/>
  <c r="AX261" i="17"/>
  <c r="AW261" i="17"/>
  <c r="AV261" i="17"/>
  <c r="T261" i="17"/>
  <c r="AT261" i="17"/>
  <c r="N261" i="17"/>
  <c r="U261" i="17"/>
  <c r="W261" i="17"/>
  <c r="BF260" i="17"/>
  <c r="BC260" i="17"/>
  <c r="BD260" i="17"/>
  <c r="AX260" i="17"/>
  <c r="AW260" i="17"/>
  <c r="AV260" i="17"/>
  <c r="T260" i="17"/>
  <c r="U260" i="17"/>
  <c r="W260" i="17"/>
  <c r="BF259" i="17"/>
  <c r="BC259" i="17"/>
  <c r="BD259" i="17"/>
  <c r="AX259" i="17"/>
  <c r="AW259" i="17"/>
  <c r="AV259" i="17"/>
  <c r="T259" i="17"/>
  <c r="AT259" i="17"/>
  <c r="AU259" i="17"/>
  <c r="U259" i="17"/>
  <c r="W259" i="17"/>
  <c r="Y258" i="17"/>
  <c r="M258" i="17"/>
  <c r="BF257" i="17"/>
  <c r="BC257" i="17"/>
  <c r="BD257" i="17"/>
  <c r="AX257" i="17"/>
  <c r="AW257" i="17"/>
  <c r="AV257" i="17"/>
  <c r="T257" i="17"/>
  <c r="AT257" i="17"/>
  <c r="AU257" i="17"/>
  <c r="U257" i="17"/>
  <c r="W257" i="17"/>
  <c r="BF256" i="17"/>
  <c r="BC256" i="17"/>
  <c r="BD256" i="17"/>
  <c r="AX256" i="17"/>
  <c r="AW256" i="17"/>
  <c r="AV256" i="17"/>
  <c r="T256" i="17"/>
  <c r="AT256" i="17"/>
  <c r="AU256" i="17"/>
  <c r="U256" i="17"/>
  <c r="W256" i="17"/>
  <c r="BF255" i="17"/>
  <c r="BC255" i="17"/>
  <c r="BD255" i="17"/>
  <c r="AX255" i="17"/>
  <c r="AW255" i="17"/>
  <c r="AV255" i="17"/>
  <c r="T255" i="17"/>
  <c r="AT255" i="17"/>
  <c r="AU255" i="17"/>
  <c r="U255" i="17"/>
  <c r="W255" i="17"/>
  <c r="BF254" i="17"/>
  <c r="BC254" i="17"/>
  <c r="BD254" i="17"/>
  <c r="AX254" i="17"/>
  <c r="AW254" i="17"/>
  <c r="AV254" i="17"/>
  <c r="T254" i="17"/>
  <c r="U254" i="17"/>
  <c r="W254" i="17"/>
  <c r="BF253" i="17"/>
  <c r="BC253" i="17"/>
  <c r="BD253" i="17"/>
  <c r="AX253" i="17"/>
  <c r="AW253" i="17"/>
  <c r="AV253" i="17"/>
  <c r="T253" i="17"/>
  <c r="AT253" i="17"/>
  <c r="U253" i="17"/>
  <c r="W253" i="17"/>
  <c r="BF252" i="17"/>
  <c r="BC252" i="17"/>
  <c r="BD252" i="17"/>
  <c r="AX252" i="17"/>
  <c r="AW252" i="17"/>
  <c r="AV252" i="17"/>
  <c r="T252" i="17"/>
  <c r="AT252" i="17"/>
  <c r="AU252" i="17"/>
  <c r="U252" i="17"/>
  <c r="W252" i="17"/>
  <c r="BF251" i="17"/>
  <c r="BC251" i="17"/>
  <c r="BD251" i="17"/>
  <c r="AX251" i="17"/>
  <c r="AW251" i="17"/>
  <c r="AV251" i="17"/>
  <c r="T251" i="17"/>
  <c r="AT251" i="17"/>
  <c r="AU251" i="17"/>
  <c r="Q251" i="17"/>
  <c r="U251" i="17"/>
  <c r="W251" i="17"/>
  <c r="Y250" i="17"/>
  <c r="M250" i="17"/>
  <c r="BF249" i="17"/>
  <c r="BC249" i="17"/>
  <c r="BD249" i="17"/>
  <c r="AX249" i="17"/>
  <c r="AW249" i="17"/>
  <c r="AV249" i="17"/>
  <c r="T249" i="17"/>
  <c r="AT249" i="17"/>
  <c r="N249" i="17"/>
  <c r="U249" i="17"/>
  <c r="W249" i="17"/>
  <c r="BF248" i="17"/>
  <c r="BC248" i="17"/>
  <c r="BD248" i="17"/>
  <c r="AX248" i="17"/>
  <c r="AW248" i="17"/>
  <c r="AV248" i="17"/>
  <c r="T248" i="17"/>
  <c r="BF247" i="17"/>
  <c r="BC247" i="17"/>
  <c r="BD247" i="17"/>
  <c r="AX247" i="17"/>
  <c r="AW247" i="17"/>
  <c r="AV247" i="17"/>
  <c r="T247" i="17"/>
  <c r="AT247" i="17"/>
  <c r="U247" i="17"/>
  <c r="W247" i="17"/>
  <c r="BF246" i="17"/>
  <c r="BC246" i="17"/>
  <c r="BD246" i="17"/>
  <c r="AX246" i="17"/>
  <c r="AW246" i="17"/>
  <c r="AV246" i="17"/>
  <c r="T246" i="17"/>
  <c r="AT246" i="17"/>
  <c r="AU246" i="17"/>
  <c r="U246" i="17"/>
  <c r="W246" i="17"/>
  <c r="BF245" i="17"/>
  <c r="BC245" i="17"/>
  <c r="BD245" i="17"/>
  <c r="BG245" i="17"/>
  <c r="AX245" i="17"/>
  <c r="AW245" i="17"/>
  <c r="AV245" i="17"/>
  <c r="T245" i="17"/>
  <c r="AT245" i="17"/>
  <c r="U245" i="17"/>
  <c r="W245" i="17"/>
  <c r="BF244" i="17"/>
  <c r="BC244" i="17"/>
  <c r="BD244" i="17"/>
  <c r="AX244" i="17"/>
  <c r="AW244" i="17"/>
  <c r="AV244" i="17"/>
  <c r="T244" i="17"/>
  <c r="U244" i="17"/>
  <c r="W244" i="17"/>
  <c r="BF243" i="17"/>
  <c r="BC243" i="17"/>
  <c r="BD243" i="17"/>
  <c r="AX243" i="17"/>
  <c r="AW243" i="17"/>
  <c r="AV243" i="17"/>
  <c r="T243" i="17"/>
  <c r="AT243" i="17"/>
  <c r="AU243" i="17"/>
  <c r="Q243" i="17"/>
  <c r="U243" i="17"/>
  <c r="W243" i="17"/>
  <c r="Y242" i="17"/>
  <c r="M242" i="17"/>
  <c r="BF241" i="17"/>
  <c r="BC241" i="17"/>
  <c r="BD241" i="17"/>
  <c r="BG241" i="17"/>
  <c r="AX241" i="17"/>
  <c r="AW241" i="17"/>
  <c r="AV241" i="17"/>
  <c r="T241" i="17"/>
  <c r="AT241" i="17"/>
  <c r="N241" i="17"/>
  <c r="U241" i="17"/>
  <c r="W241" i="17"/>
  <c r="BF240" i="17"/>
  <c r="BC240" i="17"/>
  <c r="BD240" i="17"/>
  <c r="AX240" i="17"/>
  <c r="AW240" i="17"/>
  <c r="AV240" i="17"/>
  <c r="T240" i="17"/>
  <c r="U240" i="17"/>
  <c r="W240" i="17"/>
  <c r="BF239" i="17"/>
  <c r="BC239" i="17"/>
  <c r="BD239" i="17"/>
  <c r="AX239" i="17"/>
  <c r="AW239" i="17"/>
  <c r="AV239" i="17"/>
  <c r="T239" i="17"/>
  <c r="AT239" i="17"/>
  <c r="AU239" i="17"/>
  <c r="U239" i="17"/>
  <c r="W239" i="17"/>
  <c r="BF238" i="17"/>
  <c r="BC238" i="17"/>
  <c r="BD238" i="17"/>
  <c r="AX238" i="17"/>
  <c r="AW238" i="17"/>
  <c r="AV238" i="17"/>
  <c r="T238" i="17"/>
  <c r="AT238" i="17"/>
  <c r="BF237" i="17"/>
  <c r="BC237" i="17"/>
  <c r="BD237" i="17"/>
  <c r="AX237" i="17"/>
  <c r="AW237" i="17"/>
  <c r="AV237" i="17"/>
  <c r="T237" i="17"/>
  <c r="AT237" i="17"/>
  <c r="N237" i="17"/>
  <c r="U237" i="17"/>
  <c r="W237" i="17"/>
  <c r="BF236" i="17"/>
  <c r="BC236" i="17"/>
  <c r="BD236" i="17"/>
  <c r="AX236" i="17"/>
  <c r="AW236" i="17"/>
  <c r="AV236" i="17"/>
  <c r="T236" i="17"/>
  <c r="U236" i="17"/>
  <c r="W236" i="17"/>
  <c r="BF235" i="17"/>
  <c r="BC235" i="17"/>
  <c r="BD235" i="17"/>
  <c r="AX235" i="17"/>
  <c r="AW235" i="17"/>
  <c r="AV235" i="17"/>
  <c r="T235" i="17"/>
  <c r="AT235" i="17"/>
  <c r="AU235" i="17"/>
  <c r="U235" i="17"/>
  <c r="W235" i="17"/>
  <c r="BF233" i="17"/>
  <c r="BC233" i="17"/>
  <c r="BD233" i="17"/>
  <c r="AX233" i="17"/>
  <c r="AW233" i="17"/>
  <c r="AV233" i="17"/>
  <c r="T233" i="17"/>
  <c r="AT233" i="17"/>
  <c r="N233" i="17"/>
  <c r="U233" i="17"/>
  <c r="W233" i="17"/>
  <c r="BF232" i="17"/>
  <c r="BC232" i="17"/>
  <c r="BD232" i="17"/>
  <c r="AX232" i="17"/>
  <c r="AW232" i="17"/>
  <c r="AV232" i="17"/>
  <c r="T232" i="17"/>
  <c r="U232" i="17"/>
  <c r="W232" i="17"/>
  <c r="BF231" i="17"/>
  <c r="BC231" i="17"/>
  <c r="BD231" i="17"/>
  <c r="AX231" i="17"/>
  <c r="AW231" i="17"/>
  <c r="AV231" i="17"/>
  <c r="T231" i="17"/>
  <c r="AT231" i="17"/>
  <c r="AU231" i="17"/>
  <c r="U231" i="17"/>
  <c r="W231" i="17"/>
  <c r="BF230" i="17"/>
  <c r="BC230" i="17"/>
  <c r="BD230" i="17"/>
  <c r="AX230" i="17"/>
  <c r="AW230" i="17"/>
  <c r="AV230" i="17"/>
  <c r="T230" i="17"/>
  <c r="AT230" i="17"/>
  <c r="BF229" i="17"/>
  <c r="BC229" i="17"/>
  <c r="BD229" i="17"/>
  <c r="AX229" i="17"/>
  <c r="AW229" i="17"/>
  <c r="AV229" i="17"/>
  <c r="T229" i="17"/>
  <c r="AT229" i="17"/>
  <c r="N229" i="17"/>
  <c r="U229" i="17"/>
  <c r="W229" i="17"/>
  <c r="BL229" i="17"/>
  <c r="BF228" i="17"/>
  <c r="BC228" i="17"/>
  <c r="BD228" i="17"/>
  <c r="AX228" i="17"/>
  <c r="AW228" i="17"/>
  <c r="AV228" i="17"/>
  <c r="T228" i="17"/>
  <c r="U228" i="17"/>
  <c r="W228" i="17"/>
  <c r="BF227" i="17"/>
  <c r="BC227" i="17"/>
  <c r="BD227" i="17"/>
  <c r="AX227" i="17"/>
  <c r="AW227" i="17"/>
  <c r="AV227" i="17"/>
  <c r="T227" i="17"/>
  <c r="AT227" i="17"/>
  <c r="AU227" i="17"/>
  <c r="U227" i="17"/>
  <c r="W227" i="17"/>
  <c r="BF225" i="17"/>
  <c r="BC225" i="17"/>
  <c r="BD225" i="17"/>
  <c r="AX225" i="17"/>
  <c r="AW225" i="17"/>
  <c r="AV225" i="17"/>
  <c r="T225" i="17"/>
  <c r="AT225" i="17"/>
  <c r="N225" i="17"/>
  <c r="U225" i="17"/>
  <c r="W225" i="17"/>
  <c r="BF224" i="17"/>
  <c r="BC224" i="17"/>
  <c r="BD224" i="17"/>
  <c r="AX224" i="17"/>
  <c r="AW224" i="17"/>
  <c r="AV224" i="17"/>
  <c r="T224" i="17"/>
  <c r="U224" i="17"/>
  <c r="W224" i="17"/>
  <c r="BF223" i="17"/>
  <c r="BC223" i="17"/>
  <c r="BD223" i="17"/>
  <c r="AX223" i="17"/>
  <c r="AW223" i="17"/>
  <c r="AV223" i="17"/>
  <c r="T223" i="17"/>
  <c r="AT223" i="17"/>
  <c r="AU223" i="17"/>
  <c r="U223" i="17"/>
  <c r="W223" i="17"/>
  <c r="BF222" i="17"/>
  <c r="BC222" i="17"/>
  <c r="BD222" i="17"/>
  <c r="AX222" i="17"/>
  <c r="AW222" i="17"/>
  <c r="AV222" i="17"/>
  <c r="T222" i="17"/>
  <c r="AT222" i="17"/>
  <c r="BF221" i="17"/>
  <c r="BC221" i="17"/>
  <c r="BD221" i="17"/>
  <c r="AX221" i="17"/>
  <c r="AW221" i="17"/>
  <c r="AV221" i="17"/>
  <c r="T221" i="17"/>
  <c r="AT221" i="17"/>
  <c r="N221" i="17"/>
  <c r="U221" i="17"/>
  <c r="W221" i="17"/>
  <c r="BF220" i="17"/>
  <c r="BC220" i="17"/>
  <c r="BD220" i="17"/>
  <c r="AX220" i="17"/>
  <c r="AW220" i="17"/>
  <c r="AV220" i="17"/>
  <c r="T220" i="17"/>
  <c r="U220" i="17"/>
  <c r="W220" i="17"/>
  <c r="BF219" i="17"/>
  <c r="BC219" i="17"/>
  <c r="BD219" i="17"/>
  <c r="AX219" i="17"/>
  <c r="AW219" i="17"/>
  <c r="AV219" i="17"/>
  <c r="T219" i="17"/>
  <c r="AT219" i="17"/>
  <c r="AU219" i="17"/>
  <c r="U219" i="17"/>
  <c r="W219" i="17"/>
  <c r="BF217" i="17"/>
  <c r="BC217" i="17"/>
  <c r="BD217" i="17"/>
  <c r="AX217" i="17"/>
  <c r="AW217" i="17"/>
  <c r="AV217" i="17"/>
  <c r="T217" i="17"/>
  <c r="AT217" i="17"/>
  <c r="N217" i="17"/>
  <c r="U217" i="17"/>
  <c r="W217" i="17"/>
  <c r="BF216" i="17"/>
  <c r="BC216" i="17"/>
  <c r="BD216" i="17"/>
  <c r="AX216" i="17"/>
  <c r="AW216" i="17"/>
  <c r="AV216" i="17"/>
  <c r="T216" i="17"/>
  <c r="U216" i="17"/>
  <c r="W216" i="17"/>
  <c r="BF215" i="17"/>
  <c r="BC215" i="17"/>
  <c r="BD215" i="17"/>
  <c r="AX215" i="17"/>
  <c r="AW215" i="17"/>
  <c r="AV215" i="17"/>
  <c r="T215" i="17"/>
  <c r="AT215" i="17"/>
  <c r="AU215" i="17"/>
  <c r="U215" i="17"/>
  <c r="W215" i="17"/>
  <c r="BF214" i="17"/>
  <c r="BC214" i="17"/>
  <c r="BD214" i="17"/>
  <c r="AX214" i="17"/>
  <c r="AW214" i="17"/>
  <c r="AV214" i="17"/>
  <c r="T214" i="17"/>
  <c r="AT214" i="17"/>
  <c r="BF213" i="17"/>
  <c r="BC213" i="17"/>
  <c r="BD213" i="17"/>
  <c r="AX213" i="17"/>
  <c r="AW213" i="17"/>
  <c r="AV213" i="17"/>
  <c r="T213" i="17"/>
  <c r="AT213" i="17"/>
  <c r="N213" i="17"/>
  <c r="U213" i="17"/>
  <c r="W213" i="17"/>
  <c r="BF212" i="17"/>
  <c r="BC212" i="17"/>
  <c r="BD212" i="17"/>
  <c r="BG212" i="17"/>
  <c r="AX212" i="17"/>
  <c r="AW212" i="17"/>
  <c r="AV212" i="17"/>
  <c r="T212" i="17"/>
  <c r="U212" i="17"/>
  <c r="W212" i="17"/>
  <c r="BF211" i="17"/>
  <c r="BC211" i="17"/>
  <c r="BD211" i="17"/>
  <c r="AX211" i="17"/>
  <c r="AW211" i="17"/>
  <c r="AV211" i="17"/>
  <c r="T211" i="17"/>
  <c r="AT211" i="17"/>
  <c r="AU211" i="17"/>
  <c r="U211" i="17"/>
  <c r="W211" i="17"/>
  <c r="BF209" i="17"/>
  <c r="BC209" i="17"/>
  <c r="BD209" i="17"/>
  <c r="AX209" i="17"/>
  <c r="AW209" i="17"/>
  <c r="AV209" i="17"/>
  <c r="T209" i="17"/>
  <c r="AT209" i="17"/>
  <c r="N209" i="17"/>
  <c r="U209" i="17"/>
  <c r="W209" i="17"/>
  <c r="BF208" i="17"/>
  <c r="BC208" i="17"/>
  <c r="BD208" i="17"/>
  <c r="BG208" i="17"/>
  <c r="AX208" i="17"/>
  <c r="AW208" i="17"/>
  <c r="AV208" i="17"/>
  <c r="T208" i="17"/>
  <c r="U208" i="17"/>
  <c r="W208" i="17"/>
  <c r="BF207" i="17"/>
  <c r="BC207" i="17"/>
  <c r="BD207" i="17"/>
  <c r="AX207" i="17"/>
  <c r="AW207" i="17"/>
  <c r="AV207" i="17"/>
  <c r="T207" i="17"/>
  <c r="AT207" i="17"/>
  <c r="AU207" i="17"/>
  <c r="U207" i="17"/>
  <c r="W207" i="17"/>
  <c r="BF206" i="17"/>
  <c r="BC206" i="17"/>
  <c r="BD206" i="17"/>
  <c r="AX206" i="17"/>
  <c r="AW206" i="17"/>
  <c r="AV206" i="17"/>
  <c r="T206" i="17"/>
  <c r="AT206" i="17"/>
  <c r="BF205" i="17"/>
  <c r="BC205" i="17"/>
  <c r="BD205" i="17"/>
  <c r="AX205" i="17"/>
  <c r="AW205" i="17"/>
  <c r="AV205" i="17"/>
  <c r="T205" i="17"/>
  <c r="AT205" i="17"/>
  <c r="N205" i="17"/>
  <c r="U205" i="17"/>
  <c r="W205" i="17"/>
  <c r="BF204" i="17"/>
  <c r="BC204" i="17"/>
  <c r="BD204" i="17"/>
  <c r="AX204" i="17"/>
  <c r="AW204" i="17"/>
  <c r="AV204" i="17"/>
  <c r="T204" i="17"/>
  <c r="U204" i="17"/>
  <c r="W204" i="17"/>
  <c r="BF203" i="17"/>
  <c r="BC203" i="17"/>
  <c r="BD203" i="17"/>
  <c r="BG203" i="17"/>
  <c r="AX203" i="17"/>
  <c r="AW203" i="17"/>
  <c r="AV203" i="17"/>
  <c r="T203" i="17"/>
  <c r="AT203" i="17"/>
  <c r="AU203" i="17"/>
  <c r="U203" i="17"/>
  <c r="W203" i="17"/>
  <c r="BF201" i="17"/>
  <c r="BC201" i="17"/>
  <c r="BD201" i="17"/>
  <c r="AX201" i="17"/>
  <c r="AW201" i="17"/>
  <c r="AV201" i="17"/>
  <c r="T201" i="17"/>
  <c r="AT201" i="17"/>
  <c r="N201" i="17"/>
  <c r="U201" i="17"/>
  <c r="W201" i="17"/>
  <c r="BF200" i="17"/>
  <c r="BC200" i="17"/>
  <c r="BD200" i="17"/>
  <c r="BG200" i="17"/>
  <c r="AX200" i="17"/>
  <c r="AW200" i="17"/>
  <c r="AV200" i="17"/>
  <c r="T200" i="17"/>
  <c r="U200" i="17"/>
  <c r="W200" i="17"/>
  <c r="BF199" i="17"/>
  <c r="BC199" i="17"/>
  <c r="BD199" i="17"/>
  <c r="AX199" i="17"/>
  <c r="AW199" i="17"/>
  <c r="AV199" i="17"/>
  <c r="T199" i="17"/>
  <c r="AT199" i="17"/>
  <c r="AU199" i="17"/>
  <c r="U199" i="17"/>
  <c r="W199" i="17"/>
  <c r="BF198" i="17"/>
  <c r="BC198" i="17"/>
  <c r="BD198" i="17"/>
  <c r="AX198" i="17"/>
  <c r="AW198" i="17"/>
  <c r="AV198" i="17"/>
  <c r="T198" i="17"/>
  <c r="AT198" i="17"/>
  <c r="BF197" i="17"/>
  <c r="BC197" i="17"/>
  <c r="BD197" i="17"/>
  <c r="AX197" i="17"/>
  <c r="AW197" i="17"/>
  <c r="AV197" i="17"/>
  <c r="T197" i="17"/>
  <c r="AT197" i="17"/>
  <c r="N197" i="17"/>
  <c r="U197" i="17"/>
  <c r="W197" i="17"/>
  <c r="BF196" i="17"/>
  <c r="BC196" i="17"/>
  <c r="BD196" i="17"/>
  <c r="AX196" i="17"/>
  <c r="AW196" i="17"/>
  <c r="AV196" i="17"/>
  <c r="T196" i="17"/>
  <c r="U196" i="17"/>
  <c r="W196" i="17"/>
  <c r="BF195" i="17"/>
  <c r="BC195" i="17"/>
  <c r="BD195" i="17"/>
  <c r="AX195" i="17"/>
  <c r="AW195" i="17"/>
  <c r="AV195" i="17"/>
  <c r="T195" i="17"/>
  <c r="AT195" i="17"/>
  <c r="AU195" i="17"/>
  <c r="U195" i="17"/>
  <c r="W195" i="17"/>
  <c r="BF193" i="17"/>
  <c r="BC193" i="17"/>
  <c r="BD193" i="17"/>
  <c r="BG193" i="17"/>
  <c r="AX193" i="17"/>
  <c r="AW193" i="17"/>
  <c r="AV193" i="17"/>
  <c r="T193" i="17"/>
  <c r="AT193" i="17"/>
  <c r="N193" i="17"/>
  <c r="U193" i="17"/>
  <c r="W193" i="17"/>
  <c r="BF192" i="17"/>
  <c r="BC192" i="17"/>
  <c r="BD192" i="17"/>
  <c r="AX192" i="17"/>
  <c r="AW192" i="17"/>
  <c r="AV192" i="17"/>
  <c r="T192" i="17"/>
  <c r="U192" i="17"/>
  <c r="W192" i="17"/>
  <c r="BF191" i="17"/>
  <c r="BC191" i="17"/>
  <c r="BD191" i="17"/>
  <c r="AX191" i="17"/>
  <c r="AW191" i="17"/>
  <c r="AV191" i="17"/>
  <c r="T191" i="17"/>
  <c r="AT191" i="17"/>
  <c r="AU191" i="17"/>
  <c r="U191" i="17"/>
  <c r="AY191" i="17"/>
  <c r="S191" i="17"/>
  <c r="AZ191" i="17"/>
  <c r="W191" i="17"/>
  <c r="BF190" i="17"/>
  <c r="BC190" i="17"/>
  <c r="BD190" i="17"/>
  <c r="AX190" i="17"/>
  <c r="AW190" i="17"/>
  <c r="AV190" i="17"/>
  <c r="T190" i="17"/>
  <c r="AT190" i="17"/>
  <c r="BF189" i="17"/>
  <c r="BC189" i="17"/>
  <c r="BD189" i="17"/>
  <c r="AX189" i="17"/>
  <c r="AW189" i="17"/>
  <c r="AV189" i="17"/>
  <c r="T189" i="17"/>
  <c r="AT189" i="17"/>
  <c r="N189" i="17"/>
  <c r="U189" i="17"/>
  <c r="W189" i="17"/>
  <c r="BF188" i="17"/>
  <c r="BC188" i="17"/>
  <c r="BD188" i="17"/>
  <c r="AX188" i="17"/>
  <c r="AW188" i="17"/>
  <c r="AV188" i="17"/>
  <c r="T188" i="17"/>
  <c r="U188" i="17"/>
  <c r="W188" i="17"/>
  <c r="BF187" i="17"/>
  <c r="BC187" i="17"/>
  <c r="BD187" i="17"/>
  <c r="AX187" i="17"/>
  <c r="AW187" i="17"/>
  <c r="AV187" i="17"/>
  <c r="T187" i="17"/>
  <c r="AT187" i="17"/>
  <c r="AU187" i="17"/>
  <c r="U187" i="17"/>
  <c r="W187" i="17"/>
  <c r="BF185" i="17"/>
  <c r="BC185" i="17"/>
  <c r="BD185" i="17"/>
  <c r="AX185" i="17"/>
  <c r="AW185" i="17"/>
  <c r="AV185" i="17"/>
  <c r="T185" i="17"/>
  <c r="AT185" i="17"/>
  <c r="N185" i="17"/>
  <c r="U185" i="17"/>
  <c r="W185" i="17"/>
  <c r="BF184" i="17"/>
  <c r="BC184" i="17"/>
  <c r="BD184" i="17"/>
  <c r="AX184" i="17"/>
  <c r="AW184" i="17"/>
  <c r="AV184" i="17"/>
  <c r="T184" i="17"/>
  <c r="U184" i="17"/>
  <c r="W184" i="17"/>
  <c r="BF183" i="17"/>
  <c r="BC183" i="17"/>
  <c r="BD183" i="17"/>
  <c r="AX183" i="17"/>
  <c r="AW183" i="17"/>
  <c r="AV183" i="17"/>
  <c r="T183" i="17"/>
  <c r="AT183" i="17"/>
  <c r="AU183" i="17"/>
  <c r="U183" i="17"/>
  <c r="W183" i="17"/>
  <c r="BF182" i="17"/>
  <c r="BC182" i="17"/>
  <c r="BD182" i="17"/>
  <c r="AX182" i="17"/>
  <c r="AW182" i="17"/>
  <c r="AV182" i="17"/>
  <c r="T182" i="17"/>
  <c r="AT182" i="17"/>
  <c r="BF181" i="17"/>
  <c r="BC181" i="17"/>
  <c r="BD181" i="17"/>
  <c r="AX181" i="17"/>
  <c r="AW181" i="17"/>
  <c r="AV181" i="17"/>
  <c r="T181" i="17"/>
  <c r="AT181" i="17"/>
  <c r="N181" i="17"/>
  <c r="U181" i="17"/>
  <c r="W181" i="17"/>
  <c r="BF180" i="17"/>
  <c r="BC180" i="17"/>
  <c r="BD180" i="17"/>
  <c r="AX180" i="17"/>
  <c r="AW180" i="17"/>
  <c r="AV180" i="17"/>
  <c r="T180" i="17"/>
  <c r="U180" i="17"/>
  <c r="W180" i="17"/>
  <c r="BF179" i="17"/>
  <c r="BC179" i="17"/>
  <c r="BD179" i="17"/>
  <c r="AX179" i="17"/>
  <c r="AW179" i="17"/>
  <c r="AV179" i="17"/>
  <c r="T179" i="17"/>
  <c r="AT179" i="17"/>
  <c r="AU179" i="17"/>
  <c r="U179" i="17"/>
  <c r="W179" i="17"/>
  <c r="BF177" i="17"/>
  <c r="BC177" i="17"/>
  <c r="BD177" i="17"/>
  <c r="AX177" i="17"/>
  <c r="AW177" i="17"/>
  <c r="AV177" i="17"/>
  <c r="T177" i="17"/>
  <c r="AT177" i="17"/>
  <c r="N177" i="17"/>
  <c r="U177" i="17"/>
  <c r="W177" i="17"/>
  <c r="BF176" i="17"/>
  <c r="BC176" i="17"/>
  <c r="BD176" i="17"/>
  <c r="AX176" i="17"/>
  <c r="AW176" i="17"/>
  <c r="AV176" i="17"/>
  <c r="T176" i="17"/>
  <c r="U176" i="17"/>
  <c r="W176" i="17"/>
  <c r="BF175" i="17"/>
  <c r="BC175" i="17"/>
  <c r="BD175" i="17"/>
  <c r="AX175" i="17"/>
  <c r="AW175" i="17"/>
  <c r="AV175" i="17"/>
  <c r="T175" i="17"/>
  <c r="AT175" i="17"/>
  <c r="AU175" i="17"/>
  <c r="U175" i="17"/>
  <c r="W175" i="17"/>
  <c r="BF174" i="17"/>
  <c r="BC174" i="17"/>
  <c r="BD174" i="17"/>
  <c r="AX174" i="17"/>
  <c r="AW174" i="17"/>
  <c r="AV174" i="17"/>
  <c r="T174" i="17"/>
  <c r="AT174" i="17"/>
  <c r="BF173" i="17"/>
  <c r="BC173" i="17"/>
  <c r="BD173" i="17"/>
  <c r="AX173" i="17"/>
  <c r="AW173" i="17"/>
  <c r="AV173" i="17"/>
  <c r="T173" i="17"/>
  <c r="AT173" i="17"/>
  <c r="N173" i="17"/>
  <c r="U173" i="17"/>
  <c r="W173" i="17"/>
  <c r="BF172" i="17"/>
  <c r="BC172" i="17"/>
  <c r="BD172" i="17"/>
  <c r="AX172" i="17"/>
  <c r="AW172" i="17"/>
  <c r="AV172" i="17"/>
  <c r="T172" i="17"/>
  <c r="U172" i="17"/>
  <c r="W172" i="17"/>
  <c r="BF171" i="17"/>
  <c r="BC171" i="17"/>
  <c r="BD171" i="17"/>
  <c r="AX171" i="17"/>
  <c r="AW171" i="17"/>
  <c r="AV171" i="17"/>
  <c r="T171" i="17"/>
  <c r="AT171" i="17"/>
  <c r="AU171" i="17"/>
  <c r="U171" i="17"/>
  <c r="W171" i="17"/>
  <c r="Y170" i="17"/>
  <c r="M170" i="17"/>
  <c r="BF169" i="17"/>
  <c r="BC169" i="17"/>
  <c r="BD169" i="17"/>
  <c r="AX169" i="17"/>
  <c r="AW169" i="17"/>
  <c r="AV169" i="17"/>
  <c r="T169" i="17"/>
  <c r="AT169" i="17"/>
  <c r="AU169" i="17"/>
  <c r="U169" i="17"/>
  <c r="W169" i="17"/>
  <c r="BF168" i="17"/>
  <c r="BC168" i="17"/>
  <c r="BD168" i="17"/>
  <c r="BG168" i="17"/>
  <c r="AX168" i="17"/>
  <c r="AW168" i="17"/>
  <c r="AV168" i="17"/>
  <c r="T168" i="17"/>
  <c r="AT168" i="17"/>
  <c r="BF167" i="17"/>
  <c r="BC167" i="17"/>
  <c r="BD167" i="17"/>
  <c r="AX167" i="17"/>
  <c r="AW167" i="17"/>
  <c r="AV167" i="17"/>
  <c r="T167" i="17"/>
  <c r="AT167" i="17"/>
  <c r="N167" i="17"/>
  <c r="U167" i="17"/>
  <c r="W167" i="17"/>
  <c r="BF166" i="17"/>
  <c r="BC166" i="17"/>
  <c r="BD166" i="17"/>
  <c r="AX166" i="17"/>
  <c r="AW166" i="17"/>
  <c r="AV166" i="17"/>
  <c r="T166" i="17"/>
  <c r="U166" i="17"/>
  <c r="W166" i="17"/>
  <c r="BF165" i="17"/>
  <c r="BC165" i="17"/>
  <c r="BD165" i="17"/>
  <c r="AX165" i="17"/>
  <c r="AW165" i="17"/>
  <c r="AV165" i="17"/>
  <c r="T165" i="17"/>
  <c r="AT165" i="17"/>
  <c r="AU165" i="17"/>
  <c r="U165" i="17"/>
  <c r="W165" i="17"/>
  <c r="BF164" i="17"/>
  <c r="BC164" i="17"/>
  <c r="BD164" i="17"/>
  <c r="AX164" i="17"/>
  <c r="AW164" i="17"/>
  <c r="AV164" i="17"/>
  <c r="T164" i="17"/>
  <c r="AT164" i="17"/>
  <c r="BF163" i="17"/>
  <c r="BC163" i="17"/>
  <c r="BD163" i="17"/>
  <c r="AX163" i="17"/>
  <c r="AW163" i="17"/>
  <c r="AV163" i="17"/>
  <c r="T163" i="17"/>
  <c r="AT163" i="17"/>
  <c r="N163" i="17"/>
  <c r="U163" i="17"/>
  <c r="W163" i="17"/>
  <c r="M162" i="17"/>
  <c r="BF161" i="17"/>
  <c r="BC161" i="17"/>
  <c r="BD161" i="17"/>
  <c r="AX161" i="17"/>
  <c r="AW161" i="17"/>
  <c r="AV161" i="17"/>
  <c r="T161" i="17"/>
  <c r="AT161" i="17"/>
  <c r="N161" i="17"/>
  <c r="U161" i="17"/>
  <c r="W161" i="17"/>
  <c r="BF160" i="17"/>
  <c r="BC160" i="17"/>
  <c r="BD160" i="17"/>
  <c r="AX160" i="17"/>
  <c r="AW160" i="17"/>
  <c r="AV160" i="17"/>
  <c r="T160" i="17"/>
  <c r="U160" i="17"/>
  <c r="W160" i="17"/>
  <c r="BF159" i="17"/>
  <c r="BC159" i="17"/>
  <c r="BD159" i="17"/>
  <c r="AX159" i="17"/>
  <c r="AW159" i="17"/>
  <c r="AV159" i="17"/>
  <c r="T159" i="17"/>
  <c r="AT159" i="17"/>
  <c r="AU159" i="17"/>
  <c r="U159" i="17"/>
  <c r="W159" i="17"/>
  <c r="BF158" i="17"/>
  <c r="BC158" i="17"/>
  <c r="BD158" i="17"/>
  <c r="AX158" i="17"/>
  <c r="AW158" i="17"/>
  <c r="AV158" i="17"/>
  <c r="T158" i="17"/>
  <c r="AT158" i="17"/>
  <c r="BF157" i="17"/>
  <c r="BC157" i="17"/>
  <c r="BD157" i="17"/>
  <c r="AX157" i="17"/>
  <c r="AW157" i="17"/>
  <c r="AV157" i="17"/>
  <c r="T157" i="17"/>
  <c r="AT157" i="17"/>
  <c r="N157" i="17"/>
  <c r="U157" i="17"/>
  <c r="W157" i="17"/>
  <c r="BF156" i="17"/>
  <c r="BC156" i="17"/>
  <c r="BD156" i="17"/>
  <c r="AX156" i="17"/>
  <c r="AW156" i="17"/>
  <c r="AV156" i="17"/>
  <c r="T156" i="17"/>
  <c r="U156" i="17"/>
  <c r="W156" i="17"/>
  <c r="BF155" i="17"/>
  <c r="BC155" i="17"/>
  <c r="BD155" i="17"/>
  <c r="AX155" i="17"/>
  <c r="AW155" i="17"/>
  <c r="AV155" i="17"/>
  <c r="T155" i="17"/>
  <c r="AT155" i="17"/>
  <c r="AU155" i="17"/>
  <c r="U155" i="17"/>
  <c r="W155" i="17"/>
  <c r="Y154" i="17"/>
  <c r="M154" i="17"/>
  <c r="BF153" i="17"/>
  <c r="BC153" i="17"/>
  <c r="BD153" i="17"/>
  <c r="AX153" i="17"/>
  <c r="AW153" i="17"/>
  <c r="AV153" i="17"/>
  <c r="T153" i="17"/>
  <c r="AT153" i="17"/>
  <c r="AU153" i="17"/>
  <c r="U153" i="17"/>
  <c r="W153" i="17"/>
  <c r="BF152" i="17"/>
  <c r="BC152" i="17"/>
  <c r="BD152" i="17"/>
  <c r="AX152" i="17"/>
  <c r="AW152" i="17"/>
  <c r="AV152" i="17"/>
  <c r="T152" i="17"/>
  <c r="AT152" i="17"/>
  <c r="BF151" i="17"/>
  <c r="BC151" i="17"/>
  <c r="BD151" i="17"/>
  <c r="AX151" i="17"/>
  <c r="AW151" i="17"/>
  <c r="AV151" i="17"/>
  <c r="T151" i="17"/>
  <c r="AT151" i="17"/>
  <c r="N151" i="17"/>
  <c r="U151" i="17"/>
  <c r="W151" i="17"/>
  <c r="BF150" i="17"/>
  <c r="BC150" i="17"/>
  <c r="BD150" i="17"/>
  <c r="AX150" i="17"/>
  <c r="AW150" i="17"/>
  <c r="AV150" i="17"/>
  <c r="T150" i="17"/>
  <c r="U150" i="17"/>
  <c r="W150" i="17"/>
  <c r="BF149" i="17"/>
  <c r="BC149" i="17"/>
  <c r="BD149" i="17"/>
  <c r="AX149" i="17"/>
  <c r="AW149" i="17"/>
  <c r="AV149" i="17"/>
  <c r="T149" i="17"/>
  <c r="AT149" i="17"/>
  <c r="AU149" i="17"/>
  <c r="U149" i="17"/>
  <c r="W149" i="17"/>
  <c r="BF148" i="17"/>
  <c r="BC148" i="17"/>
  <c r="BD148" i="17"/>
  <c r="AX148" i="17"/>
  <c r="AW148" i="17"/>
  <c r="AV148" i="17"/>
  <c r="T148" i="17"/>
  <c r="AT148" i="17"/>
  <c r="BF147" i="17"/>
  <c r="BC147" i="17"/>
  <c r="BD147" i="17"/>
  <c r="AX147" i="17"/>
  <c r="AW147" i="17"/>
  <c r="AV147" i="17"/>
  <c r="T147" i="17"/>
  <c r="AT147" i="17"/>
  <c r="N147" i="17"/>
  <c r="U147" i="17"/>
  <c r="W147" i="17"/>
  <c r="Y146" i="17"/>
  <c r="M146" i="17"/>
  <c r="BF145" i="17"/>
  <c r="BC145" i="17"/>
  <c r="BD145" i="17"/>
  <c r="AX145" i="17"/>
  <c r="AW145" i="17"/>
  <c r="AV145" i="17"/>
  <c r="T145" i="17"/>
  <c r="AT145" i="17"/>
  <c r="N145" i="17"/>
  <c r="U145" i="17"/>
  <c r="W145" i="17"/>
  <c r="BF144" i="17"/>
  <c r="BC144" i="17"/>
  <c r="BD144" i="17"/>
  <c r="AX144" i="17"/>
  <c r="AW144" i="17"/>
  <c r="AV144" i="17"/>
  <c r="T144" i="17"/>
  <c r="U144" i="17"/>
  <c r="W144" i="17"/>
  <c r="BF143" i="17"/>
  <c r="BC143" i="17"/>
  <c r="BD143" i="17"/>
  <c r="AX143" i="17"/>
  <c r="AW143" i="17"/>
  <c r="AV143" i="17"/>
  <c r="T143" i="17"/>
  <c r="AT143" i="17"/>
  <c r="AU143" i="17"/>
  <c r="U143" i="17"/>
  <c r="W143" i="17"/>
  <c r="BF142" i="17"/>
  <c r="BC142" i="17"/>
  <c r="BD142" i="17"/>
  <c r="AX142" i="17"/>
  <c r="AW142" i="17"/>
  <c r="AV142" i="17"/>
  <c r="T142" i="17"/>
  <c r="AT142" i="17"/>
  <c r="BF141" i="17"/>
  <c r="BC141" i="17"/>
  <c r="BD141" i="17"/>
  <c r="BG141" i="17"/>
  <c r="AX141" i="17"/>
  <c r="AW141" i="17"/>
  <c r="AV141" i="17"/>
  <c r="T141" i="17"/>
  <c r="AT141" i="17"/>
  <c r="N141" i="17"/>
  <c r="U141" i="17"/>
  <c r="W141" i="17"/>
  <c r="BF140" i="17"/>
  <c r="BC140" i="17"/>
  <c r="BD140" i="17"/>
  <c r="AX140" i="17"/>
  <c r="AW140" i="17"/>
  <c r="AV140" i="17"/>
  <c r="T140" i="17"/>
  <c r="U140" i="17"/>
  <c r="W140" i="17"/>
  <c r="BF139" i="17"/>
  <c r="BC139" i="17"/>
  <c r="BD139" i="17"/>
  <c r="AX139" i="17"/>
  <c r="AW139" i="17"/>
  <c r="AV139" i="17"/>
  <c r="T139" i="17"/>
  <c r="AT139" i="17"/>
  <c r="AU139" i="17"/>
  <c r="U139" i="17"/>
  <c r="W139" i="17"/>
  <c r="Y138" i="17"/>
  <c r="M138" i="17"/>
  <c r="BF137" i="17"/>
  <c r="BC137" i="17"/>
  <c r="BD137" i="17"/>
  <c r="AX137" i="17"/>
  <c r="AW137" i="17"/>
  <c r="AV137" i="17"/>
  <c r="T137" i="17"/>
  <c r="AT137" i="17"/>
  <c r="AU137" i="17"/>
  <c r="U137" i="17"/>
  <c r="W137" i="17"/>
  <c r="BF136" i="17"/>
  <c r="BC136" i="17"/>
  <c r="BD136" i="17"/>
  <c r="AX136" i="17"/>
  <c r="AW136" i="17"/>
  <c r="AV136" i="17"/>
  <c r="T136" i="17"/>
  <c r="AT136" i="17"/>
  <c r="BF135" i="17"/>
  <c r="BC135" i="17"/>
  <c r="BD135" i="17"/>
  <c r="AX135" i="17"/>
  <c r="AW135" i="17"/>
  <c r="AV135" i="17"/>
  <c r="T135" i="17"/>
  <c r="AT135" i="17"/>
  <c r="N135" i="17"/>
  <c r="U135" i="17"/>
  <c r="W135" i="17"/>
  <c r="BF134" i="17"/>
  <c r="BC134" i="17"/>
  <c r="BD134" i="17"/>
  <c r="AX134" i="17"/>
  <c r="AW134" i="17"/>
  <c r="AV134" i="17"/>
  <c r="T134" i="17"/>
  <c r="U134" i="17"/>
  <c r="W134" i="17"/>
  <c r="BF133" i="17"/>
  <c r="BC133" i="17"/>
  <c r="BD133" i="17"/>
  <c r="AX133" i="17"/>
  <c r="AW133" i="17"/>
  <c r="AV133" i="17"/>
  <c r="T133" i="17"/>
  <c r="AT133" i="17"/>
  <c r="AU133" i="17"/>
  <c r="Q133" i="17"/>
  <c r="U133" i="17"/>
  <c r="W133" i="17"/>
  <c r="BF132" i="17"/>
  <c r="BC132" i="17"/>
  <c r="BD132" i="17"/>
  <c r="AX132" i="17"/>
  <c r="AW132" i="17"/>
  <c r="AV132" i="17"/>
  <c r="T132" i="17"/>
  <c r="AT132" i="17"/>
  <c r="BF131" i="17"/>
  <c r="BC131" i="17"/>
  <c r="BD131" i="17"/>
  <c r="AX131" i="17"/>
  <c r="AW131" i="17"/>
  <c r="AV131" i="17"/>
  <c r="T131" i="17"/>
  <c r="AT131" i="17"/>
  <c r="N131" i="17"/>
  <c r="U131" i="17"/>
  <c r="W131" i="17"/>
  <c r="Y130" i="17"/>
  <c r="M130" i="17"/>
  <c r="BF129" i="17"/>
  <c r="BC129" i="17"/>
  <c r="BD129" i="17"/>
  <c r="AX129" i="17"/>
  <c r="AW129" i="17"/>
  <c r="AV129" i="17"/>
  <c r="T129" i="17"/>
  <c r="AT129" i="17"/>
  <c r="U129" i="17"/>
  <c r="W129" i="17"/>
  <c r="BF128" i="17"/>
  <c r="BC128" i="17"/>
  <c r="BD128" i="17"/>
  <c r="AX128" i="17"/>
  <c r="AW128" i="17"/>
  <c r="AV128" i="17"/>
  <c r="T128" i="17"/>
  <c r="U128" i="17"/>
  <c r="W128" i="17"/>
  <c r="BF127" i="17"/>
  <c r="BC127" i="17"/>
  <c r="BD127" i="17"/>
  <c r="AX127" i="17"/>
  <c r="AW127" i="17"/>
  <c r="AV127" i="17"/>
  <c r="T127" i="17"/>
  <c r="AT127" i="17"/>
  <c r="U127" i="17"/>
  <c r="W127" i="17"/>
  <c r="BF126" i="17"/>
  <c r="BC126" i="17"/>
  <c r="BD126" i="17"/>
  <c r="AX126" i="17"/>
  <c r="AW126" i="17"/>
  <c r="AV126" i="17"/>
  <c r="T126" i="17"/>
  <c r="BF125" i="17"/>
  <c r="BC125" i="17"/>
  <c r="BD125" i="17"/>
  <c r="AX125" i="17"/>
  <c r="AW125" i="17"/>
  <c r="AV125" i="17"/>
  <c r="T125" i="17"/>
  <c r="AT125" i="17"/>
  <c r="U125" i="17"/>
  <c r="W125" i="17"/>
  <c r="BF124" i="17"/>
  <c r="BC124" i="17"/>
  <c r="BD124" i="17"/>
  <c r="AX124" i="17"/>
  <c r="AW124" i="17"/>
  <c r="AV124" i="17"/>
  <c r="T124" i="17"/>
  <c r="BF123" i="17"/>
  <c r="BC123" i="17"/>
  <c r="BD123" i="17"/>
  <c r="AX123" i="17"/>
  <c r="AW123" i="17"/>
  <c r="AV123" i="17"/>
  <c r="T123" i="17"/>
  <c r="AT123" i="17"/>
  <c r="AU123" i="17"/>
  <c r="Q123" i="17"/>
  <c r="U123" i="17"/>
  <c r="W123" i="17"/>
  <c r="Y122" i="17"/>
  <c r="M122" i="17"/>
  <c r="BF121" i="17"/>
  <c r="BC121" i="17"/>
  <c r="BD121" i="17"/>
  <c r="AX121" i="17"/>
  <c r="AW121" i="17"/>
  <c r="AV121" i="17"/>
  <c r="T121" i="17"/>
  <c r="AT121" i="17"/>
  <c r="AU121" i="17"/>
  <c r="U121" i="17"/>
  <c r="W121" i="17"/>
  <c r="BF120" i="17"/>
  <c r="BC120" i="17"/>
  <c r="BD120" i="17"/>
  <c r="AX120" i="17"/>
  <c r="AW120" i="17"/>
  <c r="AV120" i="17"/>
  <c r="T120" i="17"/>
  <c r="AT120" i="17"/>
  <c r="AU120" i="17"/>
  <c r="U120" i="17"/>
  <c r="W120" i="17"/>
  <c r="BF119" i="17"/>
  <c r="BC119" i="17"/>
  <c r="BD119" i="17"/>
  <c r="AX119" i="17"/>
  <c r="AW119" i="17"/>
  <c r="AV119" i="17"/>
  <c r="T119" i="17"/>
  <c r="AT119" i="17"/>
  <c r="BF118" i="17"/>
  <c r="BC118" i="17"/>
  <c r="BD118" i="17"/>
  <c r="AX118" i="17"/>
  <c r="AW118" i="17"/>
  <c r="AV118" i="17"/>
  <c r="T118" i="17"/>
  <c r="AT118" i="17"/>
  <c r="N118" i="17"/>
  <c r="U118" i="17"/>
  <c r="W118" i="17"/>
  <c r="BF117" i="17"/>
  <c r="BC117" i="17"/>
  <c r="BD117" i="17"/>
  <c r="BG117" i="17"/>
  <c r="AX117" i="17"/>
  <c r="AW117" i="17"/>
  <c r="AV117" i="17"/>
  <c r="T117" i="17"/>
  <c r="U117" i="17"/>
  <c r="W117" i="17"/>
  <c r="AT117" i="17"/>
  <c r="BF116" i="17"/>
  <c r="BC116" i="17"/>
  <c r="BD116" i="17"/>
  <c r="AX116" i="17"/>
  <c r="AW116" i="17"/>
  <c r="AV116" i="17"/>
  <c r="T116" i="17"/>
  <c r="AT116" i="17"/>
  <c r="AU116" i="17"/>
  <c r="U116" i="17"/>
  <c r="W116" i="17"/>
  <c r="BF115" i="17"/>
  <c r="BC115" i="17"/>
  <c r="BD115" i="17"/>
  <c r="AX115" i="17"/>
  <c r="AW115" i="17"/>
  <c r="AV115" i="17"/>
  <c r="T115" i="17"/>
  <c r="AT115" i="17"/>
  <c r="Y114" i="17"/>
  <c r="M114" i="17"/>
  <c r="BF113" i="17"/>
  <c r="BC113" i="17"/>
  <c r="BD113" i="17"/>
  <c r="BG113" i="17"/>
  <c r="AX113" i="17"/>
  <c r="AW113" i="17"/>
  <c r="AV113" i="17"/>
  <c r="T113" i="17"/>
  <c r="AT113" i="17"/>
  <c r="BF112" i="17"/>
  <c r="BC112" i="17"/>
  <c r="BD112" i="17"/>
  <c r="AX112" i="17"/>
  <c r="AW112" i="17"/>
  <c r="AV112" i="17"/>
  <c r="T112" i="17"/>
  <c r="AT112" i="17"/>
  <c r="N112" i="17"/>
  <c r="U112" i="17"/>
  <c r="W112" i="17"/>
  <c r="BL112" i="17"/>
  <c r="BF111" i="17"/>
  <c r="BC111" i="17"/>
  <c r="BD111" i="17"/>
  <c r="AX111" i="17"/>
  <c r="AW111" i="17"/>
  <c r="AV111" i="17"/>
  <c r="T111" i="17"/>
  <c r="AT111" i="17"/>
  <c r="AU111" i="17"/>
  <c r="Q111" i="17"/>
  <c r="U111" i="17"/>
  <c r="W111" i="17"/>
  <c r="BF110" i="17"/>
  <c r="BC110" i="17"/>
  <c r="BD110" i="17"/>
  <c r="AX110" i="17"/>
  <c r="AW110" i="17"/>
  <c r="AV110" i="17"/>
  <c r="T110" i="17"/>
  <c r="U110" i="17"/>
  <c r="W110" i="17"/>
  <c r="AT110" i="17"/>
  <c r="BF109" i="17"/>
  <c r="BC109" i="17"/>
  <c r="BD109" i="17"/>
  <c r="AX109" i="17"/>
  <c r="AW109" i="17"/>
  <c r="AV109" i="17"/>
  <c r="T109" i="17"/>
  <c r="AT109" i="17"/>
  <c r="BF108" i="17"/>
  <c r="BC108" i="17"/>
  <c r="BD108" i="17"/>
  <c r="AX108" i="17"/>
  <c r="AW108" i="17"/>
  <c r="AV108" i="17"/>
  <c r="T108" i="17"/>
  <c r="AT108" i="17"/>
  <c r="N108" i="17"/>
  <c r="U108" i="17"/>
  <c r="W108" i="17"/>
  <c r="BF107" i="17"/>
  <c r="BC107" i="17"/>
  <c r="BD107" i="17"/>
  <c r="AX107" i="17"/>
  <c r="AW107" i="17"/>
  <c r="AV107" i="17"/>
  <c r="T107" i="17"/>
  <c r="AT107" i="17"/>
  <c r="AU107" i="17"/>
  <c r="U107" i="17"/>
  <c r="W107" i="17"/>
  <c r="Y106" i="17"/>
  <c r="M106" i="17"/>
  <c r="BF105" i="17"/>
  <c r="BC105" i="17"/>
  <c r="BD105" i="17"/>
  <c r="AX105" i="17"/>
  <c r="AW105" i="17"/>
  <c r="AV105" i="17"/>
  <c r="T105" i="17"/>
  <c r="AT105" i="17"/>
  <c r="AU105" i="17"/>
  <c r="U105" i="17"/>
  <c r="W105" i="17"/>
  <c r="BF104" i="17"/>
  <c r="BC104" i="17"/>
  <c r="BD104" i="17"/>
  <c r="AX104" i="17"/>
  <c r="AW104" i="17"/>
  <c r="AV104" i="17"/>
  <c r="T104" i="17"/>
  <c r="AT104" i="17"/>
  <c r="AU104" i="17"/>
  <c r="U104" i="17"/>
  <c r="W104" i="17"/>
  <c r="BF103" i="17"/>
  <c r="BC103" i="17"/>
  <c r="BD103" i="17"/>
  <c r="AX103" i="17"/>
  <c r="AW103" i="17"/>
  <c r="AV103" i="17"/>
  <c r="T103" i="17"/>
  <c r="AT103" i="17"/>
  <c r="BF102" i="17"/>
  <c r="BC102" i="17"/>
  <c r="BD102" i="17"/>
  <c r="AX102" i="17"/>
  <c r="AW102" i="17"/>
  <c r="AV102" i="17"/>
  <c r="T102" i="17"/>
  <c r="AT102" i="17"/>
  <c r="N102" i="17"/>
  <c r="U102" i="17"/>
  <c r="W102" i="17"/>
  <c r="BF101" i="17"/>
  <c r="BC101" i="17"/>
  <c r="BD101" i="17"/>
  <c r="AX101" i="17"/>
  <c r="AW101" i="17"/>
  <c r="AV101" i="17"/>
  <c r="T101" i="17"/>
  <c r="AT101" i="17"/>
  <c r="AU101" i="17"/>
  <c r="U101" i="17"/>
  <c r="W101" i="17"/>
  <c r="BF100" i="17"/>
  <c r="BC100" i="17"/>
  <c r="BD100" i="17"/>
  <c r="AX100" i="17"/>
  <c r="AW100" i="17"/>
  <c r="AV100" i="17"/>
  <c r="T100" i="17"/>
  <c r="AT100" i="17"/>
  <c r="AU100" i="17"/>
  <c r="U100" i="17"/>
  <c r="W100" i="17"/>
  <c r="BF99" i="17"/>
  <c r="BC99" i="17"/>
  <c r="BD99" i="17"/>
  <c r="AX99" i="17"/>
  <c r="AW99" i="17"/>
  <c r="AV99" i="17"/>
  <c r="T99" i="17"/>
  <c r="AT99" i="17"/>
  <c r="Y98" i="17"/>
  <c r="M98" i="17"/>
  <c r="BF97" i="17"/>
  <c r="BC97" i="17"/>
  <c r="BD97" i="17"/>
  <c r="AX97" i="17"/>
  <c r="AW97" i="17"/>
  <c r="AV97" i="17"/>
  <c r="T97" i="17"/>
  <c r="AT97" i="17"/>
  <c r="BF96" i="17"/>
  <c r="BC96" i="17"/>
  <c r="BD96" i="17"/>
  <c r="AX96" i="17"/>
  <c r="AW96" i="17"/>
  <c r="AV96" i="17"/>
  <c r="T96" i="17"/>
  <c r="AT96" i="17"/>
  <c r="N96" i="17"/>
  <c r="U96" i="17"/>
  <c r="W96" i="17"/>
  <c r="BF95" i="17"/>
  <c r="BC95" i="17"/>
  <c r="BD95" i="17"/>
  <c r="AX95" i="17"/>
  <c r="AW95" i="17"/>
  <c r="AV95" i="17"/>
  <c r="T95" i="17"/>
  <c r="AT95" i="17"/>
  <c r="AU95" i="17"/>
  <c r="U95" i="17"/>
  <c r="W95" i="17"/>
  <c r="BF94" i="17"/>
  <c r="BC94" i="17"/>
  <c r="BD94" i="17"/>
  <c r="AX94" i="17"/>
  <c r="AW94" i="17"/>
  <c r="AV94" i="17"/>
  <c r="T94" i="17"/>
  <c r="U94" i="17"/>
  <c r="W94" i="17"/>
  <c r="AT94" i="17"/>
  <c r="BF93" i="17"/>
  <c r="BC93" i="17"/>
  <c r="BD93" i="17"/>
  <c r="BG93" i="17"/>
  <c r="AX93" i="17"/>
  <c r="AW93" i="17"/>
  <c r="AV93" i="17"/>
  <c r="T93" i="17"/>
  <c r="AT93" i="17"/>
  <c r="BF92" i="17"/>
  <c r="BC92" i="17"/>
  <c r="BD92" i="17"/>
  <c r="AX92" i="17"/>
  <c r="AW92" i="17"/>
  <c r="AV92" i="17"/>
  <c r="T92" i="17"/>
  <c r="AT92" i="17"/>
  <c r="N92" i="17"/>
  <c r="U92" i="17"/>
  <c r="W92" i="17"/>
  <c r="BF91" i="17"/>
  <c r="BC91" i="17"/>
  <c r="BD91" i="17"/>
  <c r="AX91" i="17"/>
  <c r="AW91" i="17"/>
  <c r="AV91" i="17"/>
  <c r="T91" i="17"/>
  <c r="AT91" i="17"/>
  <c r="U91" i="17"/>
  <c r="W91" i="17"/>
  <c r="Y90" i="17"/>
  <c r="M90" i="17"/>
  <c r="BF89" i="17"/>
  <c r="BC89" i="17"/>
  <c r="BD89" i="17"/>
  <c r="AX89" i="17"/>
  <c r="AW89" i="17"/>
  <c r="AV89" i="17"/>
  <c r="T89" i="17"/>
  <c r="AT89" i="17"/>
  <c r="AU89" i="17"/>
  <c r="U89" i="17"/>
  <c r="W89" i="17"/>
  <c r="BF88" i="17"/>
  <c r="BC88" i="17"/>
  <c r="BD88" i="17"/>
  <c r="AX88" i="17"/>
  <c r="AW88" i="17"/>
  <c r="AV88" i="17"/>
  <c r="T88" i="17"/>
  <c r="AT88" i="17"/>
  <c r="AU88" i="17"/>
  <c r="U88" i="17"/>
  <c r="W88" i="17"/>
  <c r="BF87" i="17"/>
  <c r="BC87" i="17"/>
  <c r="BD87" i="17"/>
  <c r="AX87" i="17"/>
  <c r="AW87" i="17"/>
  <c r="AV87" i="17"/>
  <c r="T87" i="17"/>
  <c r="AT87" i="17"/>
  <c r="BF86" i="17"/>
  <c r="BC86" i="17"/>
  <c r="BD86" i="17"/>
  <c r="AX86" i="17"/>
  <c r="AW86" i="17"/>
  <c r="AV86" i="17"/>
  <c r="T86" i="17"/>
  <c r="AT86" i="17"/>
  <c r="N86" i="17"/>
  <c r="U86" i="17"/>
  <c r="W86" i="17"/>
  <c r="BL86" i="17"/>
  <c r="BF85" i="17"/>
  <c r="BC85" i="17"/>
  <c r="BD85" i="17"/>
  <c r="AX85" i="17"/>
  <c r="AW85" i="17"/>
  <c r="AV85" i="17"/>
  <c r="T85" i="17"/>
  <c r="AT85" i="17"/>
  <c r="AU85" i="17"/>
  <c r="U85" i="17"/>
  <c r="W85" i="17"/>
  <c r="BF84" i="17"/>
  <c r="BC84" i="17"/>
  <c r="BD84" i="17"/>
  <c r="AX84" i="17"/>
  <c r="AW84" i="17"/>
  <c r="AV84" i="17"/>
  <c r="T84" i="17"/>
  <c r="AT84" i="17"/>
  <c r="AU84" i="17"/>
  <c r="U84" i="17"/>
  <c r="W84" i="17"/>
  <c r="BF83" i="17"/>
  <c r="BC83" i="17"/>
  <c r="BD83" i="17"/>
  <c r="AX83" i="17"/>
  <c r="AW83" i="17"/>
  <c r="AV83" i="17"/>
  <c r="T83" i="17"/>
  <c r="AT83" i="17"/>
  <c r="Y82" i="17"/>
  <c r="M82" i="17"/>
  <c r="BF81" i="17"/>
  <c r="BC81" i="17"/>
  <c r="BD81" i="17"/>
  <c r="AX81" i="17"/>
  <c r="AW81" i="17"/>
  <c r="AV81" i="17"/>
  <c r="AT81" i="17"/>
  <c r="N81" i="17"/>
  <c r="U81" i="17"/>
  <c r="W81" i="17"/>
  <c r="BF80" i="17"/>
  <c r="BC80" i="17"/>
  <c r="BD80" i="17"/>
  <c r="AX80" i="17"/>
  <c r="AW80" i="17"/>
  <c r="AV80" i="17"/>
  <c r="AT80" i="17"/>
  <c r="AU80" i="17"/>
  <c r="U80" i="17"/>
  <c r="AY80" i="17"/>
  <c r="W80" i="17"/>
  <c r="BF79" i="17"/>
  <c r="BC79" i="17"/>
  <c r="BD79" i="17"/>
  <c r="AX79" i="17"/>
  <c r="AW79" i="17"/>
  <c r="AV79" i="17"/>
  <c r="AT79" i="17"/>
  <c r="N79" i="17"/>
  <c r="U79" i="17"/>
  <c r="W79" i="17"/>
  <c r="BF78" i="17"/>
  <c r="BC78" i="17"/>
  <c r="BD78" i="17"/>
  <c r="AX78" i="17"/>
  <c r="AW78" i="17"/>
  <c r="AV78" i="17"/>
  <c r="AT78" i="17"/>
  <c r="AU78" i="17"/>
  <c r="U78" i="17"/>
  <c r="W78" i="17"/>
  <c r="BF77" i="17"/>
  <c r="BC77" i="17"/>
  <c r="BD77" i="17"/>
  <c r="AX77" i="17"/>
  <c r="AW77" i="17"/>
  <c r="AV77" i="17"/>
  <c r="AT77" i="17"/>
  <c r="AU77" i="17"/>
  <c r="U77" i="17"/>
  <c r="W77" i="17"/>
  <c r="BF76" i="17"/>
  <c r="BC76" i="17"/>
  <c r="BD76" i="17"/>
  <c r="AX76" i="17"/>
  <c r="AW76" i="17"/>
  <c r="AV76" i="17"/>
  <c r="AT76" i="17"/>
  <c r="AU76" i="17"/>
  <c r="U76" i="17"/>
  <c r="W76" i="17"/>
  <c r="BF75" i="17"/>
  <c r="BC75" i="17"/>
  <c r="BD75" i="17"/>
  <c r="BG75" i="17"/>
  <c r="AX75" i="17"/>
  <c r="AW75" i="17"/>
  <c r="AV75" i="17"/>
  <c r="AT75" i="17"/>
  <c r="N75" i="17"/>
  <c r="U75" i="17"/>
  <c r="W75" i="17"/>
  <c r="Y74" i="17"/>
  <c r="M74" i="17"/>
  <c r="BF73" i="17"/>
  <c r="BC73" i="17"/>
  <c r="BD73" i="17"/>
  <c r="AX73" i="17"/>
  <c r="AW73" i="17"/>
  <c r="AV73" i="17"/>
  <c r="AT73" i="17"/>
  <c r="AU73" i="17"/>
  <c r="U73" i="17"/>
  <c r="W73" i="17"/>
  <c r="BF72" i="17"/>
  <c r="BC72" i="17"/>
  <c r="BD72" i="17"/>
  <c r="AX72" i="17"/>
  <c r="AW72" i="17"/>
  <c r="AV72" i="17"/>
  <c r="AT72" i="17"/>
  <c r="N72" i="17"/>
  <c r="U72" i="17"/>
  <c r="W72" i="17"/>
  <c r="BL72" i="17"/>
  <c r="BF71" i="17"/>
  <c r="BC71" i="17"/>
  <c r="BD71" i="17"/>
  <c r="BG71" i="17"/>
  <c r="AX71" i="17"/>
  <c r="AW71" i="17"/>
  <c r="AV71" i="17"/>
  <c r="AT71" i="17"/>
  <c r="AU71" i="17"/>
  <c r="U71" i="17"/>
  <c r="W71" i="17"/>
  <c r="BF70" i="17"/>
  <c r="BC70" i="17"/>
  <c r="BD70" i="17"/>
  <c r="BG70" i="17"/>
  <c r="AX70" i="17"/>
  <c r="AW70" i="17"/>
  <c r="AV70" i="17"/>
  <c r="AT70" i="17"/>
  <c r="N70" i="17"/>
  <c r="U70" i="17"/>
  <c r="W70" i="17"/>
  <c r="BF69" i="17"/>
  <c r="BC69" i="17"/>
  <c r="BD69" i="17"/>
  <c r="AX69" i="17"/>
  <c r="AW69" i="17"/>
  <c r="AV69" i="17"/>
  <c r="AT69" i="17"/>
  <c r="AU69" i="17"/>
  <c r="U69" i="17"/>
  <c r="W69" i="17"/>
  <c r="BF68" i="17"/>
  <c r="BC68" i="17"/>
  <c r="BD68" i="17"/>
  <c r="AX68" i="17"/>
  <c r="AW68" i="17"/>
  <c r="AV68" i="17"/>
  <c r="AT68" i="17"/>
  <c r="U68" i="17"/>
  <c r="W68" i="17"/>
  <c r="BF67" i="17"/>
  <c r="BC67" i="17"/>
  <c r="BD67" i="17"/>
  <c r="AX67" i="17"/>
  <c r="AW67" i="17"/>
  <c r="AV67" i="17"/>
  <c r="AT67" i="17"/>
  <c r="U67" i="17"/>
  <c r="W67" i="17"/>
  <c r="Y66" i="17"/>
  <c r="M66" i="17"/>
  <c r="BF65" i="17"/>
  <c r="BC65" i="17"/>
  <c r="BD65" i="17"/>
  <c r="BG65" i="17"/>
  <c r="AX65" i="17"/>
  <c r="AW65" i="17"/>
  <c r="AV65" i="17"/>
  <c r="AT65" i="17"/>
  <c r="U65" i="17"/>
  <c r="W65" i="17"/>
  <c r="BF64" i="17"/>
  <c r="BC64" i="17"/>
  <c r="BD64" i="17"/>
  <c r="AX64" i="17"/>
  <c r="AW64" i="17"/>
  <c r="AV64" i="17"/>
  <c r="AT64" i="17"/>
  <c r="U64" i="17"/>
  <c r="W64" i="17"/>
  <c r="BF63" i="17"/>
  <c r="BC63" i="17"/>
  <c r="BD63" i="17"/>
  <c r="BG63" i="17"/>
  <c r="AX63" i="17"/>
  <c r="AW63" i="17"/>
  <c r="AV63" i="17"/>
  <c r="AT63" i="17"/>
  <c r="AU63" i="17"/>
  <c r="U63" i="17"/>
  <c r="W63" i="17"/>
  <c r="BF62" i="17"/>
  <c r="BC62" i="17"/>
  <c r="BD62" i="17"/>
  <c r="AX62" i="17"/>
  <c r="AW62" i="17"/>
  <c r="AV62" i="17"/>
  <c r="AT62" i="17"/>
  <c r="U62" i="17"/>
  <c r="W62" i="17"/>
  <c r="BF61" i="17"/>
  <c r="BC61" i="17"/>
  <c r="BD61" i="17"/>
  <c r="AX61" i="17"/>
  <c r="AW61" i="17"/>
  <c r="AV61" i="17"/>
  <c r="AT61" i="17"/>
  <c r="AU61" i="17"/>
  <c r="U61" i="17"/>
  <c r="W61" i="17"/>
  <c r="BF60" i="17"/>
  <c r="BC60" i="17"/>
  <c r="BD60" i="17"/>
  <c r="AX60" i="17"/>
  <c r="AW60" i="17"/>
  <c r="AV60" i="17"/>
  <c r="AT60" i="17"/>
  <c r="AU60" i="17"/>
  <c r="U60" i="17"/>
  <c r="W60" i="17"/>
  <c r="BF59" i="17"/>
  <c r="BC59" i="17"/>
  <c r="BD59" i="17"/>
  <c r="BG59" i="17"/>
  <c r="AX59" i="17"/>
  <c r="AW59" i="17"/>
  <c r="AV59" i="17"/>
  <c r="AT59" i="17"/>
  <c r="AU59" i="17"/>
  <c r="U59" i="17"/>
  <c r="AY59" i="17"/>
  <c r="W59" i="17"/>
  <c r="Y58" i="17"/>
  <c r="M58" i="17"/>
  <c r="BF57" i="17"/>
  <c r="BC57" i="17"/>
  <c r="BD57" i="17"/>
  <c r="AX57" i="17"/>
  <c r="AW57" i="17"/>
  <c r="AV57" i="17"/>
  <c r="AT57" i="17"/>
  <c r="N57" i="17"/>
  <c r="U57" i="17"/>
  <c r="W57" i="17"/>
  <c r="BF56" i="17"/>
  <c r="BC56" i="17"/>
  <c r="BD56" i="17"/>
  <c r="AX56" i="17"/>
  <c r="AW56" i="17"/>
  <c r="AV56" i="17"/>
  <c r="AT56" i="17"/>
  <c r="AU56" i="17"/>
  <c r="Q56" i="17"/>
  <c r="U56" i="17"/>
  <c r="W56" i="17"/>
  <c r="BF55" i="17"/>
  <c r="BC55" i="17"/>
  <c r="BD55" i="17"/>
  <c r="BG55" i="17"/>
  <c r="AX55" i="17"/>
  <c r="AW55" i="17"/>
  <c r="AV55" i="17"/>
  <c r="AT55" i="17"/>
  <c r="N55" i="17"/>
  <c r="U55" i="17"/>
  <c r="W55" i="17"/>
  <c r="BF54" i="17"/>
  <c r="BC54" i="17"/>
  <c r="BD54" i="17"/>
  <c r="BG54" i="17"/>
  <c r="AX54" i="17"/>
  <c r="AW54" i="17"/>
  <c r="AV54" i="17"/>
  <c r="AT54" i="17"/>
  <c r="AU54" i="17"/>
  <c r="U54" i="17"/>
  <c r="W54" i="17"/>
  <c r="BF53" i="17"/>
  <c r="BC53" i="17"/>
  <c r="BD53" i="17"/>
  <c r="AX53" i="17"/>
  <c r="AW53" i="17"/>
  <c r="AV53" i="17"/>
  <c r="AT53" i="17"/>
  <c r="N53" i="17"/>
  <c r="U53" i="17"/>
  <c r="W53" i="17"/>
  <c r="BF52" i="17"/>
  <c r="BC52" i="17"/>
  <c r="BD52" i="17"/>
  <c r="AX52" i="17"/>
  <c r="AW52" i="17"/>
  <c r="AV52" i="17"/>
  <c r="AT52" i="17"/>
  <c r="AU52" i="17"/>
  <c r="Q52" i="17"/>
  <c r="U52" i="17"/>
  <c r="W52" i="17"/>
  <c r="BF51" i="17"/>
  <c r="BC51" i="17"/>
  <c r="BD51" i="17"/>
  <c r="AX51" i="17"/>
  <c r="AW51" i="17"/>
  <c r="AV51" i="17"/>
  <c r="AT51" i="17"/>
  <c r="AU51" i="17"/>
  <c r="U51" i="17"/>
  <c r="W51" i="17"/>
  <c r="Y50" i="17"/>
  <c r="M50" i="17"/>
  <c r="BF49" i="17"/>
  <c r="BC49" i="17"/>
  <c r="BD49" i="17"/>
  <c r="BG49" i="17"/>
  <c r="AX49" i="17"/>
  <c r="AW49" i="17"/>
  <c r="AV49" i="17"/>
  <c r="T49" i="17"/>
  <c r="AT49" i="17"/>
  <c r="BF48" i="17"/>
  <c r="BC48" i="17"/>
  <c r="BD48" i="17"/>
  <c r="BG48" i="17"/>
  <c r="AX48" i="17"/>
  <c r="AW48" i="17"/>
  <c r="AV48" i="17"/>
  <c r="T48" i="17"/>
  <c r="AT48" i="17"/>
  <c r="N48" i="17"/>
  <c r="U48" i="17"/>
  <c r="W48" i="17"/>
  <c r="BF47" i="17"/>
  <c r="BC47" i="17"/>
  <c r="BD47" i="17"/>
  <c r="AX47" i="17"/>
  <c r="AW47" i="17"/>
  <c r="AV47" i="17"/>
  <c r="T47" i="17"/>
  <c r="AT47" i="17"/>
  <c r="AU47" i="17"/>
  <c r="U47" i="17"/>
  <c r="W47" i="17"/>
  <c r="BF46" i="17"/>
  <c r="BC46" i="17"/>
  <c r="BD46" i="17"/>
  <c r="BG46" i="17"/>
  <c r="AX46" i="17"/>
  <c r="AW46" i="17"/>
  <c r="AV46" i="17"/>
  <c r="T46" i="17"/>
  <c r="U46" i="17"/>
  <c r="W46" i="17"/>
  <c r="AT46" i="17"/>
  <c r="BF45" i="17"/>
  <c r="BC45" i="17"/>
  <c r="BD45" i="17"/>
  <c r="AX45" i="17"/>
  <c r="AW45" i="17"/>
  <c r="AV45" i="17"/>
  <c r="T45" i="17"/>
  <c r="AT45" i="17"/>
  <c r="BF44" i="17"/>
  <c r="BC44" i="17"/>
  <c r="BD44" i="17"/>
  <c r="AX44" i="17"/>
  <c r="AW44" i="17"/>
  <c r="AV44" i="17"/>
  <c r="T44" i="17"/>
  <c r="AT44" i="17"/>
  <c r="N44" i="17"/>
  <c r="U44" i="17"/>
  <c r="W44" i="17"/>
  <c r="BF43" i="17"/>
  <c r="BC43" i="17"/>
  <c r="BD43" i="17"/>
  <c r="AX43" i="17"/>
  <c r="AW43" i="17"/>
  <c r="AV43" i="17"/>
  <c r="T43" i="17"/>
  <c r="AT43" i="17"/>
  <c r="U43" i="17"/>
  <c r="W43" i="17"/>
  <c r="Y42" i="17"/>
  <c r="M42" i="17"/>
  <c r="BF41" i="17"/>
  <c r="BC41" i="17"/>
  <c r="BD41" i="17"/>
  <c r="AX41" i="17"/>
  <c r="AW41" i="17"/>
  <c r="AV41" i="17"/>
  <c r="T41" i="17"/>
  <c r="AT41" i="17"/>
  <c r="AU41" i="17"/>
  <c r="U41" i="17"/>
  <c r="W41" i="17"/>
  <c r="BF40" i="17"/>
  <c r="BC40" i="17"/>
  <c r="BD40" i="17"/>
  <c r="AX40" i="17"/>
  <c r="AW40" i="17"/>
  <c r="AV40" i="17"/>
  <c r="T40" i="17"/>
  <c r="AT40" i="17"/>
  <c r="AU40" i="17"/>
  <c r="U40" i="17"/>
  <c r="W40" i="17"/>
  <c r="BF39" i="17"/>
  <c r="BC39" i="17"/>
  <c r="BD39" i="17"/>
  <c r="AX39" i="17"/>
  <c r="AW39" i="17"/>
  <c r="AV39" i="17"/>
  <c r="T39" i="17"/>
  <c r="AT39" i="17"/>
  <c r="BF38" i="17"/>
  <c r="BC38" i="17"/>
  <c r="BD38" i="17"/>
  <c r="AX38" i="17"/>
  <c r="AW38" i="17"/>
  <c r="AV38" i="17"/>
  <c r="T38" i="17"/>
  <c r="AT38" i="17"/>
  <c r="N38" i="17"/>
  <c r="U38" i="17"/>
  <c r="W38" i="17"/>
  <c r="BF37" i="17"/>
  <c r="BC37" i="17"/>
  <c r="BD37" i="17"/>
  <c r="AX37" i="17"/>
  <c r="AW37" i="17"/>
  <c r="AV37" i="17"/>
  <c r="T37" i="17"/>
  <c r="AT37" i="17"/>
  <c r="AU37" i="17"/>
  <c r="Q37" i="17"/>
  <c r="U37" i="17"/>
  <c r="W37" i="17"/>
  <c r="BF36" i="17"/>
  <c r="BC36" i="17"/>
  <c r="BD36" i="17"/>
  <c r="BG36" i="17"/>
  <c r="AX36" i="17"/>
  <c r="AW36" i="17"/>
  <c r="AV36" i="17"/>
  <c r="T36" i="17"/>
  <c r="AT36" i="17"/>
  <c r="AU36" i="17"/>
  <c r="U36" i="17"/>
  <c r="W36" i="17"/>
  <c r="BF35" i="17"/>
  <c r="BC35" i="17"/>
  <c r="BD35" i="17"/>
  <c r="BG35" i="17"/>
  <c r="AX35" i="17"/>
  <c r="AW35" i="17"/>
  <c r="AV35" i="17"/>
  <c r="T35" i="17"/>
  <c r="AT35" i="17"/>
  <c r="BF33" i="17"/>
  <c r="BC33" i="17"/>
  <c r="BD33" i="17"/>
  <c r="AX33" i="17"/>
  <c r="AW33" i="17"/>
  <c r="AV33" i="17"/>
  <c r="T33" i="17"/>
  <c r="AT33" i="17"/>
  <c r="AU33" i="17"/>
  <c r="U33" i="17"/>
  <c r="W33" i="17"/>
  <c r="BF32" i="17"/>
  <c r="BC32" i="17"/>
  <c r="BD32" i="17"/>
  <c r="BG32" i="17"/>
  <c r="AX32" i="17"/>
  <c r="AW32" i="17"/>
  <c r="AV32" i="17"/>
  <c r="T32" i="17"/>
  <c r="AT32" i="17"/>
  <c r="AU32" i="17"/>
  <c r="U32" i="17"/>
  <c r="W32" i="17"/>
  <c r="BF31" i="17"/>
  <c r="BC31" i="17"/>
  <c r="BD31" i="17"/>
  <c r="AX31" i="17"/>
  <c r="AW31" i="17"/>
  <c r="AV31" i="17"/>
  <c r="T31" i="17"/>
  <c r="AT31" i="17"/>
  <c r="N31" i="17"/>
  <c r="BF30" i="17"/>
  <c r="BC30" i="17"/>
  <c r="BD30" i="17"/>
  <c r="AX30" i="17"/>
  <c r="AW30" i="17"/>
  <c r="AV30" i="17"/>
  <c r="T30" i="17"/>
  <c r="AT30" i="17"/>
  <c r="N30" i="17"/>
  <c r="U30" i="17"/>
  <c r="W30" i="17"/>
  <c r="BF29" i="17"/>
  <c r="BC29" i="17"/>
  <c r="BD29" i="17"/>
  <c r="AX29" i="17"/>
  <c r="AW29" i="17"/>
  <c r="AV29" i="17"/>
  <c r="T29" i="17"/>
  <c r="AT29" i="17"/>
  <c r="AU29" i="17"/>
  <c r="U29" i="17"/>
  <c r="W29" i="17"/>
  <c r="BF28" i="17"/>
  <c r="BC28" i="17"/>
  <c r="BD28" i="17"/>
  <c r="BG28" i="17"/>
  <c r="AX28" i="17"/>
  <c r="AW28" i="17"/>
  <c r="AV28" i="17"/>
  <c r="T28" i="17"/>
  <c r="AT28" i="17"/>
  <c r="AU28" i="17"/>
  <c r="U28" i="17"/>
  <c r="W28" i="17"/>
  <c r="BF27" i="17"/>
  <c r="BC27" i="17"/>
  <c r="BD27" i="17"/>
  <c r="AX27" i="17"/>
  <c r="AW27" i="17"/>
  <c r="AV27" i="17"/>
  <c r="T27" i="17"/>
  <c r="AT27" i="17"/>
  <c r="BF25" i="17"/>
  <c r="BC25" i="17"/>
  <c r="BD25" i="17"/>
  <c r="AX25" i="17"/>
  <c r="AW25" i="17"/>
  <c r="AV25" i="17"/>
  <c r="T25" i="17"/>
  <c r="AT25" i="17"/>
  <c r="AU25" i="17"/>
  <c r="U25" i="17"/>
  <c r="AY25" i="17"/>
  <c r="S25" i="17"/>
  <c r="AZ25" i="17"/>
  <c r="W25" i="17"/>
  <c r="BF24" i="17"/>
  <c r="BC24" i="17"/>
  <c r="BD24" i="17"/>
  <c r="AX24" i="17"/>
  <c r="AW24" i="17"/>
  <c r="AV24" i="17"/>
  <c r="T24" i="17"/>
  <c r="AT24" i="17"/>
  <c r="AU24" i="17"/>
  <c r="U24" i="17"/>
  <c r="W24" i="17"/>
  <c r="BF23" i="17"/>
  <c r="BC23" i="17"/>
  <c r="BD23" i="17"/>
  <c r="AX23" i="17"/>
  <c r="AW23" i="17"/>
  <c r="AV23" i="17"/>
  <c r="T23" i="17"/>
  <c r="AT23" i="17"/>
  <c r="BF22" i="17"/>
  <c r="BC22" i="17"/>
  <c r="BD22" i="17"/>
  <c r="BG22" i="17"/>
  <c r="AX22" i="17"/>
  <c r="AW22" i="17"/>
  <c r="AV22" i="17"/>
  <c r="T22" i="17"/>
  <c r="AT22" i="17"/>
  <c r="N22" i="17"/>
  <c r="U22" i="17"/>
  <c r="W22" i="17"/>
  <c r="BF21" i="17"/>
  <c r="BC21" i="17"/>
  <c r="BD21" i="17"/>
  <c r="BG21" i="17"/>
  <c r="AX21" i="17"/>
  <c r="AW21" i="17"/>
  <c r="AV21" i="17"/>
  <c r="T21" i="17"/>
  <c r="AT21" i="17"/>
  <c r="AU21" i="17"/>
  <c r="U21" i="17"/>
  <c r="W21" i="17"/>
  <c r="BF20" i="17"/>
  <c r="BC20" i="17"/>
  <c r="BD20" i="17"/>
  <c r="AX20" i="17"/>
  <c r="AW20" i="17"/>
  <c r="AV20" i="17"/>
  <c r="T20" i="17"/>
  <c r="AT20" i="17"/>
  <c r="AU20" i="17"/>
  <c r="U20" i="17"/>
  <c r="AY20" i="17"/>
  <c r="S20" i="17"/>
  <c r="AZ20" i="17"/>
  <c r="Q20" i="17"/>
  <c r="W20" i="17"/>
  <c r="BF19" i="17"/>
  <c r="BC19" i="17"/>
  <c r="BD19" i="17"/>
  <c r="BG19" i="17"/>
  <c r="AX19" i="17"/>
  <c r="AW19" i="17"/>
  <c r="AV19" i="17"/>
  <c r="T19" i="17"/>
  <c r="AT19" i="17"/>
  <c r="N19" i="17"/>
  <c r="BF17" i="17"/>
  <c r="BC17" i="17"/>
  <c r="BD17" i="17"/>
  <c r="AX17" i="17"/>
  <c r="AW17" i="17"/>
  <c r="AV17" i="17"/>
  <c r="T17" i="17"/>
  <c r="AT17" i="17"/>
  <c r="U17" i="17"/>
  <c r="W17" i="17"/>
  <c r="BF16" i="17"/>
  <c r="BC16" i="17"/>
  <c r="BD16" i="17"/>
  <c r="BG16" i="17"/>
  <c r="AX16" i="17"/>
  <c r="AW16" i="17"/>
  <c r="AV16" i="17"/>
  <c r="T16" i="17"/>
  <c r="AT16" i="17"/>
  <c r="AU16" i="17"/>
  <c r="U16" i="17"/>
  <c r="W16" i="17"/>
  <c r="BF15" i="17"/>
  <c r="BC15" i="17"/>
  <c r="BD15" i="17"/>
  <c r="BG15" i="17"/>
  <c r="AX15" i="17"/>
  <c r="AW15" i="17"/>
  <c r="AV15" i="17"/>
  <c r="T15" i="17"/>
  <c r="AT15" i="17"/>
  <c r="BF14" i="17"/>
  <c r="BC14" i="17"/>
  <c r="BD14" i="17"/>
  <c r="AX14" i="17"/>
  <c r="AW14" i="17"/>
  <c r="AV14" i="17"/>
  <c r="T14" i="17"/>
  <c r="AT14" i="17"/>
  <c r="N14" i="17"/>
  <c r="U14" i="17"/>
  <c r="W14" i="17"/>
  <c r="BF13" i="17"/>
  <c r="BC13" i="17"/>
  <c r="BD13" i="17"/>
  <c r="AX13" i="17"/>
  <c r="AW13" i="17"/>
  <c r="AV13" i="17"/>
  <c r="T13" i="17"/>
  <c r="AT13" i="17"/>
  <c r="AU13" i="17"/>
  <c r="U13" i="17"/>
  <c r="AY13" i="17"/>
  <c r="S13" i="17"/>
  <c r="W13" i="17"/>
  <c r="BF12" i="17"/>
  <c r="BC12" i="17"/>
  <c r="BD12" i="17"/>
  <c r="BG12" i="17"/>
  <c r="AX12" i="17"/>
  <c r="AW12" i="17"/>
  <c r="AV12" i="17"/>
  <c r="T12" i="17"/>
  <c r="AT12" i="17"/>
  <c r="AU12" i="17"/>
  <c r="U12" i="17"/>
  <c r="W12" i="17"/>
  <c r="BF11" i="17"/>
  <c r="BC11" i="17"/>
  <c r="BD11" i="17"/>
  <c r="AX11" i="17"/>
  <c r="AW11" i="17"/>
  <c r="AV11" i="17"/>
  <c r="T11" i="17"/>
  <c r="AT11" i="17"/>
  <c r="BF9" i="17"/>
  <c r="BC9" i="17"/>
  <c r="BD9" i="17"/>
  <c r="AX9" i="17"/>
  <c r="AW9" i="17"/>
  <c r="AV9" i="17"/>
  <c r="T9" i="17"/>
  <c r="AT9" i="17"/>
  <c r="AU9" i="17"/>
  <c r="U9" i="17"/>
  <c r="W9" i="17"/>
  <c r="BF8" i="17"/>
  <c r="BC8" i="17"/>
  <c r="BD8" i="17"/>
  <c r="AX8" i="17"/>
  <c r="AW8" i="17"/>
  <c r="AV8" i="17"/>
  <c r="T8" i="17"/>
  <c r="AT8" i="17"/>
  <c r="AU8" i="17"/>
  <c r="Q8" i="17"/>
  <c r="U8" i="17"/>
  <c r="W8" i="17"/>
  <c r="BF7" i="17"/>
  <c r="BC7" i="17"/>
  <c r="BD7" i="17"/>
  <c r="BG7" i="17"/>
  <c r="AX7" i="17"/>
  <c r="AW7" i="17"/>
  <c r="AV7" i="17"/>
  <c r="T7" i="17"/>
  <c r="AT7" i="17"/>
  <c r="N7" i="17"/>
  <c r="BF6" i="17"/>
  <c r="BC6" i="17"/>
  <c r="BD6" i="17"/>
  <c r="BG6" i="17"/>
  <c r="AX6" i="17"/>
  <c r="AW6" i="17"/>
  <c r="AV6" i="17"/>
  <c r="T6" i="17"/>
  <c r="AT6" i="17"/>
  <c r="N6" i="17"/>
  <c r="U6" i="17"/>
  <c r="W6" i="17"/>
  <c r="BF5" i="17"/>
  <c r="BC5" i="17"/>
  <c r="BD5" i="17"/>
  <c r="AX5" i="17"/>
  <c r="AW5" i="17"/>
  <c r="AV5" i="17"/>
  <c r="T5" i="17"/>
  <c r="AT5" i="17"/>
  <c r="AU5" i="17"/>
  <c r="Q5" i="17"/>
  <c r="U5" i="17"/>
  <c r="W5" i="17"/>
  <c r="BF4" i="17"/>
  <c r="BC4" i="17"/>
  <c r="BD4" i="17"/>
  <c r="AX4" i="17"/>
  <c r="AW4" i="17"/>
  <c r="AV4" i="17"/>
  <c r="T4" i="17"/>
  <c r="AT4" i="17"/>
  <c r="AU4" i="17"/>
  <c r="U4" i="17"/>
  <c r="W4" i="17"/>
  <c r="BF3" i="17"/>
  <c r="BC3" i="17"/>
  <c r="BD3" i="17"/>
  <c r="BG3" i="17"/>
  <c r="AX3" i="17"/>
  <c r="AW3" i="17"/>
  <c r="AV3" i="17"/>
  <c r="T3" i="17"/>
  <c r="AT3" i="17"/>
  <c r="N3" i="17"/>
  <c r="BL517" i="17"/>
  <c r="Q517" i="17"/>
  <c r="AY517" i="17"/>
  <c r="S517" i="17"/>
  <c r="AZ517" i="17"/>
  <c r="W512" i="17"/>
  <c r="BD512" i="17"/>
  <c r="N794" i="17"/>
  <c r="N779" i="17"/>
  <c r="N798" i="17"/>
  <c r="N801" i="17"/>
  <c r="BG787" i="17"/>
  <c r="N123" i="17"/>
  <c r="N603" i="17"/>
  <c r="N252" i="17"/>
  <c r="N613" i="17"/>
  <c r="N33" i="17"/>
  <c r="N270" i="17"/>
  <c r="BG275" i="17"/>
  <c r="BG291" i="17"/>
  <c r="N410" i="17"/>
  <c r="BL410" i="17"/>
  <c r="N428" i="17"/>
  <c r="N581" i="17"/>
  <c r="BG618" i="17"/>
  <c r="BG624" i="17"/>
  <c r="BG630" i="17"/>
  <c r="BG673" i="17"/>
  <c r="BG9" i="17"/>
  <c r="N625" i="17"/>
  <c r="N745" i="17"/>
  <c r="BL745" i="17"/>
  <c r="N676" i="17"/>
  <c r="BL676" i="17"/>
  <c r="BG739" i="17"/>
  <c r="BG741" i="17"/>
  <c r="BG776" i="17"/>
  <c r="BG778" i="17"/>
  <c r="N29" i="17"/>
  <c r="AU81" i="17"/>
  <c r="Q81" i="17"/>
  <c r="BG438" i="17"/>
  <c r="BG272" i="17"/>
  <c r="BG287" i="17"/>
  <c r="N597" i="17"/>
  <c r="BG404" i="17"/>
  <c r="BG407" i="17"/>
  <c r="N479" i="17"/>
  <c r="N749" i="17"/>
  <c r="BG103" i="17"/>
  <c r="BG165" i="17"/>
  <c r="BG167" i="17"/>
  <c r="BG217" i="17"/>
  <c r="BG227" i="17"/>
  <c r="BG249" i="17"/>
  <c r="N609" i="17"/>
  <c r="BG801" i="17"/>
  <c r="BG802" i="17"/>
  <c r="N52" i="17"/>
  <c r="BG175" i="17"/>
  <c r="BG177" i="17"/>
  <c r="BG189" i="17"/>
  <c r="BG191" i="17"/>
  <c r="BG205" i="17"/>
  <c r="BG207" i="17"/>
  <c r="BG225" i="17"/>
  <c r="N251" i="17"/>
  <c r="BL251" i="17"/>
  <c r="BG268" i="17"/>
  <c r="N453" i="17"/>
  <c r="N475" i="17"/>
  <c r="N495" i="17"/>
  <c r="N633" i="17"/>
  <c r="BG634" i="17"/>
  <c r="BG794" i="17"/>
  <c r="N797" i="17"/>
  <c r="BL797" i="17"/>
  <c r="AY797" i="17"/>
  <c r="S797" i="17"/>
  <c r="AZ797" i="17"/>
  <c r="N13" i="17"/>
  <c r="BG321" i="17"/>
  <c r="BG733" i="17"/>
  <c r="BG742" i="17"/>
  <c r="AZ13" i="17"/>
  <c r="AU53" i="17"/>
  <c r="AU79" i="17"/>
  <c r="AY79" i="17"/>
  <c r="S79" i="17"/>
  <c r="AZ79" i="17"/>
  <c r="N85" i="17"/>
  <c r="BL85" i="17"/>
  <c r="N107" i="17"/>
  <c r="BG263" i="17"/>
  <c r="AU269" i="17"/>
  <c r="Q269" i="17"/>
  <c r="N344" i="17"/>
  <c r="BG348" i="17"/>
  <c r="BG436" i="17"/>
  <c r="N800" i="17"/>
  <c r="BL800" i="17"/>
  <c r="N804" i="17"/>
  <c r="N577" i="17"/>
  <c r="BG798" i="17"/>
  <c r="N101" i="17"/>
  <c r="BL101" i="17"/>
  <c r="BG251" i="17"/>
  <c r="N340" i="17"/>
  <c r="N356" i="17"/>
  <c r="BG383" i="17"/>
  <c r="N422" i="17"/>
  <c r="BL422" i="17"/>
  <c r="N457" i="17"/>
  <c r="BG519" i="17"/>
  <c r="BG576" i="17"/>
  <c r="BL804" i="17"/>
  <c r="N121" i="17"/>
  <c r="BG479" i="17"/>
  <c r="BG633" i="17"/>
  <c r="BG651" i="17"/>
  <c r="N25" i="17"/>
  <c r="BL25" i="17"/>
  <c r="BG68" i="17"/>
  <c r="N111" i="17"/>
  <c r="BG123" i="17"/>
  <c r="BG204" i="17"/>
  <c r="BG206" i="17"/>
  <c r="BG220" i="17"/>
  <c r="BG222" i="17"/>
  <c r="BG302" i="17"/>
  <c r="N334" i="17"/>
  <c r="N355" i="17"/>
  <c r="N368" i="17"/>
  <c r="BG374" i="17"/>
  <c r="N388" i="17"/>
  <c r="BL388" i="17"/>
  <c r="BG409" i="17"/>
  <c r="BG414" i="17"/>
  <c r="BG416" i="17"/>
  <c r="BG419" i="17"/>
  <c r="BG423" i="17"/>
  <c r="BG542" i="17"/>
  <c r="BG554" i="17"/>
  <c r="BG564" i="17"/>
  <c r="BG627" i="17"/>
  <c r="AY634" i="17"/>
  <c r="S634" i="17"/>
  <c r="AZ634" i="17"/>
  <c r="BG683" i="17"/>
  <c r="BG690" i="17"/>
  <c r="BG720" i="17"/>
  <c r="BG722" i="17"/>
  <c r="BG755" i="17"/>
  <c r="BG770" i="17"/>
  <c r="BG784" i="17"/>
  <c r="BG800" i="17"/>
  <c r="N805" i="17"/>
  <c r="N273" i="17"/>
  <c r="BL273" i="17"/>
  <c r="BG637" i="17"/>
  <c r="BG641" i="17"/>
  <c r="BG642" i="17"/>
  <c r="BG644" i="17"/>
  <c r="BG664" i="17"/>
  <c r="BG669" i="17"/>
  <c r="AY798" i="17"/>
  <c r="S798" i="17"/>
  <c r="AZ798" i="17"/>
  <c r="BG808" i="17"/>
  <c r="BG814" i="17"/>
  <c r="BG57" i="17"/>
  <c r="BG161" i="17"/>
  <c r="BG166" i="17"/>
  <c r="BG180" i="17"/>
  <c r="BG182" i="17"/>
  <c r="BG184" i="17"/>
  <c r="BG310" i="17"/>
  <c r="N323" i="17"/>
  <c r="N360" i="17"/>
  <c r="N400" i="17"/>
  <c r="BL400" i="17"/>
  <c r="N426" i="17"/>
  <c r="BL426" i="17"/>
  <c r="N432" i="17"/>
  <c r="BL432" i="17"/>
  <c r="N448" i="17"/>
  <c r="BL448" i="17"/>
  <c r="N463" i="17"/>
  <c r="BG469" i="17"/>
  <c r="BG471" i="17"/>
  <c r="BG474" i="17"/>
  <c r="BG475" i="17"/>
  <c r="N593" i="17"/>
  <c r="BG422" i="17"/>
  <c r="BG428" i="17"/>
  <c r="BG431" i="17"/>
  <c r="BG433" i="17"/>
  <c r="BG462" i="17"/>
  <c r="BG508" i="17"/>
  <c r="N700" i="17"/>
  <c r="BG704" i="17"/>
  <c r="BG708" i="17"/>
  <c r="BL757" i="17"/>
  <c r="BG771" i="17"/>
  <c r="BG5" i="17"/>
  <c r="N41" i="17"/>
  <c r="AU43" i="17"/>
  <c r="AY43" i="17"/>
  <c r="S43" i="17"/>
  <c r="AZ43" i="17"/>
  <c r="N43" i="17"/>
  <c r="BL43" i="17"/>
  <c r="N62" i="17"/>
  <c r="BL62" i="17"/>
  <c r="AU62" i="17"/>
  <c r="Q62" i="17"/>
  <c r="AU91" i="17"/>
  <c r="N91" i="17"/>
  <c r="BG44" i="17"/>
  <c r="AU55" i="17"/>
  <c r="BL55" i="17"/>
  <c r="BG30" i="17"/>
  <c r="N47" i="17"/>
  <c r="BL47" i="17"/>
  <c r="AU68" i="17"/>
  <c r="AY68" i="17"/>
  <c r="S68" i="17"/>
  <c r="AZ68" i="17"/>
  <c r="N68" i="17"/>
  <c r="BL447" i="17"/>
  <c r="N459" i="17"/>
  <c r="BG665" i="17"/>
  <c r="BG667" i="17"/>
  <c r="BG676" i="17"/>
  <c r="BG693" i="17"/>
  <c r="BG758" i="17"/>
  <c r="BG764" i="17"/>
  <c r="BG780" i="17"/>
  <c r="BG788" i="17"/>
  <c r="BG812" i="17"/>
  <c r="BG33" i="17"/>
  <c r="AY63" i="17"/>
  <c r="S63" i="17"/>
  <c r="AZ63" i="17"/>
  <c r="BG76" i="17"/>
  <c r="N105" i="17"/>
  <c r="BL105" i="17"/>
  <c r="BG108" i="17"/>
  <c r="BG135" i="17"/>
  <c r="BG148" i="17"/>
  <c r="BG150" i="17"/>
  <c r="BL249" i="17"/>
  <c r="N271" i="17"/>
  <c r="BG347" i="17"/>
  <c r="BG379" i="17"/>
  <c r="N383" i="17"/>
  <c r="BG393" i="17"/>
  <c r="BG396" i="17"/>
  <c r="BG397" i="17"/>
  <c r="N404" i="17"/>
  <c r="BL404" i="17"/>
  <c r="AU447" i="17"/>
  <c r="Q447" i="17"/>
  <c r="BG460" i="17"/>
  <c r="BG470" i="17"/>
  <c r="BG472" i="17"/>
  <c r="BG491" i="17"/>
  <c r="BG494" i="17"/>
  <c r="BG495" i="17"/>
  <c r="N513" i="17"/>
  <c r="BG515" i="17"/>
  <c r="BG536" i="17"/>
  <c r="BG550" i="17"/>
  <c r="BG555" i="17"/>
  <c r="BG557" i="17"/>
  <c r="BG562" i="17"/>
  <c r="BG565" i="17"/>
  <c r="N574" i="17"/>
  <c r="N587" i="17"/>
  <c r="BG602" i="17"/>
  <c r="N619" i="17"/>
  <c r="BG636" i="17"/>
  <c r="BG714" i="17"/>
  <c r="BG721" i="17"/>
  <c r="BG67" i="17"/>
  <c r="BG80" i="17"/>
  <c r="BG116" i="17"/>
  <c r="BG128" i="17"/>
  <c r="BG145" i="17"/>
  <c r="BG147" i="17"/>
  <c r="BG229" i="17"/>
  <c r="BG231" i="17"/>
  <c r="BG233" i="17"/>
  <c r="N256" i="17"/>
  <c r="BG260" i="17"/>
  <c r="N267" i="17"/>
  <c r="BL267" i="17"/>
  <c r="BG304" i="17"/>
  <c r="BG316" i="17"/>
  <c r="BG318" i="17"/>
  <c r="N327" i="17"/>
  <c r="BL327" i="17"/>
  <c r="BG394" i="17"/>
  <c r="BG395" i="17"/>
  <c r="BG398" i="17"/>
  <c r="BG402" i="17"/>
  <c r="BG410" i="17"/>
  <c r="BG426" i="17"/>
  <c r="BG432" i="17"/>
  <c r="BG442" i="17"/>
  <c r="BG444" i="17"/>
  <c r="BG445" i="17"/>
  <c r="BG453" i="17"/>
  <c r="BG455" i="17"/>
  <c r="BG496" i="17"/>
  <c r="BG505" i="17"/>
  <c r="BG506" i="17"/>
  <c r="BG507" i="17"/>
  <c r="BG545" i="17"/>
  <c r="BG549" i="17"/>
  <c r="BG561" i="17"/>
  <c r="BG568" i="17"/>
  <c r="BG572" i="17"/>
  <c r="BG584" i="17"/>
  <c r="BG585" i="17"/>
  <c r="BG586" i="17"/>
  <c r="BG597" i="17"/>
  <c r="BG608" i="17"/>
  <c r="BG609" i="17"/>
  <c r="BG610" i="17"/>
  <c r="BG612" i="17"/>
  <c r="BG613" i="17"/>
  <c r="BG614" i="17"/>
  <c r="N773" i="17"/>
  <c r="N784" i="17"/>
  <c r="BG244" i="17"/>
  <c r="BG246" i="17"/>
  <c r="BG259" i="17"/>
  <c r="BG269" i="17"/>
  <c r="BG276" i="17"/>
  <c r="BG278" i="17"/>
  <c r="BG299" i="17"/>
  <c r="BG301" i="17"/>
  <c r="BG313" i="17"/>
  <c r="BG326" i="17"/>
  <c r="BG366" i="17"/>
  <c r="BG386" i="17"/>
  <c r="BG448" i="17"/>
  <c r="BG449" i="17"/>
  <c r="BG452" i="17"/>
  <c r="BG463" i="17"/>
  <c r="BG467" i="17"/>
  <c r="BG484" i="17"/>
  <c r="BG485" i="17"/>
  <c r="BG487" i="17"/>
  <c r="BG500" i="17"/>
  <c r="BG509" i="17"/>
  <c r="BG510" i="17"/>
  <c r="N520" i="17"/>
  <c r="BL520" i="17"/>
  <c r="BG521" i="17"/>
  <c r="BG537" i="17"/>
  <c r="BG569" i="17"/>
  <c r="BG657" i="17"/>
  <c r="BG659" i="17"/>
  <c r="BG661" i="17"/>
  <c r="BG677" i="17"/>
  <c r="BG696" i="17"/>
  <c r="BG698" i="17"/>
  <c r="BG740" i="17"/>
  <c r="N755" i="17"/>
  <c r="N765" i="17"/>
  <c r="BG772" i="17"/>
  <c r="N789" i="17"/>
  <c r="BL789" i="17"/>
  <c r="BG809" i="17"/>
  <c r="N811" i="17"/>
  <c r="N343" i="17"/>
  <c r="BL343" i="17"/>
  <c r="N367" i="17"/>
  <c r="BL367" i="17"/>
  <c r="N377" i="17"/>
  <c r="BL377" i="17"/>
  <c r="AU379" i="17"/>
  <c r="N379" i="17"/>
  <c r="BL379" i="17"/>
  <c r="AU57" i="17"/>
  <c r="Q57" i="17"/>
  <c r="N89" i="17"/>
  <c r="N95" i="17"/>
  <c r="AY121" i="17"/>
  <c r="S121" i="17"/>
  <c r="AZ121" i="17"/>
  <c r="N255" i="17"/>
  <c r="BL255" i="17"/>
  <c r="N268" i="17"/>
  <c r="BL268" i="17"/>
  <c r="N329" i="17"/>
  <c r="BL329" i="17"/>
  <c r="AY334" i="17"/>
  <c r="S334" i="17"/>
  <c r="AZ334" i="17"/>
  <c r="BA334" i="17"/>
  <c r="AY340" i="17"/>
  <c r="S340" i="17"/>
  <c r="AZ340" i="17"/>
  <c r="BG342" i="17"/>
  <c r="N350" i="17"/>
  <c r="BL355" i="17"/>
  <c r="BG360" i="17"/>
  <c r="BG361" i="17"/>
  <c r="N366" i="17"/>
  <c r="BG371" i="17"/>
  <c r="BG372" i="17"/>
  <c r="BG381" i="17"/>
  <c r="BG382" i="17"/>
  <c r="N398" i="17"/>
  <c r="BL398" i="17"/>
  <c r="N5" i="17"/>
  <c r="BG14" i="17"/>
  <c r="N21" i="17"/>
  <c r="N37" i="17"/>
  <c r="BG43" i="17"/>
  <c r="N51" i="17"/>
  <c r="BL51" i="17"/>
  <c r="BG61" i="17"/>
  <c r="BG64" i="17"/>
  <c r="AU70" i="17"/>
  <c r="AY70" i="17"/>
  <c r="S70" i="17"/>
  <c r="AZ70" i="17"/>
  <c r="BG83" i="17"/>
  <c r="BG102" i="17"/>
  <c r="AY111" i="17"/>
  <c r="S111" i="17"/>
  <c r="AZ111" i="17"/>
  <c r="BG112" i="17"/>
  <c r="BG121" i="17"/>
  <c r="BG132" i="17"/>
  <c r="BG137" i="17"/>
  <c r="BG144" i="17"/>
  <c r="BG153" i="17"/>
  <c r="BG158" i="17"/>
  <c r="BG172" i="17"/>
  <c r="BG174" i="17"/>
  <c r="BG179" i="17"/>
  <c r="BG181" i="17"/>
  <c r="BG183" i="17"/>
  <c r="BG185" i="17"/>
  <c r="BG196" i="17"/>
  <c r="BG198" i="17"/>
  <c r="BG214" i="17"/>
  <c r="BG216" i="17"/>
  <c r="BG219" i="17"/>
  <c r="BG238" i="17"/>
  <c r="BG240" i="17"/>
  <c r="N246" i="17"/>
  <c r="BL246" i="17"/>
  <c r="N262" i="17"/>
  <c r="BG271" i="17"/>
  <c r="BG286" i="17"/>
  <c r="BG295" i="17"/>
  <c r="BG297" i="17"/>
  <c r="BG300" i="17"/>
  <c r="BG307" i="17"/>
  <c r="BG312" i="17"/>
  <c r="BG320" i="17"/>
  <c r="N325" i="17"/>
  <c r="BL325" i="17"/>
  <c r="BG327" i="17"/>
  <c r="BG328" i="17"/>
  <c r="BG332" i="17"/>
  <c r="BG334" i="17"/>
  <c r="BG336" i="17"/>
  <c r="BG340" i="17"/>
  <c r="BG341" i="17"/>
  <c r="AY351" i="17"/>
  <c r="S351" i="17"/>
  <c r="AZ351" i="17"/>
  <c r="R351" i="17"/>
  <c r="BG359" i="17"/>
  <c r="BG365" i="17"/>
  <c r="BG368" i="17"/>
  <c r="BG373" i="17"/>
  <c r="BG23" i="17"/>
  <c r="BG45" i="17"/>
  <c r="BG56" i="17"/>
  <c r="N60" i="17"/>
  <c r="BL60" i="17"/>
  <c r="N69" i="17"/>
  <c r="BL69" i="17"/>
  <c r="BG72" i="17"/>
  <c r="N77" i="17"/>
  <c r="BL77" i="17"/>
  <c r="BG79" i="17"/>
  <c r="N80" i="17"/>
  <c r="BL80" i="17"/>
  <c r="BG109" i="17"/>
  <c r="BG110" i="17"/>
  <c r="BG118" i="17"/>
  <c r="BG124" i="17"/>
  <c r="BG131" i="17"/>
  <c r="BG143" i="17"/>
  <c r="BG169" i="17"/>
  <c r="BG173" i="17"/>
  <c r="BG188" i="17"/>
  <c r="BG190" i="17"/>
  <c r="BG195" i="17"/>
  <c r="BG197" i="17"/>
  <c r="BG199" i="17"/>
  <c r="BG201" i="17"/>
  <c r="BG209" i="17"/>
  <c r="BG211" i="17"/>
  <c r="BG213" i="17"/>
  <c r="BG215" i="17"/>
  <c r="BG223" i="17"/>
  <c r="BG230" i="17"/>
  <c r="BG232" i="17"/>
  <c r="BG235" i="17"/>
  <c r="BG237" i="17"/>
  <c r="BG239" i="17"/>
  <c r="BG252" i="17"/>
  <c r="AY263" i="17"/>
  <c r="S263" i="17"/>
  <c r="AZ263" i="17"/>
  <c r="R263" i="17"/>
  <c r="BG264" i="17"/>
  <c r="BG270" i="17"/>
  <c r="BL271" i="17"/>
  <c r="BG279" i="17"/>
  <c r="BG283" i="17"/>
  <c r="BG294" i="17"/>
  <c r="BG296" i="17"/>
  <c r="BG305" i="17"/>
  <c r="BG317" i="17"/>
  <c r="BG324" i="17"/>
  <c r="BG331" i="17"/>
  <c r="BG333" i="17"/>
  <c r="BG335" i="17"/>
  <c r="BG337" i="17"/>
  <c r="BG339" i="17"/>
  <c r="BG390" i="17"/>
  <c r="BG391" i="17"/>
  <c r="N444" i="17"/>
  <c r="AY445" i="17"/>
  <c r="S445" i="17"/>
  <c r="BG447" i="17"/>
  <c r="AY577" i="17"/>
  <c r="S577" i="17"/>
  <c r="BG579" i="17"/>
  <c r="BG580" i="17"/>
  <c r="BG625" i="17"/>
  <c r="BG643" i="17"/>
  <c r="N739" i="17"/>
  <c r="BL739" i="17"/>
  <c r="BG813" i="17"/>
  <c r="N438" i="17"/>
  <c r="BL438" i="17"/>
  <c r="AY613" i="17"/>
  <c r="S613" i="17"/>
  <c r="AZ613" i="17"/>
  <c r="BG619" i="17"/>
  <c r="N636" i="17"/>
  <c r="BL636" i="17"/>
  <c r="BG680" i="17"/>
  <c r="BG701" i="17"/>
  <c r="BG702" i="17"/>
  <c r="BG713" i="17"/>
  <c r="BG718" i="17"/>
  <c r="BG726" i="17"/>
  <c r="AU728" i="17"/>
  <c r="Q728" i="17"/>
  <c r="BG728" i="17"/>
  <c r="N729" i="17"/>
  <c r="BL729" i="17"/>
  <c r="AY729" i="17"/>
  <c r="S729" i="17"/>
  <c r="N733" i="17"/>
  <c r="BL733" i="17"/>
  <c r="BG737" i="17"/>
  <c r="BG738" i="17"/>
  <c r="BG749" i="17"/>
  <c r="BG754" i="17"/>
  <c r="AU757" i="17"/>
  <c r="AY757" i="17"/>
  <c r="S757" i="17"/>
  <c r="AZ757" i="17"/>
  <c r="Q757" i="17"/>
  <c r="N758" i="17"/>
  <c r="N761" i="17"/>
  <c r="N764" i="17"/>
  <c r="BG768" i="17"/>
  <c r="N772" i="17"/>
  <c r="AY784" i="17"/>
  <c r="S784" i="17"/>
  <c r="AZ784" i="17"/>
  <c r="BA784" i="17"/>
  <c r="BB784" i="17"/>
  <c r="BE784" i="17"/>
  <c r="O784" i="17"/>
  <c r="BG786" i="17"/>
  <c r="BG795" i="17"/>
  <c r="BG811" i="17"/>
  <c r="BG400" i="17"/>
  <c r="BG401" i="17"/>
  <c r="BG403" i="17"/>
  <c r="BG418" i="17"/>
  <c r="BG425" i="17"/>
  <c r="N442" i="17"/>
  <c r="BL442" i="17"/>
  <c r="BG461" i="17"/>
  <c r="BG466" i="17"/>
  <c r="BG478" i="17"/>
  <c r="BG486" i="17"/>
  <c r="N491" i="17"/>
  <c r="BG514" i="17"/>
  <c r="N521" i="17"/>
  <c r="BG523" i="17"/>
  <c r="BG534" i="17"/>
  <c r="BG541" i="17"/>
  <c r="BG571" i="17"/>
  <c r="BG573" i="17"/>
  <c r="BG574" i="17"/>
  <c r="BG581" i="17"/>
  <c r="BG598" i="17"/>
  <c r="BG603" i="17"/>
  <c r="BG622" i="17"/>
  <c r="BG628" i="17"/>
  <c r="BG629" i="17"/>
  <c r="BG658" i="17"/>
  <c r="BG660" i="17"/>
  <c r="BG668" i="17"/>
  <c r="BG670" i="17"/>
  <c r="N675" i="17"/>
  <c r="BG689" i="17"/>
  <c r="BG715" i="17"/>
  <c r="BG717" i="17"/>
  <c r="BG723" i="17"/>
  <c r="BG725" i="17"/>
  <c r="BG729" i="17"/>
  <c r="BG747" i="17"/>
  <c r="BG748" i="17"/>
  <c r="BG757" i="17"/>
  <c r="BG760" i="17"/>
  <c r="AY794" i="17"/>
  <c r="S794" i="17"/>
  <c r="AZ794" i="17"/>
  <c r="BG417" i="17"/>
  <c r="BL463" i="17"/>
  <c r="BG476" i="17"/>
  <c r="BG480" i="17"/>
  <c r="BG529" i="17"/>
  <c r="BG533" i="17"/>
  <c r="BG538" i="17"/>
  <c r="BG587" i="17"/>
  <c r="BG592" i="17"/>
  <c r="BG744" i="17"/>
  <c r="BG745" i="17"/>
  <c r="BG746" i="17"/>
  <c r="BG753" i="17"/>
  <c r="BG756" i="17"/>
  <c r="BG761" i="17"/>
  <c r="BG762" i="17"/>
  <c r="BG779" i="17"/>
  <c r="BL787" i="17"/>
  <c r="N788" i="17"/>
  <c r="AY788" i="17"/>
  <c r="S788" i="17"/>
  <c r="AZ788" i="17"/>
  <c r="BG793" i="17"/>
  <c r="AY4" i="17"/>
  <c r="S4" i="17"/>
  <c r="AZ4" i="17"/>
  <c r="AY47" i="17"/>
  <c r="S47" i="17"/>
  <c r="AZ47" i="17"/>
  <c r="BA47" i="17"/>
  <c r="BB47" i="17"/>
  <c r="BE47" i="17"/>
  <c r="O47" i="17"/>
  <c r="BH47" i="17"/>
  <c r="AY53" i="17"/>
  <c r="S53" i="17"/>
  <c r="AZ53" i="17"/>
  <c r="R53" i="17"/>
  <c r="N54" i="17"/>
  <c r="N61" i="17"/>
  <c r="BL61" i="17"/>
  <c r="BL68" i="17"/>
  <c r="AU72" i="17"/>
  <c r="N73" i="17"/>
  <c r="BL73" i="17"/>
  <c r="AY84" i="17"/>
  <c r="S84" i="17"/>
  <c r="AZ84" i="17"/>
  <c r="AY85" i="17"/>
  <c r="S85" i="17"/>
  <c r="AZ85" i="17"/>
  <c r="BG97" i="17"/>
  <c r="BG149" i="17"/>
  <c r="BG163" i="17"/>
  <c r="AY5" i="17"/>
  <c r="S5" i="17"/>
  <c r="AZ5" i="17"/>
  <c r="AY21" i="17"/>
  <c r="S21" i="17"/>
  <c r="AZ21" i="17"/>
  <c r="AY37" i="17"/>
  <c r="S37" i="17"/>
  <c r="AZ37" i="17"/>
  <c r="BA37" i="17"/>
  <c r="BB37" i="17"/>
  <c r="BE37" i="17"/>
  <c r="O37" i="17"/>
  <c r="BH37" i="17"/>
  <c r="BG52" i="17"/>
  <c r="BL53" i="17"/>
  <c r="N56" i="17"/>
  <c r="BL56" i="17"/>
  <c r="N59" i="17"/>
  <c r="BL59" i="17"/>
  <c r="BG60" i="17"/>
  <c r="N63" i="17"/>
  <c r="BL63" i="17"/>
  <c r="BG69" i="17"/>
  <c r="BL70" i="17"/>
  <c r="BL75" i="17"/>
  <c r="N78" i="17"/>
  <c r="BL78" i="17"/>
  <c r="BG96" i="17"/>
  <c r="BG100" i="17"/>
  <c r="BG101" i="17"/>
  <c r="BG107" i="17"/>
  <c r="BG115" i="17"/>
  <c r="AY116" i="17"/>
  <c r="S116" i="17"/>
  <c r="AZ116" i="17"/>
  <c r="BG126" i="17"/>
  <c r="BG134" i="17"/>
  <c r="BG140" i="17"/>
  <c r="BG151" i="17"/>
  <c r="BG24" i="17"/>
  <c r="BG25" i="17"/>
  <c r="AY28" i="17"/>
  <c r="S28" i="17"/>
  <c r="AY29" i="17"/>
  <c r="S29" i="17"/>
  <c r="AZ29" i="17"/>
  <c r="BG31" i="17"/>
  <c r="BG40" i="17"/>
  <c r="BG41" i="17"/>
  <c r="BG47" i="17"/>
  <c r="BG51" i="17"/>
  <c r="S59" i="17"/>
  <c r="AZ59" i="17"/>
  <c r="BG62" i="17"/>
  <c r="AY73" i="17"/>
  <c r="S73" i="17"/>
  <c r="AZ73" i="17"/>
  <c r="N76" i="17"/>
  <c r="BL76" i="17"/>
  <c r="BG77" i="17"/>
  <c r="BG81" i="17"/>
  <c r="BG84" i="17"/>
  <c r="BG85" i="17"/>
  <c r="BG88" i="17"/>
  <c r="BG89" i="17"/>
  <c r="BG91" i="17"/>
  <c r="BG94" i="17"/>
  <c r="BG95" i="17"/>
  <c r="BG104" i="17"/>
  <c r="BG133" i="17"/>
  <c r="BG136" i="17"/>
  <c r="BG139" i="17"/>
  <c r="AY120" i="17"/>
  <c r="S120" i="17"/>
  <c r="AZ120" i="17"/>
  <c r="BA120" i="17"/>
  <c r="BB120" i="17"/>
  <c r="BE120" i="17"/>
  <c r="O120" i="17"/>
  <c r="BH120" i="17"/>
  <c r="BG228" i="17"/>
  <c r="BG247" i="17"/>
  <c r="BL252" i="17"/>
  <c r="BG254" i="17"/>
  <c r="BG255" i="17"/>
  <c r="BG256" i="17"/>
  <c r="BG257" i="17"/>
  <c r="BG261" i="17"/>
  <c r="BG262" i="17"/>
  <c r="BG265" i="17"/>
  <c r="BL269" i="17"/>
  <c r="AY271" i="17"/>
  <c r="S271" i="17"/>
  <c r="AZ271" i="17"/>
  <c r="BG277" i="17"/>
  <c r="BG280" i="17"/>
  <c r="BG284" i="17"/>
  <c r="BG288" i="17"/>
  <c r="BG292" i="17"/>
  <c r="BG303" i="17"/>
  <c r="BG308" i="17"/>
  <c r="BG311" i="17"/>
  <c r="BG315" i="17"/>
  <c r="BG319" i="17"/>
  <c r="BG323" i="17"/>
  <c r="AY324" i="17"/>
  <c r="S324" i="17"/>
  <c r="AZ324" i="17"/>
  <c r="BG325" i="17"/>
  <c r="AY326" i="17"/>
  <c r="S326" i="17"/>
  <c r="AZ326" i="17"/>
  <c r="BA326" i="17"/>
  <c r="BB326" i="17"/>
  <c r="BE326" i="17"/>
  <c r="O326" i="17"/>
  <c r="BH326" i="17"/>
  <c r="AY328" i="17"/>
  <c r="S328" i="17"/>
  <c r="AZ328" i="17"/>
  <c r="R328" i="17"/>
  <c r="BG329" i="17"/>
  <c r="AY331" i="17"/>
  <c r="S331" i="17"/>
  <c r="AZ331" i="17"/>
  <c r="BG351" i="17"/>
  <c r="BG355" i="17"/>
  <c r="BG356" i="17"/>
  <c r="BG357" i="17"/>
  <c r="AY359" i="17"/>
  <c r="S359" i="17"/>
  <c r="AZ359" i="17"/>
  <c r="R359" i="17"/>
  <c r="AY360" i="17"/>
  <c r="S360" i="17"/>
  <c r="AZ360" i="17"/>
  <c r="R360" i="17"/>
  <c r="BG363" i="17"/>
  <c r="AY366" i="17"/>
  <c r="S366" i="17"/>
  <c r="AZ366" i="17"/>
  <c r="BG369" i="17"/>
  <c r="N373" i="17"/>
  <c r="BL373" i="17"/>
  <c r="BG375" i="17"/>
  <c r="BL383" i="17"/>
  <c r="BG389" i="17"/>
  <c r="N394" i="17"/>
  <c r="BL394" i="17"/>
  <c r="BG421" i="17"/>
  <c r="BG156" i="17"/>
  <c r="BG160" i="17"/>
  <c r="AY169" i="17"/>
  <c r="S169" i="17"/>
  <c r="AZ169" i="17"/>
  <c r="BA169" i="17"/>
  <c r="BB169" i="17"/>
  <c r="BE169" i="17"/>
  <c r="O169" i="17"/>
  <c r="BH169" i="17"/>
  <c r="BL270" i="17"/>
  <c r="AY273" i="17"/>
  <c r="S273" i="17"/>
  <c r="AZ273" i="17"/>
  <c r="AY296" i="17"/>
  <c r="S296" i="17"/>
  <c r="AZ296" i="17"/>
  <c r="AY312" i="17"/>
  <c r="S312" i="17"/>
  <c r="AZ312" i="17"/>
  <c r="AY339" i="17"/>
  <c r="S339" i="17"/>
  <c r="AZ339" i="17"/>
  <c r="BG343" i="17"/>
  <c r="BG344" i="17"/>
  <c r="BG345" i="17"/>
  <c r="BG349" i="17"/>
  <c r="BG350" i="17"/>
  <c r="BG353" i="17"/>
  <c r="BL372" i="17"/>
  <c r="BG376" i="17"/>
  <c r="BG377" i="17"/>
  <c r="BG152" i="17"/>
  <c r="BG155" i="17"/>
  <c r="BG159" i="17"/>
  <c r="BG176" i="17"/>
  <c r="AY183" i="17"/>
  <c r="S183" i="17"/>
  <c r="AZ183" i="17"/>
  <c r="BA183" i="17"/>
  <c r="BB183" i="17"/>
  <c r="BE183" i="17"/>
  <c r="O183" i="17"/>
  <c r="BH183" i="17"/>
  <c r="BG192" i="17"/>
  <c r="AY199" i="17"/>
  <c r="S199" i="17"/>
  <c r="AZ199" i="17"/>
  <c r="BA199" i="17"/>
  <c r="BB199" i="17"/>
  <c r="BE199" i="17"/>
  <c r="O199" i="17"/>
  <c r="BH199" i="17"/>
  <c r="AY215" i="17"/>
  <c r="S215" i="17"/>
  <c r="AZ215" i="17"/>
  <c r="BG224" i="17"/>
  <c r="AY231" i="17"/>
  <c r="S231" i="17"/>
  <c r="AZ231" i="17"/>
  <c r="BG267" i="17"/>
  <c r="N272" i="17"/>
  <c r="BL272" i="17"/>
  <c r="AY280" i="17"/>
  <c r="S280" i="17"/>
  <c r="AZ280" i="17"/>
  <c r="AY292" i="17"/>
  <c r="S292" i="17"/>
  <c r="AZ292" i="17"/>
  <c r="AY308" i="17"/>
  <c r="S308" i="17"/>
  <c r="AY323" i="17"/>
  <c r="S323" i="17"/>
  <c r="AZ323" i="17"/>
  <c r="R323" i="17"/>
  <c r="AY325" i="17"/>
  <c r="S325" i="17"/>
  <c r="AZ325" i="17"/>
  <c r="AY327" i="17"/>
  <c r="S327" i="17"/>
  <c r="AZ327" i="17"/>
  <c r="N359" i="17"/>
  <c r="BL359" i="17"/>
  <c r="BG387" i="17"/>
  <c r="BG388" i="17"/>
  <c r="AY179" i="17"/>
  <c r="S179" i="17"/>
  <c r="AZ179" i="17"/>
  <c r="AY195" i="17"/>
  <c r="S195" i="17"/>
  <c r="AZ195" i="17"/>
  <c r="AY211" i="17"/>
  <c r="S211" i="17"/>
  <c r="AZ211" i="17"/>
  <c r="R211" i="17"/>
  <c r="AY227" i="17"/>
  <c r="S227" i="17"/>
  <c r="AZ227" i="17"/>
  <c r="BG236" i="17"/>
  <c r="AY246" i="17"/>
  <c r="S246" i="17"/>
  <c r="AZ246" i="17"/>
  <c r="BG248" i="17"/>
  <c r="AY252" i="17"/>
  <c r="S252" i="17"/>
  <c r="BG273" i="17"/>
  <c r="AY276" i="17"/>
  <c r="S276" i="17"/>
  <c r="BG281" i="17"/>
  <c r="BG285" i="17"/>
  <c r="BG289" i="17"/>
  <c r="BG293" i="17"/>
  <c r="BG309" i="17"/>
  <c r="N324" i="17"/>
  <c r="BL324" i="17"/>
  <c r="N326" i="17"/>
  <c r="BL326" i="17"/>
  <c r="N328" i="17"/>
  <c r="BL328" i="17"/>
  <c r="N339" i="17"/>
  <c r="BL339" i="17"/>
  <c r="BG352" i="17"/>
  <c r="BG358" i="17"/>
  <c r="BG364" i="17"/>
  <c r="AY404" i="17"/>
  <c r="S404" i="17"/>
  <c r="AZ404" i="17"/>
  <c r="BG411" i="17"/>
  <c r="BG408" i="17"/>
  <c r="BG412" i="17"/>
  <c r="BG415" i="17"/>
  <c r="BG424" i="17"/>
  <c r="AY426" i="17"/>
  <c r="S426" i="17"/>
  <c r="AZ426" i="17"/>
  <c r="BL428" i="17"/>
  <c r="BG429" i="17"/>
  <c r="BG434" i="17"/>
  <c r="BG437" i="17"/>
  <c r="BG439" i="17"/>
  <c r="BG441" i="17"/>
  <c r="AY447" i="17"/>
  <c r="S447" i="17"/>
  <c r="AZ447" i="17"/>
  <c r="AY448" i="17"/>
  <c r="S448" i="17"/>
  <c r="AZ448" i="17"/>
  <c r="BG456" i="17"/>
  <c r="BG457" i="17"/>
  <c r="BG459" i="17"/>
  <c r="BG468" i="17"/>
  <c r="BG477" i="17"/>
  <c r="AY479" i="17"/>
  <c r="S479" i="17"/>
  <c r="AZ479" i="17"/>
  <c r="BG482" i="17"/>
  <c r="BG488" i="17"/>
  <c r="BG490" i="17"/>
  <c r="BG492" i="17"/>
  <c r="BG498" i="17"/>
  <c r="BG501" i="17"/>
  <c r="BG502" i="17"/>
  <c r="BG512" i="17"/>
  <c r="BG513" i="17"/>
  <c r="BG520" i="17"/>
  <c r="BG522" i="17"/>
  <c r="BG526" i="17"/>
  <c r="BG527" i="17"/>
  <c r="BG530" i="17"/>
  <c r="BG531" i="17"/>
  <c r="BG535" i="17"/>
  <c r="BG543" i="17"/>
  <c r="BG547" i="17"/>
  <c r="BG551" i="17"/>
  <c r="BG556" i="17"/>
  <c r="BG558" i="17"/>
  <c r="BG559" i="17"/>
  <c r="BG563" i="17"/>
  <c r="BG566" i="17"/>
  <c r="BG570" i="17"/>
  <c r="BG590" i="17"/>
  <c r="BL453" i="17"/>
  <c r="AY457" i="17"/>
  <c r="S457" i="17"/>
  <c r="AZ457" i="17"/>
  <c r="BA457" i="17"/>
  <c r="BB457" i="17"/>
  <c r="BE457" i="17"/>
  <c r="O457" i="17"/>
  <c r="BH457" i="17"/>
  <c r="P457" i="17"/>
  <c r="BJ457" i="17"/>
  <c r="AY513" i="17"/>
  <c r="S513" i="17"/>
  <c r="AY516" i="17"/>
  <c r="S516" i="17"/>
  <c r="AZ516" i="17"/>
  <c r="BL519" i="17"/>
  <c r="BL577" i="17"/>
  <c r="AY394" i="17"/>
  <c r="S394" i="17"/>
  <c r="BG405" i="17"/>
  <c r="AY428" i="17"/>
  <c r="S428" i="17"/>
  <c r="AZ428" i="17"/>
  <c r="BG430" i="17"/>
  <c r="BG440" i="17"/>
  <c r="BG446" i="17"/>
  <c r="BL457" i="17"/>
  <c r="BL459" i="17"/>
  <c r="BG483" i="17"/>
  <c r="AY491" i="17"/>
  <c r="S491" i="17"/>
  <c r="BG493" i="17"/>
  <c r="BG499" i="17"/>
  <c r="BG503" i="17"/>
  <c r="BG516" i="17"/>
  <c r="BG524" i="17"/>
  <c r="BG528" i="17"/>
  <c r="BG540" i="17"/>
  <c r="BG544" i="17"/>
  <c r="BG548" i="17"/>
  <c r="BG552" i="17"/>
  <c r="AY569" i="17"/>
  <c r="S569" i="17"/>
  <c r="BL581" i="17"/>
  <c r="AY673" i="17"/>
  <c r="S673" i="17"/>
  <c r="AY694" i="17"/>
  <c r="S694" i="17"/>
  <c r="AZ694" i="17"/>
  <c r="N701" i="17"/>
  <c r="N730" i="17"/>
  <c r="AY739" i="17"/>
  <c r="S739" i="17"/>
  <c r="AZ739" i="17"/>
  <c r="BL749" i="17"/>
  <c r="BL754" i="17"/>
  <c r="AY801" i="17"/>
  <c r="S801" i="17"/>
  <c r="BG804" i="17"/>
  <c r="BG805" i="17"/>
  <c r="BG806" i="17"/>
  <c r="BG595" i="17"/>
  <c r="BG604" i="17"/>
  <c r="BG605" i="17"/>
  <c r="BG611" i="17"/>
  <c r="BG616" i="17"/>
  <c r="BG617" i="17"/>
  <c r="N632" i="17"/>
  <c r="BL632" i="17"/>
  <c r="BG640" i="17"/>
  <c r="AY645" i="17"/>
  <c r="S645" i="17"/>
  <c r="AZ645" i="17"/>
  <c r="BG656" i="17"/>
  <c r="BG662" i="17"/>
  <c r="BG666" i="17"/>
  <c r="N674" i="17"/>
  <c r="BG685" i="17"/>
  <c r="AY696" i="17"/>
  <c r="S696" i="17"/>
  <c r="AZ696" i="17"/>
  <c r="BL699" i="17"/>
  <c r="BG699" i="17"/>
  <c r="BG700" i="17"/>
  <c r="BG731" i="17"/>
  <c r="AY733" i="17"/>
  <c r="S733" i="17"/>
  <c r="AZ733" i="17"/>
  <c r="BA733" i="17"/>
  <c r="BB733" i="17"/>
  <c r="BE733" i="17"/>
  <c r="O733" i="17"/>
  <c r="BH733" i="17"/>
  <c r="P733" i="17"/>
  <c r="BG750" i="17"/>
  <c r="BG752" i="17"/>
  <c r="AY761" i="17"/>
  <c r="S761" i="17"/>
  <c r="BG763" i="17"/>
  <c r="BG765" i="17"/>
  <c r="BG766" i="17"/>
  <c r="AU770" i="17"/>
  <c r="AY770" i="17"/>
  <c r="S770" i="17"/>
  <c r="AZ770" i="17"/>
  <c r="BG790" i="17"/>
  <c r="BG796" i="17"/>
  <c r="BG803" i="17"/>
  <c r="BG588" i="17"/>
  <c r="BG589" i="17"/>
  <c r="BG593" i="17"/>
  <c r="BG594" i="17"/>
  <c r="BG606" i="17"/>
  <c r="AY633" i="17"/>
  <c r="S633" i="17"/>
  <c r="BG646" i="17"/>
  <c r="BG650" i="17"/>
  <c r="BG654" i="17"/>
  <c r="BG684" i="17"/>
  <c r="BG691" i="17"/>
  <c r="BG694" i="17"/>
  <c r="BG697" i="17"/>
  <c r="BG706" i="17"/>
  <c r="BG710" i="17"/>
  <c r="BG712" i="17"/>
  <c r="BG716" i="17"/>
  <c r="BG724" i="17"/>
  <c r="AY725" i="17"/>
  <c r="S725" i="17"/>
  <c r="AZ725" i="17"/>
  <c r="BG730" i="17"/>
  <c r="BG732" i="17"/>
  <c r="AY753" i="17"/>
  <c r="S753" i="17"/>
  <c r="AY755" i="17"/>
  <c r="S755" i="17"/>
  <c r="AZ755" i="17"/>
  <c r="BL758" i="17"/>
  <c r="BL764" i="17"/>
  <c r="AY764" i="17"/>
  <c r="S764" i="17"/>
  <c r="AZ764" i="17"/>
  <c r="AY773" i="17"/>
  <c r="S773" i="17"/>
  <c r="AZ773" i="17"/>
  <c r="BG782" i="17"/>
  <c r="AU787" i="17"/>
  <c r="AY787" i="17"/>
  <c r="S787" i="17"/>
  <c r="AZ787" i="17"/>
  <c r="BG596" i="17"/>
  <c r="BG600" i="17"/>
  <c r="BG601" i="17"/>
  <c r="BG620" i="17"/>
  <c r="BG621" i="17"/>
  <c r="BG626" i="17"/>
  <c r="N630" i="17"/>
  <c r="BG632" i="17"/>
  <c r="BL633" i="17"/>
  <c r="BG638" i="17"/>
  <c r="BG645" i="17"/>
  <c r="BG648" i="17"/>
  <c r="BG649" i="17"/>
  <c r="BG652" i="17"/>
  <c r="BG653" i="17"/>
  <c r="BG672" i="17"/>
  <c r="BG674" i="17"/>
  <c r="BG675" i="17"/>
  <c r="BG678" i="17"/>
  <c r="BG681" i="17"/>
  <c r="AY721" i="17"/>
  <c r="S721" i="17"/>
  <c r="BL753" i="17"/>
  <c r="AY754" i="17"/>
  <c r="S754" i="17"/>
  <c r="AZ754" i="17"/>
  <c r="N760" i="17"/>
  <c r="BG769" i="17"/>
  <c r="BG773" i="17"/>
  <c r="BG774" i="17"/>
  <c r="BG777" i="17"/>
  <c r="AY778" i="17"/>
  <c r="S778" i="17"/>
  <c r="AZ778" i="17"/>
  <c r="BG781" i="17"/>
  <c r="AY814" i="17"/>
  <c r="S814" i="17"/>
  <c r="AZ814" i="17"/>
  <c r="BA13" i="17"/>
  <c r="BB13" i="17"/>
  <c r="BE13" i="17"/>
  <c r="O13" i="17"/>
  <c r="R13" i="17"/>
  <c r="Q9" i="17"/>
  <c r="Q25" i="17"/>
  <c r="Q33" i="17"/>
  <c r="Q40" i="17"/>
  <c r="AU49" i="17"/>
  <c r="N49" i="17"/>
  <c r="Q71" i="17"/>
  <c r="AU87" i="17"/>
  <c r="N87" i="17"/>
  <c r="AU3" i="17"/>
  <c r="AU11" i="17"/>
  <c r="N11" i="17"/>
  <c r="AU19" i="17"/>
  <c r="AU27" i="17"/>
  <c r="N27" i="17"/>
  <c r="AU35" i="17"/>
  <c r="N35" i="17"/>
  <c r="Q47" i="17"/>
  <c r="AY52" i="17"/>
  <c r="S52" i="17"/>
  <c r="Q59" i="17"/>
  <c r="Q61" i="17"/>
  <c r="AY69" i="17"/>
  <c r="S69" i="17"/>
  <c r="AZ69" i="17"/>
  <c r="Q73" i="17"/>
  <c r="AY76" i="17"/>
  <c r="S76" i="17"/>
  <c r="AY78" i="17"/>
  <c r="S78" i="17"/>
  <c r="AZ78" i="17"/>
  <c r="Q84" i="17"/>
  <c r="Q85" i="17"/>
  <c r="AY88" i="17"/>
  <c r="S88" i="17"/>
  <c r="AZ88" i="17"/>
  <c r="AY89" i="17"/>
  <c r="S89" i="17"/>
  <c r="AZ89" i="17"/>
  <c r="AY91" i="17"/>
  <c r="S91" i="17"/>
  <c r="AZ91" i="17"/>
  <c r="BL92" i="17"/>
  <c r="AU93" i="17"/>
  <c r="N93" i="17"/>
  <c r="AU94" i="17"/>
  <c r="AY94" i="17"/>
  <c r="S94" i="17"/>
  <c r="AZ94" i="17"/>
  <c r="N94" i="17"/>
  <c r="AU99" i="17"/>
  <c r="N99" i="17"/>
  <c r="Q116" i="17"/>
  <c r="N117" i="17"/>
  <c r="AU117" i="17"/>
  <c r="AY117" i="17"/>
  <c r="S117" i="17"/>
  <c r="Q120" i="17"/>
  <c r="Q121" i="17"/>
  <c r="BL6" i="17"/>
  <c r="AU15" i="17"/>
  <c r="N15" i="17"/>
  <c r="BL22" i="17"/>
  <c r="AU23" i="17"/>
  <c r="N23" i="17"/>
  <c r="AZ28" i="17"/>
  <c r="BL30" i="17"/>
  <c r="AU31" i="17"/>
  <c r="BL38" i="17"/>
  <c r="AU39" i="17"/>
  <c r="N39" i="17"/>
  <c r="Q69" i="17"/>
  <c r="Q76" i="17"/>
  <c r="Q78" i="17"/>
  <c r="Q88" i="17"/>
  <c r="Q89" i="17"/>
  <c r="Q91" i="17"/>
  <c r="AY95" i="17"/>
  <c r="S95" i="17"/>
  <c r="AZ95" i="17"/>
  <c r="BL96" i="17"/>
  <c r="AU97" i="17"/>
  <c r="N97" i="17"/>
  <c r="AY100" i="17"/>
  <c r="S100" i="17"/>
  <c r="AY101" i="17"/>
  <c r="S101" i="17"/>
  <c r="AZ101" i="17"/>
  <c r="BL102" i="17"/>
  <c r="AU103" i="17"/>
  <c r="N103" i="17"/>
  <c r="AU7" i="17"/>
  <c r="BL14" i="17"/>
  <c r="Q4" i="17"/>
  <c r="AY8" i="17"/>
  <c r="S8" i="17"/>
  <c r="AZ8" i="17"/>
  <c r="AY9" i="17"/>
  <c r="S9" i="17"/>
  <c r="AZ9" i="17"/>
  <c r="Q12" i="17"/>
  <c r="Q13" i="17"/>
  <c r="AY16" i="17"/>
  <c r="S16" i="17"/>
  <c r="AZ16" i="17"/>
  <c r="Q21" i="17"/>
  <c r="AY24" i="17"/>
  <c r="S24" i="17"/>
  <c r="AZ24" i="17"/>
  <c r="Q28" i="17"/>
  <c r="Q29" i="17"/>
  <c r="AY32" i="17"/>
  <c r="S32" i="17"/>
  <c r="AZ32" i="17"/>
  <c r="AY33" i="17"/>
  <c r="S33" i="17"/>
  <c r="AZ33" i="17"/>
  <c r="Q36" i="17"/>
  <c r="AY40" i="17"/>
  <c r="S40" i="17"/>
  <c r="AZ40" i="17"/>
  <c r="AY41" i="17"/>
  <c r="S41" i="17"/>
  <c r="AZ41" i="17"/>
  <c r="BL44" i="17"/>
  <c r="AU45" i="17"/>
  <c r="N45" i="17"/>
  <c r="AU46" i="17"/>
  <c r="AY46" i="17"/>
  <c r="S46" i="17"/>
  <c r="AZ46" i="17"/>
  <c r="N46" i="17"/>
  <c r="AY54" i="17"/>
  <c r="S54" i="17"/>
  <c r="AZ54" i="17"/>
  <c r="Q60" i="17"/>
  <c r="Q63" i="17"/>
  <c r="AY71" i="17"/>
  <c r="S71" i="17"/>
  <c r="AZ71" i="17"/>
  <c r="AY77" i="17"/>
  <c r="S77" i="17"/>
  <c r="AZ77" i="17"/>
  <c r="S80" i="17"/>
  <c r="AZ80" i="17"/>
  <c r="AU83" i="17"/>
  <c r="N83" i="17"/>
  <c r="Q95" i="17"/>
  <c r="Q100" i="17"/>
  <c r="Q101" i="17"/>
  <c r="AY104" i="17"/>
  <c r="S104" i="17"/>
  <c r="AZ104" i="17"/>
  <c r="AY105" i="17"/>
  <c r="S105" i="17"/>
  <c r="AZ105" i="17"/>
  <c r="AY107" i="17"/>
  <c r="S107" i="17"/>
  <c r="AZ107" i="17"/>
  <c r="BL108" i="17"/>
  <c r="AU109" i="17"/>
  <c r="N109" i="17"/>
  <c r="AU110" i="17"/>
  <c r="AY110" i="17"/>
  <c r="S110" i="17"/>
  <c r="AZ110" i="17"/>
  <c r="N110" i="17"/>
  <c r="AU115" i="17"/>
  <c r="N115" i="17"/>
  <c r="BL118" i="17"/>
  <c r="AU119" i="17"/>
  <c r="N119" i="17"/>
  <c r="BA21" i="17"/>
  <c r="BB21" i="17"/>
  <c r="BE21" i="17"/>
  <c r="O21" i="17"/>
  <c r="BH21" i="17"/>
  <c r="R21" i="17"/>
  <c r="Q16" i="17"/>
  <c r="Q24" i="17"/>
  <c r="Q32" i="17"/>
  <c r="Q41" i="17"/>
  <c r="BL48" i="17"/>
  <c r="Q54" i="17"/>
  <c r="Q77" i="17"/>
  <c r="Q80" i="17"/>
  <c r="Q104" i="17"/>
  <c r="Q105" i="17"/>
  <c r="Q107" i="17"/>
  <c r="BA111" i="17"/>
  <c r="BB111" i="17"/>
  <c r="BE111" i="17"/>
  <c r="O111" i="17"/>
  <c r="BH111" i="17"/>
  <c r="P111" i="17"/>
  <c r="R111" i="17"/>
  <c r="AU113" i="17"/>
  <c r="N113" i="17"/>
  <c r="BA121" i="17"/>
  <c r="BB121" i="17"/>
  <c r="BE121" i="17"/>
  <c r="O121" i="17"/>
  <c r="BH121" i="17"/>
  <c r="P121" i="17"/>
  <c r="R121" i="17"/>
  <c r="U3" i="17"/>
  <c r="W3" i="17"/>
  <c r="N4" i="17"/>
  <c r="U7" i="17"/>
  <c r="W7" i="17"/>
  <c r="N8" i="17"/>
  <c r="U11" i="17"/>
  <c r="W11" i="17"/>
  <c r="N12" i="17"/>
  <c r="AU14" i="17"/>
  <c r="AY14" i="17"/>
  <c r="S14" i="17"/>
  <c r="U15" i="17"/>
  <c r="W15" i="17"/>
  <c r="N16" i="17"/>
  <c r="U19" i="17"/>
  <c r="W19" i="17"/>
  <c r="N20" i="17"/>
  <c r="AU22" i="17"/>
  <c r="U23" i="17"/>
  <c r="W23" i="17"/>
  <c r="U27" i="17"/>
  <c r="W27" i="17"/>
  <c r="N28" i="17"/>
  <c r="AU30" i="17"/>
  <c r="AY30" i="17"/>
  <c r="S30" i="17"/>
  <c r="U31" i="17"/>
  <c r="W31" i="17"/>
  <c r="N32" i="17"/>
  <c r="U35" i="17"/>
  <c r="W35" i="17"/>
  <c r="N36" i="17"/>
  <c r="AU38" i="17"/>
  <c r="U39" i="17"/>
  <c r="W39" i="17"/>
  <c r="N40" i="17"/>
  <c r="AU44" i="17"/>
  <c r="U45" i="17"/>
  <c r="W45" i="17"/>
  <c r="AU48" i="17"/>
  <c r="AY48" i="17"/>
  <c r="S48" i="17"/>
  <c r="AZ48" i="17"/>
  <c r="U49" i="17"/>
  <c r="W49" i="17"/>
  <c r="Q51" i="17"/>
  <c r="Q53" i="17"/>
  <c r="Q55" i="17"/>
  <c r="Q72" i="17"/>
  <c r="BL79" i="17"/>
  <c r="BL81" i="17"/>
  <c r="U83" i="17"/>
  <c r="W83" i="17"/>
  <c r="N84" i="17"/>
  <c r="AU86" i="17"/>
  <c r="U87" i="17"/>
  <c r="W87" i="17"/>
  <c r="N88" i="17"/>
  <c r="AU92" i="17"/>
  <c r="AY92" i="17"/>
  <c r="S92" i="17"/>
  <c r="U93" i="17"/>
  <c r="W93" i="17"/>
  <c r="AU96" i="17"/>
  <c r="U97" i="17"/>
  <c r="W97" i="17"/>
  <c r="U99" i="17"/>
  <c r="W99" i="17"/>
  <c r="N100" i="17"/>
  <c r="AU102" i="17"/>
  <c r="U103" i="17"/>
  <c r="W103" i="17"/>
  <c r="N104" i="17"/>
  <c r="AU108" i="17"/>
  <c r="U109" i="17"/>
  <c r="W109" i="17"/>
  <c r="AU112" i="17"/>
  <c r="AY112" i="17"/>
  <c r="S112" i="17"/>
  <c r="AZ112" i="17"/>
  <c r="U113" i="17"/>
  <c r="W113" i="17"/>
  <c r="U115" i="17"/>
  <c r="W115" i="17"/>
  <c r="N116" i="17"/>
  <c r="AU118" i="17"/>
  <c r="AY118" i="17"/>
  <c r="S118" i="17"/>
  <c r="AZ118" i="17"/>
  <c r="U119" i="17"/>
  <c r="W119" i="17"/>
  <c r="N120" i="17"/>
  <c r="BG127" i="17"/>
  <c r="AY139" i="17"/>
  <c r="S139" i="17"/>
  <c r="AZ139" i="17"/>
  <c r="AY143" i="17"/>
  <c r="S143" i="17"/>
  <c r="AZ143" i="17"/>
  <c r="AY155" i="17"/>
  <c r="S155" i="17"/>
  <c r="AZ155" i="17"/>
  <c r="AY159" i="17"/>
  <c r="S159" i="17"/>
  <c r="AZ159" i="17"/>
  <c r="Q169" i="17"/>
  <c r="BL173" i="17"/>
  <c r="AU174" i="17"/>
  <c r="N174" i="17"/>
  <c r="BL177" i="17"/>
  <c r="Q179" i="17"/>
  <c r="Q183" i="17"/>
  <c r="BL189" i="17"/>
  <c r="AU190" i="17"/>
  <c r="N190" i="17"/>
  <c r="BL193" i="17"/>
  <c r="Q195" i="17"/>
  <c r="Q199" i="17"/>
  <c r="BL205" i="17"/>
  <c r="AU206" i="17"/>
  <c r="N206" i="17"/>
  <c r="BL209" i="17"/>
  <c r="Q211" i="17"/>
  <c r="Q215" i="17"/>
  <c r="BL221" i="17"/>
  <c r="AU222" i="17"/>
  <c r="N222" i="17"/>
  <c r="BL225" i="17"/>
  <c r="Q227" i="17"/>
  <c r="Q231" i="17"/>
  <c r="BL237" i="17"/>
  <c r="AU238" i="17"/>
  <c r="N238" i="17"/>
  <c r="BL241" i="17"/>
  <c r="BL52" i="17"/>
  <c r="BL54" i="17"/>
  <c r="BL123" i="17"/>
  <c r="U124" i="17"/>
  <c r="W124" i="17"/>
  <c r="AT124" i="17"/>
  <c r="AU127" i="17"/>
  <c r="AY127" i="17"/>
  <c r="S127" i="17"/>
  <c r="AZ127" i="17"/>
  <c r="N127" i="17"/>
  <c r="N129" i="17"/>
  <c r="AU129" i="17"/>
  <c r="BL131" i="17"/>
  <c r="AU132" i="17"/>
  <c r="N132" i="17"/>
  <c r="BL135" i="17"/>
  <c r="AU136" i="17"/>
  <c r="N136" i="17"/>
  <c r="Q139" i="17"/>
  <c r="Q143" i="17"/>
  <c r="BL147" i="17"/>
  <c r="AU148" i="17"/>
  <c r="N148" i="17"/>
  <c r="BL151" i="17"/>
  <c r="AU152" i="17"/>
  <c r="N152" i="17"/>
  <c r="Q155" i="17"/>
  <c r="Q159" i="17"/>
  <c r="AY171" i="17"/>
  <c r="S171" i="17"/>
  <c r="AZ171" i="17"/>
  <c r="AY175" i="17"/>
  <c r="S175" i="17"/>
  <c r="AZ175" i="17"/>
  <c r="AY187" i="17"/>
  <c r="S187" i="17"/>
  <c r="AZ187" i="17"/>
  <c r="AY203" i="17"/>
  <c r="S203" i="17"/>
  <c r="AZ203" i="17"/>
  <c r="AY207" i="17"/>
  <c r="S207" i="17"/>
  <c r="AZ207" i="17"/>
  <c r="AY219" i="17"/>
  <c r="S219" i="17"/>
  <c r="AZ219" i="17"/>
  <c r="AY223" i="17"/>
  <c r="S223" i="17"/>
  <c r="AZ223" i="17"/>
  <c r="AY235" i="17"/>
  <c r="S235" i="17"/>
  <c r="AZ235" i="17"/>
  <c r="AY239" i="17"/>
  <c r="S239" i="17"/>
  <c r="AZ239" i="17"/>
  <c r="BL5" i="17"/>
  <c r="BL13" i="17"/>
  <c r="BL21" i="17"/>
  <c r="BL29" i="17"/>
  <c r="BL33" i="17"/>
  <c r="BL41" i="17"/>
  <c r="AY55" i="17"/>
  <c r="S55" i="17"/>
  <c r="AZ55" i="17"/>
  <c r="AY57" i="17"/>
  <c r="S57" i="17"/>
  <c r="AZ57" i="17"/>
  <c r="AY72" i="17"/>
  <c r="S72" i="17"/>
  <c r="AZ72" i="17"/>
  <c r="BL89" i="17"/>
  <c r="BL91" i="17"/>
  <c r="BL95" i="17"/>
  <c r="BL107" i="17"/>
  <c r="BL111" i="17"/>
  <c r="BL121" i="17"/>
  <c r="AY123" i="17"/>
  <c r="S123" i="17"/>
  <c r="AZ123" i="17"/>
  <c r="BG125" i="17"/>
  <c r="AY133" i="17"/>
  <c r="S133" i="17"/>
  <c r="AZ133" i="17"/>
  <c r="AY137" i="17"/>
  <c r="S137" i="17"/>
  <c r="AZ137" i="17"/>
  <c r="AY149" i="17"/>
  <c r="S149" i="17"/>
  <c r="AZ149" i="17"/>
  <c r="AY153" i="17"/>
  <c r="S153" i="17"/>
  <c r="AZ153" i="17"/>
  <c r="BL163" i="17"/>
  <c r="AU164" i="17"/>
  <c r="N164" i="17"/>
  <c r="BL167" i="17"/>
  <c r="AU168" i="17"/>
  <c r="N168" i="17"/>
  <c r="Q171" i="17"/>
  <c r="Q175" i="17"/>
  <c r="BL181" i="17"/>
  <c r="AU182" i="17"/>
  <c r="N182" i="17"/>
  <c r="BL185" i="17"/>
  <c r="Q187" i="17"/>
  <c r="Q191" i="17"/>
  <c r="BL197" i="17"/>
  <c r="AU198" i="17"/>
  <c r="N198" i="17"/>
  <c r="BL201" i="17"/>
  <c r="Q203" i="17"/>
  <c r="Q207" i="17"/>
  <c r="BL213" i="17"/>
  <c r="AU214" i="17"/>
  <c r="N214" i="17"/>
  <c r="BL217" i="17"/>
  <c r="Q219" i="17"/>
  <c r="Q223" i="17"/>
  <c r="AU230" i="17"/>
  <c r="N230" i="17"/>
  <c r="BL233" i="17"/>
  <c r="Q235" i="17"/>
  <c r="Q239" i="17"/>
  <c r="AY62" i="17"/>
  <c r="S62" i="17"/>
  <c r="AZ62" i="17"/>
  <c r="AY81" i="17"/>
  <c r="S81" i="17"/>
  <c r="AZ81" i="17"/>
  <c r="N125" i="17"/>
  <c r="AU125" i="17"/>
  <c r="AT126" i="17"/>
  <c r="U126" i="17"/>
  <c r="W126" i="17"/>
  <c r="Q137" i="17"/>
  <c r="BL141" i="17"/>
  <c r="AU142" i="17"/>
  <c r="N142" i="17"/>
  <c r="BL145" i="17"/>
  <c r="Q149" i="17"/>
  <c r="Q153" i="17"/>
  <c r="BL157" i="17"/>
  <c r="AU158" i="17"/>
  <c r="N158" i="17"/>
  <c r="BL161" i="17"/>
  <c r="BA179" i="17"/>
  <c r="BB179" i="17"/>
  <c r="BE179" i="17"/>
  <c r="O179" i="17"/>
  <c r="BH179" i="17"/>
  <c r="R179" i="17"/>
  <c r="R183" i="17"/>
  <c r="BA195" i="17"/>
  <c r="BB195" i="17"/>
  <c r="BE195" i="17"/>
  <c r="O195" i="17"/>
  <c r="BH195" i="17"/>
  <c r="R195" i="17"/>
  <c r="R199" i="17"/>
  <c r="BA215" i="17"/>
  <c r="BB215" i="17"/>
  <c r="BE215" i="17"/>
  <c r="O215" i="17"/>
  <c r="BH215" i="17"/>
  <c r="R215" i="17"/>
  <c r="BA231" i="17"/>
  <c r="BB231" i="17"/>
  <c r="BE231" i="17"/>
  <c r="O231" i="17"/>
  <c r="BH231" i="17"/>
  <c r="R231" i="17"/>
  <c r="AT128" i="17"/>
  <c r="AU131" i="17"/>
  <c r="AY131" i="17"/>
  <c r="S131" i="17"/>
  <c r="AZ131" i="17"/>
  <c r="U132" i="17"/>
  <c r="W132" i="17"/>
  <c r="N133" i="17"/>
  <c r="AT134" i="17"/>
  <c r="AU135" i="17"/>
  <c r="AY135" i="17"/>
  <c r="S135" i="17"/>
  <c r="AZ135" i="17"/>
  <c r="U136" i="17"/>
  <c r="W136" i="17"/>
  <c r="N137" i="17"/>
  <c r="N139" i="17"/>
  <c r="AT140" i="17"/>
  <c r="AU141" i="17"/>
  <c r="U142" i="17"/>
  <c r="W142" i="17"/>
  <c r="N143" i="17"/>
  <c r="AT144" i="17"/>
  <c r="AU145" i="17"/>
  <c r="AU147" i="17"/>
  <c r="U148" i="17"/>
  <c r="W148" i="17"/>
  <c r="N149" i="17"/>
  <c r="AT150" i="17"/>
  <c r="AU151" i="17"/>
  <c r="U152" i="17"/>
  <c r="W152" i="17"/>
  <c r="N153" i="17"/>
  <c r="N155" i="17"/>
  <c r="AT156" i="17"/>
  <c r="AU157" i="17"/>
  <c r="U158" i="17"/>
  <c r="W158" i="17"/>
  <c r="N159" i="17"/>
  <c r="AT160" i="17"/>
  <c r="AU161" i="17"/>
  <c r="AY161" i="17"/>
  <c r="S161" i="17"/>
  <c r="AZ161" i="17"/>
  <c r="AU163" i="17"/>
  <c r="U164" i="17"/>
  <c r="W164" i="17"/>
  <c r="N165" i="17"/>
  <c r="AT166" i="17"/>
  <c r="AU167" i="17"/>
  <c r="U168" i="17"/>
  <c r="W168" i="17"/>
  <c r="N169" i="17"/>
  <c r="N171" i="17"/>
  <c r="AT172" i="17"/>
  <c r="AU173" i="17"/>
  <c r="U174" i="17"/>
  <c r="W174" i="17"/>
  <c r="N175" i="17"/>
  <c r="AT176" i="17"/>
  <c r="AU177" i="17"/>
  <c r="AY177" i="17"/>
  <c r="S177" i="17"/>
  <c r="AZ177" i="17"/>
  <c r="N179" i="17"/>
  <c r="AT180" i="17"/>
  <c r="AU181" i="17"/>
  <c r="U182" i="17"/>
  <c r="W182" i="17"/>
  <c r="N183" i="17"/>
  <c r="AT184" i="17"/>
  <c r="AU185" i="17"/>
  <c r="N187" i="17"/>
  <c r="AT188" i="17"/>
  <c r="AU189" i="17"/>
  <c r="U190" i="17"/>
  <c r="W190" i="17"/>
  <c r="N191" i="17"/>
  <c r="AT192" i="17"/>
  <c r="AU193" i="17"/>
  <c r="AY193" i="17"/>
  <c r="S193" i="17"/>
  <c r="AZ193" i="17"/>
  <c r="N195" i="17"/>
  <c r="AT196" i="17"/>
  <c r="AU197" i="17"/>
  <c r="U198" i="17"/>
  <c r="W198" i="17"/>
  <c r="N199" i="17"/>
  <c r="AT200" i="17"/>
  <c r="AU201" i="17"/>
  <c r="N203" i="17"/>
  <c r="AT204" i="17"/>
  <c r="AU205" i="17"/>
  <c r="U206" i="17"/>
  <c r="W206" i="17"/>
  <c r="N207" i="17"/>
  <c r="AT208" i="17"/>
  <c r="AU209" i="17"/>
  <c r="AY209" i="17"/>
  <c r="S209" i="17"/>
  <c r="AZ209" i="17"/>
  <c r="N211" i="17"/>
  <c r="AT212" i="17"/>
  <c r="AU213" i="17"/>
  <c r="U214" i="17"/>
  <c r="W214" i="17"/>
  <c r="N215" i="17"/>
  <c r="AT216" i="17"/>
  <c r="AU217" i="17"/>
  <c r="N219" i="17"/>
  <c r="AT220" i="17"/>
  <c r="AU221" i="17"/>
  <c r="U222" i="17"/>
  <c r="W222" i="17"/>
  <c r="N223" i="17"/>
  <c r="AT224" i="17"/>
  <c r="AU225" i="17"/>
  <c r="AY225" i="17"/>
  <c r="S225" i="17"/>
  <c r="AZ225" i="17"/>
  <c r="N227" i="17"/>
  <c r="AT228" i="17"/>
  <c r="AU229" i="17"/>
  <c r="U230" i="17"/>
  <c r="W230" i="17"/>
  <c r="N231" i="17"/>
  <c r="AT232" i="17"/>
  <c r="AU233" i="17"/>
  <c r="N235" i="17"/>
  <c r="AT236" i="17"/>
  <c r="AU237" i="17"/>
  <c r="U238" i="17"/>
  <c r="W238" i="17"/>
  <c r="N239" i="17"/>
  <c r="AT240" i="17"/>
  <c r="AU241" i="17"/>
  <c r="AY241" i="17"/>
  <c r="S241" i="17"/>
  <c r="AZ241" i="17"/>
  <c r="Q246" i="17"/>
  <c r="U248" i="17"/>
  <c r="W248" i="17"/>
  <c r="AT248" i="17"/>
  <c r="AY255" i="17"/>
  <c r="S255" i="17"/>
  <c r="AZ255" i="17"/>
  <c r="AY256" i="17"/>
  <c r="S256" i="17"/>
  <c r="AZ256" i="17"/>
  <c r="AY262" i="17"/>
  <c r="S262" i="17"/>
  <c r="AZ262" i="17"/>
  <c r="Q263" i="17"/>
  <c r="AY267" i="17"/>
  <c r="S267" i="17"/>
  <c r="AZ267" i="17"/>
  <c r="Q276" i="17"/>
  <c r="Q280" i="17"/>
  <c r="AU291" i="17"/>
  <c r="N291" i="17"/>
  <c r="BL294" i="17"/>
  <c r="AU295" i="17"/>
  <c r="N295" i="17"/>
  <c r="AY302" i="17"/>
  <c r="S302" i="17"/>
  <c r="AZ302" i="17"/>
  <c r="Q308" i="17"/>
  <c r="Q312" i="17"/>
  <c r="BL323" i="17"/>
  <c r="Q324" i="17"/>
  <c r="Q326" i="17"/>
  <c r="Q328" i="17"/>
  <c r="Q331" i="17"/>
  <c r="AY335" i="17"/>
  <c r="S335" i="17"/>
  <c r="AZ335" i="17"/>
  <c r="AY343" i="17"/>
  <c r="S343" i="17"/>
  <c r="AZ343" i="17"/>
  <c r="AY344" i="17"/>
  <c r="S344" i="17"/>
  <c r="AZ344" i="17"/>
  <c r="AY350" i="17"/>
  <c r="S350" i="17"/>
  <c r="AZ350" i="17"/>
  <c r="Q351" i="17"/>
  <c r="AY355" i="17"/>
  <c r="S355" i="17"/>
  <c r="AZ355" i="17"/>
  <c r="AY356" i="17"/>
  <c r="S356" i="17"/>
  <c r="Q359" i="17"/>
  <c r="Q360" i="17"/>
  <c r="AY361" i="17"/>
  <c r="S361" i="17"/>
  <c r="AZ361" i="17"/>
  <c r="BL365" i="17"/>
  <c r="Q366" i="17"/>
  <c r="AU247" i="17"/>
  <c r="AY247" i="17"/>
  <c r="S247" i="17"/>
  <c r="AZ247" i="17"/>
  <c r="N247" i="17"/>
  <c r="AY251" i="17"/>
  <c r="S251" i="17"/>
  <c r="AZ251" i="17"/>
  <c r="AZ252" i="17"/>
  <c r="AU253" i="17"/>
  <c r="AY253" i="17"/>
  <c r="S253" i="17"/>
  <c r="AZ253" i="17"/>
  <c r="N253" i="17"/>
  <c r="Q255" i="17"/>
  <c r="Q256" i="17"/>
  <c r="AY257" i="17"/>
  <c r="S257" i="17"/>
  <c r="AZ257" i="17"/>
  <c r="BL261" i="17"/>
  <c r="Q262" i="17"/>
  <c r="Q267" i="17"/>
  <c r="BL284" i="17"/>
  <c r="AU285" i="17"/>
  <c r="N285" i="17"/>
  <c r="BL288" i="17"/>
  <c r="AU289" i="17"/>
  <c r="N289" i="17"/>
  <c r="BA296" i="17"/>
  <c r="BB296" i="17"/>
  <c r="BE296" i="17"/>
  <c r="O296" i="17"/>
  <c r="BH296" i="17"/>
  <c r="R296" i="17"/>
  <c r="Q302" i="17"/>
  <c r="BL316" i="17"/>
  <c r="AU317" i="17"/>
  <c r="N317" i="17"/>
  <c r="BL320" i="17"/>
  <c r="AU321" i="17"/>
  <c r="N321" i="17"/>
  <c r="BA323" i="17"/>
  <c r="BB323" i="17"/>
  <c r="BE323" i="17"/>
  <c r="O323" i="17"/>
  <c r="BH323" i="17"/>
  <c r="R327" i="17"/>
  <c r="BA327" i="17"/>
  <c r="BB327" i="17"/>
  <c r="BE327" i="17"/>
  <c r="O327" i="17"/>
  <c r="BH327" i="17"/>
  <c r="P327" i="17"/>
  <c r="BB334" i="17"/>
  <c r="BE334" i="17"/>
  <c r="O334" i="17"/>
  <c r="BH334" i="17"/>
  <c r="P334" i="17"/>
  <c r="R334" i="17"/>
  <c r="Q335" i="17"/>
  <c r="Q343" i="17"/>
  <c r="Q344" i="17"/>
  <c r="AY345" i="17"/>
  <c r="S345" i="17"/>
  <c r="AZ345" i="17"/>
  <c r="BL349" i="17"/>
  <c r="Q350" i="17"/>
  <c r="Q355" i="17"/>
  <c r="Q356" i="17"/>
  <c r="AY357" i="17"/>
  <c r="S357" i="17"/>
  <c r="AZ357" i="17"/>
  <c r="Q361" i="17"/>
  <c r="AY363" i="17"/>
  <c r="S363" i="17"/>
  <c r="AZ363" i="17"/>
  <c r="N243" i="17"/>
  <c r="AY243" i="17"/>
  <c r="S243" i="17"/>
  <c r="AZ243" i="17"/>
  <c r="N245" i="17"/>
  <c r="AU245" i="17"/>
  <c r="AY245" i="17"/>
  <c r="S245" i="17"/>
  <c r="AZ245" i="17"/>
  <c r="Q252" i="17"/>
  <c r="BG253" i="17"/>
  <c r="Q257" i="17"/>
  <c r="AY259" i="17"/>
  <c r="S259" i="17"/>
  <c r="AZ259" i="17"/>
  <c r="BL265" i="17"/>
  <c r="AU275" i="17"/>
  <c r="N275" i="17"/>
  <c r="BL278" i="17"/>
  <c r="AU279" i="17"/>
  <c r="N279" i="17"/>
  <c r="AY286" i="17"/>
  <c r="S286" i="17"/>
  <c r="AZ286" i="17"/>
  <c r="Q292" i="17"/>
  <c r="Q296" i="17"/>
  <c r="AU307" i="17"/>
  <c r="N307" i="17"/>
  <c r="BL310" i="17"/>
  <c r="AU311" i="17"/>
  <c r="N311" i="17"/>
  <c r="AY318" i="17"/>
  <c r="S318" i="17"/>
  <c r="AZ318" i="17"/>
  <c r="Q323" i="17"/>
  <c r="Q325" i="17"/>
  <c r="Q327" i="17"/>
  <c r="AY329" i="17"/>
  <c r="S329" i="17"/>
  <c r="AZ329" i="17"/>
  <c r="BL333" i="17"/>
  <c r="Q334" i="17"/>
  <c r="Q339" i="17"/>
  <c r="Q340" i="17"/>
  <c r="AY341" i="17"/>
  <c r="S341" i="17"/>
  <c r="AZ341" i="17"/>
  <c r="Q345" i="17"/>
  <c r="AY347" i="17"/>
  <c r="S347" i="17"/>
  <c r="AZ347" i="17"/>
  <c r="BL353" i="17"/>
  <c r="Q357" i="17"/>
  <c r="Q363" i="17"/>
  <c r="BG243" i="17"/>
  <c r="AT244" i="17"/>
  <c r="Q259" i="17"/>
  <c r="BA263" i="17"/>
  <c r="BB263" i="17"/>
  <c r="BE263" i="17"/>
  <c r="O263" i="17"/>
  <c r="BH263" i="17"/>
  <c r="AZ276" i="17"/>
  <c r="Q286" i="17"/>
  <c r="BL300" i="17"/>
  <c r="AU301" i="17"/>
  <c r="N301" i="17"/>
  <c r="BL304" i="17"/>
  <c r="AU305" i="17"/>
  <c r="N305" i="17"/>
  <c r="AZ308" i="17"/>
  <c r="Q318" i="17"/>
  <c r="R326" i="17"/>
  <c r="BA328" i="17"/>
  <c r="BB328" i="17"/>
  <c r="BE328" i="17"/>
  <c r="O328" i="17"/>
  <c r="BH328" i="17"/>
  <c r="P328" i="17"/>
  <c r="Q329" i="17"/>
  <c r="BL337" i="17"/>
  <c r="Q341" i="17"/>
  <c r="Q347" i="17"/>
  <c r="BA351" i="17"/>
  <c r="BB351" i="17"/>
  <c r="BE351" i="17"/>
  <c r="O351" i="17"/>
  <c r="BH351" i="17"/>
  <c r="BA359" i="17"/>
  <c r="BB359" i="17"/>
  <c r="BE359" i="17"/>
  <c r="O359" i="17"/>
  <c r="BH359" i="17"/>
  <c r="P359" i="17"/>
  <c r="BA360" i="17"/>
  <c r="BB360" i="17"/>
  <c r="BE360" i="17"/>
  <c r="O360" i="17"/>
  <c r="BH360" i="17"/>
  <c r="P360" i="17"/>
  <c r="BA366" i="17"/>
  <c r="BB366" i="17"/>
  <c r="BE366" i="17"/>
  <c r="O366" i="17"/>
  <c r="BH366" i="17"/>
  <c r="P366" i="17"/>
  <c r="R366" i="17"/>
  <c r="AU249" i="17"/>
  <c r="AT254" i="17"/>
  <c r="BL256" i="17"/>
  <c r="N257" i="17"/>
  <c r="N259" i="17"/>
  <c r="AT260" i="17"/>
  <c r="AU261" i="17"/>
  <c r="AY261" i="17"/>
  <c r="S261" i="17"/>
  <c r="AZ261" i="17"/>
  <c r="BL262" i="17"/>
  <c r="N263" i="17"/>
  <c r="AT264" i="17"/>
  <c r="AU265" i="17"/>
  <c r="AY265" i="17"/>
  <c r="S265" i="17"/>
  <c r="AZ265" i="17"/>
  <c r="U275" i="17"/>
  <c r="W275" i="17"/>
  <c r="N276" i="17"/>
  <c r="AT277" i="17"/>
  <c r="AU278" i="17"/>
  <c r="U279" i="17"/>
  <c r="W279" i="17"/>
  <c r="N280" i="17"/>
  <c r="AT281" i="17"/>
  <c r="AT283" i="17"/>
  <c r="AU284" i="17"/>
  <c r="AY284" i="17"/>
  <c r="S284" i="17"/>
  <c r="U285" i="17"/>
  <c r="W285" i="17"/>
  <c r="N286" i="17"/>
  <c r="AT287" i="17"/>
  <c r="AU288" i="17"/>
  <c r="AY288" i="17"/>
  <c r="S288" i="17"/>
  <c r="AZ288" i="17"/>
  <c r="U289" i="17"/>
  <c r="W289" i="17"/>
  <c r="U291" i="17"/>
  <c r="W291" i="17"/>
  <c r="N292" i="17"/>
  <c r="AT293" i="17"/>
  <c r="AU294" i="17"/>
  <c r="U295" i="17"/>
  <c r="W295" i="17"/>
  <c r="N296" i="17"/>
  <c r="AT297" i="17"/>
  <c r="AT299" i="17"/>
  <c r="AU300" i="17"/>
  <c r="AY300" i="17"/>
  <c r="S300" i="17"/>
  <c r="U301" i="17"/>
  <c r="W301" i="17"/>
  <c r="N302" i="17"/>
  <c r="AT303" i="17"/>
  <c r="AU304" i="17"/>
  <c r="U305" i="17"/>
  <c r="W305" i="17"/>
  <c r="U307" i="17"/>
  <c r="W307" i="17"/>
  <c r="N308" i="17"/>
  <c r="AT309" i="17"/>
  <c r="AU310" i="17"/>
  <c r="AY310" i="17"/>
  <c r="S310" i="17"/>
  <c r="AZ310" i="17"/>
  <c r="U311" i="17"/>
  <c r="W311" i="17"/>
  <c r="N312" i="17"/>
  <c r="AT313" i="17"/>
  <c r="AT315" i="17"/>
  <c r="AU316" i="17"/>
  <c r="U317" i="17"/>
  <c r="W317" i="17"/>
  <c r="N318" i="17"/>
  <c r="AT319" i="17"/>
  <c r="AU320" i="17"/>
  <c r="AY320" i="17"/>
  <c r="S320" i="17"/>
  <c r="AZ320" i="17"/>
  <c r="U321" i="17"/>
  <c r="W321" i="17"/>
  <c r="N331" i="17"/>
  <c r="AT332" i="17"/>
  <c r="AU333" i="17"/>
  <c r="BL334" i="17"/>
  <c r="N335" i="17"/>
  <c r="AT336" i="17"/>
  <c r="AU337" i="17"/>
  <c r="BL340" i="17"/>
  <c r="N341" i="17"/>
  <c r="AT342" i="17"/>
  <c r="BL344" i="17"/>
  <c r="N345" i="17"/>
  <c r="N347" i="17"/>
  <c r="AT348" i="17"/>
  <c r="AU349" i="17"/>
  <c r="BL350" i="17"/>
  <c r="N351" i="17"/>
  <c r="AT352" i="17"/>
  <c r="AU353" i="17"/>
  <c r="BL356" i="17"/>
  <c r="N357" i="17"/>
  <c r="AT358" i="17"/>
  <c r="BL360" i="17"/>
  <c r="N361" i="17"/>
  <c r="N363" i="17"/>
  <c r="AT364" i="17"/>
  <c r="AU365" i="17"/>
  <c r="AY365" i="17"/>
  <c r="S365" i="17"/>
  <c r="AZ365" i="17"/>
  <c r="BL366" i="17"/>
  <c r="BG367" i="17"/>
  <c r="BL368" i="17"/>
  <c r="AU372" i="17"/>
  <c r="AY373" i="17"/>
  <c r="S373" i="17"/>
  <c r="AZ373" i="17"/>
  <c r="N374" i="17"/>
  <c r="AY377" i="17"/>
  <c r="S377" i="17"/>
  <c r="AZ377" i="17"/>
  <c r="N380" i="17"/>
  <c r="AU380" i="17"/>
  <c r="AY380" i="17"/>
  <c r="S380" i="17"/>
  <c r="AZ380" i="17"/>
  <c r="AU382" i="17"/>
  <c r="AY382" i="17"/>
  <c r="S382" i="17"/>
  <c r="AZ382" i="17"/>
  <c r="N382" i="17"/>
  <c r="AY388" i="17"/>
  <c r="S388" i="17"/>
  <c r="AZ388" i="17"/>
  <c r="BL389" i="17"/>
  <c r="N390" i="17"/>
  <c r="AU390" i="17"/>
  <c r="AU391" i="17"/>
  <c r="AY391" i="17"/>
  <c r="S391" i="17"/>
  <c r="AZ391" i="17"/>
  <c r="N391" i="17"/>
  <c r="Q394" i="17"/>
  <c r="N396" i="17"/>
  <c r="AU396" i="17"/>
  <c r="AU397" i="17"/>
  <c r="N397" i="17"/>
  <c r="Q404" i="17"/>
  <c r="AY410" i="17"/>
  <c r="S410" i="17"/>
  <c r="AZ410" i="17"/>
  <c r="BL411" i="17"/>
  <c r="N412" i="17"/>
  <c r="AU412" i="17"/>
  <c r="Q426" i="17"/>
  <c r="Q428" i="17"/>
  <c r="AY432" i="17"/>
  <c r="S432" i="17"/>
  <c r="AZ432" i="17"/>
  <c r="BL433" i="17"/>
  <c r="N434" i="17"/>
  <c r="AU434" i="17"/>
  <c r="AY438" i="17"/>
  <c r="S438" i="17"/>
  <c r="AZ438" i="17"/>
  <c r="BL439" i="17"/>
  <c r="N440" i="17"/>
  <c r="AU440" i="17"/>
  <c r="AU441" i="17"/>
  <c r="AY441" i="17"/>
  <c r="S441" i="17"/>
  <c r="AZ441" i="17"/>
  <c r="N441" i="17"/>
  <c r="Q445" i="17"/>
  <c r="AY268" i="17"/>
  <c r="S268" i="17"/>
  <c r="AY270" i="17"/>
  <c r="S270" i="17"/>
  <c r="AZ270" i="17"/>
  <c r="AY272" i="17"/>
  <c r="S272" i="17"/>
  <c r="AZ272" i="17"/>
  <c r="BL369" i="17"/>
  <c r="BL375" i="17"/>
  <c r="Q377" i="17"/>
  <c r="AY383" i="17"/>
  <c r="S383" i="17"/>
  <c r="AZ383" i="17"/>
  <c r="BG384" i="17"/>
  <c r="Q388" i="17"/>
  <c r="BL395" i="17"/>
  <c r="AY398" i="17"/>
  <c r="S398" i="17"/>
  <c r="AZ398" i="17"/>
  <c r="AY400" i="17"/>
  <c r="S400" i="17"/>
  <c r="AZ400" i="17"/>
  <c r="BL405" i="17"/>
  <c r="Q410" i="17"/>
  <c r="AU416" i="17"/>
  <c r="AY416" i="17"/>
  <c r="S416" i="17"/>
  <c r="AZ416" i="17"/>
  <c r="N416" i="17"/>
  <c r="AU421" i="17"/>
  <c r="AY421" i="17"/>
  <c r="S421" i="17"/>
  <c r="N421" i="17"/>
  <c r="Q432" i="17"/>
  <c r="Q438" i="17"/>
  <c r="AY442" i="17"/>
  <c r="S442" i="17"/>
  <c r="AZ442" i="17"/>
  <c r="AY449" i="17"/>
  <c r="S449" i="17"/>
  <c r="AZ449" i="17"/>
  <c r="AY368" i="17"/>
  <c r="S368" i="17"/>
  <c r="AZ368" i="17"/>
  <c r="AU369" i="17"/>
  <c r="AY369" i="17"/>
  <c r="S369" i="17"/>
  <c r="AZ369" i="17"/>
  <c r="BL371" i="17"/>
  <c r="AY374" i="17"/>
  <c r="S374" i="17"/>
  <c r="AZ374" i="17"/>
  <c r="AU375" i="17"/>
  <c r="AY379" i="17"/>
  <c r="S379" i="17"/>
  <c r="BG380" i="17"/>
  <c r="Q383" i="17"/>
  <c r="AU393" i="17"/>
  <c r="N393" i="17"/>
  <c r="AY397" i="17"/>
  <c r="S397" i="17"/>
  <c r="AZ397" i="17"/>
  <c r="Q398" i="17"/>
  <c r="Q400" i="17"/>
  <c r="N402" i="17"/>
  <c r="AU402" i="17"/>
  <c r="AU403" i="17"/>
  <c r="AY403" i="17"/>
  <c r="S403" i="17"/>
  <c r="AZ403" i="17"/>
  <c r="N403" i="17"/>
  <c r="AY422" i="17"/>
  <c r="S422" i="17"/>
  <c r="AZ422" i="17"/>
  <c r="BL423" i="17"/>
  <c r="N424" i="17"/>
  <c r="AU424" i="17"/>
  <c r="AU425" i="17"/>
  <c r="AY425" i="17"/>
  <c r="S425" i="17"/>
  <c r="AZ425" i="17"/>
  <c r="N425" i="17"/>
  <c r="Q442" i="17"/>
  <c r="Q449" i="17"/>
  <c r="N450" i="17"/>
  <c r="AU450" i="17"/>
  <c r="AY450" i="17"/>
  <c r="S450" i="17"/>
  <c r="AZ450" i="17"/>
  <c r="BI457" i="17"/>
  <c r="AY367" i="17"/>
  <c r="S367" i="17"/>
  <c r="AZ367" i="17"/>
  <c r="Q368" i="17"/>
  <c r="AU371" i="17"/>
  <c r="AY371" i="17"/>
  <c r="S371" i="17"/>
  <c r="AZ371" i="17"/>
  <c r="Q374" i="17"/>
  <c r="AU376" i="17"/>
  <c r="AY376" i="17"/>
  <c r="S376" i="17"/>
  <c r="AZ376" i="17"/>
  <c r="N376" i="17"/>
  <c r="Q379" i="17"/>
  <c r="AT381" i="17"/>
  <c r="U381" i="17"/>
  <c r="W381" i="17"/>
  <c r="N384" i="17"/>
  <c r="AU384" i="17"/>
  <c r="N386" i="17"/>
  <c r="AU386" i="17"/>
  <c r="AU387" i="17"/>
  <c r="AY387" i="17"/>
  <c r="S387" i="17"/>
  <c r="N387" i="17"/>
  <c r="AZ394" i="17"/>
  <c r="BL401" i="17"/>
  <c r="BL407" i="17"/>
  <c r="N408" i="17"/>
  <c r="AU408" i="17"/>
  <c r="AU409" i="17"/>
  <c r="AY409" i="17"/>
  <c r="S409" i="17"/>
  <c r="AZ409" i="17"/>
  <c r="N409" i="17"/>
  <c r="N414" i="17"/>
  <c r="AU414" i="17"/>
  <c r="AU415" i="17"/>
  <c r="AY415" i="17"/>
  <c r="S415" i="17"/>
  <c r="AZ415" i="17"/>
  <c r="N415" i="17"/>
  <c r="BL417" i="17"/>
  <c r="N418" i="17"/>
  <c r="AU418" i="17"/>
  <c r="AU419" i="17"/>
  <c r="AY419" i="17"/>
  <c r="S419" i="17"/>
  <c r="AZ419" i="17"/>
  <c r="N419" i="17"/>
  <c r="Q422" i="17"/>
  <c r="BA426" i="17"/>
  <c r="BB426" i="17"/>
  <c r="BE426" i="17"/>
  <c r="O426" i="17"/>
  <c r="BH426" i="17"/>
  <c r="P426" i="17"/>
  <c r="R426" i="17"/>
  <c r="BL429" i="17"/>
  <c r="N430" i="17"/>
  <c r="AU430" i="17"/>
  <c r="AU431" i="17"/>
  <c r="N431" i="17"/>
  <c r="N436" i="17"/>
  <c r="AU436" i="17"/>
  <c r="AU437" i="17"/>
  <c r="AY437" i="17"/>
  <c r="S437" i="17"/>
  <c r="N437" i="17"/>
  <c r="AZ445" i="17"/>
  <c r="R448" i="17"/>
  <c r="BA448" i="17"/>
  <c r="BB448" i="17"/>
  <c r="BE448" i="17"/>
  <c r="O448" i="17"/>
  <c r="BH448" i="17"/>
  <c r="P448" i="17"/>
  <c r="BG450" i="17"/>
  <c r="AY452" i="17"/>
  <c r="S452" i="17"/>
  <c r="AZ452" i="17"/>
  <c r="AY453" i="17"/>
  <c r="S453" i="17"/>
  <c r="BG454" i="17"/>
  <c r="R457" i="17"/>
  <c r="Q457" i="17"/>
  <c r="BK457" i="17"/>
  <c r="AY463" i="17"/>
  <c r="S463" i="17"/>
  <c r="AZ463" i="17"/>
  <c r="BG464" i="17"/>
  <c r="Q479" i="17"/>
  <c r="N485" i="17"/>
  <c r="AU485" i="17"/>
  <c r="AY485" i="17"/>
  <c r="S485" i="17"/>
  <c r="AZ485" i="17"/>
  <c r="AU490" i="17"/>
  <c r="AY490" i="17"/>
  <c r="S490" i="17"/>
  <c r="AZ490" i="17"/>
  <c r="N490" i="17"/>
  <c r="AU505" i="17"/>
  <c r="N505" i="17"/>
  <c r="AU506" i="17"/>
  <c r="AY506" i="17"/>
  <c r="S506" i="17"/>
  <c r="N506" i="17"/>
  <c r="BL508" i="17"/>
  <c r="AU509" i="17"/>
  <c r="N509" i="17"/>
  <c r="AU510" i="17"/>
  <c r="AY510" i="17"/>
  <c r="S510" i="17"/>
  <c r="AZ510" i="17"/>
  <c r="N510" i="17"/>
  <c r="Q513" i="17"/>
  <c r="Q516" i="17"/>
  <c r="U386" i="17"/>
  <c r="W386" i="17"/>
  <c r="AU389" i="17"/>
  <c r="U390" i="17"/>
  <c r="W390" i="17"/>
  <c r="AU395" i="17"/>
  <c r="U396" i="17"/>
  <c r="W396" i="17"/>
  <c r="AU401" i="17"/>
  <c r="U402" i="17"/>
  <c r="W402" i="17"/>
  <c r="AU405" i="17"/>
  <c r="AU407" i="17"/>
  <c r="AY407" i="17"/>
  <c r="S407" i="17"/>
  <c r="AZ407" i="17"/>
  <c r="U408" i="17"/>
  <c r="W408" i="17"/>
  <c r="AU411" i="17"/>
  <c r="U412" i="17"/>
  <c r="W412" i="17"/>
  <c r="U414" i="17"/>
  <c r="W414" i="17"/>
  <c r="AU417" i="17"/>
  <c r="AY417" i="17"/>
  <c r="S417" i="17"/>
  <c r="AZ417" i="17"/>
  <c r="U418" i="17"/>
  <c r="W418" i="17"/>
  <c r="AU423" i="17"/>
  <c r="U424" i="17"/>
  <c r="W424" i="17"/>
  <c r="AU429" i="17"/>
  <c r="AY429" i="17"/>
  <c r="S429" i="17"/>
  <c r="U430" i="17"/>
  <c r="W430" i="17"/>
  <c r="AU433" i="17"/>
  <c r="AY433" i="17"/>
  <c r="S433" i="17"/>
  <c r="AZ433" i="17"/>
  <c r="U434" i="17"/>
  <c r="W434" i="17"/>
  <c r="U436" i="17"/>
  <c r="W436" i="17"/>
  <c r="AU439" i="17"/>
  <c r="AY439" i="17"/>
  <c r="S439" i="17"/>
  <c r="AZ439" i="17"/>
  <c r="U440" i="17"/>
  <c r="W440" i="17"/>
  <c r="N445" i="17"/>
  <c r="AU446" i="17"/>
  <c r="AY446" i="17"/>
  <c r="S446" i="17"/>
  <c r="N449" i="17"/>
  <c r="Q453" i="17"/>
  <c r="AT455" i="17"/>
  <c r="U455" i="17"/>
  <c r="W455" i="17"/>
  <c r="AY459" i="17"/>
  <c r="S459" i="17"/>
  <c r="AZ459" i="17"/>
  <c r="Q463" i="17"/>
  <c r="N466" i="17"/>
  <c r="AU466" i="17"/>
  <c r="N469" i="17"/>
  <c r="AU469" i="17"/>
  <c r="AY469" i="17"/>
  <c r="S469" i="17"/>
  <c r="AZ469" i="17"/>
  <c r="AU474" i="17"/>
  <c r="AY474" i="17"/>
  <c r="S474" i="17"/>
  <c r="AZ474" i="17"/>
  <c r="N474" i="17"/>
  <c r="AZ491" i="17"/>
  <c r="BL492" i="17"/>
  <c r="AU493" i="17"/>
  <c r="N493" i="17"/>
  <c r="AU494" i="17"/>
  <c r="AY494" i="17"/>
  <c r="S494" i="17"/>
  <c r="AZ494" i="17"/>
  <c r="N494" i="17"/>
  <c r="BL498" i="17"/>
  <c r="AU499" i="17"/>
  <c r="N499" i="17"/>
  <c r="AU500" i="17"/>
  <c r="N500" i="17"/>
  <c r="BL502" i="17"/>
  <c r="AU503" i="17"/>
  <c r="N503" i="17"/>
  <c r="Q444" i="17"/>
  <c r="BL444" i="17"/>
  <c r="Q448" i="17"/>
  <c r="Q452" i="17"/>
  <c r="N454" i="17"/>
  <c r="AU454" i="17"/>
  <c r="AY454" i="17"/>
  <c r="S454" i="17"/>
  <c r="AZ454" i="17"/>
  <c r="Q459" i="17"/>
  <c r="AT461" i="17"/>
  <c r="U461" i="17"/>
  <c r="W461" i="17"/>
  <c r="N464" i="17"/>
  <c r="AU464" i="17"/>
  <c r="AY464" i="17"/>
  <c r="S464" i="17"/>
  <c r="AZ464" i="17"/>
  <c r="AY475" i="17"/>
  <c r="S475" i="17"/>
  <c r="BL476" i="17"/>
  <c r="AU477" i="17"/>
  <c r="N477" i="17"/>
  <c r="AU478" i="17"/>
  <c r="N478" i="17"/>
  <c r="BL482" i="17"/>
  <c r="AU483" i="17"/>
  <c r="N483" i="17"/>
  <c r="AU484" i="17"/>
  <c r="AY484" i="17"/>
  <c r="S484" i="17"/>
  <c r="AZ484" i="17"/>
  <c r="N484" i="17"/>
  <c r="BL486" i="17"/>
  <c r="AU487" i="17"/>
  <c r="N487" i="17"/>
  <c r="AU488" i="17"/>
  <c r="AY488" i="17"/>
  <c r="S488" i="17"/>
  <c r="AZ488" i="17"/>
  <c r="N488" i="17"/>
  <c r="Q491" i="17"/>
  <c r="AY495" i="17"/>
  <c r="S495" i="17"/>
  <c r="AZ495" i="17"/>
  <c r="BL496" i="17"/>
  <c r="N507" i="17"/>
  <c r="AU507" i="17"/>
  <c r="AY507" i="17"/>
  <c r="S507" i="17"/>
  <c r="AZ507" i="17"/>
  <c r="AU512" i="17"/>
  <c r="N512" i="17"/>
  <c r="AY444" i="17"/>
  <c r="S444" i="17"/>
  <c r="AZ444" i="17"/>
  <c r="BL446" i="17"/>
  <c r="AY456" i="17"/>
  <c r="S456" i="17"/>
  <c r="AZ456" i="17"/>
  <c r="N460" i="17"/>
  <c r="AU460" i="17"/>
  <c r="AY460" i="17"/>
  <c r="S460" i="17"/>
  <c r="AZ460" i="17"/>
  <c r="AU462" i="17"/>
  <c r="N462" i="17"/>
  <c r="AU467" i="17"/>
  <c r="N467" i="17"/>
  <c r="AU468" i="17"/>
  <c r="AY468" i="17"/>
  <c r="S468" i="17"/>
  <c r="AZ468" i="17"/>
  <c r="N468" i="17"/>
  <c r="BL470" i="17"/>
  <c r="AU471" i="17"/>
  <c r="N471" i="17"/>
  <c r="AU472" i="17"/>
  <c r="N472" i="17"/>
  <c r="Q475" i="17"/>
  <c r="BA479" i="17"/>
  <c r="BB479" i="17"/>
  <c r="BE479" i="17"/>
  <c r="O479" i="17"/>
  <c r="BH479" i="17"/>
  <c r="P479" i="17"/>
  <c r="R479" i="17"/>
  <c r="BL480" i="17"/>
  <c r="Q495" i="17"/>
  <c r="AY500" i="17"/>
  <c r="S500" i="17"/>
  <c r="AZ500" i="17"/>
  <c r="N501" i="17"/>
  <c r="AU501" i="17"/>
  <c r="AY501" i="17"/>
  <c r="S501" i="17"/>
  <c r="AZ501" i="17"/>
  <c r="BA501" i="17"/>
  <c r="BB501" i="17"/>
  <c r="AZ513" i="17"/>
  <c r="BL514" i="17"/>
  <c r="AU515" i="17"/>
  <c r="N515" i="17"/>
  <c r="R516" i="17"/>
  <c r="BA516" i="17"/>
  <c r="BB516" i="17"/>
  <c r="BE516" i="17"/>
  <c r="O516" i="17"/>
  <c r="BH516" i="17"/>
  <c r="Q520" i="17"/>
  <c r="AY520" i="17"/>
  <c r="S520" i="17"/>
  <c r="AZ520" i="17"/>
  <c r="N452" i="17"/>
  <c r="N456" i="17"/>
  <c r="U467" i="17"/>
  <c r="W467" i="17"/>
  <c r="AU470" i="17"/>
  <c r="U471" i="17"/>
  <c r="W471" i="17"/>
  <c r="AU476" i="17"/>
  <c r="AY476" i="17"/>
  <c r="S476" i="17"/>
  <c r="AZ476" i="17"/>
  <c r="U477" i="17"/>
  <c r="W477" i="17"/>
  <c r="AU480" i="17"/>
  <c r="AU482" i="17"/>
  <c r="AY482" i="17"/>
  <c r="S482" i="17"/>
  <c r="AZ482" i="17"/>
  <c r="U483" i="17"/>
  <c r="W483" i="17"/>
  <c r="AU486" i="17"/>
  <c r="U487" i="17"/>
  <c r="W487" i="17"/>
  <c r="AU492" i="17"/>
  <c r="U493" i="17"/>
  <c r="W493" i="17"/>
  <c r="AU496" i="17"/>
  <c r="AU498" i="17"/>
  <c r="U499" i="17"/>
  <c r="W499" i="17"/>
  <c r="AU502" i="17"/>
  <c r="AY502" i="17"/>
  <c r="S502" i="17"/>
  <c r="AZ502" i="17"/>
  <c r="U503" i="17"/>
  <c r="W503" i="17"/>
  <c r="U505" i="17"/>
  <c r="W505" i="17"/>
  <c r="AU508" i="17"/>
  <c r="AY508" i="17"/>
  <c r="S508" i="17"/>
  <c r="AZ508" i="17"/>
  <c r="U509" i="17"/>
  <c r="W509" i="17"/>
  <c r="AU514" i="17"/>
  <c r="U515" i="17"/>
  <c r="W515" i="17"/>
  <c r="N516" i="17"/>
  <c r="AU519" i="17"/>
  <c r="AY519" i="17"/>
  <c r="S519" i="17"/>
  <c r="BL533" i="17"/>
  <c r="AU534" i="17"/>
  <c r="N534" i="17"/>
  <c r="BL537" i="17"/>
  <c r="AU538" i="17"/>
  <c r="N538" i="17"/>
  <c r="AY541" i="17"/>
  <c r="S541" i="17"/>
  <c r="AY545" i="17"/>
  <c r="S545" i="17"/>
  <c r="AZ545" i="17"/>
  <c r="BL555" i="17"/>
  <c r="AU556" i="17"/>
  <c r="N556" i="17"/>
  <c r="BL559" i="17"/>
  <c r="AY563" i="17"/>
  <c r="S563" i="17"/>
  <c r="AZ563" i="17"/>
  <c r="Q569" i="17"/>
  <c r="BL521" i="17"/>
  <c r="AT522" i="17"/>
  <c r="U522" i="17"/>
  <c r="W522" i="17"/>
  <c r="N526" i="17"/>
  <c r="AU528" i="17"/>
  <c r="N528" i="17"/>
  <c r="BL531" i="17"/>
  <c r="AY535" i="17"/>
  <c r="S535" i="17"/>
  <c r="AZ535" i="17"/>
  <c r="Q541" i="17"/>
  <c r="Q545" i="17"/>
  <c r="BL549" i="17"/>
  <c r="AU550" i="17"/>
  <c r="N550" i="17"/>
  <c r="AY557" i="17"/>
  <c r="S557" i="17"/>
  <c r="AZ557" i="17"/>
  <c r="Q563" i="17"/>
  <c r="N564" i="17"/>
  <c r="AU564" i="17"/>
  <c r="AY564" i="17"/>
  <c r="S564" i="17"/>
  <c r="AZ564" i="17"/>
  <c r="BL475" i="17"/>
  <c r="BL479" i="17"/>
  <c r="BL491" i="17"/>
  <c r="BL495" i="17"/>
  <c r="BL513" i="17"/>
  <c r="AY521" i="17"/>
  <c r="S521" i="17"/>
  <c r="AZ521" i="17"/>
  <c r="AY529" i="17"/>
  <c r="S529" i="17"/>
  <c r="AZ529" i="17"/>
  <c r="Q535" i="17"/>
  <c r="N536" i="17"/>
  <c r="AU536" i="17"/>
  <c r="AY536" i="17"/>
  <c r="S536" i="17"/>
  <c r="AZ536" i="17"/>
  <c r="AY547" i="17"/>
  <c r="S547" i="17"/>
  <c r="AY551" i="17"/>
  <c r="S551" i="17"/>
  <c r="AZ551" i="17"/>
  <c r="N554" i="17"/>
  <c r="AU554" i="17"/>
  <c r="AY554" i="17"/>
  <c r="S554" i="17"/>
  <c r="AZ554" i="17"/>
  <c r="Q557" i="17"/>
  <c r="N558" i="17"/>
  <c r="AU558" i="17"/>
  <c r="AY558" i="17"/>
  <c r="S558" i="17"/>
  <c r="AZ558" i="17"/>
  <c r="BA558" i="17"/>
  <c r="BB558" i="17"/>
  <c r="AU568" i="17"/>
  <c r="N568" i="17"/>
  <c r="BL571" i="17"/>
  <c r="AU572" i="17"/>
  <c r="N572" i="17"/>
  <c r="AY573" i="17"/>
  <c r="S573" i="17"/>
  <c r="AZ573" i="17"/>
  <c r="AZ577" i="17"/>
  <c r="AU523" i="17"/>
  <c r="AY523" i="17"/>
  <c r="S523" i="17"/>
  <c r="AZ523" i="17"/>
  <c r="N523" i="17"/>
  <c r="Q526" i="17"/>
  <c r="AY526" i="17"/>
  <c r="S526" i="17"/>
  <c r="N527" i="17"/>
  <c r="AU527" i="17"/>
  <c r="AY527" i="17"/>
  <c r="S527" i="17"/>
  <c r="AZ527" i="17"/>
  <c r="Q529" i="17"/>
  <c r="N530" i="17"/>
  <c r="AU530" i="17"/>
  <c r="AY530" i="17"/>
  <c r="S530" i="17"/>
  <c r="AZ530" i="17"/>
  <c r="AU540" i="17"/>
  <c r="N540" i="17"/>
  <c r="BL543" i="17"/>
  <c r="AU544" i="17"/>
  <c r="N544" i="17"/>
  <c r="Q547" i="17"/>
  <c r="Q551" i="17"/>
  <c r="BL561" i="17"/>
  <c r="AU562" i="17"/>
  <c r="N562" i="17"/>
  <c r="BL565" i="17"/>
  <c r="AU566" i="17"/>
  <c r="N566" i="17"/>
  <c r="AZ569" i="17"/>
  <c r="Q573" i="17"/>
  <c r="Q574" i="17"/>
  <c r="AT524" i="17"/>
  <c r="U528" i="17"/>
  <c r="W528" i="17"/>
  <c r="N529" i="17"/>
  <c r="AU531" i="17"/>
  <c r="AY531" i="17"/>
  <c r="S531" i="17"/>
  <c r="AZ531" i="17"/>
  <c r="AU533" i="17"/>
  <c r="U534" i="17"/>
  <c r="W534" i="17"/>
  <c r="N535" i="17"/>
  <c r="AU537" i="17"/>
  <c r="AY537" i="17"/>
  <c r="S537" i="17"/>
  <c r="AZ537" i="17"/>
  <c r="U538" i="17"/>
  <c r="W538" i="17"/>
  <c r="U540" i="17"/>
  <c r="W540" i="17"/>
  <c r="N541" i="17"/>
  <c r="AT542" i="17"/>
  <c r="AU543" i="17"/>
  <c r="U544" i="17"/>
  <c r="W544" i="17"/>
  <c r="N545" i="17"/>
  <c r="N547" i="17"/>
  <c r="AT548" i="17"/>
  <c r="AU549" i="17"/>
  <c r="AY549" i="17"/>
  <c r="S549" i="17"/>
  <c r="AZ549" i="17"/>
  <c r="U550" i="17"/>
  <c r="W550" i="17"/>
  <c r="N551" i="17"/>
  <c r="AT552" i="17"/>
  <c r="AU555" i="17"/>
  <c r="AY555" i="17"/>
  <c r="S555" i="17"/>
  <c r="AZ555" i="17"/>
  <c r="U556" i="17"/>
  <c r="W556" i="17"/>
  <c r="N557" i="17"/>
  <c r="AU559" i="17"/>
  <c r="AU561" i="17"/>
  <c r="AY561" i="17"/>
  <c r="S561" i="17"/>
  <c r="AZ561" i="17"/>
  <c r="U562" i="17"/>
  <c r="W562" i="17"/>
  <c r="N563" i="17"/>
  <c r="AU565" i="17"/>
  <c r="U566" i="17"/>
  <c r="W566" i="17"/>
  <c r="U568" i="17"/>
  <c r="W568" i="17"/>
  <c r="N569" i="17"/>
  <c r="AT570" i="17"/>
  <c r="AU571" i="17"/>
  <c r="U572" i="17"/>
  <c r="W572" i="17"/>
  <c r="BL572" i="17"/>
  <c r="N573" i="17"/>
  <c r="N576" i="17"/>
  <c r="Q577" i="17"/>
  <c r="AU580" i="17"/>
  <c r="AY580" i="17"/>
  <c r="S580" i="17"/>
  <c r="AZ580" i="17"/>
  <c r="R580" i="17"/>
  <c r="N580" i="17"/>
  <c r="BL588" i="17"/>
  <c r="Q589" i="17"/>
  <c r="BL594" i="17"/>
  <c r="AY597" i="17"/>
  <c r="S597" i="17"/>
  <c r="AZ597" i="17"/>
  <c r="AY601" i="17"/>
  <c r="S601" i="17"/>
  <c r="AU602" i="17"/>
  <c r="N602" i="17"/>
  <c r="AU608" i="17"/>
  <c r="AY608" i="17"/>
  <c r="S608" i="17"/>
  <c r="AZ608" i="17"/>
  <c r="N608" i="17"/>
  <c r="Q613" i="17"/>
  <c r="BL616" i="17"/>
  <c r="Q617" i="17"/>
  <c r="AY619" i="17"/>
  <c r="S619" i="17"/>
  <c r="AZ619" i="17"/>
  <c r="AY625" i="17"/>
  <c r="S625" i="17"/>
  <c r="AZ625" i="17"/>
  <c r="AY632" i="17"/>
  <c r="S632" i="17"/>
  <c r="AZ632" i="17"/>
  <c r="Q634" i="17"/>
  <c r="N578" i="17"/>
  <c r="AU578" i="17"/>
  <c r="AY581" i="17"/>
  <c r="S581" i="17"/>
  <c r="AZ581" i="17"/>
  <c r="N582" i="17"/>
  <c r="AU582" i="17"/>
  <c r="AY582" i="17"/>
  <c r="S582" i="17"/>
  <c r="AZ582" i="17"/>
  <c r="AY585" i="17"/>
  <c r="S585" i="17"/>
  <c r="AU586" i="17"/>
  <c r="AY586" i="17"/>
  <c r="S586" i="17"/>
  <c r="AZ586" i="17"/>
  <c r="N586" i="17"/>
  <c r="AU592" i="17"/>
  <c r="N592" i="17"/>
  <c r="Q597" i="17"/>
  <c r="BL600" i="17"/>
  <c r="Q601" i="17"/>
  <c r="AY603" i="17"/>
  <c r="S603" i="17"/>
  <c r="AZ603" i="17"/>
  <c r="AY609" i="17"/>
  <c r="S609" i="17"/>
  <c r="BL614" i="17"/>
  <c r="Q619" i="17"/>
  <c r="AY621" i="17"/>
  <c r="S621" i="17"/>
  <c r="AZ621" i="17"/>
  <c r="AU622" i="17"/>
  <c r="N622" i="17"/>
  <c r="Q625" i="17"/>
  <c r="AU627" i="17"/>
  <c r="N627" i="17"/>
  <c r="Q632" i="17"/>
  <c r="AZ633" i="17"/>
  <c r="U574" i="17"/>
  <c r="W574" i="17"/>
  <c r="BL574" i="17"/>
  <c r="BG578" i="17"/>
  <c r="Q581" i="17"/>
  <c r="BG582" i="17"/>
  <c r="BL584" i="17"/>
  <c r="Q585" i="17"/>
  <c r="AY587" i="17"/>
  <c r="S587" i="17"/>
  <c r="AZ587" i="17"/>
  <c r="AY593" i="17"/>
  <c r="S593" i="17"/>
  <c r="BL598" i="17"/>
  <c r="Q603" i="17"/>
  <c r="AY605" i="17"/>
  <c r="S605" i="17"/>
  <c r="AZ605" i="17"/>
  <c r="AU606" i="17"/>
  <c r="AY606" i="17"/>
  <c r="S606" i="17"/>
  <c r="AZ606" i="17"/>
  <c r="N606" i="17"/>
  <c r="Q609" i="17"/>
  <c r="AU611" i="17"/>
  <c r="N611" i="17"/>
  <c r="AU612" i="17"/>
  <c r="AY612" i="17"/>
  <c r="S612" i="17"/>
  <c r="AZ612" i="17"/>
  <c r="N612" i="17"/>
  <c r="BL620" i="17"/>
  <c r="Q621" i="17"/>
  <c r="BL626" i="17"/>
  <c r="N629" i="17"/>
  <c r="AU629" i="17"/>
  <c r="AY629" i="17"/>
  <c r="S629" i="17"/>
  <c r="AZ629" i="17"/>
  <c r="R629" i="17"/>
  <c r="AY630" i="17"/>
  <c r="S630" i="17"/>
  <c r="AZ630" i="17"/>
  <c r="AY576" i="17"/>
  <c r="S576" i="17"/>
  <c r="AZ576" i="17"/>
  <c r="BG577" i="17"/>
  <c r="AT579" i="17"/>
  <c r="U579" i="17"/>
  <c r="W579" i="17"/>
  <c r="Q587" i="17"/>
  <c r="AY589" i="17"/>
  <c r="S589" i="17"/>
  <c r="AZ589" i="17"/>
  <c r="BA589" i="17"/>
  <c r="BB589" i="17"/>
  <c r="AU590" i="17"/>
  <c r="AY590" i="17"/>
  <c r="S590" i="17"/>
  <c r="AZ590" i="17"/>
  <c r="N590" i="17"/>
  <c r="Q593" i="17"/>
  <c r="AU595" i="17"/>
  <c r="N595" i="17"/>
  <c r="AU596" i="17"/>
  <c r="AY596" i="17"/>
  <c r="S596" i="17"/>
  <c r="AZ596" i="17"/>
  <c r="N596" i="17"/>
  <c r="BL604" i="17"/>
  <c r="Q605" i="17"/>
  <c r="BL610" i="17"/>
  <c r="AY617" i="17"/>
  <c r="S617" i="17"/>
  <c r="AU618" i="17"/>
  <c r="AY618" i="17"/>
  <c r="S618" i="17"/>
  <c r="AZ618" i="17"/>
  <c r="N618" i="17"/>
  <c r="AU624" i="17"/>
  <c r="N624" i="17"/>
  <c r="Q630" i="17"/>
  <c r="R634" i="17"/>
  <c r="BA634" i="17"/>
  <c r="BB634" i="17"/>
  <c r="BE634" i="17"/>
  <c r="O634" i="17"/>
  <c r="AU584" i="17"/>
  <c r="AY584" i="17"/>
  <c r="S584" i="17"/>
  <c r="AZ584" i="17"/>
  <c r="AU588" i="17"/>
  <c r="AU594" i="17"/>
  <c r="AY594" i="17"/>
  <c r="S594" i="17"/>
  <c r="AZ594" i="17"/>
  <c r="R594" i="17"/>
  <c r="U595" i="17"/>
  <c r="W595" i="17"/>
  <c r="AU598" i="17"/>
  <c r="AY598" i="17"/>
  <c r="S598" i="17"/>
  <c r="AZ598" i="17"/>
  <c r="AU600" i="17"/>
  <c r="AY600" i="17"/>
  <c r="S600" i="17"/>
  <c r="AZ600" i="17"/>
  <c r="AU604" i="17"/>
  <c r="AY604" i="17"/>
  <c r="S604" i="17"/>
  <c r="AZ604" i="17"/>
  <c r="AU610" i="17"/>
  <c r="AY610" i="17"/>
  <c r="S610" i="17"/>
  <c r="AZ610" i="17"/>
  <c r="U611" i="17"/>
  <c r="W611" i="17"/>
  <c r="AU614" i="17"/>
  <c r="AU616" i="17"/>
  <c r="AU620" i="17"/>
  <c r="AY620" i="17"/>
  <c r="S620" i="17"/>
  <c r="AZ620" i="17"/>
  <c r="AU626" i="17"/>
  <c r="AY626" i="17"/>
  <c r="S626" i="17"/>
  <c r="AZ626" i="17"/>
  <c r="U627" i="17"/>
  <c r="W627" i="17"/>
  <c r="AT628" i="17"/>
  <c r="BL630" i="17"/>
  <c r="N634" i="17"/>
  <c r="AT638" i="17"/>
  <c r="U638" i="17"/>
  <c r="W638" i="17"/>
  <c r="AT640" i="17"/>
  <c r="U640" i="17"/>
  <c r="W640" i="17"/>
  <c r="Q645" i="17"/>
  <c r="AU656" i="17"/>
  <c r="N656" i="17"/>
  <c r="BL659" i="17"/>
  <c r="AU660" i="17"/>
  <c r="N660" i="17"/>
  <c r="AY667" i="17"/>
  <c r="S667" i="17"/>
  <c r="AZ667" i="17"/>
  <c r="Q673" i="17"/>
  <c r="BL674" i="17"/>
  <c r="N585" i="17"/>
  <c r="N589" i="17"/>
  <c r="N601" i="17"/>
  <c r="N605" i="17"/>
  <c r="N617" i="17"/>
  <c r="N621" i="17"/>
  <c r="BG635" i="17"/>
  <c r="Q636" i="17"/>
  <c r="AY636" i="17"/>
  <c r="S636" i="17"/>
  <c r="AZ636" i="17"/>
  <c r="N637" i="17"/>
  <c r="AU637" i="17"/>
  <c r="AY637" i="17"/>
  <c r="S637" i="17"/>
  <c r="BL649" i="17"/>
  <c r="AU650" i="17"/>
  <c r="N650" i="17"/>
  <c r="BL653" i="17"/>
  <c r="AU654" i="17"/>
  <c r="N654" i="17"/>
  <c r="AY657" i="17"/>
  <c r="S657" i="17"/>
  <c r="AY661" i="17"/>
  <c r="S661" i="17"/>
  <c r="AZ661" i="17"/>
  <c r="N664" i="17"/>
  <c r="AU664" i="17"/>
  <c r="AY664" i="17"/>
  <c r="S664" i="17"/>
  <c r="AZ664" i="17"/>
  <c r="Q667" i="17"/>
  <c r="N668" i="17"/>
  <c r="AU668" i="17"/>
  <c r="AY668" i="17"/>
  <c r="S668" i="17"/>
  <c r="AZ668" i="17"/>
  <c r="AY674" i="17"/>
  <c r="S674" i="17"/>
  <c r="AZ674" i="17"/>
  <c r="BL587" i="17"/>
  <c r="BL593" i="17"/>
  <c r="BL597" i="17"/>
  <c r="BL603" i="17"/>
  <c r="BL609" i="17"/>
  <c r="BL613" i="17"/>
  <c r="BL619" i="17"/>
  <c r="BL625" i="17"/>
  <c r="AU635" i="17"/>
  <c r="AY635" i="17"/>
  <c r="S635" i="17"/>
  <c r="AZ635" i="17"/>
  <c r="N635" i="17"/>
  <c r="AY641" i="17"/>
  <c r="S641" i="17"/>
  <c r="BL643" i="17"/>
  <c r="AU644" i="17"/>
  <c r="N644" i="17"/>
  <c r="AY651" i="17"/>
  <c r="S651" i="17"/>
  <c r="AZ651" i="17"/>
  <c r="Q657" i="17"/>
  <c r="Q661" i="17"/>
  <c r="AU672" i="17"/>
  <c r="N672" i="17"/>
  <c r="Q674" i="17"/>
  <c r="Q675" i="17"/>
  <c r="BA645" i="17"/>
  <c r="BB645" i="17"/>
  <c r="BE645" i="17"/>
  <c r="O645" i="17"/>
  <c r="BH645" i="17"/>
  <c r="R645" i="17"/>
  <c r="N648" i="17"/>
  <c r="AU648" i="17"/>
  <c r="AY648" i="17"/>
  <c r="S648" i="17"/>
  <c r="AZ648" i="17"/>
  <c r="Q651" i="17"/>
  <c r="N652" i="17"/>
  <c r="AU652" i="17"/>
  <c r="AY652" i="17"/>
  <c r="S652" i="17"/>
  <c r="AZ652" i="17"/>
  <c r="BL665" i="17"/>
  <c r="AU666" i="17"/>
  <c r="N666" i="17"/>
  <c r="BL669" i="17"/>
  <c r="AU670" i="17"/>
  <c r="N670" i="17"/>
  <c r="AZ673" i="17"/>
  <c r="N641" i="17"/>
  <c r="AT642" i="17"/>
  <c r="AU643" i="17"/>
  <c r="U644" i="17"/>
  <c r="W644" i="17"/>
  <c r="N645" i="17"/>
  <c r="AT646" i="17"/>
  <c r="AU649" i="17"/>
  <c r="U650" i="17"/>
  <c r="W650" i="17"/>
  <c r="N651" i="17"/>
  <c r="AU653" i="17"/>
  <c r="U654" i="17"/>
  <c r="W654" i="17"/>
  <c r="U656" i="17"/>
  <c r="W656" i="17"/>
  <c r="N657" i="17"/>
  <c r="AT658" i="17"/>
  <c r="AU659" i="17"/>
  <c r="AY659" i="17"/>
  <c r="S659" i="17"/>
  <c r="AZ659" i="17"/>
  <c r="U660" i="17"/>
  <c r="W660" i="17"/>
  <c r="N661" i="17"/>
  <c r="AT662" i="17"/>
  <c r="AU665" i="17"/>
  <c r="AY665" i="17"/>
  <c r="S665" i="17"/>
  <c r="U666" i="17"/>
  <c r="W666" i="17"/>
  <c r="N667" i="17"/>
  <c r="AU669" i="17"/>
  <c r="U670" i="17"/>
  <c r="W670" i="17"/>
  <c r="U672" i="17"/>
  <c r="W672" i="17"/>
  <c r="N673" i="17"/>
  <c r="AU678" i="17"/>
  <c r="N678" i="17"/>
  <c r="BG682" i="17"/>
  <c r="BG686" i="17"/>
  <c r="N688" i="17"/>
  <c r="AU688" i="17"/>
  <c r="AY688" i="17"/>
  <c r="S688" i="17"/>
  <c r="AZ688" i="17"/>
  <c r="BA688" i="17"/>
  <c r="BB688" i="17"/>
  <c r="N692" i="17"/>
  <c r="AU692" i="17"/>
  <c r="AY692" i="17"/>
  <c r="S692" i="17"/>
  <c r="AZ692" i="17"/>
  <c r="Q694" i="17"/>
  <c r="BL698" i="17"/>
  <c r="AY702" i="17"/>
  <c r="S702" i="17"/>
  <c r="AZ702" i="17"/>
  <c r="AY676" i="17"/>
  <c r="S676" i="17"/>
  <c r="AZ676" i="17"/>
  <c r="AT683" i="17"/>
  <c r="U683" i="17"/>
  <c r="W683" i="17"/>
  <c r="AY690" i="17"/>
  <c r="S690" i="17"/>
  <c r="AZ690" i="17"/>
  <c r="BA696" i="17"/>
  <c r="BB696" i="17"/>
  <c r="BE696" i="17"/>
  <c r="O696" i="17"/>
  <c r="R696" i="17"/>
  <c r="Q700" i="17"/>
  <c r="Q702" i="17"/>
  <c r="U675" i="17"/>
  <c r="W675" i="17"/>
  <c r="BL675" i="17"/>
  <c r="AT677" i="17"/>
  <c r="U677" i="17"/>
  <c r="W677" i="17"/>
  <c r="AU680" i="17"/>
  <c r="AY680" i="17"/>
  <c r="S680" i="17"/>
  <c r="AZ680" i="17"/>
  <c r="N680" i="17"/>
  <c r="N682" i="17"/>
  <c r="AU682" i="17"/>
  <c r="AY682" i="17"/>
  <c r="S682" i="17"/>
  <c r="AZ682" i="17"/>
  <c r="N686" i="17"/>
  <c r="AU686" i="17"/>
  <c r="AY686" i="17"/>
  <c r="S686" i="17"/>
  <c r="AZ686" i="17"/>
  <c r="BG688" i="17"/>
  <c r="BG692" i="17"/>
  <c r="AU693" i="17"/>
  <c r="N693" i="17"/>
  <c r="Q696" i="17"/>
  <c r="AY684" i="17"/>
  <c r="S684" i="17"/>
  <c r="AZ684" i="17"/>
  <c r="AT689" i="17"/>
  <c r="U689" i="17"/>
  <c r="W689" i="17"/>
  <c r="BA694" i="17"/>
  <c r="BB694" i="17"/>
  <c r="BE694" i="17"/>
  <c r="O694" i="17"/>
  <c r="BH694" i="17"/>
  <c r="N694" i="17"/>
  <c r="P694" i="17"/>
  <c r="BI694" i="17"/>
  <c r="R694" i="17"/>
  <c r="AT681" i="17"/>
  <c r="N684" i="17"/>
  <c r="AT685" i="17"/>
  <c r="N690" i="17"/>
  <c r="AT691" i="17"/>
  <c r="U693" i="17"/>
  <c r="W693" i="17"/>
  <c r="N696" i="17"/>
  <c r="AT697" i="17"/>
  <c r="AU698" i="17"/>
  <c r="AY698" i="17"/>
  <c r="S698" i="17"/>
  <c r="AZ698" i="17"/>
  <c r="AU699" i="17"/>
  <c r="AY699" i="17"/>
  <c r="S699" i="17"/>
  <c r="AZ699" i="17"/>
  <c r="N702" i="17"/>
  <c r="AT704" i="17"/>
  <c r="BG707" i="17"/>
  <c r="AU720" i="17"/>
  <c r="N720" i="17"/>
  <c r="BL723" i="17"/>
  <c r="AU724" i="17"/>
  <c r="N724" i="17"/>
  <c r="BL701" i="17"/>
  <c r="N707" i="17"/>
  <c r="AU707" i="17"/>
  <c r="AT708" i="17"/>
  <c r="U708" i="17"/>
  <c r="W708" i="17"/>
  <c r="AU714" i="17"/>
  <c r="N714" i="17"/>
  <c r="BL717" i="17"/>
  <c r="AU718" i="17"/>
  <c r="N718" i="17"/>
  <c r="AZ721" i="17"/>
  <c r="BA725" i="17"/>
  <c r="BB725" i="17"/>
  <c r="BE725" i="17"/>
  <c r="O725" i="17"/>
  <c r="R725" i="17"/>
  <c r="BJ733" i="17"/>
  <c r="BI733" i="17"/>
  <c r="U700" i="17"/>
  <c r="W700" i="17"/>
  <c r="BL700" i="17"/>
  <c r="AY701" i="17"/>
  <c r="S701" i="17"/>
  <c r="AZ701" i="17"/>
  <c r="BG705" i="17"/>
  <c r="BG709" i="17"/>
  <c r="AY715" i="17"/>
  <c r="S715" i="17"/>
  <c r="AZ715" i="17"/>
  <c r="Q721" i="17"/>
  <c r="Q725" i="17"/>
  <c r="N726" i="17"/>
  <c r="AU726" i="17"/>
  <c r="AU705" i="17"/>
  <c r="N705" i="17"/>
  <c r="U706" i="17"/>
  <c r="W706" i="17"/>
  <c r="AT706" i="17"/>
  <c r="AU709" i="17"/>
  <c r="AY709" i="17"/>
  <c r="S709" i="17"/>
  <c r="AZ709" i="17"/>
  <c r="N709" i="17"/>
  <c r="U710" i="17"/>
  <c r="W710" i="17"/>
  <c r="AT710" i="17"/>
  <c r="N713" i="17"/>
  <c r="AU713" i="17"/>
  <c r="AY713" i="17"/>
  <c r="S713" i="17"/>
  <c r="Q715" i="17"/>
  <c r="AT712" i="17"/>
  <c r="U714" i="17"/>
  <c r="W714" i="17"/>
  <c r="N715" i="17"/>
  <c r="AT716" i="17"/>
  <c r="AU717" i="17"/>
  <c r="AY717" i="17"/>
  <c r="S717" i="17"/>
  <c r="AZ717" i="17"/>
  <c r="U718" i="17"/>
  <c r="W718" i="17"/>
  <c r="U720" i="17"/>
  <c r="W720" i="17"/>
  <c r="N721" i="17"/>
  <c r="AT722" i="17"/>
  <c r="AU723" i="17"/>
  <c r="AY723" i="17"/>
  <c r="S723" i="17"/>
  <c r="AZ723" i="17"/>
  <c r="U724" i="17"/>
  <c r="W724" i="17"/>
  <c r="N725" i="17"/>
  <c r="U728" i="17"/>
  <c r="W728" i="17"/>
  <c r="BL728" i="17"/>
  <c r="AU732" i="17"/>
  <c r="N732" i="17"/>
  <c r="BG736" i="17"/>
  <c r="N737" i="17"/>
  <c r="AU737" i="17"/>
  <c r="AU738" i="17"/>
  <c r="AY738" i="17"/>
  <c r="S738" i="17"/>
  <c r="AZ738" i="17"/>
  <c r="N738" i="17"/>
  <c r="AY745" i="17"/>
  <c r="S745" i="17"/>
  <c r="BL750" i="17"/>
  <c r="BL730" i="17"/>
  <c r="N734" i="17"/>
  <c r="AU734" i="17"/>
  <c r="BA739" i="17"/>
  <c r="BB739" i="17"/>
  <c r="BE739" i="17"/>
  <c r="O739" i="17"/>
  <c r="BH739" i="17"/>
  <c r="P739" i="17"/>
  <c r="R739" i="17"/>
  <c r="BL740" i="17"/>
  <c r="N741" i="17"/>
  <c r="AU741" i="17"/>
  <c r="AU742" i="17"/>
  <c r="AY742" i="17"/>
  <c r="S742" i="17"/>
  <c r="AZ742" i="17"/>
  <c r="N742" i="17"/>
  <c r="Q745" i="17"/>
  <c r="N747" i="17"/>
  <c r="AU747" i="17"/>
  <c r="AU748" i="17"/>
  <c r="AY748" i="17"/>
  <c r="S748" i="17"/>
  <c r="AZ748" i="17"/>
  <c r="N748" i="17"/>
  <c r="AZ753" i="17"/>
  <c r="BA755" i="17"/>
  <c r="BB755" i="17"/>
  <c r="BE755" i="17"/>
  <c r="O755" i="17"/>
  <c r="R755" i="17"/>
  <c r="U726" i="17"/>
  <c r="W726" i="17"/>
  <c r="AZ729" i="17"/>
  <c r="AY730" i="17"/>
  <c r="S730" i="17"/>
  <c r="AZ730" i="17"/>
  <c r="R733" i="17"/>
  <c r="Q733" i="17"/>
  <c r="BK733" i="17"/>
  <c r="BM733" i="17"/>
  <c r="BG734" i="17"/>
  <c r="N736" i="17"/>
  <c r="AU736" i="17"/>
  <c r="AY736" i="17"/>
  <c r="S736" i="17"/>
  <c r="AZ736" i="17"/>
  <c r="Q739" i="17"/>
  <c r="BL746" i="17"/>
  <c r="AY749" i="17"/>
  <c r="S749" i="17"/>
  <c r="AZ749" i="17"/>
  <c r="R754" i="17"/>
  <c r="BA754" i="17"/>
  <c r="BB754" i="17"/>
  <c r="BE754" i="17"/>
  <c r="O754" i="17"/>
  <c r="Q730" i="17"/>
  <c r="AT731" i="17"/>
  <c r="U731" i="17"/>
  <c r="W731" i="17"/>
  <c r="AU744" i="17"/>
  <c r="AY744" i="17"/>
  <c r="S744" i="17"/>
  <c r="AZ744" i="17"/>
  <c r="N744" i="17"/>
  <c r="Q749" i="17"/>
  <c r="BA757" i="17"/>
  <c r="BB757" i="17"/>
  <c r="BE757" i="17"/>
  <c r="O757" i="17"/>
  <c r="R757" i="17"/>
  <c r="AT756" i="17"/>
  <c r="AY760" i="17"/>
  <c r="S760" i="17"/>
  <c r="AZ760" i="17"/>
  <c r="BL761" i="17"/>
  <c r="AU762" i="17"/>
  <c r="AY762" i="17"/>
  <c r="S762" i="17"/>
  <c r="AZ762" i="17"/>
  <c r="N762" i="17"/>
  <c r="Q764" i="17"/>
  <c r="AY768" i="17"/>
  <c r="S768" i="17"/>
  <c r="AZ768" i="17"/>
  <c r="U737" i="17"/>
  <c r="W737" i="17"/>
  <c r="AU740" i="17"/>
  <c r="U741" i="17"/>
  <c r="W741" i="17"/>
  <c r="AU746" i="17"/>
  <c r="AY746" i="17"/>
  <c r="S746" i="17"/>
  <c r="AZ746" i="17"/>
  <c r="BA746" i="17"/>
  <c r="BB746" i="17"/>
  <c r="U747" i="17"/>
  <c r="W747" i="17"/>
  <c r="AU750" i="17"/>
  <c r="AY750" i="17"/>
  <c r="S750" i="17"/>
  <c r="AZ750" i="17"/>
  <c r="AU752" i="17"/>
  <c r="AY752" i="17"/>
  <c r="S752" i="17"/>
  <c r="AZ752" i="17"/>
  <c r="R752" i="17"/>
  <c r="BL755" i="17"/>
  <c r="Q755" i="17"/>
  <c r="BL760" i="17"/>
  <c r="AY765" i="17"/>
  <c r="S765" i="17"/>
  <c r="AZ765" i="17"/>
  <c r="AY766" i="17"/>
  <c r="S766" i="17"/>
  <c r="AZ766" i="17"/>
  <c r="Q768" i="17"/>
  <c r="Q754" i="17"/>
  <c r="AY758" i="17"/>
  <c r="S758" i="17"/>
  <c r="AZ758" i="17"/>
  <c r="Q761" i="17"/>
  <c r="Q765" i="17"/>
  <c r="Q766" i="17"/>
  <c r="BL752" i="17"/>
  <c r="AZ761" i="17"/>
  <c r="BA764" i="17"/>
  <c r="BB764" i="17"/>
  <c r="BE764" i="17"/>
  <c r="O764" i="17"/>
  <c r="BH764" i="17"/>
  <c r="P764" i="17"/>
  <c r="R764" i="17"/>
  <c r="AT763" i="17"/>
  <c r="BL765" i="17"/>
  <c r="N766" i="17"/>
  <c r="N768" i="17"/>
  <c r="AT769" i="17"/>
  <c r="BL773" i="17"/>
  <c r="Q773" i="17"/>
  <c r="BL776" i="17"/>
  <c r="AU777" i="17"/>
  <c r="N777" i="17"/>
  <c r="Q779" i="17"/>
  <c r="BA787" i="17"/>
  <c r="BB787" i="17"/>
  <c r="BE787" i="17"/>
  <c r="O787" i="17"/>
  <c r="R787" i="17"/>
  <c r="BA778" i="17"/>
  <c r="BB778" i="17"/>
  <c r="BE778" i="17"/>
  <c r="O778" i="17"/>
  <c r="R778" i="17"/>
  <c r="BL780" i="17"/>
  <c r="AU781" i="17"/>
  <c r="N781" i="17"/>
  <c r="Q770" i="17"/>
  <c r="BL770" i="17"/>
  <c r="U771" i="17"/>
  <c r="W771" i="17"/>
  <c r="BL771" i="17"/>
  <c r="BL772" i="17"/>
  <c r="N774" i="17"/>
  <c r="AU774" i="17"/>
  <c r="AY774" i="17"/>
  <c r="S774" i="17"/>
  <c r="AZ774" i="17"/>
  <c r="Q778" i="17"/>
  <c r="AY782" i="17"/>
  <c r="S782" i="17"/>
  <c r="AZ782" i="17"/>
  <c r="R784" i="17"/>
  <c r="BA788" i="17"/>
  <c r="BB788" i="17"/>
  <c r="BE788" i="17"/>
  <c r="O788" i="17"/>
  <c r="BH788" i="17"/>
  <c r="P788" i="17"/>
  <c r="R788" i="17"/>
  <c r="AU771" i="17"/>
  <c r="AY772" i="17"/>
  <c r="S772" i="17"/>
  <c r="AZ772" i="17"/>
  <c r="AY779" i="17"/>
  <c r="S779" i="17"/>
  <c r="AZ779" i="17"/>
  <c r="Q782" i="17"/>
  <c r="AU776" i="17"/>
  <c r="AY776" i="17"/>
  <c r="S776" i="17"/>
  <c r="AZ776" i="17"/>
  <c r="U777" i="17"/>
  <c r="W777" i="17"/>
  <c r="N778" i="17"/>
  <c r="AU780" i="17"/>
  <c r="U781" i="17"/>
  <c r="W781" i="17"/>
  <c r="N782" i="17"/>
  <c r="N785" i="17"/>
  <c r="Q787" i="17"/>
  <c r="BL788" i="17"/>
  <c r="AT790" i="17"/>
  <c r="AU792" i="17"/>
  <c r="AY792" i="17"/>
  <c r="S792" i="17"/>
  <c r="AZ792" i="17"/>
  <c r="N792" i="17"/>
  <c r="BL784" i="17"/>
  <c r="BL786" i="17"/>
  <c r="AY789" i="17"/>
  <c r="S789" i="17"/>
  <c r="AZ789" i="17"/>
  <c r="BG789" i="17"/>
  <c r="BG792" i="17"/>
  <c r="AU793" i="17"/>
  <c r="AY793" i="17"/>
  <c r="S793" i="17"/>
  <c r="N793" i="17"/>
  <c r="BL779" i="17"/>
  <c r="Q784" i="17"/>
  <c r="AY785" i="17"/>
  <c r="S785" i="17"/>
  <c r="BG785" i="17"/>
  <c r="AU786" i="17"/>
  <c r="AY786" i="17"/>
  <c r="S786" i="17"/>
  <c r="AZ786" i="17"/>
  <c r="Q789" i="17"/>
  <c r="BA794" i="17"/>
  <c r="BB794" i="17"/>
  <c r="BE794" i="17"/>
  <c r="O794" i="17"/>
  <c r="R794" i="17"/>
  <c r="BL795" i="17"/>
  <c r="AY796" i="17"/>
  <c r="S796" i="17"/>
  <c r="AZ796" i="17"/>
  <c r="R797" i="17"/>
  <c r="BA797" i="17"/>
  <c r="BB797" i="17"/>
  <c r="BE797" i="17"/>
  <c r="O797" i="17"/>
  <c r="R798" i="17"/>
  <c r="BA798" i="17"/>
  <c r="BB798" i="17"/>
  <c r="BE798" i="17"/>
  <c r="O798" i="17"/>
  <c r="Q785" i="17"/>
  <c r="Q794" i="17"/>
  <c r="Q796" i="17"/>
  <c r="AU795" i="17"/>
  <c r="AY795" i="17"/>
  <c r="S795" i="17"/>
  <c r="AZ795" i="17"/>
  <c r="BG797" i="17"/>
  <c r="Q798" i="17"/>
  <c r="Q801" i="17"/>
  <c r="AU803" i="17"/>
  <c r="N803" i="17"/>
  <c r="BL806" i="17"/>
  <c r="Q814" i="17"/>
  <c r="N796" i="17"/>
  <c r="BL798" i="17"/>
  <c r="BL802" i="17"/>
  <c r="BL808" i="17"/>
  <c r="AY809" i="17"/>
  <c r="S809" i="17"/>
  <c r="BL794" i="17"/>
  <c r="AY804" i="17"/>
  <c r="S804" i="17"/>
  <c r="AZ804" i="17"/>
  <c r="AY805" i="17"/>
  <c r="S805" i="17"/>
  <c r="AZ805" i="17"/>
  <c r="Q809" i="17"/>
  <c r="AY810" i="17"/>
  <c r="S810" i="17"/>
  <c r="AZ810" i="17"/>
  <c r="AY811" i="17"/>
  <c r="S811" i="17"/>
  <c r="AZ811" i="17"/>
  <c r="BL812" i="17"/>
  <c r="AY813" i="17"/>
  <c r="S813" i="17"/>
  <c r="AZ813" i="17"/>
  <c r="AY800" i="17"/>
  <c r="S800" i="17"/>
  <c r="AZ800" i="17"/>
  <c r="BL801" i="17"/>
  <c r="AZ801" i="17"/>
  <c r="Q804" i="17"/>
  <c r="Q805" i="17"/>
  <c r="Q810" i="17"/>
  <c r="Q811" i="17"/>
  <c r="Q813" i="17"/>
  <c r="BA814" i="17"/>
  <c r="BB814" i="17"/>
  <c r="BE814" i="17"/>
  <c r="O814" i="17"/>
  <c r="BH814" i="17"/>
  <c r="R814" i="17"/>
  <c r="AU802" i="17"/>
  <c r="AY802" i="17"/>
  <c r="S802" i="17"/>
  <c r="U803" i="17"/>
  <c r="W803" i="17"/>
  <c r="AU806" i="17"/>
  <c r="AU808" i="17"/>
  <c r="N810" i="17"/>
  <c r="AU812" i="17"/>
  <c r="N814" i="17"/>
  <c r="N809" i="17"/>
  <c r="N813" i="17"/>
  <c r="BL805" i="17"/>
  <c r="BL811" i="17"/>
  <c r="R339" i="17"/>
  <c r="R37" i="17"/>
  <c r="R47" i="17"/>
  <c r="AY269" i="17"/>
  <c r="S269" i="17"/>
  <c r="AZ269" i="17"/>
  <c r="R269" i="17"/>
  <c r="P21" i="17"/>
  <c r="R517" i="17"/>
  <c r="BA517" i="17"/>
  <c r="BB517" i="17"/>
  <c r="BE517" i="17"/>
  <c r="O517" i="17"/>
  <c r="BH517" i="17"/>
  <c r="P517" i="17"/>
  <c r="AY512" i="17"/>
  <c r="BK323" i="17"/>
  <c r="BM323" i="17"/>
  <c r="BK327" i="17"/>
  <c r="BM327" i="17"/>
  <c r="BA53" i="17"/>
  <c r="BB53" i="17"/>
  <c r="BE53" i="17"/>
  <c r="O53" i="17"/>
  <c r="BH53" i="17"/>
  <c r="P53" i="17"/>
  <c r="Q79" i="17"/>
  <c r="P47" i="17"/>
  <c r="BA211" i="17"/>
  <c r="BB211" i="17"/>
  <c r="BE211" i="17"/>
  <c r="O211" i="17"/>
  <c r="BH211" i="17"/>
  <c r="P211" i="17"/>
  <c r="Q43" i="17"/>
  <c r="AY728" i="17"/>
  <c r="S728" i="17"/>
  <c r="AZ728" i="17"/>
  <c r="P326" i="17"/>
  <c r="R70" i="17"/>
  <c r="BA70" i="17"/>
  <c r="BB70" i="17"/>
  <c r="BE70" i="17"/>
  <c r="O70" i="17"/>
  <c r="BH70" i="17"/>
  <c r="P70" i="17"/>
  <c r="R447" i="17"/>
  <c r="P323" i="17"/>
  <c r="BJ323" i="17"/>
  <c r="R169" i="17"/>
  <c r="Q70" i="17"/>
  <c r="R120" i="17"/>
  <c r="P37" i="17"/>
  <c r="BK47" i="17"/>
  <c r="BM47" i="17"/>
  <c r="BM457" i="17"/>
  <c r="BA447" i="17"/>
  <c r="BB447" i="17"/>
  <c r="BE447" i="17"/>
  <c r="O447" i="17"/>
  <c r="Q68" i="17"/>
  <c r="AY726" i="17"/>
  <c r="S726" i="17"/>
  <c r="AZ726" i="17"/>
  <c r="BK334" i="17"/>
  <c r="BM334" i="17"/>
  <c r="AY307" i="17"/>
  <c r="S307" i="17"/>
  <c r="AZ307" i="17"/>
  <c r="BK366" i="17"/>
  <c r="BM366" i="17"/>
  <c r="P195" i="17"/>
  <c r="P179" i="17"/>
  <c r="AY168" i="17"/>
  <c r="S168" i="17"/>
  <c r="AZ168" i="17"/>
  <c r="R168" i="17"/>
  <c r="AY238" i="17"/>
  <c r="S238" i="17"/>
  <c r="AZ238" i="17"/>
  <c r="AY574" i="17"/>
  <c r="S574" i="17"/>
  <c r="AZ574" i="17"/>
  <c r="P351" i="17"/>
  <c r="BK296" i="17"/>
  <c r="P231" i="17"/>
  <c r="P215" i="17"/>
  <c r="BI215" i="17"/>
  <c r="P199" i="17"/>
  <c r="P183" i="17"/>
  <c r="P169" i="17"/>
  <c r="AY164" i="17"/>
  <c r="S164" i="17"/>
  <c r="AZ164" i="17"/>
  <c r="BK37" i="17"/>
  <c r="BA773" i="17"/>
  <c r="BB773" i="17"/>
  <c r="BE773" i="17"/>
  <c r="O773" i="17"/>
  <c r="R773" i="17"/>
  <c r="AY724" i="17"/>
  <c r="S724" i="17"/>
  <c r="AZ724" i="17"/>
  <c r="BA724" i="17"/>
  <c r="BB724" i="17"/>
  <c r="BE724" i="17"/>
  <c r="O724" i="17"/>
  <c r="BK448" i="17"/>
  <c r="BM448" i="17"/>
  <c r="AY206" i="17"/>
  <c r="S206" i="17"/>
  <c r="AZ206" i="17"/>
  <c r="BA206" i="17"/>
  <c r="BB206" i="17"/>
  <c r="BE206" i="17"/>
  <c r="O206" i="17"/>
  <c r="BH206" i="17"/>
  <c r="P206" i="17"/>
  <c r="AY777" i="17"/>
  <c r="S777" i="17"/>
  <c r="AY174" i="17"/>
  <c r="S174" i="17"/>
  <c r="AZ174" i="17"/>
  <c r="AY291" i="17"/>
  <c r="S291" i="17"/>
  <c r="AZ291" i="17"/>
  <c r="AY317" i="17"/>
  <c r="S317" i="17"/>
  <c r="AZ317" i="17"/>
  <c r="BA317" i="17"/>
  <c r="BB317" i="17"/>
  <c r="BE317" i="17"/>
  <c r="O317" i="17"/>
  <c r="BA407" i="17"/>
  <c r="BB407" i="17"/>
  <c r="BE407" i="17"/>
  <c r="O407" i="17"/>
  <c r="BH407" i="17"/>
  <c r="P407" i="17"/>
  <c r="R407" i="17"/>
  <c r="BA409" i="17"/>
  <c r="BB409" i="17"/>
  <c r="BE409" i="17"/>
  <c r="O409" i="17"/>
  <c r="BH409" i="17"/>
  <c r="P409" i="17"/>
  <c r="R409" i="17"/>
  <c r="BA382" i="17"/>
  <c r="BB382" i="17"/>
  <c r="BE382" i="17"/>
  <c r="O382" i="17"/>
  <c r="BH382" i="17"/>
  <c r="P382" i="17"/>
  <c r="R382" i="17"/>
  <c r="AZ92" i="17"/>
  <c r="BA530" i="17"/>
  <c r="BB530" i="17"/>
  <c r="BE530" i="17"/>
  <c r="O530" i="17"/>
  <c r="BH530" i="17"/>
  <c r="P530" i="17"/>
  <c r="R530" i="17"/>
  <c r="BA371" i="17"/>
  <c r="BB371" i="17"/>
  <c r="BE371" i="17"/>
  <c r="O371" i="17"/>
  <c r="BH371" i="17"/>
  <c r="P371" i="17"/>
  <c r="R371" i="17"/>
  <c r="BA403" i="17"/>
  <c r="BB403" i="17"/>
  <c r="BE403" i="17"/>
  <c r="O403" i="17"/>
  <c r="BH403" i="17"/>
  <c r="P403" i="17"/>
  <c r="R403" i="17"/>
  <c r="BA416" i="17"/>
  <c r="BB416" i="17"/>
  <c r="BE416" i="17"/>
  <c r="O416" i="17"/>
  <c r="BH416" i="17"/>
  <c r="P416" i="17"/>
  <c r="R416" i="17"/>
  <c r="BA320" i="17"/>
  <c r="BB320" i="17"/>
  <c r="BE320" i="17"/>
  <c r="O320" i="17"/>
  <c r="BH320" i="17"/>
  <c r="P320" i="17"/>
  <c r="R320" i="17"/>
  <c r="BA288" i="17"/>
  <c r="BB288" i="17"/>
  <c r="BE288" i="17"/>
  <c r="O288" i="17"/>
  <c r="BH288" i="17"/>
  <c r="P288" i="17"/>
  <c r="R288" i="17"/>
  <c r="AZ284" i="17"/>
  <c r="BA247" i="17"/>
  <c r="BB247" i="17"/>
  <c r="BE247" i="17"/>
  <c r="O247" i="17"/>
  <c r="BH247" i="17"/>
  <c r="P247" i="17"/>
  <c r="R247" i="17"/>
  <c r="BA241" i="17"/>
  <c r="BB241" i="17"/>
  <c r="BE241" i="17"/>
  <c r="O241" i="17"/>
  <c r="BH241" i="17"/>
  <c r="P241" i="17"/>
  <c r="R241" i="17"/>
  <c r="BA209" i="17"/>
  <c r="BB209" i="17"/>
  <c r="BE209" i="17"/>
  <c r="O209" i="17"/>
  <c r="R209" i="17"/>
  <c r="BA177" i="17"/>
  <c r="BB177" i="17"/>
  <c r="BE177" i="17"/>
  <c r="O177" i="17"/>
  <c r="R177" i="17"/>
  <c r="BA127" i="17"/>
  <c r="BB127" i="17"/>
  <c r="BE127" i="17"/>
  <c r="O127" i="17"/>
  <c r="BH127" i="17"/>
  <c r="P127" i="17"/>
  <c r="R127" i="17"/>
  <c r="BA118" i="17"/>
  <c r="BB118" i="17"/>
  <c r="BE118" i="17"/>
  <c r="O118" i="17"/>
  <c r="BH118" i="17"/>
  <c r="P118" i="17"/>
  <c r="R118" i="17"/>
  <c r="BA112" i="17"/>
  <c r="BB112" i="17"/>
  <c r="BE112" i="17"/>
  <c r="O112" i="17"/>
  <c r="BH112" i="17"/>
  <c r="P112" i="17"/>
  <c r="R112" i="17"/>
  <c r="BA48" i="17"/>
  <c r="BB48" i="17"/>
  <c r="BE48" i="17"/>
  <c r="O48" i="17"/>
  <c r="BH48" i="17"/>
  <c r="P48" i="17"/>
  <c r="R48" i="17"/>
  <c r="AZ14" i="17"/>
  <c r="BA110" i="17"/>
  <c r="BB110" i="17"/>
  <c r="BE110" i="17"/>
  <c r="O110" i="17"/>
  <c r="BH110" i="17"/>
  <c r="P110" i="17"/>
  <c r="R110" i="17"/>
  <c r="AZ802" i="17"/>
  <c r="BA594" i="17"/>
  <c r="BB594" i="17"/>
  <c r="BE594" i="17"/>
  <c r="O594" i="17"/>
  <c r="BH594" i="17"/>
  <c r="P594" i="17"/>
  <c r="BE558" i="17"/>
  <c r="O558" i="17"/>
  <c r="BH558" i="17"/>
  <c r="P558" i="17"/>
  <c r="R558" i="17"/>
  <c r="BA507" i="17"/>
  <c r="BB507" i="17"/>
  <c r="BE507" i="17"/>
  <c r="O507" i="17"/>
  <c r="BH507" i="17"/>
  <c r="P507" i="17"/>
  <c r="R507" i="17"/>
  <c r="BA469" i="17"/>
  <c r="BB469" i="17"/>
  <c r="BE469" i="17"/>
  <c r="O469" i="17"/>
  <c r="BH469" i="17"/>
  <c r="P469" i="17"/>
  <c r="R469" i="17"/>
  <c r="BA439" i="17"/>
  <c r="BB439" i="17"/>
  <c r="BE439" i="17"/>
  <c r="O439" i="17"/>
  <c r="R439" i="17"/>
  <c r="BA450" i="17"/>
  <c r="BB450" i="17"/>
  <c r="BE450" i="17"/>
  <c r="O450" i="17"/>
  <c r="BH450" i="17"/>
  <c r="P450" i="17"/>
  <c r="R450" i="17"/>
  <c r="BA391" i="17"/>
  <c r="BB391" i="17"/>
  <c r="BE391" i="17"/>
  <c r="O391" i="17"/>
  <c r="BH391" i="17"/>
  <c r="P391" i="17"/>
  <c r="R391" i="17"/>
  <c r="BA310" i="17"/>
  <c r="BB310" i="17"/>
  <c r="BE310" i="17"/>
  <c r="O310" i="17"/>
  <c r="R310" i="17"/>
  <c r="BA265" i="17"/>
  <c r="BB265" i="17"/>
  <c r="BE265" i="17"/>
  <c r="O265" i="17"/>
  <c r="BH265" i="17"/>
  <c r="P265" i="17"/>
  <c r="R265" i="17"/>
  <c r="BA261" i="17"/>
  <c r="BB261" i="17"/>
  <c r="BE261" i="17"/>
  <c r="O261" i="17"/>
  <c r="BH261" i="17"/>
  <c r="P261" i="17"/>
  <c r="R261" i="17"/>
  <c r="BA245" i="17"/>
  <c r="BB245" i="17"/>
  <c r="BE245" i="17"/>
  <c r="O245" i="17"/>
  <c r="R245" i="17"/>
  <c r="BA135" i="17"/>
  <c r="BB135" i="17"/>
  <c r="BE135" i="17"/>
  <c r="O135" i="17"/>
  <c r="R135" i="17"/>
  <c r="BA131" i="17"/>
  <c r="BB131" i="17"/>
  <c r="BE131" i="17"/>
  <c r="O131" i="17"/>
  <c r="BH131" i="17"/>
  <c r="P131" i="17"/>
  <c r="R131" i="17"/>
  <c r="BA168" i="17"/>
  <c r="BB168" i="17"/>
  <c r="BE168" i="17"/>
  <c r="O168" i="17"/>
  <c r="BH168" i="17"/>
  <c r="P168" i="17"/>
  <c r="BA46" i="17"/>
  <c r="BB46" i="17"/>
  <c r="BE46" i="17"/>
  <c r="O46" i="17"/>
  <c r="R46" i="17"/>
  <c r="AZ637" i="17"/>
  <c r="BA629" i="17"/>
  <c r="BB629" i="17"/>
  <c r="BE629" i="17"/>
  <c r="O629" i="17"/>
  <c r="BH629" i="17"/>
  <c r="P629" i="17"/>
  <c r="BA564" i="17"/>
  <c r="BB564" i="17"/>
  <c r="BE564" i="17"/>
  <c r="O564" i="17"/>
  <c r="R564" i="17"/>
  <c r="AZ519" i="17"/>
  <c r="BE501" i="17"/>
  <c r="O501" i="17"/>
  <c r="BH501" i="17"/>
  <c r="P501" i="17"/>
  <c r="R501" i="17"/>
  <c r="AZ446" i="17"/>
  <c r="S451" i="17"/>
  <c r="AZ429" i="17"/>
  <c r="AZ437" i="17"/>
  <c r="BA425" i="17"/>
  <c r="BB425" i="17"/>
  <c r="BE425" i="17"/>
  <c r="O425" i="17"/>
  <c r="BH425" i="17"/>
  <c r="P425" i="17"/>
  <c r="R425" i="17"/>
  <c r="BA369" i="17"/>
  <c r="BB369" i="17"/>
  <c r="BE369" i="17"/>
  <c r="O369" i="17"/>
  <c r="BH369" i="17"/>
  <c r="P369" i="17"/>
  <c r="R369" i="17"/>
  <c r="BA225" i="17"/>
  <c r="BB225" i="17"/>
  <c r="BE225" i="17"/>
  <c r="O225" i="17"/>
  <c r="BH225" i="17"/>
  <c r="P225" i="17"/>
  <c r="R225" i="17"/>
  <c r="BA193" i="17"/>
  <c r="BB193" i="17"/>
  <c r="BE193" i="17"/>
  <c r="O193" i="17"/>
  <c r="R193" i="17"/>
  <c r="BA161" i="17"/>
  <c r="BB161" i="17"/>
  <c r="BE161" i="17"/>
  <c r="O161" i="17"/>
  <c r="R161" i="17"/>
  <c r="AZ30" i="17"/>
  <c r="AZ117" i="17"/>
  <c r="BA804" i="17"/>
  <c r="BB804" i="17"/>
  <c r="BE804" i="17"/>
  <c r="O804" i="17"/>
  <c r="BH804" i="17"/>
  <c r="P804" i="17"/>
  <c r="R804" i="17"/>
  <c r="BL785" i="17"/>
  <c r="AY771" i="17"/>
  <c r="S771" i="17"/>
  <c r="AZ771" i="17"/>
  <c r="Q771" i="17"/>
  <c r="BA752" i="17"/>
  <c r="BB752" i="17"/>
  <c r="BE752" i="17"/>
  <c r="O752" i="17"/>
  <c r="BH752" i="17"/>
  <c r="P752" i="17"/>
  <c r="BE746" i="17"/>
  <c r="O746" i="17"/>
  <c r="BH746" i="17"/>
  <c r="P746" i="17"/>
  <c r="R746" i="17"/>
  <c r="Q732" i="17"/>
  <c r="BL715" i="17"/>
  <c r="AU706" i="17"/>
  <c r="N706" i="17"/>
  <c r="R701" i="17"/>
  <c r="BA701" i="17"/>
  <c r="BB701" i="17"/>
  <c r="BE701" i="17"/>
  <c r="O701" i="17"/>
  <c r="BE688" i="17"/>
  <c r="O688" i="17"/>
  <c r="BH688" i="17"/>
  <c r="P688" i="17"/>
  <c r="R688" i="17"/>
  <c r="Q688" i="17"/>
  <c r="Q678" i="17"/>
  <c r="N658" i="17"/>
  <c r="AU658" i="17"/>
  <c r="N646" i="17"/>
  <c r="AU646" i="17"/>
  <c r="BL670" i="17"/>
  <c r="BL648" i="17"/>
  <c r="BA674" i="17"/>
  <c r="BB674" i="17"/>
  <c r="BE674" i="17"/>
  <c r="O674" i="17"/>
  <c r="R674" i="17"/>
  <c r="AY654" i="17"/>
  <c r="S654" i="17"/>
  <c r="AZ654" i="17"/>
  <c r="Q654" i="17"/>
  <c r="Q588" i="17"/>
  <c r="BE589" i="17"/>
  <c r="O589" i="17"/>
  <c r="BH589" i="17"/>
  <c r="P589" i="17"/>
  <c r="R589" i="17"/>
  <c r="AY611" i="17"/>
  <c r="S611" i="17"/>
  <c r="AZ611" i="17"/>
  <c r="Q611" i="17"/>
  <c r="BL627" i="17"/>
  <c r="Q592" i="17"/>
  <c r="BA632" i="17"/>
  <c r="BB632" i="17"/>
  <c r="BE632" i="17"/>
  <c r="O632" i="17"/>
  <c r="R632" i="17"/>
  <c r="Q602" i="17"/>
  <c r="N552" i="17"/>
  <c r="AU552" i="17"/>
  <c r="N548" i="17"/>
  <c r="AU548" i="17"/>
  <c r="Q533" i="17"/>
  <c r="BA537" i="17"/>
  <c r="BB537" i="17"/>
  <c r="BE537" i="17"/>
  <c r="O537" i="17"/>
  <c r="BH537" i="17"/>
  <c r="P537" i="17"/>
  <c r="R537" i="17"/>
  <c r="BL556" i="17"/>
  <c r="AY534" i="17"/>
  <c r="S534" i="17"/>
  <c r="Q534" i="17"/>
  <c r="Q514" i="17"/>
  <c r="Q486" i="17"/>
  <c r="Q812" i="17"/>
  <c r="AY812" i="17"/>
  <c r="S812" i="17"/>
  <c r="AZ812" i="17"/>
  <c r="BK814" i="17"/>
  <c r="S799" i="17"/>
  <c r="AZ793" i="17"/>
  <c r="BA796" i="17"/>
  <c r="BB796" i="17"/>
  <c r="BE796" i="17"/>
  <c r="O796" i="17"/>
  <c r="R796" i="17"/>
  <c r="Q793" i="17"/>
  <c r="BL792" i="17"/>
  <c r="BK788" i="17"/>
  <c r="BM788" i="17"/>
  <c r="BL782" i="17"/>
  <c r="BA772" i="17"/>
  <c r="BB772" i="17"/>
  <c r="BE772" i="17"/>
  <c r="O772" i="17"/>
  <c r="R772" i="17"/>
  <c r="BL774" i="17"/>
  <c r="Q781" i="17"/>
  <c r="BL777" i="17"/>
  <c r="Q752" i="17"/>
  <c r="Q762" i="17"/>
  <c r="N756" i="17"/>
  <c r="AU756" i="17"/>
  <c r="Q744" i="17"/>
  <c r="BK739" i="17"/>
  <c r="BM739" i="17"/>
  <c r="BL736" i="17"/>
  <c r="BA753" i="17"/>
  <c r="BB753" i="17"/>
  <c r="BE753" i="17"/>
  <c r="O753" i="17"/>
  <c r="BH753" i="17"/>
  <c r="P753" i="17"/>
  <c r="R753" i="17"/>
  <c r="Q747" i="17"/>
  <c r="AY747" i="17"/>
  <c r="S747" i="17"/>
  <c r="AZ747" i="17"/>
  <c r="Q741" i="17"/>
  <c r="AY741" i="17"/>
  <c r="S741" i="17"/>
  <c r="AZ741" i="17"/>
  <c r="BL734" i="17"/>
  <c r="BA728" i="17"/>
  <c r="BB728" i="17"/>
  <c r="BE728" i="17"/>
  <c r="O728" i="17"/>
  <c r="R728" i="17"/>
  <c r="AZ745" i="17"/>
  <c r="Q737" i="17"/>
  <c r="AY737" i="17"/>
  <c r="S737" i="17"/>
  <c r="N722" i="17"/>
  <c r="AU722" i="17"/>
  <c r="Q717" i="17"/>
  <c r="AU712" i="17"/>
  <c r="N712" i="17"/>
  <c r="Q713" i="17"/>
  <c r="BL709" i="17"/>
  <c r="BL705" i="17"/>
  <c r="Q726" i="17"/>
  <c r="AY718" i="17"/>
  <c r="S718" i="17"/>
  <c r="AZ718" i="17"/>
  <c r="Q718" i="17"/>
  <c r="BL714" i="17"/>
  <c r="AU708" i="17"/>
  <c r="N708" i="17"/>
  <c r="BL724" i="17"/>
  <c r="Q699" i="17"/>
  <c r="BL694" i="17"/>
  <c r="AU685" i="17"/>
  <c r="N685" i="17"/>
  <c r="AY678" i="17"/>
  <c r="S678" i="17"/>
  <c r="AZ678" i="17"/>
  <c r="Q686" i="17"/>
  <c r="BL680" i="17"/>
  <c r="N683" i="17"/>
  <c r="AU683" i="17"/>
  <c r="R702" i="17"/>
  <c r="BA702" i="17"/>
  <c r="BB702" i="17"/>
  <c r="BE702" i="17"/>
  <c r="O702" i="17"/>
  <c r="Q692" i="17"/>
  <c r="BA673" i="17"/>
  <c r="BB673" i="17"/>
  <c r="BE673" i="17"/>
  <c r="O673" i="17"/>
  <c r="R673" i="17"/>
  <c r="Q652" i="17"/>
  <c r="P645" i="17"/>
  <c r="BL672" i="17"/>
  <c r="Q635" i="17"/>
  <c r="Q668" i="17"/>
  <c r="AZ657" i="17"/>
  <c r="BL605" i="17"/>
  <c r="AY660" i="17"/>
  <c r="S660" i="17"/>
  <c r="AZ660" i="17"/>
  <c r="Q660" i="17"/>
  <c r="BL656" i="17"/>
  <c r="BK645" i="17"/>
  <c r="Q620" i="17"/>
  <c r="Q610" i="17"/>
  <c r="BL624" i="17"/>
  <c r="AZ617" i="17"/>
  <c r="BL596" i="17"/>
  <c r="BL590" i="17"/>
  <c r="BA580" i="17"/>
  <c r="BB580" i="17"/>
  <c r="BE580" i="17"/>
  <c r="O580" i="17"/>
  <c r="BH580" i="17"/>
  <c r="P580" i="17"/>
  <c r="Q612" i="17"/>
  <c r="Q606" i="17"/>
  <c r="BL622" i="17"/>
  <c r="Q586" i="17"/>
  <c r="BL582" i="17"/>
  <c r="Q608" i="17"/>
  <c r="AY592" i="17"/>
  <c r="S592" i="17"/>
  <c r="AZ592" i="17"/>
  <c r="Q580" i="17"/>
  <c r="BL545" i="17"/>
  <c r="BL541" i="17"/>
  <c r="BL535" i="17"/>
  <c r="BL529" i="17"/>
  <c r="BA569" i="17"/>
  <c r="BB569" i="17"/>
  <c r="BE569" i="17"/>
  <c r="O569" i="17"/>
  <c r="R569" i="17"/>
  <c r="AY544" i="17"/>
  <c r="S544" i="17"/>
  <c r="AZ544" i="17"/>
  <c r="Q544" i="17"/>
  <c r="BL540" i="17"/>
  <c r="Q523" i="17"/>
  <c r="R577" i="17"/>
  <c r="BA577" i="17"/>
  <c r="BB577" i="17"/>
  <c r="BE577" i="17"/>
  <c r="O577" i="17"/>
  <c r="BL554" i="17"/>
  <c r="R521" i="17"/>
  <c r="BA521" i="17"/>
  <c r="BB521" i="17"/>
  <c r="BE521" i="17"/>
  <c r="O521" i="17"/>
  <c r="AY550" i="17"/>
  <c r="S550" i="17"/>
  <c r="AZ550" i="17"/>
  <c r="Q550" i="17"/>
  <c r="AY528" i="17"/>
  <c r="S528" i="17"/>
  <c r="AZ528" i="17"/>
  <c r="Q528" i="17"/>
  <c r="AZ541" i="17"/>
  <c r="BL516" i="17"/>
  <c r="Q508" i="17"/>
  <c r="Q492" i="17"/>
  <c r="Q482" i="17"/>
  <c r="BL452" i="17"/>
  <c r="AY515" i="17"/>
  <c r="S515" i="17"/>
  <c r="AZ515" i="17"/>
  <c r="Q515" i="17"/>
  <c r="BL501" i="17"/>
  <c r="BL471" i="17"/>
  <c r="BL468" i="17"/>
  <c r="BL462" i="17"/>
  <c r="BA456" i="17"/>
  <c r="BB456" i="17"/>
  <c r="BE456" i="17"/>
  <c r="O456" i="17"/>
  <c r="R456" i="17"/>
  <c r="Q488" i="17"/>
  <c r="AY483" i="17"/>
  <c r="S483" i="17"/>
  <c r="Q483" i="17"/>
  <c r="BL478" i="17"/>
  <c r="Q464" i="17"/>
  <c r="Q454" i="17"/>
  <c r="AY503" i="17"/>
  <c r="S503" i="17"/>
  <c r="AZ503" i="17"/>
  <c r="Q503" i="17"/>
  <c r="Q500" i="17"/>
  <c r="BL493" i="17"/>
  <c r="BA491" i="17"/>
  <c r="BB491" i="17"/>
  <c r="BE491" i="17"/>
  <c r="O491" i="17"/>
  <c r="R491" i="17"/>
  <c r="Q466" i="17"/>
  <c r="N455" i="17"/>
  <c r="AU455" i="17"/>
  <c r="Q433" i="17"/>
  <c r="Q423" i="17"/>
  <c r="Q405" i="17"/>
  <c r="Q395" i="17"/>
  <c r="BL510" i="17"/>
  <c r="BL505" i="17"/>
  <c r="AY492" i="17"/>
  <c r="S492" i="17"/>
  <c r="BK479" i="17"/>
  <c r="BM479" i="17"/>
  <c r="AY466" i="17"/>
  <c r="S466" i="17"/>
  <c r="AZ466" i="17"/>
  <c r="BJ448" i="17"/>
  <c r="BI448" i="17"/>
  <c r="BL436" i="17"/>
  <c r="Q430" i="17"/>
  <c r="AY430" i="17"/>
  <c r="S430" i="17"/>
  <c r="AZ430" i="17"/>
  <c r="Q419" i="17"/>
  <c r="BL414" i="17"/>
  <c r="Q408" i="17"/>
  <c r="AY408" i="17"/>
  <c r="S408" i="17"/>
  <c r="Q387" i="17"/>
  <c r="BL384" i="17"/>
  <c r="BL424" i="17"/>
  <c r="Q402" i="17"/>
  <c r="AY402" i="17"/>
  <c r="S402" i="17"/>
  <c r="AZ402" i="17"/>
  <c r="BL393" i="17"/>
  <c r="AZ379" i="17"/>
  <c r="BA449" i="17"/>
  <c r="BB449" i="17"/>
  <c r="BE449" i="17"/>
  <c r="O449" i="17"/>
  <c r="R449" i="17"/>
  <c r="AY423" i="17"/>
  <c r="S423" i="17"/>
  <c r="AZ423" i="17"/>
  <c r="BL441" i="17"/>
  <c r="BL434" i="17"/>
  <c r="Q396" i="17"/>
  <c r="AY396" i="17"/>
  <c r="S396" i="17"/>
  <c r="AZ396" i="17"/>
  <c r="Q390" i="17"/>
  <c r="AY390" i="17"/>
  <c r="S390" i="17"/>
  <c r="AZ390" i="17"/>
  <c r="BA388" i="17"/>
  <c r="BB388" i="17"/>
  <c r="BE388" i="17"/>
  <c r="O388" i="17"/>
  <c r="R388" i="17"/>
  <c r="Q380" i="17"/>
  <c r="BA373" i="17"/>
  <c r="BB373" i="17"/>
  <c r="BE373" i="17"/>
  <c r="O373" i="17"/>
  <c r="R373" i="17"/>
  <c r="BL363" i="17"/>
  <c r="BL357" i="17"/>
  <c r="BL351" i="17"/>
  <c r="BL347" i="17"/>
  <c r="BL341" i="17"/>
  <c r="BL335" i="17"/>
  <c r="BL331" i="17"/>
  <c r="BL318" i="17"/>
  <c r="N313" i="17"/>
  <c r="AU313" i="17"/>
  <c r="N309" i="17"/>
  <c r="AU309" i="17"/>
  <c r="Q304" i="17"/>
  <c r="Q300" i="17"/>
  <c r="BL286" i="17"/>
  <c r="N281" i="17"/>
  <c r="AU281" i="17"/>
  <c r="N277" i="17"/>
  <c r="AU277" i="17"/>
  <c r="N264" i="17"/>
  <c r="AU264" i="17"/>
  <c r="N260" i="17"/>
  <c r="AU260" i="17"/>
  <c r="N254" i="17"/>
  <c r="AU254" i="17"/>
  <c r="BJ366" i="17"/>
  <c r="BI366" i="17"/>
  <c r="R324" i="17"/>
  <c r="BA324" i="17"/>
  <c r="BB324" i="17"/>
  <c r="BE324" i="17"/>
  <c r="O324" i="17"/>
  <c r="BA276" i="17"/>
  <c r="BB276" i="17"/>
  <c r="BE276" i="17"/>
  <c r="O276" i="17"/>
  <c r="R276" i="17"/>
  <c r="BL311" i="17"/>
  <c r="BL307" i="17"/>
  <c r="Q279" i="17"/>
  <c r="Q275" i="17"/>
  <c r="BA259" i="17"/>
  <c r="BB259" i="17"/>
  <c r="BE259" i="17"/>
  <c r="O259" i="17"/>
  <c r="R259" i="17"/>
  <c r="BL245" i="17"/>
  <c r="BJ327" i="17"/>
  <c r="BI327" i="17"/>
  <c r="P296" i="17"/>
  <c r="Q289" i="17"/>
  <c r="Q285" i="17"/>
  <c r="BA343" i="17"/>
  <c r="BB343" i="17"/>
  <c r="BE343" i="17"/>
  <c r="O343" i="17"/>
  <c r="R343" i="17"/>
  <c r="BK328" i="17"/>
  <c r="BM328" i="17"/>
  <c r="AY279" i="17"/>
  <c r="S279" i="17"/>
  <c r="AZ279" i="17"/>
  <c r="BA255" i="17"/>
  <c r="BB255" i="17"/>
  <c r="BE255" i="17"/>
  <c r="O255" i="17"/>
  <c r="R255" i="17"/>
  <c r="Q233" i="17"/>
  <c r="Q229" i="17"/>
  <c r="N224" i="17"/>
  <c r="AU224" i="17"/>
  <c r="N220" i="17"/>
  <c r="AU220" i="17"/>
  <c r="BL215" i="17"/>
  <c r="BL211" i="17"/>
  <c r="Q201" i="17"/>
  <c r="Q197" i="17"/>
  <c r="N192" i="17"/>
  <c r="AU192" i="17"/>
  <c r="N188" i="17"/>
  <c r="AU188" i="17"/>
  <c r="BL183" i="17"/>
  <c r="BL179" i="17"/>
  <c r="BL169" i="17"/>
  <c r="BL165" i="17"/>
  <c r="N160" i="17"/>
  <c r="AU160" i="17"/>
  <c r="N156" i="17"/>
  <c r="AU156" i="17"/>
  <c r="Q151" i="17"/>
  <c r="Q147" i="17"/>
  <c r="BL137" i="17"/>
  <c r="BL133" i="17"/>
  <c r="AY152" i="17"/>
  <c r="S152" i="17"/>
  <c r="AZ152" i="17"/>
  <c r="Q142" i="17"/>
  <c r="AU126" i="17"/>
  <c r="N126" i="17"/>
  <c r="R81" i="17"/>
  <c r="BA81" i="17"/>
  <c r="BB81" i="17"/>
  <c r="BE81" i="17"/>
  <c r="O81" i="17"/>
  <c r="AY222" i="17"/>
  <c r="S222" i="17"/>
  <c r="AZ222" i="17"/>
  <c r="Q198" i="17"/>
  <c r="BL182" i="17"/>
  <c r="BA153" i="17"/>
  <c r="BB153" i="17"/>
  <c r="BE153" i="17"/>
  <c r="O153" i="17"/>
  <c r="R153" i="17"/>
  <c r="BA137" i="17"/>
  <c r="BB137" i="17"/>
  <c r="BE137" i="17"/>
  <c r="O137" i="17"/>
  <c r="R137" i="17"/>
  <c r="R123" i="17"/>
  <c r="BA123" i="17"/>
  <c r="BB123" i="17"/>
  <c r="BE123" i="17"/>
  <c r="O123" i="17"/>
  <c r="R55" i="17"/>
  <c r="BA55" i="17"/>
  <c r="BB55" i="17"/>
  <c r="BE55" i="17"/>
  <c r="O55" i="17"/>
  <c r="BH55" i="17"/>
  <c r="P55" i="17"/>
  <c r="BA239" i="17"/>
  <c r="BB239" i="17"/>
  <c r="BE239" i="17"/>
  <c r="O239" i="17"/>
  <c r="R239" i="17"/>
  <c r="BA223" i="17"/>
  <c r="BB223" i="17"/>
  <c r="BE223" i="17"/>
  <c r="O223" i="17"/>
  <c r="R223" i="17"/>
  <c r="BA207" i="17"/>
  <c r="BB207" i="17"/>
  <c r="BE207" i="17"/>
  <c r="O207" i="17"/>
  <c r="R207" i="17"/>
  <c r="BA191" i="17"/>
  <c r="BB191" i="17"/>
  <c r="BE191" i="17"/>
  <c r="O191" i="17"/>
  <c r="R191" i="17"/>
  <c r="BA175" i="17"/>
  <c r="BB175" i="17"/>
  <c r="BE175" i="17"/>
  <c r="O175" i="17"/>
  <c r="R175" i="17"/>
  <c r="BL127" i="17"/>
  <c r="Q238" i="17"/>
  <c r="BK231" i="17"/>
  <c r="BL222" i="17"/>
  <c r="AY198" i="17"/>
  <c r="S198" i="17"/>
  <c r="AZ198" i="17"/>
  <c r="Q174" i="17"/>
  <c r="BK169" i="17"/>
  <c r="AY151" i="17"/>
  <c r="S151" i="17"/>
  <c r="AZ151" i="17"/>
  <c r="BL116" i="17"/>
  <c r="Q102" i="17"/>
  <c r="Q96" i="17"/>
  <c r="Q38" i="17"/>
  <c r="BL12" i="17"/>
  <c r="BA116" i="17"/>
  <c r="BB116" i="17"/>
  <c r="BE116" i="17"/>
  <c r="O116" i="17"/>
  <c r="BH116" i="17"/>
  <c r="P116" i="17"/>
  <c r="R116" i="17"/>
  <c r="AY109" i="17"/>
  <c r="S109" i="17"/>
  <c r="AZ109" i="17"/>
  <c r="Q109" i="17"/>
  <c r="BA105" i="17"/>
  <c r="BB105" i="17"/>
  <c r="BE105" i="17"/>
  <c r="O105" i="17"/>
  <c r="R105" i="17"/>
  <c r="BL83" i="17"/>
  <c r="R68" i="17"/>
  <c r="BA68" i="17"/>
  <c r="BB68" i="17"/>
  <c r="BE68" i="17"/>
  <c r="O68" i="17"/>
  <c r="BH68" i="17"/>
  <c r="P68" i="17"/>
  <c r="R54" i="17"/>
  <c r="BA54" i="17"/>
  <c r="BB54" i="17"/>
  <c r="BE54" i="17"/>
  <c r="O54" i="17"/>
  <c r="BL45" i="17"/>
  <c r="BA43" i="17"/>
  <c r="BB43" i="17"/>
  <c r="BE43" i="17"/>
  <c r="O43" i="17"/>
  <c r="R43" i="17"/>
  <c r="BA33" i="17"/>
  <c r="BB33" i="17"/>
  <c r="BE33" i="17"/>
  <c r="O33" i="17"/>
  <c r="R33" i="17"/>
  <c r="BA24" i="17"/>
  <c r="BB24" i="17"/>
  <c r="BE24" i="17"/>
  <c r="O24" i="17"/>
  <c r="R24" i="17"/>
  <c r="BL103" i="17"/>
  <c r="BA101" i="17"/>
  <c r="BB101" i="17"/>
  <c r="BE101" i="17"/>
  <c r="O101" i="17"/>
  <c r="R101" i="17"/>
  <c r="AY39" i="17"/>
  <c r="S39" i="17"/>
  <c r="AZ39" i="17"/>
  <c r="Q39" i="17"/>
  <c r="BI37" i="17"/>
  <c r="BJ37" i="17"/>
  <c r="AY31" i="17"/>
  <c r="S31" i="17"/>
  <c r="AZ31" i="17"/>
  <c r="Q31" i="17"/>
  <c r="AY23" i="17"/>
  <c r="S23" i="17"/>
  <c r="AZ23" i="17"/>
  <c r="Q23" i="17"/>
  <c r="AY15" i="17"/>
  <c r="S15" i="17"/>
  <c r="AZ15" i="17"/>
  <c r="Q15" i="17"/>
  <c r="AY96" i="17"/>
  <c r="S96" i="17"/>
  <c r="AZ96" i="17"/>
  <c r="AY93" i="17"/>
  <c r="S93" i="17"/>
  <c r="AZ93" i="17"/>
  <c r="Q93" i="17"/>
  <c r="BA89" i="17"/>
  <c r="BB89" i="17"/>
  <c r="BE89" i="17"/>
  <c r="O89" i="17"/>
  <c r="R89" i="17"/>
  <c r="BA78" i="17"/>
  <c r="BB78" i="17"/>
  <c r="BE78" i="17"/>
  <c r="O78" i="17"/>
  <c r="R78" i="17"/>
  <c r="AZ52" i="17"/>
  <c r="BL19" i="17"/>
  <c r="AY11" i="17"/>
  <c r="S11" i="17"/>
  <c r="AZ11" i="17"/>
  <c r="Q11" i="17"/>
  <c r="BL87" i="17"/>
  <c r="BA84" i="17"/>
  <c r="BB84" i="17"/>
  <c r="BE84" i="17"/>
  <c r="O84" i="17"/>
  <c r="R84" i="17"/>
  <c r="BK70" i="17"/>
  <c r="BM70" i="17"/>
  <c r="BL49" i="17"/>
  <c r="Q808" i="17"/>
  <c r="BA813" i="17"/>
  <c r="BB813" i="17"/>
  <c r="BE813" i="17"/>
  <c r="O813" i="17"/>
  <c r="BH813" i="17"/>
  <c r="P813" i="17"/>
  <c r="R813" i="17"/>
  <c r="BL803" i="17"/>
  <c r="N790" i="17"/>
  <c r="AU790" i="17"/>
  <c r="Q780" i="17"/>
  <c r="BA782" i="17"/>
  <c r="BB782" i="17"/>
  <c r="BE782" i="17"/>
  <c r="O782" i="17"/>
  <c r="R782" i="17"/>
  <c r="BA748" i="17"/>
  <c r="BB748" i="17"/>
  <c r="BE748" i="17"/>
  <c r="O748" i="17"/>
  <c r="BH748" i="17"/>
  <c r="P748" i="17"/>
  <c r="R748" i="17"/>
  <c r="BL748" i="17"/>
  <c r="BL742" i="17"/>
  <c r="BL738" i="17"/>
  <c r="AU710" i="17"/>
  <c r="N710" i="17"/>
  <c r="BJ694" i="17"/>
  <c r="BA699" i="17"/>
  <c r="BB699" i="17"/>
  <c r="BE699" i="17"/>
  <c r="O699" i="17"/>
  <c r="BH699" i="17"/>
  <c r="P699" i="17"/>
  <c r="R699" i="17"/>
  <c r="BK694" i="17"/>
  <c r="BM694" i="17"/>
  <c r="Q669" i="17"/>
  <c r="Q653" i="17"/>
  <c r="AU642" i="17"/>
  <c r="N642" i="17"/>
  <c r="BL666" i="17"/>
  <c r="AZ641" i="17"/>
  <c r="BL664" i="17"/>
  <c r="AY650" i="17"/>
  <c r="S650" i="17"/>
  <c r="AZ650" i="17"/>
  <c r="Q650" i="17"/>
  <c r="BL589" i="17"/>
  <c r="Q600" i="17"/>
  <c r="BL618" i="17"/>
  <c r="BA630" i="17"/>
  <c r="BB630" i="17"/>
  <c r="BE630" i="17"/>
  <c r="O630" i="17"/>
  <c r="BH630" i="17"/>
  <c r="P630" i="17"/>
  <c r="R630" i="17"/>
  <c r="BA590" i="17"/>
  <c r="BB590" i="17"/>
  <c r="BE590" i="17"/>
  <c r="O590" i="17"/>
  <c r="BH590" i="17"/>
  <c r="P590" i="17"/>
  <c r="R590" i="17"/>
  <c r="AZ609" i="17"/>
  <c r="BA584" i="17"/>
  <c r="BB584" i="17"/>
  <c r="BE584" i="17"/>
  <c r="O584" i="17"/>
  <c r="BH584" i="17"/>
  <c r="P584" i="17"/>
  <c r="R584" i="17"/>
  <c r="Q578" i="17"/>
  <c r="N570" i="17"/>
  <c r="AU570" i="17"/>
  <c r="Q559" i="17"/>
  <c r="Q543" i="17"/>
  <c r="BA555" i="17"/>
  <c r="BB555" i="17"/>
  <c r="BE555" i="17"/>
  <c r="O555" i="17"/>
  <c r="BH555" i="17"/>
  <c r="P555" i="17"/>
  <c r="R555" i="17"/>
  <c r="BL530" i="17"/>
  <c r="AY568" i="17"/>
  <c r="S568" i="17"/>
  <c r="AZ568" i="17"/>
  <c r="Q568" i="17"/>
  <c r="AZ547" i="17"/>
  <c r="BL536" i="17"/>
  <c r="BL564" i="17"/>
  <c r="AY538" i="17"/>
  <c r="S538" i="17"/>
  <c r="AZ538" i="17"/>
  <c r="Q538" i="17"/>
  <c r="Q496" i="17"/>
  <c r="BL813" i="17"/>
  <c r="BL810" i="17"/>
  <c r="Q802" i="17"/>
  <c r="BA801" i="17"/>
  <c r="BB801" i="17"/>
  <c r="BE801" i="17"/>
  <c r="O801" i="17"/>
  <c r="R801" i="17"/>
  <c r="BA800" i="17"/>
  <c r="BB800" i="17"/>
  <c r="BE800" i="17"/>
  <c r="O800" i="17"/>
  <c r="R800" i="17"/>
  <c r="BA811" i="17"/>
  <c r="BB811" i="17"/>
  <c r="BE811" i="17"/>
  <c r="O811" i="17"/>
  <c r="R811" i="17"/>
  <c r="BA805" i="17"/>
  <c r="BB805" i="17"/>
  <c r="BE805" i="17"/>
  <c r="O805" i="17"/>
  <c r="BH805" i="17"/>
  <c r="P805" i="17"/>
  <c r="R805" i="17"/>
  <c r="S815" i="17"/>
  <c r="AZ809" i="17"/>
  <c r="Q795" i="17"/>
  <c r="BA792" i="17"/>
  <c r="BB792" i="17"/>
  <c r="BE792" i="17"/>
  <c r="O792" i="17"/>
  <c r="BH792" i="17"/>
  <c r="P792" i="17"/>
  <c r="R792" i="17"/>
  <c r="Q786" i="17"/>
  <c r="Q792" i="17"/>
  <c r="Q776" i="17"/>
  <c r="AY781" i="17"/>
  <c r="S781" i="17"/>
  <c r="AZ781" i="17"/>
  <c r="BJ788" i="17"/>
  <c r="BI788" i="17"/>
  <c r="AY780" i="17"/>
  <c r="S780" i="17"/>
  <c r="AZ780" i="17"/>
  <c r="Q777" i="17"/>
  <c r="N769" i="17"/>
  <c r="AU769" i="17"/>
  <c r="N763" i="17"/>
  <c r="AU763" i="17"/>
  <c r="BJ764" i="17"/>
  <c r="BI764" i="17"/>
  <c r="BA765" i="17"/>
  <c r="BB765" i="17"/>
  <c r="BE765" i="17"/>
  <c r="O765" i="17"/>
  <c r="BH765" i="17"/>
  <c r="P765" i="17"/>
  <c r="R765" i="17"/>
  <c r="Q750" i="17"/>
  <c r="Q740" i="17"/>
  <c r="BK764" i="17"/>
  <c r="BM764" i="17"/>
  <c r="BA749" i="17"/>
  <c r="BB749" i="17"/>
  <c r="BE749" i="17"/>
  <c r="O749" i="17"/>
  <c r="BH749" i="17"/>
  <c r="P749" i="17"/>
  <c r="R749" i="17"/>
  <c r="AY732" i="17"/>
  <c r="S732" i="17"/>
  <c r="AZ732" i="17"/>
  <c r="BL747" i="17"/>
  <c r="BA744" i="17"/>
  <c r="BB744" i="17"/>
  <c r="BE744" i="17"/>
  <c r="O744" i="17"/>
  <c r="BH744" i="17"/>
  <c r="P744" i="17"/>
  <c r="R744" i="17"/>
  <c r="BL741" i="17"/>
  <c r="BJ739" i="17"/>
  <c r="BI739" i="17"/>
  <c r="AY740" i="17"/>
  <c r="S740" i="17"/>
  <c r="AZ740" i="17"/>
  <c r="BL737" i="17"/>
  <c r="BL732" i="17"/>
  <c r="BL725" i="17"/>
  <c r="BL721" i="17"/>
  <c r="N716" i="17"/>
  <c r="AU716" i="17"/>
  <c r="BL713" i="17"/>
  <c r="Q709" i="17"/>
  <c r="Q705" i="17"/>
  <c r="BL726" i="17"/>
  <c r="AZ713" i="17"/>
  <c r="AY705" i="17"/>
  <c r="S705" i="17"/>
  <c r="BA721" i="17"/>
  <c r="BB721" i="17"/>
  <c r="BE721" i="17"/>
  <c r="O721" i="17"/>
  <c r="R721" i="17"/>
  <c r="AY714" i="17"/>
  <c r="S714" i="17"/>
  <c r="AZ714" i="17"/>
  <c r="Q714" i="17"/>
  <c r="Q707" i="17"/>
  <c r="Q724" i="17"/>
  <c r="BL720" i="17"/>
  <c r="AY707" i="17"/>
  <c r="S707" i="17"/>
  <c r="AZ707" i="17"/>
  <c r="Q698" i="17"/>
  <c r="BL684" i="17"/>
  <c r="N689" i="17"/>
  <c r="AU689" i="17"/>
  <c r="BL686" i="17"/>
  <c r="Q680" i="17"/>
  <c r="BA690" i="17"/>
  <c r="BB690" i="17"/>
  <c r="BE690" i="17"/>
  <c r="O690" i="17"/>
  <c r="R690" i="17"/>
  <c r="BL692" i="17"/>
  <c r="BL678" i="17"/>
  <c r="Q665" i="17"/>
  <c r="Q659" i="17"/>
  <c r="Q649" i="17"/>
  <c r="Q643" i="17"/>
  <c r="BL652" i="17"/>
  <c r="Q648" i="17"/>
  <c r="AY672" i="17"/>
  <c r="S672" i="17"/>
  <c r="AZ672" i="17"/>
  <c r="Q672" i="17"/>
  <c r="BL668" i="17"/>
  <c r="Q664" i="17"/>
  <c r="BL654" i="17"/>
  <c r="BL650" i="17"/>
  <c r="AY643" i="17"/>
  <c r="S643" i="17"/>
  <c r="AZ643" i="17"/>
  <c r="BA636" i="17"/>
  <c r="BB636" i="17"/>
  <c r="BE636" i="17"/>
  <c r="O636" i="17"/>
  <c r="R636" i="17"/>
  <c r="BA635" i="17"/>
  <c r="BB635" i="17"/>
  <c r="BE635" i="17"/>
  <c r="O635" i="17"/>
  <c r="BH635" i="17"/>
  <c r="P635" i="17"/>
  <c r="R635" i="17"/>
  <c r="BL601" i="17"/>
  <c r="AY675" i="17"/>
  <c r="S675" i="17"/>
  <c r="AZ675" i="17"/>
  <c r="BA667" i="17"/>
  <c r="BB667" i="17"/>
  <c r="BE667" i="17"/>
  <c r="O667" i="17"/>
  <c r="R667" i="17"/>
  <c r="AY656" i="17"/>
  <c r="S656" i="17"/>
  <c r="AZ656" i="17"/>
  <c r="Q656" i="17"/>
  <c r="N638" i="17"/>
  <c r="AU638" i="17"/>
  <c r="AU628" i="17"/>
  <c r="N628" i="17"/>
  <c r="Q616" i="17"/>
  <c r="Q604" i="17"/>
  <c r="Q594" i="17"/>
  <c r="BK594" i="17"/>
  <c r="BM594" i="17"/>
  <c r="Q624" i="17"/>
  <c r="AY616" i="17"/>
  <c r="S616" i="17"/>
  <c r="AZ616" i="17"/>
  <c r="Q596" i="17"/>
  <c r="Q590" i="17"/>
  <c r="BK629" i="17"/>
  <c r="Q629" i="17"/>
  <c r="AY624" i="17"/>
  <c r="S624" i="17"/>
  <c r="AZ624" i="17"/>
  <c r="BL611" i="17"/>
  <c r="BA605" i="17"/>
  <c r="BB605" i="17"/>
  <c r="BE605" i="17"/>
  <c r="O605" i="17"/>
  <c r="BH605" i="17"/>
  <c r="P605" i="17"/>
  <c r="R605" i="17"/>
  <c r="AZ593" i="17"/>
  <c r="R633" i="17"/>
  <c r="BA633" i="17"/>
  <c r="BB633" i="17"/>
  <c r="BE633" i="17"/>
  <c r="O633" i="17"/>
  <c r="Q622" i="17"/>
  <c r="BA612" i="17"/>
  <c r="BB612" i="17"/>
  <c r="BE612" i="17"/>
  <c r="O612" i="17"/>
  <c r="BH612" i="17"/>
  <c r="P612" i="17"/>
  <c r="R612" i="17"/>
  <c r="BL592" i="17"/>
  <c r="AZ585" i="17"/>
  <c r="BA581" i="17"/>
  <c r="BB581" i="17"/>
  <c r="BE581" i="17"/>
  <c r="O581" i="17"/>
  <c r="R581" i="17"/>
  <c r="AY622" i="17"/>
  <c r="S622" i="17"/>
  <c r="AZ622" i="17"/>
  <c r="BL602" i="17"/>
  <c r="BA597" i="17"/>
  <c r="BB597" i="17"/>
  <c r="BE597" i="17"/>
  <c r="O597" i="17"/>
  <c r="R597" i="17"/>
  <c r="AY578" i="17"/>
  <c r="S578" i="17"/>
  <c r="BL576" i="17"/>
  <c r="Q571" i="17"/>
  <c r="Q561" i="17"/>
  <c r="Q555" i="17"/>
  <c r="Q549" i="17"/>
  <c r="BL566" i="17"/>
  <c r="BL562" i="17"/>
  <c r="AY559" i="17"/>
  <c r="S559" i="17"/>
  <c r="AZ559" i="17"/>
  <c r="AY540" i="17"/>
  <c r="S540" i="17"/>
  <c r="AZ540" i="17"/>
  <c r="Q540" i="17"/>
  <c r="Q530" i="17"/>
  <c r="Q527" i="17"/>
  <c r="AY572" i="17"/>
  <c r="S572" i="17"/>
  <c r="AZ572" i="17"/>
  <c r="Q572" i="17"/>
  <c r="BL568" i="17"/>
  <c r="BA551" i="17"/>
  <c r="BB551" i="17"/>
  <c r="BE551" i="17"/>
  <c r="O551" i="17"/>
  <c r="R551" i="17"/>
  <c r="Q536" i="17"/>
  <c r="BA529" i="17"/>
  <c r="BB529" i="17"/>
  <c r="BE529" i="17"/>
  <c r="O529" i="17"/>
  <c r="R529" i="17"/>
  <c r="Q564" i="17"/>
  <c r="BA557" i="17"/>
  <c r="BB557" i="17"/>
  <c r="BE557" i="17"/>
  <c r="O557" i="17"/>
  <c r="BH557" i="17"/>
  <c r="P557" i="17"/>
  <c r="R557" i="17"/>
  <c r="BL526" i="17"/>
  <c r="BL538" i="17"/>
  <c r="BL534" i="17"/>
  <c r="Q498" i="17"/>
  <c r="Q480" i="17"/>
  <c r="Q470" i="17"/>
  <c r="BA520" i="17"/>
  <c r="BB520" i="17"/>
  <c r="BE520" i="17"/>
  <c r="O520" i="17"/>
  <c r="BH520" i="17"/>
  <c r="P520" i="17"/>
  <c r="R520" i="17"/>
  <c r="BA508" i="17"/>
  <c r="BB508" i="17"/>
  <c r="BE508" i="17"/>
  <c r="O508" i="17"/>
  <c r="BH508" i="17"/>
  <c r="P508" i="17"/>
  <c r="R508" i="17"/>
  <c r="BA500" i="17"/>
  <c r="BB500" i="17"/>
  <c r="BE500" i="17"/>
  <c r="O500" i="17"/>
  <c r="BH500" i="17"/>
  <c r="P500" i="17"/>
  <c r="R500" i="17"/>
  <c r="BI479" i="17"/>
  <c r="BJ479" i="17"/>
  <c r="BA474" i="17"/>
  <c r="BB474" i="17"/>
  <c r="BE474" i="17"/>
  <c r="O474" i="17"/>
  <c r="BH474" i="17"/>
  <c r="P474" i="17"/>
  <c r="R474" i="17"/>
  <c r="AY471" i="17"/>
  <c r="S471" i="17"/>
  <c r="AZ471" i="17"/>
  <c r="Q471" i="17"/>
  <c r="Q468" i="17"/>
  <c r="Q462" i="17"/>
  <c r="AY514" i="17"/>
  <c r="S514" i="17"/>
  <c r="S518" i="17"/>
  <c r="Q507" i="17"/>
  <c r="BK507" i="17"/>
  <c r="BL487" i="17"/>
  <c r="BL484" i="17"/>
  <c r="Q478" i="17"/>
  <c r="BL464" i="17"/>
  <c r="BL454" i="17"/>
  <c r="BL499" i="17"/>
  <c r="AY496" i="17"/>
  <c r="S496" i="17"/>
  <c r="AZ496" i="17"/>
  <c r="AY493" i="17"/>
  <c r="S493" i="17"/>
  <c r="AZ493" i="17"/>
  <c r="Q493" i="17"/>
  <c r="BL474" i="17"/>
  <c r="Q469" i="17"/>
  <c r="BK469" i="17"/>
  <c r="BL466" i="17"/>
  <c r="AY462" i="17"/>
  <c r="S462" i="17"/>
  <c r="AZ462" i="17"/>
  <c r="BA454" i="17"/>
  <c r="BB454" i="17"/>
  <c r="BE454" i="17"/>
  <c r="O454" i="17"/>
  <c r="BH454" i="17"/>
  <c r="P454" i="17"/>
  <c r="R454" i="17"/>
  <c r="BL449" i="17"/>
  <c r="Q439" i="17"/>
  <c r="Q411" i="17"/>
  <c r="BK516" i="17"/>
  <c r="Q510" i="17"/>
  <c r="AY505" i="17"/>
  <c r="S505" i="17"/>
  <c r="AZ505" i="17"/>
  <c r="Q505" i="17"/>
  <c r="BL490" i="17"/>
  <c r="Q485" i="17"/>
  <c r="AZ453" i="17"/>
  <c r="BL437" i="17"/>
  <c r="BA433" i="17"/>
  <c r="BB433" i="17"/>
  <c r="BE433" i="17"/>
  <c r="O433" i="17"/>
  <c r="BH433" i="17"/>
  <c r="P433" i="17"/>
  <c r="R433" i="17"/>
  <c r="BL430" i="17"/>
  <c r="Q418" i="17"/>
  <c r="AY418" i="17"/>
  <c r="S418" i="17"/>
  <c r="AZ418" i="17"/>
  <c r="BL415" i="17"/>
  <c r="AY411" i="17"/>
  <c r="S411" i="17"/>
  <c r="AZ411" i="17"/>
  <c r="BL408" i="17"/>
  <c r="BA394" i="17"/>
  <c r="BB394" i="17"/>
  <c r="BE394" i="17"/>
  <c r="O394" i="17"/>
  <c r="R394" i="17"/>
  <c r="Q386" i="17"/>
  <c r="AY386" i="17"/>
  <c r="S386" i="17"/>
  <c r="AZ386" i="17"/>
  <c r="BK450" i="17"/>
  <c r="Q450" i="17"/>
  <c r="BL425" i="17"/>
  <c r="BL402" i="17"/>
  <c r="Q393" i="17"/>
  <c r="Q375" i="17"/>
  <c r="BA442" i="17"/>
  <c r="BB442" i="17"/>
  <c r="BE442" i="17"/>
  <c r="O442" i="17"/>
  <c r="R442" i="17"/>
  <c r="BL421" i="17"/>
  <c r="BL416" i="17"/>
  <c r="BA400" i="17"/>
  <c r="BB400" i="17"/>
  <c r="BE400" i="17"/>
  <c r="O400" i="17"/>
  <c r="R400" i="17"/>
  <c r="BA383" i="17"/>
  <c r="BB383" i="17"/>
  <c r="BE383" i="17"/>
  <c r="O383" i="17"/>
  <c r="BH383" i="17"/>
  <c r="P383" i="17"/>
  <c r="R383" i="17"/>
  <c r="BA270" i="17"/>
  <c r="BB270" i="17"/>
  <c r="BE270" i="17"/>
  <c r="O270" i="17"/>
  <c r="BH270" i="17"/>
  <c r="P270" i="17"/>
  <c r="R270" i="17"/>
  <c r="Q441" i="17"/>
  <c r="Q412" i="17"/>
  <c r="AY412" i="17"/>
  <c r="S412" i="17"/>
  <c r="AZ412" i="17"/>
  <c r="BA410" i="17"/>
  <c r="BB410" i="17"/>
  <c r="BE410" i="17"/>
  <c r="O410" i="17"/>
  <c r="BH410" i="17"/>
  <c r="P410" i="17"/>
  <c r="R410" i="17"/>
  <c r="BL396" i="17"/>
  <c r="AY393" i="17"/>
  <c r="S393" i="17"/>
  <c r="AZ393" i="17"/>
  <c r="BL390" i="17"/>
  <c r="BL380" i="17"/>
  <c r="Q372" i="17"/>
  <c r="BL361" i="17"/>
  <c r="BL345" i="17"/>
  <c r="BL312" i="17"/>
  <c r="BL308" i="17"/>
  <c r="N303" i="17"/>
  <c r="AU303" i="17"/>
  <c r="N299" i="17"/>
  <c r="AU299" i="17"/>
  <c r="Q294" i="17"/>
  <c r="BL280" i="17"/>
  <c r="BL276" i="17"/>
  <c r="BL263" i="17"/>
  <c r="BL259" i="17"/>
  <c r="Q249" i="17"/>
  <c r="BA365" i="17"/>
  <c r="BB365" i="17"/>
  <c r="BE365" i="17"/>
  <c r="O365" i="17"/>
  <c r="BH365" i="17"/>
  <c r="P365" i="17"/>
  <c r="R365" i="17"/>
  <c r="BJ359" i="17"/>
  <c r="BI359" i="17"/>
  <c r="BJ326" i="17"/>
  <c r="BI326" i="17"/>
  <c r="AY321" i="17"/>
  <c r="S321" i="17"/>
  <c r="AZ321" i="17"/>
  <c r="BL305" i="17"/>
  <c r="BL301" i="17"/>
  <c r="AY294" i="17"/>
  <c r="S294" i="17"/>
  <c r="AZ294" i="17"/>
  <c r="AY285" i="17"/>
  <c r="S285" i="17"/>
  <c r="AZ285" i="17"/>
  <c r="AY372" i="17"/>
  <c r="S372" i="17"/>
  <c r="BA347" i="17"/>
  <c r="BB347" i="17"/>
  <c r="BE347" i="17"/>
  <c r="O347" i="17"/>
  <c r="BH347" i="17"/>
  <c r="P347" i="17"/>
  <c r="R347" i="17"/>
  <c r="BA341" i="17"/>
  <c r="BB341" i="17"/>
  <c r="BE341" i="17"/>
  <c r="O341" i="17"/>
  <c r="BH341" i="17"/>
  <c r="P341" i="17"/>
  <c r="R341" i="17"/>
  <c r="R329" i="17"/>
  <c r="BA329" i="17"/>
  <c r="BB329" i="17"/>
  <c r="BE329" i="17"/>
  <c r="O329" i="17"/>
  <c r="BH329" i="17"/>
  <c r="P329" i="17"/>
  <c r="Q311" i="17"/>
  <c r="Q307" i="17"/>
  <c r="AY249" i="17"/>
  <c r="S249" i="17"/>
  <c r="AZ249" i="17"/>
  <c r="R243" i="17"/>
  <c r="BA243" i="17"/>
  <c r="BB243" i="17"/>
  <c r="BE243" i="17"/>
  <c r="O243" i="17"/>
  <c r="BH243" i="17"/>
  <c r="P243" i="17"/>
  <c r="BA363" i="17"/>
  <c r="BB363" i="17"/>
  <c r="BE363" i="17"/>
  <c r="O363" i="17"/>
  <c r="R363" i="17"/>
  <c r="BA357" i="17"/>
  <c r="BB357" i="17"/>
  <c r="BE357" i="17"/>
  <c r="O357" i="17"/>
  <c r="R357" i="17"/>
  <c r="BA345" i="17"/>
  <c r="BB345" i="17"/>
  <c r="BE345" i="17"/>
  <c r="O345" i="17"/>
  <c r="R345" i="17"/>
  <c r="BA292" i="17"/>
  <c r="BB292" i="17"/>
  <c r="BE292" i="17"/>
  <c r="O292" i="17"/>
  <c r="R292" i="17"/>
  <c r="BL253" i="17"/>
  <c r="BA251" i="17"/>
  <c r="BB251" i="17"/>
  <c r="BE251" i="17"/>
  <c r="O251" i="17"/>
  <c r="R251" i="17"/>
  <c r="BK360" i="17"/>
  <c r="BM360" i="17"/>
  <c r="AZ356" i="17"/>
  <c r="BA350" i="17"/>
  <c r="BB350" i="17"/>
  <c r="BE350" i="17"/>
  <c r="O350" i="17"/>
  <c r="BK350" i="17"/>
  <c r="R350" i="17"/>
  <c r="BA335" i="17"/>
  <c r="BB335" i="17"/>
  <c r="BE335" i="17"/>
  <c r="O335" i="17"/>
  <c r="R335" i="17"/>
  <c r="AY311" i="17"/>
  <c r="S311" i="17"/>
  <c r="AZ311" i="17"/>
  <c r="BA302" i="17"/>
  <c r="BB302" i="17"/>
  <c r="BE302" i="17"/>
  <c r="O302" i="17"/>
  <c r="BH302" i="17"/>
  <c r="P302" i="17"/>
  <c r="R302" i="17"/>
  <c r="BA262" i="17"/>
  <c r="BB262" i="17"/>
  <c r="BE262" i="17"/>
  <c r="O262" i="17"/>
  <c r="R262" i="17"/>
  <c r="BA253" i="17"/>
  <c r="BB253" i="17"/>
  <c r="BE253" i="17"/>
  <c r="O253" i="17"/>
  <c r="BH253" i="17"/>
  <c r="P253" i="17"/>
  <c r="R253" i="17"/>
  <c r="Q241" i="17"/>
  <c r="BK241" i="17"/>
  <c r="BM241" i="17"/>
  <c r="Q237" i="17"/>
  <c r="N232" i="17"/>
  <c r="AU232" i="17"/>
  <c r="N228" i="17"/>
  <c r="AU228" i="17"/>
  <c r="BL223" i="17"/>
  <c r="BL219" i="17"/>
  <c r="Q209" i="17"/>
  <c r="Q205" i="17"/>
  <c r="N200" i="17"/>
  <c r="AU200" i="17"/>
  <c r="N196" i="17"/>
  <c r="AU196" i="17"/>
  <c r="BL191" i="17"/>
  <c r="BL187" i="17"/>
  <c r="Q177" i="17"/>
  <c r="Q173" i="17"/>
  <c r="BL159" i="17"/>
  <c r="BL155" i="17"/>
  <c r="N150" i="17"/>
  <c r="AU150" i="17"/>
  <c r="Q145" i="17"/>
  <c r="Q141" i="17"/>
  <c r="AY237" i="17"/>
  <c r="S237" i="17"/>
  <c r="AZ237" i="17"/>
  <c r="AY205" i="17"/>
  <c r="S205" i="17"/>
  <c r="AZ205" i="17"/>
  <c r="BJ195" i="17"/>
  <c r="BI195" i="17"/>
  <c r="BJ183" i="17"/>
  <c r="BI183" i="17"/>
  <c r="AY173" i="17"/>
  <c r="S173" i="17"/>
  <c r="AZ173" i="17"/>
  <c r="BL158" i="17"/>
  <c r="AY132" i="17"/>
  <c r="S132" i="17"/>
  <c r="Q125" i="17"/>
  <c r="R79" i="17"/>
  <c r="BA79" i="17"/>
  <c r="BB79" i="17"/>
  <c r="BE79" i="17"/>
  <c r="O79" i="17"/>
  <c r="BH79" i="17"/>
  <c r="P79" i="17"/>
  <c r="BL230" i="17"/>
  <c r="R206" i="17"/>
  <c r="Q182" i="17"/>
  <c r="BA149" i="17"/>
  <c r="BB149" i="17"/>
  <c r="BE149" i="17"/>
  <c r="O149" i="17"/>
  <c r="R149" i="17"/>
  <c r="BA133" i="17"/>
  <c r="BB133" i="17"/>
  <c r="BE133" i="17"/>
  <c r="O133" i="17"/>
  <c r="R133" i="17"/>
  <c r="BA235" i="17"/>
  <c r="BB235" i="17"/>
  <c r="BE235" i="17"/>
  <c r="O235" i="17"/>
  <c r="R235" i="17"/>
  <c r="BA219" i="17"/>
  <c r="BB219" i="17"/>
  <c r="BE219" i="17"/>
  <c r="O219" i="17"/>
  <c r="R219" i="17"/>
  <c r="BA203" i="17"/>
  <c r="BB203" i="17"/>
  <c r="BE203" i="17"/>
  <c r="O203" i="17"/>
  <c r="R203" i="17"/>
  <c r="BA187" i="17"/>
  <c r="BB187" i="17"/>
  <c r="BE187" i="17"/>
  <c r="O187" i="17"/>
  <c r="R187" i="17"/>
  <c r="BA171" i="17"/>
  <c r="BB171" i="17"/>
  <c r="BE171" i="17"/>
  <c r="O171" i="17"/>
  <c r="R171" i="17"/>
  <c r="BL152" i="17"/>
  <c r="BL148" i="17"/>
  <c r="BK127" i="17"/>
  <c r="BM127" i="17"/>
  <c r="Q127" i="17"/>
  <c r="Q222" i="17"/>
  <c r="BK215" i="17"/>
  <c r="BL206" i="17"/>
  <c r="BK195" i="17"/>
  <c r="AY182" i="17"/>
  <c r="S182" i="17"/>
  <c r="AZ182" i="17"/>
  <c r="AY147" i="17"/>
  <c r="S147" i="17"/>
  <c r="AZ147" i="17"/>
  <c r="BL120" i="17"/>
  <c r="Q108" i="17"/>
  <c r="BL100" i="17"/>
  <c r="Q86" i="17"/>
  <c r="Q44" i="17"/>
  <c r="BL36" i="17"/>
  <c r="Q30" i="17"/>
  <c r="BL16" i="17"/>
  <c r="BL4" i="17"/>
  <c r="BI121" i="17"/>
  <c r="BJ121" i="17"/>
  <c r="BI21" i="17"/>
  <c r="BJ21" i="17"/>
  <c r="BL110" i="17"/>
  <c r="BA104" i="17"/>
  <c r="BB104" i="17"/>
  <c r="BE104" i="17"/>
  <c r="O104" i="17"/>
  <c r="R104" i="17"/>
  <c r="AY83" i="17"/>
  <c r="S83" i="17"/>
  <c r="AZ83" i="17"/>
  <c r="Q83" i="17"/>
  <c r="R71" i="17"/>
  <c r="BA71" i="17"/>
  <c r="BB71" i="17"/>
  <c r="BE71" i="17"/>
  <c r="O71" i="17"/>
  <c r="AY45" i="17"/>
  <c r="S45" i="17"/>
  <c r="AZ45" i="17"/>
  <c r="Q45" i="17"/>
  <c r="BA41" i="17"/>
  <c r="BB41" i="17"/>
  <c r="BE41" i="17"/>
  <c r="O41" i="17"/>
  <c r="R41" i="17"/>
  <c r="BA32" i="17"/>
  <c r="BB32" i="17"/>
  <c r="BE32" i="17"/>
  <c r="O32" i="17"/>
  <c r="BH32" i="17"/>
  <c r="P32" i="17"/>
  <c r="BJ32" i="17"/>
  <c r="R32" i="17"/>
  <c r="BK21" i="17"/>
  <c r="BM21" i="17"/>
  <c r="BA9" i="17"/>
  <c r="BB9" i="17"/>
  <c r="BE9" i="17"/>
  <c r="O9" i="17"/>
  <c r="BH9" i="17"/>
  <c r="R9" i="17"/>
  <c r="BA4" i="17"/>
  <c r="BB4" i="17"/>
  <c r="BE4" i="17"/>
  <c r="O4" i="17"/>
  <c r="R4" i="17"/>
  <c r="AY103" i="17"/>
  <c r="S103" i="17"/>
  <c r="AZ103" i="17"/>
  <c r="Q103" i="17"/>
  <c r="AZ100" i="17"/>
  <c r="Q117" i="17"/>
  <c r="BK111" i="17"/>
  <c r="BM111" i="17"/>
  <c r="AY102" i="17"/>
  <c r="S102" i="17"/>
  <c r="AZ102" i="17"/>
  <c r="BL94" i="17"/>
  <c r="BA88" i="17"/>
  <c r="BB88" i="17"/>
  <c r="BE88" i="17"/>
  <c r="O88" i="17"/>
  <c r="R88" i="17"/>
  <c r="AZ76" i="17"/>
  <c r="S82" i="17"/>
  <c r="R69" i="17"/>
  <c r="BA69" i="17"/>
  <c r="BB69" i="17"/>
  <c r="BE69" i="17"/>
  <c r="O69" i="17"/>
  <c r="AY38" i="17"/>
  <c r="S38" i="17"/>
  <c r="BL27" i="17"/>
  <c r="AY19" i="17"/>
  <c r="S19" i="17"/>
  <c r="AZ19" i="17"/>
  <c r="Q19" i="17"/>
  <c r="AY87" i="17"/>
  <c r="S87" i="17"/>
  <c r="AZ87" i="17"/>
  <c r="Q87" i="17"/>
  <c r="AY49" i="17"/>
  <c r="S49" i="17"/>
  <c r="AZ49" i="17"/>
  <c r="Q49" i="17"/>
  <c r="BL472" i="17"/>
  <c r="BL467" i="17"/>
  <c r="Q460" i="17"/>
  <c r="R444" i="17"/>
  <c r="BA444" i="17"/>
  <c r="BB444" i="17"/>
  <c r="BE444" i="17"/>
  <c r="O444" i="17"/>
  <c r="BL512" i="17"/>
  <c r="BL507" i="17"/>
  <c r="BA495" i="17"/>
  <c r="BB495" i="17"/>
  <c r="BE495" i="17"/>
  <c r="O495" i="17"/>
  <c r="BH495" i="17"/>
  <c r="P495" i="17"/>
  <c r="R495" i="17"/>
  <c r="BA490" i="17"/>
  <c r="BB490" i="17"/>
  <c r="BE490" i="17"/>
  <c r="O490" i="17"/>
  <c r="R490" i="17"/>
  <c r="AY487" i="17"/>
  <c r="S487" i="17"/>
  <c r="AZ487" i="17"/>
  <c r="Q487" i="17"/>
  <c r="Q484" i="17"/>
  <c r="BL477" i="17"/>
  <c r="AZ475" i="17"/>
  <c r="AY499" i="17"/>
  <c r="S499" i="17"/>
  <c r="AZ499" i="17"/>
  <c r="Q499" i="17"/>
  <c r="BL494" i="17"/>
  <c r="AY486" i="17"/>
  <c r="S486" i="17"/>
  <c r="AZ486" i="17"/>
  <c r="Q474" i="17"/>
  <c r="BL469" i="17"/>
  <c r="BA464" i="17"/>
  <c r="BB464" i="17"/>
  <c r="BE464" i="17"/>
  <c r="O464" i="17"/>
  <c r="BH464" i="17"/>
  <c r="P464" i="17"/>
  <c r="R464" i="17"/>
  <c r="BA459" i="17"/>
  <c r="BB459" i="17"/>
  <c r="BE459" i="17"/>
  <c r="O459" i="17"/>
  <c r="BH459" i="17"/>
  <c r="R459" i="17"/>
  <c r="Q446" i="17"/>
  <c r="Q429" i="17"/>
  <c r="Q417" i="17"/>
  <c r="Q401" i="17"/>
  <c r="Q389" i="17"/>
  <c r="BL509" i="17"/>
  <c r="BL506" i="17"/>
  <c r="Q490" i="17"/>
  <c r="BL485" i="17"/>
  <c r="BA463" i="17"/>
  <c r="BB463" i="17"/>
  <c r="BE463" i="17"/>
  <c r="O463" i="17"/>
  <c r="BH463" i="17"/>
  <c r="R463" i="17"/>
  <c r="BA452" i="17"/>
  <c r="BB452" i="17"/>
  <c r="BE452" i="17"/>
  <c r="O452" i="17"/>
  <c r="BH452" i="17"/>
  <c r="P452" i="17"/>
  <c r="R452" i="17"/>
  <c r="BA445" i="17"/>
  <c r="BB445" i="17"/>
  <c r="BE445" i="17"/>
  <c r="O445" i="17"/>
  <c r="R445" i="17"/>
  <c r="Q437" i="17"/>
  <c r="BL431" i="17"/>
  <c r="AZ421" i="17"/>
  <c r="BL418" i="17"/>
  <c r="Q415" i="17"/>
  <c r="BL409" i="17"/>
  <c r="AY389" i="17"/>
  <c r="S389" i="17"/>
  <c r="BL386" i="17"/>
  <c r="N381" i="17"/>
  <c r="AU381" i="17"/>
  <c r="BL376" i="17"/>
  <c r="Q371" i="17"/>
  <c r="BK371" i="17"/>
  <c r="BM371" i="17"/>
  <c r="R367" i="17"/>
  <c r="BA367" i="17"/>
  <c r="BB367" i="17"/>
  <c r="BE367" i="17"/>
  <c r="O367" i="17"/>
  <c r="BH367" i="17"/>
  <c r="P367" i="17"/>
  <c r="BL450" i="17"/>
  <c r="BK425" i="17"/>
  <c r="Q425" i="17"/>
  <c r="BL403" i="17"/>
  <c r="AY401" i="17"/>
  <c r="S401" i="17"/>
  <c r="BA374" i="17"/>
  <c r="BB374" i="17"/>
  <c r="BE374" i="17"/>
  <c r="O374" i="17"/>
  <c r="BH374" i="17"/>
  <c r="P374" i="17"/>
  <c r="R374" i="17"/>
  <c r="Q369" i="17"/>
  <c r="BK369" i="17"/>
  <c r="BM369" i="17"/>
  <c r="Q421" i="17"/>
  <c r="Q416" i="17"/>
  <c r="BK416" i="17"/>
  <c r="BA398" i="17"/>
  <c r="BB398" i="17"/>
  <c r="BE398" i="17"/>
  <c r="O398" i="17"/>
  <c r="R398" i="17"/>
  <c r="Q440" i="17"/>
  <c r="AY440" i="17"/>
  <c r="S440" i="17"/>
  <c r="AZ440" i="17"/>
  <c r="BA438" i="17"/>
  <c r="BB438" i="17"/>
  <c r="BE438" i="17"/>
  <c r="O438" i="17"/>
  <c r="BH438" i="17"/>
  <c r="R438" i="17"/>
  <c r="BK426" i="17"/>
  <c r="BM426" i="17"/>
  <c r="BL412" i="17"/>
  <c r="AY405" i="17"/>
  <c r="S405" i="17"/>
  <c r="AZ405" i="17"/>
  <c r="BL397" i="17"/>
  <c r="AY395" i="17"/>
  <c r="S395" i="17"/>
  <c r="BL391" i="17"/>
  <c r="BL382" i="17"/>
  <c r="BA377" i="17"/>
  <c r="BB377" i="17"/>
  <c r="BE377" i="17"/>
  <c r="O377" i="17"/>
  <c r="R377" i="17"/>
  <c r="Q365" i="17"/>
  <c r="Q353" i="17"/>
  <c r="Q349" i="17"/>
  <c r="Q337" i="17"/>
  <c r="Q333" i="17"/>
  <c r="Q320" i="17"/>
  <c r="BK320" i="17"/>
  <c r="BM320" i="17"/>
  <c r="Q316" i="17"/>
  <c r="BL302" i="17"/>
  <c r="N297" i="17"/>
  <c r="AU297" i="17"/>
  <c r="N293" i="17"/>
  <c r="AU293" i="17"/>
  <c r="Q288" i="17"/>
  <c r="BK288" i="17"/>
  <c r="BM288" i="17"/>
  <c r="Q284" i="17"/>
  <c r="BL257" i="17"/>
  <c r="Q305" i="17"/>
  <c r="Q301" i="17"/>
  <c r="AY289" i="17"/>
  <c r="S289" i="17"/>
  <c r="AZ289" i="17"/>
  <c r="P263" i="17"/>
  <c r="AU244" i="17"/>
  <c r="N244" i="17"/>
  <c r="AY304" i="17"/>
  <c r="S304" i="17"/>
  <c r="AZ304" i="17"/>
  <c r="AY295" i="17"/>
  <c r="S295" i="17"/>
  <c r="AZ295" i="17"/>
  <c r="BA286" i="17"/>
  <c r="BB286" i="17"/>
  <c r="BE286" i="17"/>
  <c r="O286" i="17"/>
  <c r="R286" i="17"/>
  <c r="BL243" i="17"/>
  <c r="BJ334" i="17"/>
  <c r="BI334" i="17"/>
  <c r="BL321" i="17"/>
  <c r="BL317" i="17"/>
  <c r="AY301" i="17"/>
  <c r="S301" i="17"/>
  <c r="AZ301" i="17"/>
  <c r="Q253" i="17"/>
  <c r="BL247" i="17"/>
  <c r="BA355" i="17"/>
  <c r="BB355" i="17"/>
  <c r="BE355" i="17"/>
  <c r="O355" i="17"/>
  <c r="R355" i="17"/>
  <c r="AY349" i="17"/>
  <c r="S349" i="17"/>
  <c r="AZ349" i="17"/>
  <c r="AY316" i="17"/>
  <c r="S316" i="17"/>
  <c r="AZ316" i="17"/>
  <c r="BL295" i="17"/>
  <c r="BL291" i="17"/>
  <c r="R267" i="17"/>
  <c r="BA267" i="17"/>
  <c r="BB267" i="17"/>
  <c r="BE267" i="17"/>
  <c r="O267" i="17"/>
  <c r="BH267" i="17"/>
  <c r="P267" i="17"/>
  <c r="BI267" i="17"/>
  <c r="N240" i="17"/>
  <c r="AU240" i="17"/>
  <c r="N236" i="17"/>
  <c r="AU236" i="17"/>
  <c r="BL231" i="17"/>
  <c r="BM231" i="17"/>
  <c r="BL227" i="17"/>
  <c r="Q217" i="17"/>
  <c r="Q213" i="17"/>
  <c r="N208" i="17"/>
  <c r="AU208" i="17"/>
  <c r="N204" i="17"/>
  <c r="AU204" i="17"/>
  <c r="BL199" i="17"/>
  <c r="BL195" i="17"/>
  <c r="Q185" i="17"/>
  <c r="Q181" i="17"/>
  <c r="N176" i="17"/>
  <c r="AU176" i="17"/>
  <c r="N172" i="17"/>
  <c r="AU172" i="17"/>
  <c r="Q167" i="17"/>
  <c r="Q163" i="17"/>
  <c r="BL153" i="17"/>
  <c r="BL149" i="17"/>
  <c r="N144" i="17"/>
  <c r="AU144" i="17"/>
  <c r="N140" i="17"/>
  <c r="AU140" i="17"/>
  <c r="Q135" i="17"/>
  <c r="Q131" i="17"/>
  <c r="Q158" i="17"/>
  <c r="AY136" i="17"/>
  <c r="S136" i="17"/>
  <c r="AZ136" i="17"/>
  <c r="BL125" i="17"/>
  <c r="Q230" i="17"/>
  <c r="BL214" i="17"/>
  <c r="AY190" i="17"/>
  <c r="S190" i="17"/>
  <c r="AZ190" i="17"/>
  <c r="BL168" i="17"/>
  <c r="BL164" i="17"/>
  <c r="AY145" i="17"/>
  <c r="S145" i="17"/>
  <c r="AZ145" i="17"/>
  <c r="R72" i="17"/>
  <c r="BA72" i="17"/>
  <c r="BB72" i="17"/>
  <c r="BE72" i="17"/>
  <c r="O72" i="17"/>
  <c r="BH72" i="17"/>
  <c r="P72" i="17"/>
  <c r="AY233" i="17"/>
  <c r="S233" i="17"/>
  <c r="AZ233" i="17"/>
  <c r="AY217" i="17"/>
  <c r="S217" i="17"/>
  <c r="AZ217" i="17"/>
  <c r="AY201" i="17"/>
  <c r="S201" i="17"/>
  <c r="AZ201" i="17"/>
  <c r="AY185" i="17"/>
  <c r="S185" i="17"/>
  <c r="AZ185" i="17"/>
  <c r="AY167" i="17"/>
  <c r="S167" i="17"/>
  <c r="AZ167" i="17"/>
  <c r="BA167" i="17"/>
  <c r="AY158" i="17"/>
  <c r="S158" i="17"/>
  <c r="AZ158" i="17"/>
  <c r="Q152" i="17"/>
  <c r="Q148" i="17"/>
  <c r="BL136" i="17"/>
  <c r="BL132" i="17"/>
  <c r="Q129" i="17"/>
  <c r="AU124" i="17"/>
  <c r="N124" i="17"/>
  <c r="AY230" i="17"/>
  <c r="S230" i="17"/>
  <c r="AZ230" i="17"/>
  <c r="Q206" i="17"/>
  <c r="BK199" i="17"/>
  <c r="BL190" i="17"/>
  <c r="BK179" i="17"/>
  <c r="BM179" i="17"/>
  <c r="BA159" i="17"/>
  <c r="BB159" i="17"/>
  <c r="BE159" i="17"/>
  <c r="O159" i="17"/>
  <c r="R159" i="17"/>
  <c r="BA143" i="17"/>
  <c r="BB143" i="17"/>
  <c r="BE143" i="17"/>
  <c r="O143" i="17"/>
  <c r="BH143" i="17"/>
  <c r="R143" i="17"/>
  <c r="AY129" i="17"/>
  <c r="S129" i="17"/>
  <c r="AZ129" i="17"/>
  <c r="BL104" i="17"/>
  <c r="Q92" i="17"/>
  <c r="BL84" i="17"/>
  <c r="BL40" i="17"/>
  <c r="BL28" i="17"/>
  <c r="Q22" i="17"/>
  <c r="BL8" i="17"/>
  <c r="BL113" i="17"/>
  <c r="BL119" i="17"/>
  <c r="BL115" i="17"/>
  <c r="Q110" i="17"/>
  <c r="BK110" i="17"/>
  <c r="BM110" i="17"/>
  <c r="BA94" i="17"/>
  <c r="BB94" i="17"/>
  <c r="BE94" i="17"/>
  <c r="O94" i="17"/>
  <c r="BH94" i="17"/>
  <c r="P94" i="17"/>
  <c r="BI94" i="17"/>
  <c r="R94" i="17"/>
  <c r="BA80" i="17"/>
  <c r="BB80" i="17"/>
  <c r="BE80" i="17"/>
  <c r="O80" i="17"/>
  <c r="R80" i="17"/>
  <c r="BL46" i="17"/>
  <c r="BA40" i="17"/>
  <c r="BB40" i="17"/>
  <c r="BE40" i="17"/>
  <c r="O40" i="17"/>
  <c r="R40" i="17"/>
  <c r="BA8" i="17"/>
  <c r="BB8" i="17"/>
  <c r="BE8" i="17"/>
  <c r="O8" i="17"/>
  <c r="R8" i="17"/>
  <c r="Q7" i="17"/>
  <c r="AY7" i="17"/>
  <c r="S7" i="17"/>
  <c r="AZ7" i="17"/>
  <c r="BL97" i="17"/>
  <c r="BA95" i="17"/>
  <c r="BB95" i="17"/>
  <c r="BE95" i="17"/>
  <c r="O95" i="17"/>
  <c r="R95" i="17"/>
  <c r="BK55" i="17"/>
  <c r="BM55" i="17"/>
  <c r="AY44" i="17"/>
  <c r="S44" i="17"/>
  <c r="BA28" i="17"/>
  <c r="BB28" i="17"/>
  <c r="BE28" i="17"/>
  <c r="O28" i="17"/>
  <c r="R28" i="17"/>
  <c r="BK120" i="17"/>
  <c r="BL117" i="17"/>
  <c r="BL99" i="17"/>
  <c r="Q94" i="17"/>
  <c r="BJ53" i="17"/>
  <c r="BI53" i="17"/>
  <c r="BL35" i="17"/>
  <c r="AY27" i="17"/>
  <c r="S27" i="17"/>
  <c r="AZ27" i="17"/>
  <c r="Q27" i="17"/>
  <c r="BL3" i="17"/>
  <c r="BL809" i="17"/>
  <c r="BA810" i="17"/>
  <c r="BB810" i="17"/>
  <c r="BE810" i="17"/>
  <c r="O810" i="17"/>
  <c r="BH810" i="17"/>
  <c r="P810" i="17"/>
  <c r="R810" i="17"/>
  <c r="AY808" i="17"/>
  <c r="S808" i="17"/>
  <c r="AZ808" i="17"/>
  <c r="BA795" i="17"/>
  <c r="BB795" i="17"/>
  <c r="BE795" i="17"/>
  <c r="O795" i="17"/>
  <c r="BH795" i="17"/>
  <c r="P795" i="17"/>
  <c r="R795" i="17"/>
  <c r="BA779" i="17"/>
  <c r="BB779" i="17"/>
  <c r="BE779" i="17"/>
  <c r="O779" i="17"/>
  <c r="R779" i="17"/>
  <c r="AZ777" i="17"/>
  <c r="BL768" i="17"/>
  <c r="BA760" i="17"/>
  <c r="BB760" i="17"/>
  <c r="BE760" i="17"/>
  <c r="O760" i="17"/>
  <c r="R760" i="17"/>
  <c r="BA730" i="17"/>
  <c r="BB730" i="17"/>
  <c r="BE730" i="17"/>
  <c r="O730" i="17"/>
  <c r="BH730" i="17"/>
  <c r="P730" i="17"/>
  <c r="R730" i="17"/>
  <c r="BA736" i="17"/>
  <c r="BB736" i="17"/>
  <c r="BE736" i="17"/>
  <c r="O736" i="17"/>
  <c r="R736" i="17"/>
  <c r="BA726" i="17"/>
  <c r="BB726" i="17"/>
  <c r="BE726" i="17"/>
  <c r="O726" i="17"/>
  <c r="R726" i="17"/>
  <c r="BL707" i="17"/>
  <c r="Q720" i="17"/>
  <c r="AU704" i="17"/>
  <c r="N704" i="17"/>
  <c r="N697" i="17"/>
  <c r="AU697" i="17"/>
  <c r="AU691" i="17"/>
  <c r="N691" i="17"/>
  <c r="AU681" i="17"/>
  <c r="N681" i="17"/>
  <c r="BL693" i="17"/>
  <c r="Q682" i="17"/>
  <c r="BA680" i="17"/>
  <c r="BB680" i="17"/>
  <c r="BE680" i="17"/>
  <c r="O680" i="17"/>
  <c r="BH680" i="17"/>
  <c r="P680" i="17"/>
  <c r="R680" i="17"/>
  <c r="N662" i="17"/>
  <c r="AU662" i="17"/>
  <c r="BA659" i="17"/>
  <c r="BB659" i="17"/>
  <c r="BE659" i="17"/>
  <c r="O659" i="17"/>
  <c r="BH659" i="17"/>
  <c r="P659" i="17"/>
  <c r="R659" i="17"/>
  <c r="AY669" i="17"/>
  <c r="S669" i="17"/>
  <c r="AZ669" i="17"/>
  <c r="BL644" i="17"/>
  <c r="Q637" i="17"/>
  <c r="BL621" i="17"/>
  <c r="AY653" i="17"/>
  <c r="S653" i="17"/>
  <c r="AZ653" i="17"/>
  <c r="BA653" i="17"/>
  <c r="Q614" i="17"/>
  <c r="BA608" i="17"/>
  <c r="BB608" i="17"/>
  <c r="BE608" i="17"/>
  <c r="O608" i="17"/>
  <c r="R608" i="17"/>
  <c r="BL595" i="17"/>
  <c r="N579" i="17"/>
  <c r="AU579" i="17"/>
  <c r="BL629" i="17"/>
  <c r="BA604" i="17"/>
  <c r="BB604" i="17"/>
  <c r="BE604" i="17"/>
  <c r="O604" i="17"/>
  <c r="BH604" i="17"/>
  <c r="P604" i="17"/>
  <c r="R604" i="17"/>
  <c r="BA621" i="17"/>
  <c r="BB621" i="17"/>
  <c r="BE621" i="17"/>
  <c r="O621" i="17"/>
  <c r="R621" i="17"/>
  <c r="BA619" i="17"/>
  <c r="BB619" i="17"/>
  <c r="BE619" i="17"/>
  <c r="O619" i="17"/>
  <c r="BH619" i="17"/>
  <c r="P619" i="17"/>
  <c r="R619" i="17"/>
  <c r="Q565" i="17"/>
  <c r="AU524" i="17"/>
  <c r="N524" i="17"/>
  <c r="AY566" i="17"/>
  <c r="S566" i="17"/>
  <c r="AZ566" i="17"/>
  <c r="Q566" i="17"/>
  <c r="AY562" i="17"/>
  <c r="S562" i="17"/>
  <c r="AZ562" i="17"/>
  <c r="Q562" i="17"/>
  <c r="BL527" i="17"/>
  <c r="Q558" i="17"/>
  <c r="BK558" i="17"/>
  <c r="BA527" i="17"/>
  <c r="BB527" i="17"/>
  <c r="BE527" i="17"/>
  <c r="O527" i="17"/>
  <c r="BH527" i="17"/>
  <c r="P527" i="17"/>
  <c r="R527" i="17"/>
  <c r="BA549" i="17"/>
  <c r="BB549" i="17"/>
  <c r="BE549" i="17"/>
  <c r="O549" i="17"/>
  <c r="BH549" i="17"/>
  <c r="P549" i="17"/>
  <c r="R549" i="17"/>
  <c r="Q519" i="17"/>
  <c r="BL814" i="17"/>
  <c r="BM814" i="17"/>
  <c r="Q806" i="17"/>
  <c r="P814" i="17"/>
  <c r="AY806" i="17"/>
  <c r="S806" i="17"/>
  <c r="AZ806" i="17"/>
  <c r="BK804" i="17"/>
  <c r="BM804" i="17"/>
  <c r="BL796" i="17"/>
  <c r="AY803" i="17"/>
  <c r="S803" i="17"/>
  <c r="AZ803" i="17"/>
  <c r="Q803" i="17"/>
  <c r="AZ785" i="17"/>
  <c r="BL793" i="17"/>
  <c r="BA789" i="17"/>
  <c r="BB789" i="17"/>
  <c r="BE789" i="17"/>
  <c r="O789" i="17"/>
  <c r="R789" i="17"/>
  <c r="BL778" i="17"/>
  <c r="BA776" i="17"/>
  <c r="BB776" i="17"/>
  <c r="BE776" i="17"/>
  <c r="O776" i="17"/>
  <c r="BH776" i="17"/>
  <c r="P776" i="17"/>
  <c r="R776" i="17"/>
  <c r="BA786" i="17"/>
  <c r="BB786" i="17"/>
  <c r="BE786" i="17"/>
  <c r="O786" i="17"/>
  <c r="BH786" i="17"/>
  <c r="P786" i="17"/>
  <c r="R786" i="17"/>
  <c r="Q774" i="17"/>
  <c r="BL781" i="17"/>
  <c r="BL766" i="17"/>
  <c r="BA761" i="17"/>
  <c r="BB761" i="17"/>
  <c r="BE761" i="17"/>
  <c r="O761" i="17"/>
  <c r="R761" i="17"/>
  <c r="R758" i="17"/>
  <c r="BA758" i="17"/>
  <c r="BB758" i="17"/>
  <c r="BE758" i="17"/>
  <c r="O758" i="17"/>
  <c r="BH758" i="17"/>
  <c r="P758" i="17"/>
  <c r="Q746" i="17"/>
  <c r="BK746" i="17"/>
  <c r="BM746" i="17"/>
  <c r="BA768" i="17"/>
  <c r="BB768" i="17"/>
  <c r="BE768" i="17"/>
  <c r="O768" i="17"/>
  <c r="R768" i="17"/>
  <c r="BL762" i="17"/>
  <c r="BA750" i="17"/>
  <c r="BB750" i="17"/>
  <c r="BE750" i="17"/>
  <c r="O750" i="17"/>
  <c r="BH750" i="17"/>
  <c r="P750" i="17"/>
  <c r="R750" i="17"/>
  <c r="BL744" i="17"/>
  <c r="N731" i="17"/>
  <c r="AU731" i="17"/>
  <c r="Q736" i="17"/>
  <c r="BA729" i="17"/>
  <c r="BB729" i="17"/>
  <c r="BE729" i="17"/>
  <c r="O729" i="17"/>
  <c r="BH729" i="17"/>
  <c r="P729" i="17"/>
  <c r="BI729" i="17"/>
  <c r="R729" i="17"/>
  <c r="BK748" i="17"/>
  <c r="Q748" i="17"/>
  <c r="Q742" i="17"/>
  <c r="Q734" i="17"/>
  <c r="Q738" i="17"/>
  <c r="AY734" i="17"/>
  <c r="S734" i="17"/>
  <c r="AZ734" i="17"/>
  <c r="Q723" i="17"/>
  <c r="AY720" i="17"/>
  <c r="S720" i="17"/>
  <c r="AZ720" i="17"/>
  <c r="BA720" i="17"/>
  <c r="BA709" i="17"/>
  <c r="BB709" i="17"/>
  <c r="BE709" i="17"/>
  <c r="O709" i="17"/>
  <c r="BH709" i="17"/>
  <c r="P709" i="17"/>
  <c r="R709" i="17"/>
  <c r="BL718" i="17"/>
  <c r="BA717" i="17"/>
  <c r="BB717" i="17"/>
  <c r="BE717" i="17"/>
  <c r="O717" i="17"/>
  <c r="BH717" i="17"/>
  <c r="P717" i="17"/>
  <c r="R717" i="17"/>
  <c r="BL702" i="17"/>
  <c r="BL696" i="17"/>
  <c r="BL690" i="17"/>
  <c r="AY700" i="17"/>
  <c r="S700" i="17"/>
  <c r="AZ700" i="17"/>
  <c r="BA692" i="17"/>
  <c r="BB692" i="17"/>
  <c r="BE692" i="17"/>
  <c r="O692" i="17"/>
  <c r="BH692" i="17"/>
  <c r="P692" i="17"/>
  <c r="R692" i="17"/>
  <c r="BA684" i="17"/>
  <c r="BB684" i="17"/>
  <c r="BE684" i="17"/>
  <c r="O684" i="17"/>
  <c r="BH684" i="17"/>
  <c r="R684" i="17"/>
  <c r="AY693" i="17"/>
  <c r="S693" i="17"/>
  <c r="AZ693" i="17"/>
  <c r="Q693" i="17"/>
  <c r="BL682" i="17"/>
  <c r="N677" i="17"/>
  <c r="AU677" i="17"/>
  <c r="BA676" i="17"/>
  <c r="BB676" i="17"/>
  <c r="BE676" i="17"/>
  <c r="O676" i="17"/>
  <c r="BH676" i="17"/>
  <c r="P676" i="17"/>
  <c r="R676" i="17"/>
  <c r="BL688" i="17"/>
  <c r="BL673" i="17"/>
  <c r="BL667" i="17"/>
  <c r="BL661" i="17"/>
  <c r="BL657" i="17"/>
  <c r="BL651" i="17"/>
  <c r="BL645" i="17"/>
  <c r="BM645" i="17"/>
  <c r="BL641" i="17"/>
  <c r="AY670" i="17"/>
  <c r="S670" i="17"/>
  <c r="AZ670" i="17"/>
  <c r="Q670" i="17"/>
  <c r="AY666" i="17"/>
  <c r="S666" i="17"/>
  <c r="Q666" i="17"/>
  <c r="BA652" i="17"/>
  <c r="BB652" i="17"/>
  <c r="BE652" i="17"/>
  <c r="O652" i="17"/>
  <c r="BH652" i="17"/>
  <c r="P652" i="17"/>
  <c r="R652" i="17"/>
  <c r="AZ665" i="17"/>
  <c r="AY644" i="17"/>
  <c r="S644" i="17"/>
  <c r="AZ644" i="17"/>
  <c r="Q644" i="17"/>
  <c r="BL635" i="17"/>
  <c r="BA668" i="17"/>
  <c r="BB668" i="17"/>
  <c r="BE668" i="17"/>
  <c r="O668" i="17"/>
  <c r="BH668" i="17"/>
  <c r="P668" i="17"/>
  <c r="R668" i="17"/>
  <c r="BA661" i="17"/>
  <c r="BB661" i="17"/>
  <c r="BE661" i="17"/>
  <c r="O661" i="17"/>
  <c r="R661" i="17"/>
  <c r="BL637" i="17"/>
  <c r="BL617" i="17"/>
  <c r="BL585" i="17"/>
  <c r="BL660" i="17"/>
  <c r="AY649" i="17"/>
  <c r="S649" i="17"/>
  <c r="N640" i="17"/>
  <c r="AU640" i="17"/>
  <c r="BL634" i="17"/>
  <c r="Q626" i="17"/>
  <c r="Q598" i="17"/>
  <c r="Q584" i="17"/>
  <c r="BK584" i="17"/>
  <c r="BM584" i="17"/>
  <c r="BK630" i="17"/>
  <c r="BM630" i="17"/>
  <c r="Q618" i="17"/>
  <c r="AY602" i="17"/>
  <c r="S602" i="17"/>
  <c r="AY595" i="17"/>
  <c r="S595" i="17"/>
  <c r="Q595" i="17"/>
  <c r="AY588" i="17"/>
  <c r="S588" i="17"/>
  <c r="AZ588" i="17"/>
  <c r="BA586" i="17"/>
  <c r="BB586" i="17"/>
  <c r="BE586" i="17"/>
  <c r="O586" i="17"/>
  <c r="R586" i="17"/>
  <c r="BL612" i="17"/>
  <c r="BA610" i="17"/>
  <c r="BB610" i="17"/>
  <c r="BE610" i="17"/>
  <c r="O610" i="17"/>
  <c r="BH610" i="17"/>
  <c r="P610" i="17"/>
  <c r="R610" i="17"/>
  <c r="BL606" i="17"/>
  <c r="BA587" i="17"/>
  <c r="BB587" i="17"/>
  <c r="BE587" i="17"/>
  <c r="O587" i="17"/>
  <c r="R587" i="17"/>
  <c r="AY627" i="17"/>
  <c r="S627" i="17"/>
  <c r="AZ627" i="17"/>
  <c r="Q627" i="17"/>
  <c r="BA620" i="17"/>
  <c r="BB620" i="17"/>
  <c r="BE620" i="17"/>
  <c r="O620" i="17"/>
  <c r="BH620" i="17"/>
  <c r="P620" i="17"/>
  <c r="R620" i="17"/>
  <c r="BA606" i="17"/>
  <c r="BB606" i="17"/>
  <c r="BE606" i="17"/>
  <c r="O606" i="17"/>
  <c r="BH606" i="17"/>
  <c r="P606" i="17"/>
  <c r="R606" i="17"/>
  <c r="BL586" i="17"/>
  <c r="Q582" i="17"/>
  <c r="BL578" i="17"/>
  <c r="AY614" i="17"/>
  <c r="S614" i="17"/>
  <c r="AZ614" i="17"/>
  <c r="BL608" i="17"/>
  <c r="AZ601" i="17"/>
  <c r="BL580" i="17"/>
  <c r="BL573" i="17"/>
  <c r="BL569" i="17"/>
  <c r="BL563" i="17"/>
  <c r="BL557" i="17"/>
  <c r="BL551" i="17"/>
  <c r="BL547" i="17"/>
  <c r="N542" i="17"/>
  <c r="AU542" i="17"/>
  <c r="Q537" i="17"/>
  <c r="BK537" i="17"/>
  <c r="BM537" i="17"/>
  <c r="Q531" i="17"/>
  <c r="BL544" i="17"/>
  <c r="AY533" i="17"/>
  <c r="S533" i="17"/>
  <c r="AZ533" i="17"/>
  <c r="S532" i="17"/>
  <c r="AZ526" i="17"/>
  <c r="BL523" i="17"/>
  <c r="BA573" i="17"/>
  <c r="BB573" i="17"/>
  <c r="BE573" i="17"/>
  <c r="O573" i="17"/>
  <c r="BH573" i="17"/>
  <c r="P573" i="17"/>
  <c r="R573" i="17"/>
  <c r="AY565" i="17"/>
  <c r="S565" i="17"/>
  <c r="AZ565" i="17"/>
  <c r="BL558" i="17"/>
  <c r="Q554" i="17"/>
  <c r="AY543" i="17"/>
  <c r="S543" i="17"/>
  <c r="AZ543" i="17"/>
  <c r="BA543" i="17"/>
  <c r="BB543" i="17"/>
  <c r="BA523" i="17"/>
  <c r="BB523" i="17"/>
  <c r="BE523" i="17"/>
  <c r="O523" i="17"/>
  <c r="R523" i="17"/>
  <c r="AY571" i="17"/>
  <c r="S571" i="17"/>
  <c r="AZ571" i="17"/>
  <c r="BL550" i="17"/>
  <c r="BL528" i="17"/>
  <c r="AU522" i="17"/>
  <c r="N522" i="17"/>
  <c r="BA563" i="17"/>
  <c r="BB563" i="17"/>
  <c r="BE563" i="17"/>
  <c r="O563" i="17"/>
  <c r="R563" i="17"/>
  <c r="AY556" i="17"/>
  <c r="S556" i="17"/>
  <c r="AZ556" i="17"/>
  <c r="Q556" i="17"/>
  <c r="BA545" i="17"/>
  <c r="BB545" i="17"/>
  <c r="BE545" i="17"/>
  <c r="O545" i="17"/>
  <c r="R545" i="17"/>
  <c r="Q502" i="17"/>
  <c r="Q476" i="17"/>
  <c r="BL456" i="17"/>
  <c r="BL515" i="17"/>
  <c r="BA513" i="17"/>
  <c r="BB513" i="17"/>
  <c r="BE513" i="17"/>
  <c r="O513" i="17"/>
  <c r="R513" i="17"/>
  <c r="Q501" i="17"/>
  <c r="BK501" i="17"/>
  <c r="BM501" i="17"/>
  <c r="Q472" i="17"/>
  <c r="AY467" i="17"/>
  <c r="S467" i="17"/>
  <c r="Q467" i="17"/>
  <c r="BL460" i="17"/>
  <c r="Q512" i="17"/>
  <c r="AZ506" i="17"/>
  <c r="BL488" i="17"/>
  <c r="BL483" i="17"/>
  <c r="AY480" i="17"/>
  <c r="S480" i="17"/>
  <c r="AZ480" i="17"/>
  <c r="AY477" i="17"/>
  <c r="S477" i="17"/>
  <c r="AZ477" i="17"/>
  <c r="Q477" i="17"/>
  <c r="AY470" i="17"/>
  <c r="S470" i="17"/>
  <c r="AZ470" i="17"/>
  <c r="N461" i="17"/>
  <c r="AU461" i="17"/>
  <c r="BL503" i="17"/>
  <c r="BL500" i="17"/>
  <c r="Q494" i="17"/>
  <c r="BA482" i="17"/>
  <c r="BB482" i="17"/>
  <c r="BE482" i="17"/>
  <c r="O482" i="17"/>
  <c r="BH482" i="17"/>
  <c r="P482" i="17"/>
  <c r="R482" i="17"/>
  <c r="AY472" i="17"/>
  <c r="S472" i="17"/>
  <c r="AZ472" i="17"/>
  <c r="BA468" i="17"/>
  <c r="BB468" i="17"/>
  <c r="BE468" i="17"/>
  <c r="O468" i="17"/>
  <c r="BH468" i="17"/>
  <c r="P468" i="17"/>
  <c r="R468" i="17"/>
  <c r="BL445" i="17"/>
  <c r="Q407" i="17"/>
  <c r="BK407" i="17"/>
  <c r="BM407" i="17"/>
  <c r="BA510" i="17"/>
  <c r="BB510" i="17"/>
  <c r="BE510" i="17"/>
  <c r="O510" i="17"/>
  <c r="R510" i="17"/>
  <c r="AY509" i="17"/>
  <c r="S509" i="17"/>
  <c r="Q509" i="17"/>
  <c r="Q506" i="17"/>
  <c r="AY498" i="17"/>
  <c r="S498" i="17"/>
  <c r="BA488" i="17"/>
  <c r="BB488" i="17"/>
  <c r="BE488" i="17"/>
  <c r="O488" i="17"/>
  <c r="BH488" i="17"/>
  <c r="P488" i="17"/>
  <c r="R488" i="17"/>
  <c r="BA484" i="17"/>
  <c r="BB484" i="17"/>
  <c r="BE484" i="17"/>
  <c r="O484" i="17"/>
  <c r="BH484" i="17"/>
  <c r="P484" i="17"/>
  <c r="R484" i="17"/>
  <c r="AY478" i="17"/>
  <c r="S478" i="17"/>
  <c r="AZ478" i="17"/>
  <c r="Q436" i="17"/>
  <c r="AY436" i="17"/>
  <c r="S436" i="17"/>
  <c r="AZ436" i="17"/>
  <c r="BA436" i="17"/>
  <c r="BB436" i="17"/>
  <c r="Q431" i="17"/>
  <c r="BJ426" i="17"/>
  <c r="BI426" i="17"/>
  <c r="BL419" i="17"/>
  <c r="Q414" i="17"/>
  <c r="AY414" i="17"/>
  <c r="S414" i="17"/>
  <c r="BK409" i="17"/>
  <c r="BM409" i="17"/>
  <c r="Q409" i="17"/>
  <c r="BL387" i="17"/>
  <c r="Q384" i="17"/>
  <c r="BA380" i="17"/>
  <c r="BB380" i="17"/>
  <c r="BE380" i="17"/>
  <c r="O380" i="17"/>
  <c r="BH380" i="17"/>
  <c r="P380" i="17"/>
  <c r="BJ380" i="17"/>
  <c r="R380" i="17"/>
  <c r="Q376" i="17"/>
  <c r="BA441" i="17"/>
  <c r="BB441" i="17"/>
  <c r="BE441" i="17"/>
  <c r="O441" i="17"/>
  <c r="BH441" i="17"/>
  <c r="P441" i="17"/>
  <c r="R441" i="17"/>
  <c r="Q424" i="17"/>
  <c r="AY424" i="17"/>
  <c r="S424" i="17"/>
  <c r="AZ424" i="17"/>
  <c r="BA422" i="17"/>
  <c r="BB422" i="17"/>
  <c r="BE422" i="17"/>
  <c r="O422" i="17"/>
  <c r="R422" i="17"/>
  <c r="BK403" i="17"/>
  <c r="Q403" i="17"/>
  <c r="BA397" i="17"/>
  <c r="BB397" i="17"/>
  <c r="BE397" i="17"/>
  <c r="O397" i="17"/>
  <c r="R397" i="17"/>
  <c r="AY384" i="17"/>
  <c r="S384" i="17"/>
  <c r="AZ384" i="17"/>
  <c r="R384" i="17"/>
  <c r="BA368" i="17"/>
  <c r="BB368" i="17"/>
  <c r="BE368" i="17"/>
  <c r="O368" i="17"/>
  <c r="BH368" i="17"/>
  <c r="P368" i="17"/>
  <c r="R368" i="17"/>
  <c r="AY431" i="17"/>
  <c r="S431" i="17"/>
  <c r="AZ431" i="17"/>
  <c r="BA419" i="17"/>
  <c r="BB419" i="17"/>
  <c r="BE419" i="17"/>
  <c r="O419" i="17"/>
  <c r="R419" i="17"/>
  <c r="BA415" i="17"/>
  <c r="BB415" i="17"/>
  <c r="BE415" i="17"/>
  <c r="O415" i="17"/>
  <c r="BH415" i="17"/>
  <c r="P415" i="17"/>
  <c r="R415" i="17"/>
  <c r="AZ387" i="17"/>
  <c r="BA272" i="17"/>
  <c r="BB272" i="17"/>
  <c r="BE272" i="17"/>
  <c r="O272" i="17"/>
  <c r="R272" i="17"/>
  <c r="AZ268" i="17"/>
  <c r="S274" i="17"/>
  <c r="BL440" i="17"/>
  <c r="Q434" i="17"/>
  <c r="AY434" i="17"/>
  <c r="S434" i="17"/>
  <c r="AZ434" i="17"/>
  <c r="BA432" i="17"/>
  <c r="BB432" i="17"/>
  <c r="BE432" i="17"/>
  <c r="O432" i="17"/>
  <c r="R432" i="17"/>
  <c r="Q397" i="17"/>
  <c r="BK391" i="17"/>
  <c r="Q391" i="17"/>
  <c r="BK382" i="17"/>
  <c r="Q382" i="17"/>
  <c r="BL374" i="17"/>
  <c r="N364" i="17"/>
  <c r="AU364" i="17"/>
  <c r="N358" i="17"/>
  <c r="AU358" i="17"/>
  <c r="N352" i="17"/>
  <c r="AU352" i="17"/>
  <c r="N348" i="17"/>
  <c r="AU348" i="17"/>
  <c r="N342" i="17"/>
  <c r="AU342" i="17"/>
  <c r="N336" i="17"/>
  <c r="AU336" i="17"/>
  <c r="N332" i="17"/>
  <c r="AU332" i="17"/>
  <c r="N319" i="17"/>
  <c r="AU319" i="17"/>
  <c r="N315" i="17"/>
  <c r="AU315" i="17"/>
  <c r="Q310" i="17"/>
  <c r="BL296" i="17"/>
  <c r="BM296" i="17"/>
  <c r="BL292" i="17"/>
  <c r="N287" i="17"/>
  <c r="AU287" i="17"/>
  <c r="N283" i="17"/>
  <c r="AU283" i="17"/>
  <c r="Q278" i="17"/>
  <c r="Q265" i="17"/>
  <c r="BK265" i="17"/>
  <c r="BM265" i="17"/>
  <c r="Q261" i="17"/>
  <c r="BK261" i="17"/>
  <c r="BM261" i="17"/>
  <c r="BJ360" i="17"/>
  <c r="BI360" i="17"/>
  <c r="BJ351" i="17"/>
  <c r="BI351" i="17"/>
  <c r="BJ328" i="17"/>
  <c r="BI328" i="17"/>
  <c r="S330" i="17"/>
  <c r="BA308" i="17"/>
  <c r="BB308" i="17"/>
  <c r="BE308" i="17"/>
  <c r="O308" i="17"/>
  <c r="BH308" i="17"/>
  <c r="P308" i="17"/>
  <c r="R308" i="17"/>
  <c r="AY337" i="17"/>
  <c r="S337" i="17"/>
  <c r="AZ337" i="17"/>
  <c r="BA318" i="17"/>
  <c r="BB318" i="17"/>
  <c r="BE318" i="17"/>
  <c r="O318" i="17"/>
  <c r="BH318" i="17"/>
  <c r="P318" i="17"/>
  <c r="R318" i="17"/>
  <c r="AZ300" i="17"/>
  <c r="BL279" i="17"/>
  <c r="BL275" i="17"/>
  <c r="Q245" i="17"/>
  <c r="AY375" i="17"/>
  <c r="S375" i="17"/>
  <c r="AZ375" i="17"/>
  <c r="AY353" i="17"/>
  <c r="S353" i="17"/>
  <c r="AZ353" i="17"/>
  <c r="BA340" i="17"/>
  <c r="BB340" i="17"/>
  <c r="BE340" i="17"/>
  <c r="O340" i="17"/>
  <c r="R340" i="17"/>
  <c r="AY333" i="17"/>
  <c r="S333" i="17"/>
  <c r="AZ333" i="17"/>
  <c r="Q321" i="17"/>
  <c r="Q317" i="17"/>
  <c r="AY305" i="17"/>
  <c r="S305" i="17"/>
  <c r="AZ305" i="17"/>
  <c r="BL289" i="17"/>
  <c r="BL285" i="17"/>
  <c r="AY278" i="17"/>
  <c r="S278" i="17"/>
  <c r="AZ278" i="17"/>
  <c r="BA257" i="17"/>
  <c r="BB257" i="17"/>
  <c r="BE257" i="17"/>
  <c r="O257" i="17"/>
  <c r="R257" i="17"/>
  <c r="BA252" i="17"/>
  <c r="BB252" i="17"/>
  <c r="BE252" i="17"/>
  <c r="O252" i="17"/>
  <c r="BH252" i="17"/>
  <c r="P252" i="17"/>
  <c r="R252" i="17"/>
  <c r="Q247" i="17"/>
  <c r="BK247" i="17"/>
  <c r="BA361" i="17"/>
  <c r="BB361" i="17"/>
  <c r="BE361" i="17"/>
  <c r="O361" i="17"/>
  <c r="BH361" i="17"/>
  <c r="P361" i="17"/>
  <c r="R361" i="17"/>
  <c r="BK359" i="17"/>
  <c r="BM359" i="17"/>
  <c r="BK351" i="17"/>
  <c r="BM351" i="17"/>
  <c r="BA344" i="17"/>
  <c r="BB344" i="17"/>
  <c r="BE344" i="17"/>
  <c r="O344" i="17"/>
  <c r="R344" i="17"/>
  <c r="BK326" i="17"/>
  <c r="BM326" i="17"/>
  <c r="Q295" i="17"/>
  <c r="Q291" i="17"/>
  <c r="AY275" i="17"/>
  <c r="S275" i="17"/>
  <c r="AZ275" i="17"/>
  <c r="BK263" i="17"/>
  <c r="BA256" i="17"/>
  <c r="BB256" i="17"/>
  <c r="BE256" i="17"/>
  <c r="O256" i="17"/>
  <c r="R256" i="17"/>
  <c r="N248" i="17"/>
  <c r="AU248" i="17"/>
  <c r="BL239" i="17"/>
  <c r="BL235" i="17"/>
  <c r="Q225" i="17"/>
  <c r="BK225" i="17"/>
  <c r="BM225" i="17"/>
  <c r="Q221" i="17"/>
  <c r="N216" i="17"/>
  <c r="AU216" i="17"/>
  <c r="N212" i="17"/>
  <c r="AU212" i="17"/>
  <c r="BL207" i="17"/>
  <c r="BL203" i="17"/>
  <c r="Q193" i="17"/>
  <c r="Q189" i="17"/>
  <c r="N184" i="17"/>
  <c r="AU184" i="17"/>
  <c r="N180" i="17"/>
  <c r="AU180" i="17"/>
  <c r="BL175" i="17"/>
  <c r="BL171" i="17"/>
  <c r="N166" i="17"/>
  <c r="AU166" i="17"/>
  <c r="Q161" i="17"/>
  <c r="Q157" i="17"/>
  <c r="BL143" i="17"/>
  <c r="BL139" i="17"/>
  <c r="N134" i="17"/>
  <c r="AU134" i="17"/>
  <c r="AU128" i="17"/>
  <c r="N128" i="17"/>
  <c r="BJ231" i="17"/>
  <c r="BI231" i="17"/>
  <c r="AY221" i="17"/>
  <c r="S221" i="17"/>
  <c r="AZ221" i="17"/>
  <c r="BJ199" i="17"/>
  <c r="BI199" i="17"/>
  <c r="AY189" i="17"/>
  <c r="S189" i="17"/>
  <c r="AZ189" i="17"/>
  <c r="BJ179" i="17"/>
  <c r="BI179" i="17"/>
  <c r="BJ169" i="17"/>
  <c r="BI169" i="17"/>
  <c r="AY148" i="17"/>
  <c r="S148" i="17"/>
  <c r="AZ148" i="17"/>
  <c r="BL142" i="17"/>
  <c r="R62" i="17"/>
  <c r="BA62" i="17"/>
  <c r="BB62" i="17"/>
  <c r="BE62" i="17"/>
  <c r="O62" i="17"/>
  <c r="BA238" i="17"/>
  <c r="BB238" i="17"/>
  <c r="BE238" i="17"/>
  <c r="O238" i="17"/>
  <c r="R238" i="17"/>
  <c r="Q214" i="17"/>
  <c r="BL198" i="17"/>
  <c r="BA174" i="17"/>
  <c r="BB174" i="17"/>
  <c r="BE174" i="17"/>
  <c r="O174" i="17"/>
  <c r="BH174" i="17"/>
  <c r="P174" i="17"/>
  <c r="R174" i="17"/>
  <c r="BK168" i="17"/>
  <c r="BM168" i="17"/>
  <c r="Q168" i="17"/>
  <c r="Q164" i="17"/>
  <c r="AY157" i="17"/>
  <c r="S157" i="17"/>
  <c r="AZ157" i="17"/>
  <c r="AY141" i="17"/>
  <c r="S141" i="17"/>
  <c r="AZ141" i="17"/>
  <c r="AY125" i="17"/>
  <c r="S125" i="17"/>
  <c r="AZ125" i="17"/>
  <c r="R57" i="17"/>
  <c r="BA57" i="17"/>
  <c r="BB57" i="17"/>
  <c r="BE57" i="17"/>
  <c r="O57" i="17"/>
  <c r="BH57" i="17"/>
  <c r="P57" i="17"/>
  <c r="AY229" i="17"/>
  <c r="S229" i="17"/>
  <c r="AZ229" i="17"/>
  <c r="AY213" i="17"/>
  <c r="S213" i="17"/>
  <c r="AZ213" i="17"/>
  <c r="AY197" i="17"/>
  <c r="S197" i="17"/>
  <c r="AZ197" i="17"/>
  <c r="AY181" i="17"/>
  <c r="S181" i="17"/>
  <c r="AZ181" i="17"/>
  <c r="AY163" i="17"/>
  <c r="S163" i="17"/>
  <c r="AZ163" i="17"/>
  <c r="AY142" i="17"/>
  <c r="S142" i="17"/>
  <c r="AZ142" i="17"/>
  <c r="Q136" i="17"/>
  <c r="Q132" i="17"/>
  <c r="BL129" i="17"/>
  <c r="BL238" i="17"/>
  <c r="AY214" i="17"/>
  <c r="S214" i="17"/>
  <c r="AZ214" i="17"/>
  <c r="Q190" i="17"/>
  <c r="BK183" i="17"/>
  <c r="BM183" i="17"/>
  <c r="BL174" i="17"/>
  <c r="BA155" i="17"/>
  <c r="BB155" i="17"/>
  <c r="BE155" i="17"/>
  <c r="O155" i="17"/>
  <c r="R155" i="17"/>
  <c r="BA139" i="17"/>
  <c r="BB139" i="17"/>
  <c r="BE139" i="17"/>
  <c r="O139" i="17"/>
  <c r="BH139" i="17"/>
  <c r="P139" i="17"/>
  <c r="R139" i="17"/>
  <c r="Q118" i="17"/>
  <c r="BK118" i="17"/>
  <c r="BM118" i="17"/>
  <c r="Q112" i="17"/>
  <c r="BK112" i="17"/>
  <c r="BM112" i="17"/>
  <c r="BL88" i="17"/>
  <c r="Q48" i="17"/>
  <c r="BK48" i="17"/>
  <c r="BM48" i="17"/>
  <c r="BL32" i="17"/>
  <c r="BL20" i="17"/>
  <c r="Q14" i="17"/>
  <c r="P120" i="17"/>
  <c r="AY113" i="17"/>
  <c r="S113" i="17"/>
  <c r="AZ113" i="17"/>
  <c r="Q113" i="17"/>
  <c r="BI111" i="17"/>
  <c r="BJ111" i="17"/>
  <c r="AY119" i="17"/>
  <c r="S119" i="17"/>
  <c r="AZ119" i="17"/>
  <c r="Q119" i="17"/>
  <c r="AY115" i="17"/>
  <c r="S115" i="17"/>
  <c r="AZ115" i="17"/>
  <c r="Q115" i="17"/>
  <c r="BL109" i="17"/>
  <c r="BA107" i="17"/>
  <c r="BB107" i="17"/>
  <c r="BE107" i="17"/>
  <c r="O107" i="17"/>
  <c r="BH107" i="17"/>
  <c r="P107" i="17"/>
  <c r="R107" i="17"/>
  <c r="AY86" i="17"/>
  <c r="S86" i="17"/>
  <c r="R77" i="17"/>
  <c r="BA77" i="17"/>
  <c r="BB77" i="17"/>
  <c r="BE77" i="17"/>
  <c r="O77" i="17"/>
  <c r="S74" i="17"/>
  <c r="Q46" i="17"/>
  <c r="BA25" i="17"/>
  <c r="BB25" i="17"/>
  <c r="BE25" i="17"/>
  <c r="O25" i="17"/>
  <c r="R25" i="17"/>
  <c r="BA16" i="17"/>
  <c r="BB16" i="17"/>
  <c r="BE16" i="17"/>
  <c r="O16" i="17"/>
  <c r="R16" i="17"/>
  <c r="BL7" i="17"/>
  <c r="AY108" i="17"/>
  <c r="S108" i="17"/>
  <c r="AY97" i="17"/>
  <c r="S97" i="17"/>
  <c r="AZ97" i="17"/>
  <c r="Q97" i="17"/>
  <c r="BL39" i="17"/>
  <c r="BL31" i="17"/>
  <c r="BL23" i="17"/>
  <c r="BL15" i="17"/>
  <c r="BK121" i="17"/>
  <c r="BM121" i="17"/>
  <c r="BK116" i="17"/>
  <c r="BM116" i="17"/>
  <c r="AY99" i="17"/>
  <c r="S99" i="17"/>
  <c r="AZ99" i="17"/>
  <c r="Q99" i="17"/>
  <c r="BL93" i="17"/>
  <c r="BA91" i="17"/>
  <c r="BB91" i="17"/>
  <c r="BE91" i="17"/>
  <c r="O91" i="17"/>
  <c r="R91" i="17"/>
  <c r="BK79" i="17"/>
  <c r="BM79" i="17"/>
  <c r="BJ70" i="17"/>
  <c r="BI70" i="17"/>
  <c r="AY35" i="17"/>
  <c r="S35" i="17"/>
  <c r="AZ35" i="17"/>
  <c r="Q35" i="17"/>
  <c r="AY22" i="17"/>
  <c r="S22" i="17"/>
  <c r="BL11" i="17"/>
  <c r="AY3" i="17"/>
  <c r="S3" i="17"/>
  <c r="AZ3" i="17"/>
  <c r="Q3" i="17"/>
  <c r="BK53" i="17"/>
  <c r="BM53" i="17"/>
  <c r="BI47" i="17"/>
  <c r="BJ47" i="17"/>
  <c r="BA20" i="17"/>
  <c r="BB20" i="17"/>
  <c r="BE20" i="17"/>
  <c r="O20" i="17"/>
  <c r="R20" i="17"/>
  <c r="BM263" i="17"/>
  <c r="BM382" i="17"/>
  <c r="BM416" i="17"/>
  <c r="BA269" i="17"/>
  <c r="BB269" i="17"/>
  <c r="BE269" i="17"/>
  <c r="O269" i="17"/>
  <c r="BK517" i="17"/>
  <c r="BM517" i="17"/>
  <c r="BJ517" i="17"/>
  <c r="BI517" i="17"/>
  <c r="BM215" i="17"/>
  <c r="BM403" i="17"/>
  <c r="S512" i="17"/>
  <c r="BK131" i="17"/>
  <c r="BM131" i="17"/>
  <c r="R724" i="17"/>
  <c r="S783" i="17"/>
  <c r="BK589" i="17"/>
  <c r="BM589" i="17"/>
  <c r="BI323" i="17"/>
  <c r="BM748" i="17"/>
  <c r="BJ215" i="17"/>
  <c r="BH724" i="17"/>
  <c r="P724" i="17"/>
  <c r="BK724" i="17"/>
  <c r="BM724" i="17"/>
  <c r="BM425" i="17"/>
  <c r="BK474" i="17"/>
  <c r="BM474" i="17"/>
  <c r="BK329" i="17"/>
  <c r="BM329" i="17"/>
  <c r="BM469" i="17"/>
  <c r="BM507" i="17"/>
  <c r="BM169" i="17"/>
  <c r="BK813" i="17"/>
  <c r="BM813" i="17"/>
  <c r="BK555" i="17"/>
  <c r="BM555" i="17"/>
  <c r="BI211" i="17"/>
  <c r="BJ211" i="17"/>
  <c r="BM629" i="17"/>
  <c r="BM516" i="17"/>
  <c r="BK530" i="17"/>
  <c r="BM530" i="17"/>
  <c r="BK211" i="17"/>
  <c r="BM211" i="17"/>
  <c r="BM120" i="17"/>
  <c r="BK341" i="17"/>
  <c r="BM341" i="17"/>
  <c r="BK792" i="17"/>
  <c r="BM792" i="17"/>
  <c r="BM247" i="17"/>
  <c r="BM391" i="17"/>
  <c r="BK9" i="17"/>
  <c r="BK206" i="17"/>
  <c r="BM206" i="17"/>
  <c r="BK253" i="17"/>
  <c r="BM253" i="17"/>
  <c r="BK365" i="17"/>
  <c r="BM365" i="17"/>
  <c r="BM195" i="17"/>
  <c r="BM450" i="17"/>
  <c r="BK520" i="17"/>
  <c r="BM520" i="17"/>
  <c r="BK590" i="17"/>
  <c r="BM590" i="17"/>
  <c r="R317" i="17"/>
  <c r="BH317" i="17"/>
  <c r="P317" i="17"/>
  <c r="BK317" i="17"/>
  <c r="BM317" i="17"/>
  <c r="BM558" i="17"/>
  <c r="BM199" i="17"/>
  <c r="S751" i="17"/>
  <c r="BK688" i="17"/>
  <c r="BM688" i="17"/>
  <c r="BK68" i="17"/>
  <c r="BM68" i="17"/>
  <c r="BK752" i="17"/>
  <c r="BM752" i="17"/>
  <c r="BL134" i="17"/>
  <c r="BL180" i="17"/>
  <c r="BL212" i="17"/>
  <c r="BL248" i="17"/>
  <c r="BA300" i="17"/>
  <c r="BB300" i="17"/>
  <c r="BE300" i="17"/>
  <c r="O300" i="17"/>
  <c r="BH300" i="17"/>
  <c r="P300" i="17"/>
  <c r="R300" i="17"/>
  <c r="BL283" i="17"/>
  <c r="BL319" i="17"/>
  <c r="BL336" i="17"/>
  <c r="BL348" i="17"/>
  <c r="BL358" i="17"/>
  <c r="BA387" i="17"/>
  <c r="BB387" i="17"/>
  <c r="BE387" i="17"/>
  <c r="O387" i="17"/>
  <c r="BH387" i="17"/>
  <c r="P387" i="17"/>
  <c r="R387" i="17"/>
  <c r="BL522" i="17"/>
  <c r="BJ814" i="17"/>
  <c r="BI814" i="17"/>
  <c r="BL662" i="17"/>
  <c r="Q681" i="17"/>
  <c r="AY681" i="17"/>
  <c r="S681" i="17"/>
  <c r="BL697" i="17"/>
  <c r="BL124" i="17"/>
  <c r="BA158" i="17"/>
  <c r="BB158" i="17"/>
  <c r="BE158" i="17"/>
  <c r="O158" i="17"/>
  <c r="BH158" i="17"/>
  <c r="P158" i="17"/>
  <c r="R158" i="17"/>
  <c r="BL144" i="17"/>
  <c r="BL176" i="17"/>
  <c r="BL208" i="17"/>
  <c r="BL240" i="17"/>
  <c r="BJ263" i="17"/>
  <c r="BI263" i="17"/>
  <c r="BL293" i="17"/>
  <c r="BL381" i="17"/>
  <c r="S106" i="17"/>
  <c r="BH104" i="17"/>
  <c r="P104" i="17"/>
  <c r="BK104" i="17"/>
  <c r="BM104" i="17"/>
  <c r="BA182" i="17"/>
  <c r="BB182" i="17"/>
  <c r="BE182" i="17"/>
  <c r="O182" i="17"/>
  <c r="R182" i="17"/>
  <c r="BH187" i="17"/>
  <c r="P187" i="17"/>
  <c r="BK187" i="17"/>
  <c r="BM187" i="17"/>
  <c r="BH133" i="17"/>
  <c r="P133" i="17"/>
  <c r="BK133" i="17"/>
  <c r="BM133" i="17"/>
  <c r="BA237" i="17"/>
  <c r="BB237" i="17"/>
  <c r="BE237" i="17"/>
  <c r="O237" i="17"/>
  <c r="BH237" i="17"/>
  <c r="P237" i="17"/>
  <c r="R237" i="17"/>
  <c r="BL196" i="17"/>
  <c r="BL228" i="17"/>
  <c r="Q303" i="17"/>
  <c r="AY303" i="17"/>
  <c r="S303" i="17"/>
  <c r="BA393" i="17"/>
  <c r="BB393" i="17"/>
  <c r="BE393" i="17"/>
  <c r="O393" i="17"/>
  <c r="R393" i="17"/>
  <c r="BJ410" i="17"/>
  <c r="BI410" i="17"/>
  <c r="BA418" i="17"/>
  <c r="BB418" i="17"/>
  <c r="BE418" i="17"/>
  <c r="O418" i="17"/>
  <c r="R418" i="17"/>
  <c r="BI433" i="17"/>
  <c r="BJ433" i="17"/>
  <c r="BA453" i="17"/>
  <c r="BB453" i="17"/>
  <c r="BE453" i="17"/>
  <c r="O453" i="17"/>
  <c r="BH453" i="17"/>
  <c r="P453" i="17"/>
  <c r="R453" i="17"/>
  <c r="AZ514" i="17"/>
  <c r="BA540" i="17"/>
  <c r="BB540" i="17"/>
  <c r="BE540" i="17"/>
  <c r="O540" i="17"/>
  <c r="R540" i="17"/>
  <c r="BH581" i="17"/>
  <c r="P581" i="17"/>
  <c r="BK581" i="17"/>
  <c r="BM581" i="17"/>
  <c r="BL638" i="17"/>
  <c r="BH636" i="17"/>
  <c r="P636" i="17"/>
  <c r="BK636" i="17"/>
  <c r="BM636" i="17"/>
  <c r="Q689" i="17"/>
  <c r="AY689" i="17"/>
  <c r="S689" i="17"/>
  <c r="BA732" i="17"/>
  <c r="BB732" i="17"/>
  <c r="BE732" i="17"/>
  <c r="O732" i="17"/>
  <c r="BH732" i="17"/>
  <c r="P732" i="17"/>
  <c r="R732" i="17"/>
  <c r="BJ765" i="17"/>
  <c r="BI765" i="17"/>
  <c r="BL763" i="17"/>
  <c r="BA781" i="17"/>
  <c r="BB781" i="17"/>
  <c r="BE781" i="17"/>
  <c r="O781" i="17"/>
  <c r="BH781" i="17"/>
  <c r="P781" i="17"/>
  <c r="R781" i="17"/>
  <c r="BI792" i="17"/>
  <c r="BJ792" i="17"/>
  <c r="BA809" i="17"/>
  <c r="BB809" i="17"/>
  <c r="BE809" i="17"/>
  <c r="O809" i="17"/>
  <c r="BH809" i="17"/>
  <c r="P809" i="17"/>
  <c r="R809" i="17"/>
  <c r="BA538" i="17"/>
  <c r="BB538" i="17"/>
  <c r="BE538" i="17"/>
  <c r="O538" i="17"/>
  <c r="R538" i="17"/>
  <c r="BL570" i="17"/>
  <c r="Q642" i="17"/>
  <c r="AY642" i="17"/>
  <c r="S642" i="17"/>
  <c r="Q790" i="17"/>
  <c r="AY790" i="17"/>
  <c r="S790" i="17"/>
  <c r="R52" i="17"/>
  <c r="BA52" i="17"/>
  <c r="BB52" i="17"/>
  <c r="BE52" i="17"/>
  <c r="O52" i="17"/>
  <c r="BH52" i="17"/>
  <c r="P52" i="17"/>
  <c r="BA39" i="17"/>
  <c r="BB39" i="17"/>
  <c r="BE39" i="17"/>
  <c r="O39" i="17"/>
  <c r="BH39" i="17"/>
  <c r="P39" i="17"/>
  <c r="R39" i="17"/>
  <c r="BH175" i="17"/>
  <c r="P175" i="17"/>
  <c r="BK175" i="17"/>
  <c r="BM175" i="17"/>
  <c r="BH207" i="17"/>
  <c r="P207" i="17"/>
  <c r="BK207" i="17"/>
  <c r="BM207" i="17"/>
  <c r="BH239" i="17"/>
  <c r="P239" i="17"/>
  <c r="BK239" i="17"/>
  <c r="BM239" i="17"/>
  <c r="BH153" i="17"/>
  <c r="P153" i="17"/>
  <c r="BK153" i="17"/>
  <c r="BM153" i="17"/>
  <c r="BL126" i="17"/>
  <c r="BA152" i="17"/>
  <c r="BB152" i="17"/>
  <c r="BE152" i="17"/>
  <c r="O152" i="17"/>
  <c r="R152" i="17"/>
  <c r="BL160" i="17"/>
  <c r="BL192" i="17"/>
  <c r="BL224" i="17"/>
  <c r="BH343" i="17"/>
  <c r="P343" i="17"/>
  <c r="BK343" i="17"/>
  <c r="BM343" i="17"/>
  <c r="BJ296" i="17"/>
  <c r="BI296" i="17"/>
  <c r="BL260" i="17"/>
  <c r="BL277" i="17"/>
  <c r="BL313" i="17"/>
  <c r="BH449" i="17"/>
  <c r="P449" i="17"/>
  <c r="BK449" i="17"/>
  <c r="BM449" i="17"/>
  <c r="BL455" i="17"/>
  <c r="BK454" i="17"/>
  <c r="BM454" i="17"/>
  <c r="BH456" i="17"/>
  <c r="P456" i="17"/>
  <c r="BK456" i="17"/>
  <c r="BM456" i="17"/>
  <c r="BH521" i="17"/>
  <c r="P521" i="17"/>
  <c r="BK521" i="17"/>
  <c r="BM521" i="17"/>
  <c r="BH569" i="17"/>
  <c r="P569" i="17"/>
  <c r="BK569" i="17"/>
  <c r="BM569" i="17"/>
  <c r="BA625" i="17"/>
  <c r="BB625" i="17"/>
  <c r="BE625" i="17"/>
  <c r="O625" i="17"/>
  <c r="BH625" i="17"/>
  <c r="P625" i="17"/>
  <c r="R625" i="17"/>
  <c r="BK612" i="17"/>
  <c r="BM612" i="17"/>
  <c r="BK635" i="17"/>
  <c r="BM635" i="17"/>
  <c r="BL712" i="17"/>
  <c r="Q722" i="17"/>
  <c r="AY722" i="17"/>
  <c r="S722" i="17"/>
  <c r="BH728" i="17"/>
  <c r="P728" i="17"/>
  <c r="BK728" i="17"/>
  <c r="BM728" i="17"/>
  <c r="BK744" i="17"/>
  <c r="BM744" i="17"/>
  <c r="BH796" i="17"/>
  <c r="P796" i="17"/>
  <c r="BK796" i="17"/>
  <c r="BM796" i="17"/>
  <c r="BJ537" i="17"/>
  <c r="BI537" i="17"/>
  <c r="BL548" i="17"/>
  <c r="BA611" i="17"/>
  <c r="BB611" i="17"/>
  <c r="BE611" i="17"/>
  <c r="O611" i="17"/>
  <c r="R611" i="17"/>
  <c r="BH674" i="17"/>
  <c r="P674" i="17"/>
  <c r="BK674" i="17"/>
  <c r="BM674" i="17"/>
  <c r="BL658" i="17"/>
  <c r="BI688" i="17"/>
  <c r="BJ688" i="17"/>
  <c r="Q706" i="17"/>
  <c r="AY706" i="17"/>
  <c r="S706" i="17"/>
  <c r="AZ706" i="17"/>
  <c r="BK765" i="17"/>
  <c r="BM765" i="17"/>
  <c r="BJ261" i="17"/>
  <c r="BI261" i="17"/>
  <c r="BK805" i="17"/>
  <c r="BM805" i="17"/>
  <c r="BJ110" i="17"/>
  <c r="BI110" i="17"/>
  <c r="BJ48" i="17"/>
  <c r="BI48" i="17"/>
  <c r="BJ118" i="17"/>
  <c r="BI118" i="17"/>
  <c r="BI247" i="17"/>
  <c r="BJ247" i="17"/>
  <c r="BJ288" i="17"/>
  <c r="BI288" i="17"/>
  <c r="BJ416" i="17"/>
  <c r="BI416" i="17"/>
  <c r="BA561" i="17"/>
  <c r="BB561" i="17"/>
  <c r="BE561" i="17"/>
  <c r="O561" i="17"/>
  <c r="R561" i="17"/>
  <c r="BA92" i="17"/>
  <c r="BB92" i="17"/>
  <c r="BE92" i="17"/>
  <c r="O92" i="17"/>
  <c r="R92" i="17"/>
  <c r="BI407" i="17"/>
  <c r="BJ407" i="17"/>
  <c r="BL128" i="17"/>
  <c r="Q166" i="17"/>
  <c r="AY166" i="17"/>
  <c r="S166" i="17"/>
  <c r="Q184" i="17"/>
  <c r="AY184" i="17"/>
  <c r="S184" i="17"/>
  <c r="AZ184" i="17"/>
  <c r="Q216" i="17"/>
  <c r="AY216" i="17"/>
  <c r="S216" i="17"/>
  <c r="AZ216" i="17"/>
  <c r="Q287" i="17"/>
  <c r="AY287" i="17"/>
  <c r="S287" i="17"/>
  <c r="AZ287" i="17"/>
  <c r="Q315" i="17"/>
  <c r="AY315" i="17"/>
  <c r="S315" i="17"/>
  <c r="AZ315" i="17"/>
  <c r="Q332" i="17"/>
  <c r="AY332" i="17"/>
  <c r="S332" i="17"/>
  <c r="Q342" i="17"/>
  <c r="AY342" i="17"/>
  <c r="S342" i="17"/>
  <c r="Q352" i="17"/>
  <c r="AY352" i="17"/>
  <c r="S352" i="17"/>
  <c r="AZ352" i="17"/>
  <c r="Q364" i="17"/>
  <c r="AY364" i="17"/>
  <c r="S364" i="17"/>
  <c r="BA268" i="17"/>
  <c r="BB268" i="17"/>
  <c r="BE268" i="17"/>
  <c r="O268" i="17"/>
  <c r="BH268" i="17"/>
  <c r="P268" i="17"/>
  <c r="R268" i="17"/>
  <c r="BA384" i="17"/>
  <c r="BB384" i="17"/>
  <c r="BE384" i="17"/>
  <c r="O384" i="17"/>
  <c r="BH384" i="17"/>
  <c r="P384" i="17"/>
  <c r="BI380" i="17"/>
  <c r="BE436" i="17"/>
  <c r="O436" i="17"/>
  <c r="BH436" i="17"/>
  <c r="P436" i="17"/>
  <c r="R436" i="17"/>
  <c r="Q461" i="17"/>
  <c r="AY461" i="17"/>
  <c r="S461" i="17"/>
  <c r="BA506" i="17"/>
  <c r="BB506" i="17"/>
  <c r="BE506" i="17"/>
  <c r="O506" i="17"/>
  <c r="BH506" i="17"/>
  <c r="P506" i="17"/>
  <c r="R506" i="17"/>
  <c r="Q522" i="17"/>
  <c r="AY522" i="17"/>
  <c r="S522" i="17"/>
  <c r="BE543" i="17"/>
  <c r="O543" i="17"/>
  <c r="BH543" i="17"/>
  <c r="P543" i="17"/>
  <c r="R543" i="17"/>
  <c r="Q542" i="17"/>
  <c r="AY542" i="17"/>
  <c r="S542" i="17"/>
  <c r="BA601" i="17"/>
  <c r="BB601" i="17"/>
  <c r="BE601" i="17"/>
  <c r="O601" i="17"/>
  <c r="BH601" i="17"/>
  <c r="P601" i="17"/>
  <c r="R601" i="17"/>
  <c r="Q640" i="17"/>
  <c r="AY640" i="17"/>
  <c r="S640" i="17"/>
  <c r="AZ640" i="17"/>
  <c r="BA665" i="17"/>
  <c r="BB665" i="17"/>
  <c r="BE665" i="17"/>
  <c r="O665" i="17"/>
  <c r="BH665" i="17"/>
  <c r="P665" i="17"/>
  <c r="R665" i="17"/>
  <c r="BA670" i="17"/>
  <c r="BB670" i="17"/>
  <c r="BE670" i="17"/>
  <c r="O670" i="17"/>
  <c r="R670" i="17"/>
  <c r="Q677" i="17"/>
  <c r="AY677" i="17"/>
  <c r="S677" i="17"/>
  <c r="P684" i="17"/>
  <c r="BK684" i="17"/>
  <c r="BM684" i="17"/>
  <c r="BB720" i="17"/>
  <c r="BE720" i="17"/>
  <c r="O720" i="17"/>
  <c r="BH720" i="17"/>
  <c r="P720" i="17"/>
  <c r="R720" i="17"/>
  <c r="BJ729" i="17"/>
  <c r="BH761" i="17"/>
  <c r="P761" i="17"/>
  <c r="BK761" i="17"/>
  <c r="BM761" i="17"/>
  <c r="BI786" i="17"/>
  <c r="BJ786" i="17"/>
  <c r="BL524" i="17"/>
  <c r="Q579" i="17"/>
  <c r="AY579" i="17"/>
  <c r="S579" i="17"/>
  <c r="AZ579" i="17"/>
  <c r="BB653" i="17"/>
  <c r="BE653" i="17"/>
  <c r="O653" i="17"/>
  <c r="BH653" i="17"/>
  <c r="P653" i="17"/>
  <c r="R653" i="17"/>
  <c r="BL691" i="17"/>
  <c r="BL704" i="17"/>
  <c r="BH28" i="17"/>
  <c r="P28" i="17"/>
  <c r="BK28" i="17"/>
  <c r="BM28" i="17"/>
  <c r="BJ94" i="17"/>
  <c r="Q124" i="17"/>
  <c r="AY124" i="17"/>
  <c r="S124" i="17"/>
  <c r="BB167" i="17"/>
  <c r="BE167" i="17"/>
  <c r="O167" i="17"/>
  <c r="R167" i="17"/>
  <c r="BA190" i="17"/>
  <c r="BB190" i="17"/>
  <c r="BE190" i="17"/>
  <c r="O190" i="17"/>
  <c r="R190" i="17"/>
  <c r="Q140" i="17"/>
  <c r="AY140" i="17"/>
  <c r="S140" i="17"/>
  <c r="Q172" i="17"/>
  <c r="AY172" i="17"/>
  <c r="S172" i="17"/>
  <c r="Q204" i="17"/>
  <c r="AY204" i="17"/>
  <c r="S204" i="17"/>
  <c r="Q236" i="17"/>
  <c r="AY236" i="17"/>
  <c r="S236" i="17"/>
  <c r="BJ267" i="17"/>
  <c r="BH355" i="17"/>
  <c r="P355" i="17"/>
  <c r="BK355" i="17"/>
  <c r="BM355" i="17"/>
  <c r="BH286" i="17"/>
  <c r="P286" i="17"/>
  <c r="BK286" i="17"/>
  <c r="BM286" i="17"/>
  <c r="BA289" i="17"/>
  <c r="BB289" i="17"/>
  <c r="BE289" i="17"/>
  <c r="O289" i="17"/>
  <c r="BH289" i="17"/>
  <c r="P289" i="17"/>
  <c r="R289" i="17"/>
  <c r="Q297" i="17"/>
  <c r="AY297" i="17"/>
  <c r="S297" i="17"/>
  <c r="AZ297" i="17"/>
  <c r="AZ395" i="17"/>
  <c r="S399" i="17"/>
  <c r="P438" i="17"/>
  <c r="BK438" i="17"/>
  <c r="BM438" i="17"/>
  <c r="P463" i="17"/>
  <c r="BK463" i="17"/>
  <c r="BM463" i="17"/>
  <c r="P459" i="17"/>
  <c r="BK459" i="17"/>
  <c r="BM459" i="17"/>
  <c r="BA87" i="17"/>
  <c r="BB87" i="17"/>
  <c r="BE87" i="17"/>
  <c r="O87" i="17"/>
  <c r="BH87" i="17"/>
  <c r="P87" i="17"/>
  <c r="R87" i="17"/>
  <c r="AZ38" i="17"/>
  <c r="BA83" i="17"/>
  <c r="BB83" i="17"/>
  <c r="BE83" i="17"/>
  <c r="O83" i="17"/>
  <c r="BH83" i="17"/>
  <c r="P83" i="17"/>
  <c r="R83" i="17"/>
  <c r="BJ79" i="17"/>
  <c r="BI79" i="17"/>
  <c r="AZ132" i="17"/>
  <c r="Q150" i="17"/>
  <c r="AY150" i="17"/>
  <c r="S150" i="17"/>
  <c r="AZ150" i="17"/>
  <c r="Q200" i="17"/>
  <c r="AY200" i="17"/>
  <c r="S200" i="17"/>
  <c r="AZ200" i="17"/>
  <c r="Q232" i="17"/>
  <c r="AY232" i="17"/>
  <c r="S232" i="17"/>
  <c r="AZ232" i="17"/>
  <c r="BA311" i="17"/>
  <c r="BB311" i="17"/>
  <c r="BE311" i="17"/>
  <c r="O311" i="17"/>
  <c r="R311" i="17"/>
  <c r="BH350" i="17"/>
  <c r="P350" i="17"/>
  <c r="BM350" i="17"/>
  <c r="BI243" i="17"/>
  <c r="BJ243" i="17"/>
  <c r="BJ341" i="17"/>
  <c r="BI341" i="17"/>
  <c r="BA285" i="17"/>
  <c r="BB285" i="17"/>
  <c r="BE285" i="17"/>
  <c r="O285" i="17"/>
  <c r="R285" i="17"/>
  <c r="BJ365" i="17"/>
  <c r="BI365" i="17"/>
  <c r="BL303" i="17"/>
  <c r="BA412" i="17"/>
  <c r="BB412" i="17"/>
  <c r="BE412" i="17"/>
  <c r="O412" i="17"/>
  <c r="R412" i="17"/>
  <c r="BK441" i="17"/>
  <c r="BM441" i="17"/>
  <c r="BJ383" i="17"/>
  <c r="BI383" i="17"/>
  <c r="BH442" i="17"/>
  <c r="P442" i="17"/>
  <c r="BK442" i="17"/>
  <c r="BM442" i="17"/>
  <c r="BA411" i="17"/>
  <c r="BB411" i="17"/>
  <c r="BE411" i="17"/>
  <c r="O411" i="17"/>
  <c r="R411" i="17"/>
  <c r="BA496" i="17"/>
  <c r="BB496" i="17"/>
  <c r="BE496" i="17"/>
  <c r="O496" i="17"/>
  <c r="BH496" i="17"/>
  <c r="P496" i="17"/>
  <c r="R496" i="17"/>
  <c r="BJ474" i="17"/>
  <c r="BI474" i="17"/>
  <c r="BH529" i="17"/>
  <c r="P529" i="17"/>
  <c r="BK529" i="17"/>
  <c r="BM529" i="17"/>
  <c r="BH551" i="17"/>
  <c r="P551" i="17"/>
  <c r="BK551" i="17"/>
  <c r="BM551" i="17"/>
  <c r="BA572" i="17"/>
  <c r="BB572" i="17"/>
  <c r="BE572" i="17"/>
  <c r="O572" i="17"/>
  <c r="BH572" i="17"/>
  <c r="P572" i="17"/>
  <c r="R572" i="17"/>
  <c r="AZ578" i="17"/>
  <c r="BA585" i="17"/>
  <c r="BB585" i="17"/>
  <c r="BE585" i="17"/>
  <c r="O585" i="17"/>
  <c r="BH585" i="17"/>
  <c r="P585" i="17"/>
  <c r="R585" i="17"/>
  <c r="BA624" i="17"/>
  <c r="BB624" i="17"/>
  <c r="BE624" i="17"/>
  <c r="O624" i="17"/>
  <c r="BH624" i="17"/>
  <c r="P624" i="17"/>
  <c r="R624" i="17"/>
  <c r="BK604" i="17"/>
  <c r="BM604" i="17"/>
  <c r="BL628" i="17"/>
  <c r="BH667" i="17"/>
  <c r="P667" i="17"/>
  <c r="BK667" i="17"/>
  <c r="BM667" i="17"/>
  <c r="BA643" i="17"/>
  <c r="BB643" i="17"/>
  <c r="BE643" i="17"/>
  <c r="O643" i="17"/>
  <c r="R643" i="17"/>
  <c r="BK680" i="17"/>
  <c r="BM680" i="17"/>
  <c r="BL689" i="17"/>
  <c r="BH721" i="17"/>
  <c r="P721" i="17"/>
  <c r="BK721" i="17"/>
  <c r="BM721" i="17"/>
  <c r="Q716" i="17"/>
  <c r="AY716" i="17"/>
  <c r="S716" i="17"/>
  <c r="AZ716" i="17"/>
  <c r="BJ744" i="17"/>
  <c r="BI744" i="17"/>
  <c r="BK750" i="17"/>
  <c r="BM750" i="17"/>
  <c r="Q769" i="17"/>
  <c r="AY769" i="17"/>
  <c r="S769" i="17"/>
  <c r="BA780" i="17"/>
  <c r="BB780" i="17"/>
  <c r="BE780" i="17"/>
  <c r="O780" i="17"/>
  <c r="R780" i="17"/>
  <c r="BK776" i="17"/>
  <c r="BM776" i="17"/>
  <c r="BK786" i="17"/>
  <c r="BM786" i="17"/>
  <c r="BK795" i="17"/>
  <c r="BM795" i="17"/>
  <c r="BH811" i="17"/>
  <c r="P811" i="17"/>
  <c r="BK811" i="17"/>
  <c r="BM811" i="17"/>
  <c r="BA568" i="17"/>
  <c r="BB568" i="17"/>
  <c r="BE568" i="17"/>
  <c r="O568" i="17"/>
  <c r="R568" i="17"/>
  <c r="BJ584" i="17"/>
  <c r="BI584" i="17"/>
  <c r="BJ590" i="17"/>
  <c r="BI590" i="17"/>
  <c r="BL790" i="17"/>
  <c r="BJ813" i="17"/>
  <c r="BI813" i="17"/>
  <c r="BH89" i="17"/>
  <c r="P89" i="17"/>
  <c r="BK89" i="17"/>
  <c r="BM89" i="17"/>
  <c r="BA96" i="17"/>
  <c r="BB96" i="17"/>
  <c r="BE96" i="17"/>
  <c r="O96" i="17"/>
  <c r="BH96" i="17"/>
  <c r="P96" i="17"/>
  <c r="R96" i="17"/>
  <c r="BK39" i="17"/>
  <c r="BM39" i="17"/>
  <c r="BH54" i="17"/>
  <c r="P54" i="17"/>
  <c r="BK54" i="17"/>
  <c r="BM54" i="17"/>
  <c r="BK174" i="17"/>
  <c r="BM174" i="17"/>
  <c r="BJ55" i="17"/>
  <c r="BI55" i="17"/>
  <c r="BA222" i="17"/>
  <c r="BB222" i="17"/>
  <c r="BE222" i="17"/>
  <c r="O222" i="17"/>
  <c r="R222" i="17"/>
  <c r="Q126" i="17"/>
  <c r="AY126" i="17"/>
  <c r="S126" i="17"/>
  <c r="AZ126" i="17"/>
  <c r="Q156" i="17"/>
  <c r="AY156" i="17"/>
  <c r="S156" i="17"/>
  <c r="AZ156" i="17"/>
  <c r="Q188" i="17"/>
  <c r="AY188" i="17"/>
  <c r="S188" i="17"/>
  <c r="Q220" i="17"/>
  <c r="AY220" i="17"/>
  <c r="S220" i="17"/>
  <c r="BA279" i="17"/>
  <c r="BB279" i="17"/>
  <c r="BE279" i="17"/>
  <c r="O279" i="17"/>
  <c r="BH279" i="17"/>
  <c r="P279" i="17"/>
  <c r="R279" i="17"/>
  <c r="BH259" i="17"/>
  <c r="P259" i="17"/>
  <c r="BK259" i="17"/>
  <c r="BM259" i="17"/>
  <c r="Q254" i="17"/>
  <c r="AY254" i="17"/>
  <c r="S254" i="17"/>
  <c r="Q264" i="17"/>
  <c r="AY264" i="17"/>
  <c r="S264" i="17"/>
  <c r="AZ264" i="17"/>
  <c r="Q281" i="17"/>
  <c r="AY281" i="17"/>
  <c r="S281" i="17"/>
  <c r="AZ281" i="17"/>
  <c r="Q309" i="17"/>
  <c r="AY309" i="17"/>
  <c r="S309" i="17"/>
  <c r="BA402" i="17"/>
  <c r="BB402" i="17"/>
  <c r="BE402" i="17"/>
  <c r="O402" i="17"/>
  <c r="R402" i="17"/>
  <c r="BK387" i="17"/>
  <c r="BM387" i="17"/>
  <c r="BA430" i="17"/>
  <c r="BB430" i="17"/>
  <c r="BE430" i="17"/>
  <c r="O430" i="17"/>
  <c r="BH430" i="17"/>
  <c r="P430" i="17"/>
  <c r="R430" i="17"/>
  <c r="BK433" i="17"/>
  <c r="BM433" i="17"/>
  <c r="BK488" i="17"/>
  <c r="BM488" i="17"/>
  <c r="BJ580" i="17"/>
  <c r="BI580" i="17"/>
  <c r="BK620" i="17"/>
  <c r="BM620" i="17"/>
  <c r="BK668" i="17"/>
  <c r="BM668" i="17"/>
  <c r="BJ645" i="17"/>
  <c r="BI645" i="17"/>
  <c r="BH673" i="17"/>
  <c r="P673" i="17"/>
  <c r="BK673" i="17"/>
  <c r="BM673" i="17"/>
  <c r="BA678" i="17"/>
  <c r="BB678" i="17"/>
  <c r="BE678" i="17"/>
  <c r="O678" i="17"/>
  <c r="R678" i="17"/>
  <c r="Q712" i="17"/>
  <c r="AY712" i="17"/>
  <c r="S712" i="17"/>
  <c r="AZ712" i="17"/>
  <c r="BL722" i="17"/>
  <c r="BA745" i="17"/>
  <c r="BB745" i="17"/>
  <c r="BE745" i="17"/>
  <c r="O745" i="17"/>
  <c r="BH745" i="17"/>
  <c r="P745" i="17"/>
  <c r="R745" i="17"/>
  <c r="Q756" i="17"/>
  <c r="AY756" i="17"/>
  <c r="S756" i="17"/>
  <c r="BH772" i="17"/>
  <c r="P772" i="17"/>
  <c r="BK772" i="17"/>
  <c r="BM772" i="17"/>
  <c r="BA554" i="17"/>
  <c r="BB554" i="17"/>
  <c r="BE554" i="17"/>
  <c r="O554" i="17"/>
  <c r="R554" i="17"/>
  <c r="Q552" i="17"/>
  <c r="AY552" i="17"/>
  <c r="S552" i="17"/>
  <c r="AZ552" i="17"/>
  <c r="BJ589" i="17"/>
  <c r="BI589" i="17"/>
  <c r="BA654" i="17"/>
  <c r="BB654" i="17"/>
  <c r="BE654" i="17"/>
  <c r="O654" i="17"/>
  <c r="BH654" i="17"/>
  <c r="P654" i="17"/>
  <c r="R654" i="17"/>
  <c r="Q646" i="17"/>
  <c r="AY646" i="17"/>
  <c r="S646" i="17"/>
  <c r="AZ646" i="17"/>
  <c r="BJ804" i="17"/>
  <c r="BI804" i="17"/>
  <c r="S34" i="17"/>
  <c r="BJ225" i="17"/>
  <c r="BI225" i="17"/>
  <c r="BK383" i="17"/>
  <c r="BM383" i="17"/>
  <c r="BA446" i="17"/>
  <c r="BB446" i="17"/>
  <c r="BE446" i="17"/>
  <c r="O446" i="17"/>
  <c r="R446" i="17"/>
  <c r="BI501" i="17"/>
  <c r="BJ501" i="17"/>
  <c r="BK758" i="17"/>
  <c r="BM758" i="17"/>
  <c r="BK72" i="17"/>
  <c r="BM72" i="17"/>
  <c r="BK267" i="17"/>
  <c r="BM267" i="17"/>
  <c r="BK318" i="17"/>
  <c r="BM318" i="17"/>
  <c r="BI450" i="17"/>
  <c r="BJ450" i="17"/>
  <c r="BI469" i="17"/>
  <c r="BJ469" i="17"/>
  <c r="BI507" i="17"/>
  <c r="BJ507" i="17"/>
  <c r="S807" i="17"/>
  <c r="BK32" i="17"/>
  <c r="BM32" i="17"/>
  <c r="BK139" i="17"/>
  <c r="BM139" i="17"/>
  <c r="BJ241" i="17"/>
  <c r="BI241" i="17"/>
  <c r="BA284" i="17"/>
  <c r="BB284" i="17"/>
  <c r="BE284" i="17"/>
  <c r="O284" i="17"/>
  <c r="R284" i="17"/>
  <c r="BK374" i="17"/>
  <c r="BM374" i="17"/>
  <c r="BI371" i="17"/>
  <c r="BJ371" i="17"/>
  <c r="S567" i="17"/>
  <c r="S98" i="17"/>
  <c r="BJ382" i="17"/>
  <c r="BI382" i="17"/>
  <c r="BJ409" i="17"/>
  <c r="BI409" i="17"/>
  <c r="BA97" i="17"/>
  <c r="BB97" i="17"/>
  <c r="BE97" i="17"/>
  <c r="O97" i="17"/>
  <c r="R97" i="17"/>
  <c r="BH77" i="17"/>
  <c r="P77" i="17"/>
  <c r="BK77" i="17"/>
  <c r="BM77" i="17"/>
  <c r="BI107" i="17"/>
  <c r="BJ107" i="17"/>
  <c r="BA115" i="17"/>
  <c r="BB115" i="17"/>
  <c r="BE115" i="17"/>
  <c r="O115" i="17"/>
  <c r="R115" i="17"/>
  <c r="BJ120" i="17"/>
  <c r="BI120" i="17"/>
  <c r="BJ139" i="17"/>
  <c r="BI139" i="17"/>
  <c r="BA229" i="17"/>
  <c r="BB229" i="17"/>
  <c r="BE229" i="17"/>
  <c r="O229" i="17"/>
  <c r="BH229" i="17"/>
  <c r="P229" i="17"/>
  <c r="R229" i="17"/>
  <c r="BA141" i="17"/>
  <c r="BB141" i="17"/>
  <c r="BE141" i="17"/>
  <c r="O141" i="17"/>
  <c r="BH141" i="17"/>
  <c r="P141" i="17"/>
  <c r="R141" i="17"/>
  <c r="BA221" i="17"/>
  <c r="BB221" i="17"/>
  <c r="BE221" i="17"/>
  <c r="O221" i="17"/>
  <c r="BH221" i="17"/>
  <c r="P221" i="17"/>
  <c r="R221" i="17"/>
  <c r="Q128" i="17"/>
  <c r="AY128" i="17"/>
  <c r="S128" i="17"/>
  <c r="AZ128" i="17"/>
  <c r="BL166" i="17"/>
  <c r="BL184" i="17"/>
  <c r="BL216" i="17"/>
  <c r="BH256" i="17"/>
  <c r="P256" i="17"/>
  <c r="BK256" i="17"/>
  <c r="BM256" i="17"/>
  <c r="BL287" i="17"/>
  <c r="BL315" i="17"/>
  <c r="BL332" i="17"/>
  <c r="BL342" i="17"/>
  <c r="BL352" i="17"/>
  <c r="BL364" i="17"/>
  <c r="BH432" i="17"/>
  <c r="P432" i="17"/>
  <c r="BK432" i="17"/>
  <c r="BM432" i="17"/>
  <c r="BA431" i="17"/>
  <c r="BB431" i="17"/>
  <c r="BE431" i="17"/>
  <c r="O431" i="17"/>
  <c r="BH431" i="17"/>
  <c r="P431" i="17"/>
  <c r="R431" i="17"/>
  <c r="BK384" i="17"/>
  <c r="BM384" i="17"/>
  <c r="BK436" i="17"/>
  <c r="BM436" i="17"/>
  <c r="BJ484" i="17"/>
  <c r="BI484" i="17"/>
  <c r="BJ482" i="17"/>
  <c r="BI482" i="17"/>
  <c r="BL461" i="17"/>
  <c r="BA571" i="17"/>
  <c r="BB571" i="17"/>
  <c r="BE571" i="17"/>
  <c r="O571" i="17"/>
  <c r="BH571" i="17"/>
  <c r="P571" i="17"/>
  <c r="R571" i="17"/>
  <c r="BA565" i="17"/>
  <c r="BB565" i="17"/>
  <c r="BE565" i="17"/>
  <c r="O565" i="17"/>
  <c r="R565" i="17"/>
  <c r="BL542" i="17"/>
  <c r="BL640" i="17"/>
  <c r="BL677" i="17"/>
  <c r="BA693" i="17"/>
  <c r="BB693" i="17"/>
  <c r="BE693" i="17"/>
  <c r="O693" i="17"/>
  <c r="BH693" i="17"/>
  <c r="P693" i="17"/>
  <c r="R693" i="17"/>
  <c r="Q731" i="17"/>
  <c r="AY731" i="17"/>
  <c r="S731" i="17"/>
  <c r="BJ758" i="17"/>
  <c r="BI758" i="17"/>
  <c r="BA803" i="17"/>
  <c r="BB803" i="17"/>
  <c r="BE803" i="17"/>
  <c r="O803" i="17"/>
  <c r="BH803" i="17"/>
  <c r="P803" i="17"/>
  <c r="R803" i="17"/>
  <c r="BI527" i="17"/>
  <c r="BJ527" i="17"/>
  <c r="Q524" i="17"/>
  <c r="AY524" i="17"/>
  <c r="S524" i="17"/>
  <c r="AZ524" i="17"/>
  <c r="BI619" i="17"/>
  <c r="BJ619" i="17"/>
  <c r="BJ604" i="17"/>
  <c r="BI604" i="17"/>
  <c r="BL579" i="17"/>
  <c r="BJ659" i="17"/>
  <c r="BI659" i="17"/>
  <c r="BI680" i="17"/>
  <c r="BJ680" i="17"/>
  <c r="Q691" i="17"/>
  <c r="AY691" i="17"/>
  <c r="S691" i="17"/>
  <c r="AZ691" i="17"/>
  <c r="Q704" i="17"/>
  <c r="AY704" i="17"/>
  <c r="S704" i="17"/>
  <c r="AZ704" i="17"/>
  <c r="BA777" i="17"/>
  <c r="BB777" i="17"/>
  <c r="BE777" i="17"/>
  <c r="O777" i="17"/>
  <c r="BH777" i="17"/>
  <c r="P777" i="17"/>
  <c r="R777" i="17"/>
  <c r="BJ810" i="17"/>
  <c r="BI810" i="17"/>
  <c r="S50" i="17"/>
  <c r="AZ44" i="17"/>
  <c r="P143" i="17"/>
  <c r="BK143" i="17"/>
  <c r="BM143" i="17"/>
  <c r="BA185" i="17"/>
  <c r="BB185" i="17"/>
  <c r="BE185" i="17"/>
  <c r="O185" i="17"/>
  <c r="R185" i="17"/>
  <c r="BJ72" i="17"/>
  <c r="BI72" i="17"/>
  <c r="BA136" i="17"/>
  <c r="BB136" i="17"/>
  <c r="BE136" i="17"/>
  <c r="O136" i="17"/>
  <c r="R136" i="17"/>
  <c r="BL140" i="17"/>
  <c r="BL172" i="17"/>
  <c r="BL204" i="17"/>
  <c r="BL236" i="17"/>
  <c r="BA295" i="17"/>
  <c r="BB295" i="17"/>
  <c r="BE295" i="17"/>
  <c r="O295" i="17"/>
  <c r="R295" i="17"/>
  <c r="BL244" i="17"/>
  <c r="BL297" i="17"/>
  <c r="BA440" i="17"/>
  <c r="BB440" i="17"/>
  <c r="BE440" i="17"/>
  <c r="O440" i="17"/>
  <c r="R440" i="17"/>
  <c r="BA421" i="17"/>
  <c r="BB421" i="17"/>
  <c r="BE421" i="17"/>
  <c r="O421" i="17"/>
  <c r="R421" i="17"/>
  <c r="BA475" i="17"/>
  <c r="BB475" i="17"/>
  <c r="BE475" i="17"/>
  <c r="O475" i="17"/>
  <c r="BH475" i="17"/>
  <c r="P475" i="17"/>
  <c r="R475" i="17"/>
  <c r="BK484" i="17"/>
  <c r="BM484" i="17"/>
  <c r="BK495" i="17"/>
  <c r="BM495" i="17"/>
  <c r="BA76" i="17"/>
  <c r="BB76" i="17"/>
  <c r="BE76" i="17"/>
  <c r="O76" i="17"/>
  <c r="BH76" i="17"/>
  <c r="P76" i="17"/>
  <c r="R76" i="17"/>
  <c r="BA103" i="17"/>
  <c r="BB103" i="17"/>
  <c r="BE103" i="17"/>
  <c r="O103" i="17"/>
  <c r="BH103" i="17"/>
  <c r="P103" i="17"/>
  <c r="R103" i="17"/>
  <c r="BI32" i="17"/>
  <c r="BA45" i="17"/>
  <c r="BB45" i="17"/>
  <c r="BE45" i="17"/>
  <c r="O45" i="17"/>
  <c r="R45" i="17"/>
  <c r="BH203" i="17"/>
  <c r="P203" i="17"/>
  <c r="BK203" i="17"/>
  <c r="BM203" i="17"/>
  <c r="BH149" i="17"/>
  <c r="P149" i="17"/>
  <c r="BK149" i="17"/>
  <c r="BM149" i="17"/>
  <c r="BJ206" i="17"/>
  <c r="BI206" i="17"/>
  <c r="BA173" i="17"/>
  <c r="BB173" i="17"/>
  <c r="BE173" i="17"/>
  <c r="O173" i="17"/>
  <c r="R173" i="17"/>
  <c r="BL150" i="17"/>
  <c r="BL200" i="17"/>
  <c r="BL232" i="17"/>
  <c r="BH262" i="17"/>
  <c r="P262" i="17"/>
  <c r="BK262" i="17"/>
  <c r="BM262" i="17"/>
  <c r="BA356" i="17"/>
  <c r="BB356" i="17"/>
  <c r="BE356" i="17"/>
  <c r="O356" i="17"/>
  <c r="BH356" i="17"/>
  <c r="P356" i="17"/>
  <c r="R356" i="17"/>
  <c r="BH251" i="17"/>
  <c r="P251" i="17"/>
  <c r="BK251" i="17"/>
  <c r="BM251" i="17"/>
  <c r="BH292" i="17"/>
  <c r="P292" i="17"/>
  <c r="BK292" i="17"/>
  <c r="BM292" i="17"/>
  <c r="BJ329" i="17"/>
  <c r="BI329" i="17"/>
  <c r="BA294" i="17"/>
  <c r="BB294" i="17"/>
  <c r="BE294" i="17"/>
  <c r="O294" i="17"/>
  <c r="BH294" i="17"/>
  <c r="P294" i="17"/>
  <c r="R294" i="17"/>
  <c r="Q299" i="17"/>
  <c r="AY299" i="17"/>
  <c r="S299" i="17"/>
  <c r="AZ299" i="17"/>
  <c r="BA505" i="17"/>
  <c r="BB505" i="17"/>
  <c r="BE505" i="17"/>
  <c r="O505" i="17"/>
  <c r="BH505" i="17"/>
  <c r="P505" i="17"/>
  <c r="R505" i="17"/>
  <c r="BI454" i="17"/>
  <c r="BJ454" i="17"/>
  <c r="BA471" i="17"/>
  <c r="BB471" i="17"/>
  <c r="BE471" i="17"/>
  <c r="O471" i="17"/>
  <c r="R471" i="17"/>
  <c r="BA559" i="17"/>
  <c r="BB559" i="17"/>
  <c r="BE559" i="17"/>
  <c r="O559" i="17"/>
  <c r="BH559" i="17"/>
  <c r="P559" i="17"/>
  <c r="R559" i="17"/>
  <c r="BA622" i="17"/>
  <c r="BB622" i="17"/>
  <c r="BE622" i="17"/>
  <c r="O622" i="17"/>
  <c r="R622" i="17"/>
  <c r="S591" i="17"/>
  <c r="BJ612" i="17"/>
  <c r="BI612" i="17"/>
  <c r="BJ605" i="17"/>
  <c r="BI605" i="17"/>
  <c r="Q628" i="17"/>
  <c r="AY628" i="17"/>
  <c r="S628" i="17"/>
  <c r="AZ628" i="17"/>
  <c r="BA656" i="17"/>
  <c r="BB656" i="17"/>
  <c r="BE656" i="17"/>
  <c r="O656" i="17"/>
  <c r="R656" i="17"/>
  <c r="BA675" i="17"/>
  <c r="BB675" i="17"/>
  <c r="BE675" i="17"/>
  <c r="O675" i="17"/>
  <c r="BH675" i="17"/>
  <c r="P675" i="17"/>
  <c r="R675" i="17"/>
  <c r="BI635" i="17"/>
  <c r="BJ635" i="17"/>
  <c r="BK659" i="17"/>
  <c r="BM659" i="17"/>
  <c r="BA707" i="17"/>
  <c r="BB707" i="17"/>
  <c r="BE707" i="17"/>
  <c r="O707" i="17"/>
  <c r="R707" i="17"/>
  <c r="BA714" i="17"/>
  <c r="BB714" i="17"/>
  <c r="BE714" i="17"/>
  <c r="O714" i="17"/>
  <c r="R714" i="17"/>
  <c r="AZ705" i="17"/>
  <c r="BK709" i="17"/>
  <c r="BM709" i="17"/>
  <c r="BL716" i="17"/>
  <c r="BJ749" i="17"/>
  <c r="BI749" i="17"/>
  <c r="BL769" i="17"/>
  <c r="BA547" i="17"/>
  <c r="BB547" i="17"/>
  <c r="BE547" i="17"/>
  <c r="O547" i="17"/>
  <c r="BH547" i="17"/>
  <c r="P547" i="17"/>
  <c r="R547" i="17"/>
  <c r="BJ555" i="17"/>
  <c r="BI555" i="17"/>
  <c r="BA609" i="17"/>
  <c r="BB609" i="17"/>
  <c r="BE609" i="17"/>
  <c r="O609" i="17"/>
  <c r="R609" i="17"/>
  <c r="BL710" i="17"/>
  <c r="BA23" i="17"/>
  <c r="BB23" i="17"/>
  <c r="BE23" i="17"/>
  <c r="O23" i="17"/>
  <c r="R23" i="17"/>
  <c r="BH101" i="17"/>
  <c r="P101" i="17"/>
  <c r="BK101" i="17"/>
  <c r="BM101" i="17"/>
  <c r="BH24" i="17"/>
  <c r="BK24" i="17"/>
  <c r="BH43" i="17"/>
  <c r="P43" i="17"/>
  <c r="BK43" i="17"/>
  <c r="BM43" i="17"/>
  <c r="BA109" i="17"/>
  <c r="BB109" i="17"/>
  <c r="BE109" i="17"/>
  <c r="O109" i="17"/>
  <c r="R109" i="17"/>
  <c r="BA151" i="17"/>
  <c r="BB151" i="17"/>
  <c r="BE151" i="17"/>
  <c r="O151" i="17"/>
  <c r="R151" i="17"/>
  <c r="BA198" i="17"/>
  <c r="BB198" i="17"/>
  <c r="BE198" i="17"/>
  <c r="O198" i="17"/>
  <c r="BH198" i="17"/>
  <c r="P198" i="17"/>
  <c r="R198" i="17"/>
  <c r="BH191" i="17"/>
  <c r="P191" i="17"/>
  <c r="BK191" i="17"/>
  <c r="BM191" i="17"/>
  <c r="BH223" i="17"/>
  <c r="P223" i="17"/>
  <c r="BK223" i="17"/>
  <c r="BM223" i="17"/>
  <c r="BH137" i="17"/>
  <c r="P137" i="17"/>
  <c r="BK137" i="17"/>
  <c r="BM137" i="17"/>
  <c r="BL156" i="17"/>
  <c r="BL188" i="17"/>
  <c r="BL220" i="17"/>
  <c r="BH255" i="17"/>
  <c r="P255" i="17"/>
  <c r="BK255" i="17"/>
  <c r="BM255" i="17"/>
  <c r="BL254" i="17"/>
  <c r="BL264" i="17"/>
  <c r="BL281" i="17"/>
  <c r="BL309" i="17"/>
  <c r="BH373" i="17"/>
  <c r="P373" i="17"/>
  <c r="BK373" i="17"/>
  <c r="BM373" i="17"/>
  <c r="BH388" i="17"/>
  <c r="P388" i="17"/>
  <c r="BK388" i="17"/>
  <c r="BM388" i="17"/>
  <c r="BA396" i="17"/>
  <c r="BB396" i="17"/>
  <c r="BE396" i="17"/>
  <c r="O396" i="17"/>
  <c r="BH396" i="17"/>
  <c r="P396" i="17"/>
  <c r="R396" i="17"/>
  <c r="BA423" i="17"/>
  <c r="BB423" i="17"/>
  <c r="BE423" i="17"/>
  <c r="O423" i="17"/>
  <c r="R423" i="17"/>
  <c r="BA379" i="17"/>
  <c r="BB379" i="17"/>
  <c r="BE379" i="17"/>
  <c r="O379" i="17"/>
  <c r="BH379" i="17"/>
  <c r="P379" i="17"/>
  <c r="R379" i="17"/>
  <c r="S413" i="17"/>
  <c r="AZ408" i="17"/>
  <c r="AZ492" i="17"/>
  <c r="S497" i="17"/>
  <c r="BA503" i="17"/>
  <c r="BB503" i="17"/>
  <c r="BE503" i="17"/>
  <c r="O503" i="17"/>
  <c r="R503" i="17"/>
  <c r="BK464" i="17"/>
  <c r="BM464" i="17"/>
  <c r="BA515" i="17"/>
  <c r="BB515" i="17"/>
  <c r="BE515" i="17"/>
  <c r="O515" i="17"/>
  <c r="R515" i="17"/>
  <c r="BK482" i="17"/>
  <c r="BM482" i="17"/>
  <c r="BK508" i="17"/>
  <c r="BM508" i="17"/>
  <c r="BA550" i="17"/>
  <c r="BB550" i="17"/>
  <c r="BE550" i="17"/>
  <c r="O550" i="17"/>
  <c r="R550" i="17"/>
  <c r="BH577" i="17"/>
  <c r="P577" i="17"/>
  <c r="BK577" i="17"/>
  <c r="BM577" i="17"/>
  <c r="BK580" i="17"/>
  <c r="BM580" i="17"/>
  <c r="BK606" i="17"/>
  <c r="BM606" i="17"/>
  <c r="BA617" i="17"/>
  <c r="BB617" i="17"/>
  <c r="BE617" i="17"/>
  <c r="O617" i="17"/>
  <c r="BH617" i="17"/>
  <c r="P617" i="17"/>
  <c r="R617" i="17"/>
  <c r="BK652" i="17"/>
  <c r="BM652" i="17"/>
  <c r="BK692" i="17"/>
  <c r="BM692" i="17"/>
  <c r="Q683" i="17"/>
  <c r="AY683" i="17"/>
  <c r="S683" i="17"/>
  <c r="AZ683" i="17"/>
  <c r="BL685" i="17"/>
  <c r="BK699" i="17"/>
  <c r="BM699" i="17"/>
  <c r="BL708" i="17"/>
  <c r="BK717" i="17"/>
  <c r="BM717" i="17"/>
  <c r="S743" i="17"/>
  <c r="AZ737" i="17"/>
  <c r="BA747" i="17"/>
  <c r="BB747" i="17"/>
  <c r="BE747" i="17"/>
  <c r="O747" i="17"/>
  <c r="BH747" i="17"/>
  <c r="P747" i="17"/>
  <c r="R747" i="17"/>
  <c r="BJ753" i="17"/>
  <c r="BI753" i="17"/>
  <c r="BL756" i="17"/>
  <c r="S560" i="17"/>
  <c r="BL552" i="17"/>
  <c r="BL646" i="17"/>
  <c r="BI746" i="17"/>
  <c r="BJ746" i="17"/>
  <c r="BI752" i="17"/>
  <c r="BJ752" i="17"/>
  <c r="S122" i="17"/>
  <c r="BA30" i="17"/>
  <c r="BB30" i="17"/>
  <c r="BE30" i="17"/>
  <c r="O30" i="17"/>
  <c r="R30" i="17"/>
  <c r="BJ425" i="17"/>
  <c r="BI425" i="17"/>
  <c r="BA437" i="17"/>
  <c r="BB437" i="17"/>
  <c r="BE437" i="17"/>
  <c r="O437" i="17"/>
  <c r="R437" i="17"/>
  <c r="BA429" i="17"/>
  <c r="BB429" i="17"/>
  <c r="BE429" i="17"/>
  <c r="O429" i="17"/>
  <c r="R429" i="17"/>
  <c r="BA460" i="17"/>
  <c r="BB460" i="17"/>
  <c r="BE460" i="17"/>
  <c r="O460" i="17"/>
  <c r="R460" i="17"/>
  <c r="BA519" i="17"/>
  <c r="BB519" i="17"/>
  <c r="BE519" i="17"/>
  <c r="O519" i="17"/>
  <c r="R519" i="17"/>
  <c r="BJ131" i="17"/>
  <c r="BI131" i="17"/>
  <c r="BK252" i="17"/>
  <c r="BM252" i="17"/>
  <c r="BK347" i="17"/>
  <c r="BM347" i="17"/>
  <c r="BJ265" i="17"/>
  <c r="BI265" i="17"/>
  <c r="BJ391" i="17"/>
  <c r="BI391" i="17"/>
  <c r="BK557" i="17"/>
  <c r="BM557" i="17"/>
  <c r="BI558" i="17"/>
  <c r="BJ558" i="17"/>
  <c r="BA802" i="17"/>
  <c r="BB802" i="17"/>
  <c r="BE802" i="17"/>
  <c r="O802" i="17"/>
  <c r="R802" i="17"/>
  <c r="BK107" i="17"/>
  <c r="BM107" i="17"/>
  <c r="BA14" i="17"/>
  <c r="BB14" i="17"/>
  <c r="BE14" i="17"/>
  <c r="O14" i="17"/>
  <c r="R14" i="17"/>
  <c r="BJ112" i="17"/>
  <c r="BI112" i="17"/>
  <c r="BA164" i="17"/>
  <c r="BB164" i="17"/>
  <c r="BE164" i="17"/>
  <c r="O164" i="17"/>
  <c r="R164" i="17"/>
  <c r="BK361" i="17"/>
  <c r="BM361" i="17"/>
  <c r="BJ320" i="17"/>
  <c r="BI320" i="17"/>
  <c r="BK605" i="17"/>
  <c r="BM605" i="17"/>
  <c r="BK302" i="17"/>
  <c r="BM302" i="17"/>
  <c r="BK243" i="17"/>
  <c r="BM243" i="17"/>
  <c r="BK270" i="17"/>
  <c r="BM270" i="17"/>
  <c r="BK452" i="17"/>
  <c r="BM452" i="17"/>
  <c r="BK676" i="17"/>
  <c r="BM676" i="17"/>
  <c r="BH20" i="17"/>
  <c r="P20" i="17"/>
  <c r="BK20" i="17"/>
  <c r="BM20" i="17"/>
  <c r="BA35" i="17"/>
  <c r="BB35" i="17"/>
  <c r="BE35" i="17"/>
  <c r="O35" i="17"/>
  <c r="R35" i="17"/>
  <c r="BH91" i="17"/>
  <c r="P91" i="17"/>
  <c r="BK91" i="17"/>
  <c r="BM91" i="17"/>
  <c r="BA99" i="17"/>
  <c r="BB99" i="17"/>
  <c r="BE99" i="17"/>
  <c r="O99" i="17"/>
  <c r="R99" i="17"/>
  <c r="BA214" i="17"/>
  <c r="BB214" i="17"/>
  <c r="BE214" i="17"/>
  <c r="O214" i="17"/>
  <c r="R214" i="17"/>
  <c r="BA181" i="17"/>
  <c r="BB181" i="17"/>
  <c r="BE181" i="17"/>
  <c r="O181" i="17"/>
  <c r="BH181" i="17"/>
  <c r="P181" i="17"/>
  <c r="R181" i="17"/>
  <c r="BJ57" i="17"/>
  <c r="BI57" i="17"/>
  <c r="BA157" i="17"/>
  <c r="BB157" i="17"/>
  <c r="BE157" i="17"/>
  <c r="O157" i="17"/>
  <c r="R157" i="17"/>
  <c r="Q134" i="17"/>
  <c r="AY134" i="17"/>
  <c r="S134" i="17"/>
  <c r="Q180" i="17"/>
  <c r="AY180" i="17"/>
  <c r="S180" i="17"/>
  <c r="Q212" i="17"/>
  <c r="AY212" i="17"/>
  <c r="S212" i="17"/>
  <c r="Q248" i="17"/>
  <c r="AY248" i="17"/>
  <c r="S248" i="17"/>
  <c r="BA278" i="17"/>
  <c r="BB278" i="17"/>
  <c r="BE278" i="17"/>
  <c r="O278" i="17"/>
  <c r="BH278" i="17"/>
  <c r="R278" i="17"/>
  <c r="BH340" i="17"/>
  <c r="P340" i="17"/>
  <c r="BK340" i="17"/>
  <c r="BM340" i="17"/>
  <c r="BJ318" i="17"/>
  <c r="BI318" i="17"/>
  <c r="Q283" i="17"/>
  <c r="AY283" i="17"/>
  <c r="S283" i="17"/>
  <c r="AZ283" i="17"/>
  <c r="Q319" i="17"/>
  <c r="AY319" i="17"/>
  <c r="S319" i="17"/>
  <c r="AZ319" i="17"/>
  <c r="Q336" i="17"/>
  <c r="AY336" i="17"/>
  <c r="S336" i="17"/>
  <c r="AZ336" i="17"/>
  <c r="Q348" i="17"/>
  <c r="AY348" i="17"/>
  <c r="S348" i="17"/>
  <c r="Q358" i="17"/>
  <c r="AY358" i="17"/>
  <c r="S358" i="17"/>
  <c r="BA434" i="17"/>
  <c r="BB434" i="17"/>
  <c r="BE434" i="17"/>
  <c r="O434" i="17"/>
  <c r="R434" i="17"/>
  <c r="BJ415" i="17"/>
  <c r="BI415" i="17"/>
  <c r="BJ468" i="17"/>
  <c r="BI468" i="17"/>
  <c r="BA470" i="17"/>
  <c r="BB470" i="17"/>
  <c r="BE470" i="17"/>
  <c r="O470" i="17"/>
  <c r="BH470" i="17"/>
  <c r="P470" i="17"/>
  <c r="R470" i="17"/>
  <c r="BA480" i="17"/>
  <c r="BB480" i="17"/>
  <c r="BE480" i="17"/>
  <c r="O480" i="17"/>
  <c r="R480" i="17"/>
  <c r="S473" i="17"/>
  <c r="AZ467" i="17"/>
  <c r="BH563" i="17"/>
  <c r="P563" i="17"/>
  <c r="BK563" i="17"/>
  <c r="BM563" i="17"/>
  <c r="R526" i="17"/>
  <c r="BA526" i="17"/>
  <c r="BB526" i="17"/>
  <c r="BE526" i="17"/>
  <c r="O526" i="17"/>
  <c r="BJ620" i="17"/>
  <c r="BI620" i="17"/>
  <c r="BA588" i="17"/>
  <c r="BB588" i="17"/>
  <c r="BE588" i="17"/>
  <c r="O588" i="17"/>
  <c r="R588" i="17"/>
  <c r="S655" i="17"/>
  <c r="AZ649" i="17"/>
  <c r="BI668" i="17"/>
  <c r="BJ668" i="17"/>
  <c r="BA644" i="17"/>
  <c r="BB644" i="17"/>
  <c r="BE644" i="17"/>
  <c r="O644" i="17"/>
  <c r="R644" i="17"/>
  <c r="BI692" i="17"/>
  <c r="BJ692" i="17"/>
  <c r="BL731" i="17"/>
  <c r="BI750" i="17"/>
  <c r="BJ750" i="17"/>
  <c r="BH768" i="17"/>
  <c r="P768" i="17"/>
  <c r="BK768" i="17"/>
  <c r="BM768" i="17"/>
  <c r="BJ776" i="17"/>
  <c r="BI776" i="17"/>
  <c r="BA785" i="17"/>
  <c r="BB785" i="17"/>
  <c r="BE785" i="17"/>
  <c r="O785" i="17"/>
  <c r="R785" i="17"/>
  <c r="BA806" i="17"/>
  <c r="BB806" i="17"/>
  <c r="BE806" i="17"/>
  <c r="O806" i="17"/>
  <c r="R806" i="17"/>
  <c r="BA566" i="17"/>
  <c r="BB566" i="17"/>
  <c r="BE566" i="17"/>
  <c r="O566" i="17"/>
  <c r="R566" i="17"/>
  <c r="Q662" i="17"/>
  <c r="AY662" i="17"/>
  <c r="S662" i="17"/>
  <c r="AZ662" i="17"/>
  <c r="BA662" i="17"/>
  <c r="BL681" i="17"/>
  <c r="Q697" i="17"/>
  <c r="AY697" i="17"/>
  <c r="S697" i="17"/>
  <c r="BJ795" i="17"/>
  <c r="BI795" i="17"/>
  <c r="BK94" i="17"/>
  <c r="BM94" i="17"/>
  <c r="BH80" i="17"/>
  <c r="P80" i="17"/>
  <c r="BK80" i="17"/>
  <c r="BM80" i="17"/>
  <c r="BA230" i="17"/>
  <c r="BB230" i="17"/>
  <c r="BE230" i="17"/>
  <c r="O230" i="17"/>
  <c r="R230" i="17"/>
  <c r="BA201" i="17"/>
  <c r="BB201" i="17"/>
  <c r="BE201" i="17"/>
  <c r="O201" i="17"/>
  <c r="BH201" i="17"/>
  <c r="P201" i="17"/>
  <c r="R201" i="17"/>
  <c r="Q144" i="17"/>
  <c r="AY144" i="17"/>
  <c r="S144" i="17"/>
  <c r="AZ144" i="17"/>
  <c r="Q176" i="17"/>
  <c r="AY176" i="17"/>
  <c r="S176" i="17"/>
  <c r="Q208" i="17"/>
  <c r="AY208" i="17"/>
  <c r="S208" i="17"/>
  <c r="Q240" i="17"/>
  <c r="AY240" i="17"/>
  <c r="S240" i="17"/>
  <c r="AZ240" i="17"/>
  <c r="BA349" i="17"/>
  <c r="BB349" i="17"/>
  <c r="BE349" i="17"/>
  <c r="O349" i="17"/>
  <c r="BH349" i="17"/>
  <c r="P349" i="17"/>
  <c r="R349" i="17"/>
  <c r="BA301" i="17"/>
  <c r="BB301" i="17"/>
  <c r="BE301" i="17"/>
  <c r="O301" i="17"/>
  <c r="BH301" i="17"/>
  <c r="P301" i="17"/>
  <c r="R301" i="17"/>
  <c r="BA304" i="17"/>
  <c r="BB304" i="17"/>
  <c r="BE304" i="17"/>
  <c r="O304" i="17"/>
  <c r="BH304" i="17"/>
  <c r="P304" i="17"/>
  <c r="R304" i="17"/>
  <c r="Q244" i="17"/>
  <c r="AY244" i="17"/>
  <c r="S244" i="17"/>
  <c r="Q293" i="17"/>
  <c r="AY293" i="17"/>
  <c r="S293" i="17"/>
  <c r="BH398" i="17"/>
  <c r="P398" i="17"/>
  <c r="BK398" i="17"/>
  <c r="BM398" i="17"/>
  <c r="BJ374" i="17"/>
  <c r="BI374" i="17"/>
  <c r="Q381" i="17"/>
  <c r="AY381" i="17"/>
  <c r="S381" i="17"/>
  <c r="BK415" i="17"/>
  <c r="BM415" i="17"/>
  <c r="S427" i="17"/>
  <c r="BJ452" i="17"/>
  <c r="BI452" i="17"/>
  <c r="BI464" i="17"/>
  <c r="BJ464" i="17"/>
  <c r="S481" i="17"/>
  <c r="BH444" i="17"/>
  <c r="P444" i="17"/>
  <c r="BK444" i="17"/>
  <c r="BM444" i="17"/>
  <c r="BA49" i="17"/>
  <c r="BB49" i="17"/>
  <c r="BE49" i="17"/>
  <c r="O49" i="17"/>
  <c r="R49" i="17"/>
  <c r="BH69" i="17"/>
  <c r="P69" i="17"/>
  <c r="BK69" i="17"/>
  <c r="BM69" i="17"/>
  <c r="BA102" i="17"/>
  <c r="BB102" i="17"/>
  <c r="BE102" i="17"/>
  <c r="O102" i="17"/>
  <c r="BH102" i="17"/>
  <c r="P102" i="17"/>
  <c r="R102" i="17"/>
  <c r="BA100" i="17"/>
  <c r="BB100" i="17"/>
  <c r="BE100" i="17"/>
  <c r="O100" i="17"/>
  <c r="BH100" i="17"/>
  <c r="P100" i="17"/>
  <c r="R100" i="17"/>
  <c r="BA147" i="17"/>
  <c r="BB147" i="17"/>
  <c r="BE147" i="17"/>
  <c r="O147" i="17"/>
  <c r="BH147" i="17"/>
  <c r="P147" i="17"/>
  <c r="R147" i="17"/>
  <c r="BA205" i="17"/>
  <c r="BB205" i="17"/>
  <c r="BE205" i="17"/>
  <c r="O205" i="17"/>
  <c r="R205" i="17"/>
  <c r="Q196" i="17"/>
  <c r="AY196" i="17"/>
  <c r="S196" i="17"/>
  <c r="Q228" i="17"/>
  <c r="AY228" i="17"/>
  <c r="S228" i="17"/>
  <c r="BK237" i="17"/>
  <c r="BM237" i="17"/>
  <c r="BH335" i="17"/>
  <c r="P335" i="17"/>
  <c r="BJ335" i="17"/>
  <c r="BK335" i="17"/>
  <c r="BM335" i="17"/>
  <c r="BA249" i="17"/>
  <c r="BB249" i="17"/>
  <c r="BE249" i="17"/>
  <c r="O249" i="17"/>
  <c r="BH249" i="17"/>
  <c r="P249" i="17"/>
  <c r="R249" i="17"/>
  <c r="BJ347" i="17"/>
  <c r="BI347" i="17"/>
  <c r="BA321" i="17"/>
  <c r="BB321" i="17"/>
  <c r="BE321" i="17"/>
  <c r="O321" i="17"/>
  <c r="R321" i="17"/>
  <c r="BL299" i="17"/>
  <c r="BI270" i="17"/>
  <c r="BJ270" i="17"/>
  <c r="BA462" i="17"/>
  <c r="BB462" i="17"/>
  <c r="BE462" i="17"/>
  <c r="O462" i="17"/>
  <c r="R462" i="17"/>
  <c r="BA493" i="17"/>
  <c r="BB493" i="17"/>
  <c r="BE493" i="17"/>
  <c r="O493" i="17"/>
  <c r="BH493" i="17"/>
  <c r="P493" i="17"/>
  <c r="R493" i="17"/>
  <c r="BK468" i="17"/>
  <c r="BM468" i="17"/>
  <c r="BJ508" i="17"/>
  <c r="BI508" i="17"/>
  <c r="BJ520" i="17"/>
  <c r="BI520" i="17"/>
  <c r="BK527" i="17"/>
  <c r="BM527" i="17"/>
  <c r="BK549" i="17"/>
  <c r="BM549" i="17"/>
  <c r="BH597" i="17"/>
  <c r="P597" i="17"/>
  <c r="BK597" i="17"/>
  <c r="BM597" i="17"/>
  <c r="BA593" i="17"/>
  <c r="BB593" i="17"/>
  <c r="BE593" i="17"/>
  <c r="O593" i="17"/>
  <c r="BH593" i="17"/>
  <c r="P593" i="17"/>
  <c r="BI593" i="17"/>
  <c r="R593" i="17"/>
  <c r="Q638" i="17"/>
  <c r="AY638" i="17"/>
  <c r="S638" i="17"/>
  <c r="BA672" i="17"/>
  <c r="BB672" i="17"/>
  <c r="BE672" i="17"/>
  <c r="O672" i="17"/>
  <c r="BH672" i="17"/>
  <c r="P672" i="17"/>
  <c r="R672" i="17"/>
  <c r="BH690" i="17"/>
  <c r="P690" i="17"/>
  <c r="BK690" i="17"/>
  <c r="BM690" i="17"/>
  <c r="BA713" i="17"/>
  <c r="BB713" i="17"/>
  <c r="BE713" i="17"/>
  <c r="O713" i="17"/>
  <c r="BH713" i="17"/>
  <c r="P713" i="17"/>
  <c r="BI713" i="17"/>
  <c r="R713" i="17"/>
  <c r="BA740" i="17"/>
  <c r="BB740" i="17"/>
  <c r="BE740" i="17"/>
  <c r="O740" i="17"/>
  <c r="R740" i="17"/>
  <c r="Q763" i="17"/>
  <c r="AY763" i="17"/>
  <c r="S763" i="17"/>
  <c r="BI805" i="17"/>
  <c r="BJ805" i="17"/>
  <c r="BH800" i="17"/>
  <c r="P800" i="17"/>
  <c r="BK800" i="17"/>
  <c r="BM800" i="17"/>
  <c r="BK543" i="17"/>
  <c r="BM543" i="17"/>
  <c r="Q570" i="17"/>
  <c r="AY570" i="17"/>
  <c r="S570" i="17"/>
  <c r="S615" i="17"/>
  <c r="BJ630" i="17"/>
  <c r="BI630" i="17"/>
  <c r="BA650" i="17"/>
  <c r="BB650" i="17"/>
  <c r="BE650" i="17"/>
  <c r="O650" i="17"/>
  <c r="R650" i="17"/>
  <c r="BA641" i="17"/>
  <c r="BB641" i="17"/>
  <c r="BE641" i="17"/>
  <c r="O641" i="17"/>
  <c r="BH641" i="17"/>
  <c r="P641" i="17"/>
  <c r="R641" i="17"/>
  <c r="BL642" i="17"/>
  <c r="BI699" i="17"/>
  <c r="BJ699" i="17"/>
  <c r="Q710" i="17"/>
  <c r="AY710" i="17"/>
  <c r="S710" i="17"/>
  <c r="AZ710" i="17"/>
  <c r="BJ748" i="17"/>
  <c r="BI748" i="17"/>
  <c r="BH84" i="17"/>
  <c r="P84" i="17"/>
  <c r="BK84" i="17"/>
  <c r="BM84" i="17"/>
  <c r="BA11" i="17"/>
  <c r="BB11" i="17"/>
  <c r="BE11" i="17"/>
  <c r="O11" i="17"/>
  <c r="R11" i="17"/>
  <c r="BH78" i="17"/>
  <c r="P78" i="17"/>
  <c r="BK78" i="17"/>
  <c r="BM78" i="17"/>
  <c r="BA93" i="17"/>
  <c r="BB93" i="17"/>
  <c r="BE93" i="17"/>
  <c r="O93" i="17"/>
  <c r="R93" i="17"/>
  <c r="BA15" i="17"/>
  <c r="BB15" i="17"/>
  <c r="BE15" i="17"/>
  <c r="O15" i="17"/>
  <c r="R15" i="17"/>
  <c r="BA31" i="17"/>
  <c r="BB31" i="17"/>
  <c r="BE31" i="17"/>
  <c r="O31" i="17"/>
  <c r="R31" i="17"/>
  <c r="BJ68" i="17"/>
  <c r="BI68" i="17"/>
  <c r="BJ116" i="17"/>
  <c r="BI116" i="17"/>
  <c r="BH123" i="17"/>
  <c r="P123" i="17"/>
  <c r="BI123" i="17"/>
  <c r="BK123" i="17"/>
  <c r="BM123" i="17"/>
  <c r="Q160" i="17"/>
  <c r="AY160" i="17"/>
  <c r="S160" i="17"/>
  <c r="AZ160" i="17"/>
  <c r="Q192" i="17"/>
  <c r="AY192" i="17"/>
  <c r="S192" i="17"/>
  <c r="AZ192" i="17"/>
  <c r="Q224" i="17"/>
  <c r="AY224" i="17"/>
  <c r="S224" i="17"/>
  <c r="AZ224" i="17"/>
  <c r="BH276" i="17"/>
  <c r="P276" i="17"/>
  <c r="BK276" i="17"/>
  <c r="BM276" i="17"/>
  <c r="Q260" i="17"/>
  <c r="AY260" i="17"/>
  <c r="S260" i="17"/>
  <c r="Q277" i="17"/>
  <c r="AY277" i="17"/>
  <c r="S277" i="17"/>
  <c r="AZ277" i="17"/>
  <c r="Q313" i="17"/>
  <c r="AY313" i="17"/>
  <c r="S313" i="17"/>
  <c r="BK380" i="17"/>
  <c r="BM380" i="17"/>
  <c r="BA390" i="17"/>
  <c r="BB390" i="17"/>
  <c r="BE390" i="17"/>
  <c r="O390" i="17"/>
  <c r="R390" i="17"/>
  <c r="Q455" i="17"/>
  <c r="AY455" i="17"/>
  <c r="S455" i="17"/>
  <c r="S458" i="17"/>
  <c r="BK500" i="17"/>
  <c r="BM500" i="17"/>
  <c r="S489" i="17"/>
  <c r="AZ483" i="17"/>
  <c r="BA541" i="17"/>
  <c r="BB541" i="17"/>
  <c r="BE541" i="17"/>
  <c r="O541" i="17"/>
  <c r="R541" i="17"/>
  <c r="BA592" i="17"/>
  <c r="BB592" i="17"/>
  <c r="BE592" i="17"/>
  <c r="O592" i="17"/>
  <c r="R592" i="17"/>
  <c r="S623" i="17"/>
  <c r="BK610" i="17"/>
  <c r="BM610" i="17"/>
  <c r="BA660" i="17"/>
  <c r="BB660" i="17"/>
  <c r="BE660" i="17"/>
  <c r="O660" i="17"/>
  <c r="BH660" i="17"/>
  <c r="P660" i="17"/>
  <c r="R660" i="17"/>
  <c r="BA657" i="17"/>
  <c r="BB657" i="17"/>
  <c r="BE657" i="17"/>
  <c r="O657" i="17"/>
  <c r="BH657" i="17"/>
  <c r="P657" i="17"/>
  <c r="R657" i="17"/>
  <c r="BL683" i="17"/>
  <c r="Q685" i="17"/>
  <c r="AY685" i="17"/>
  <c r="S685" i="17"/>
  <c r="Q708" i="17"/>
  <c r="AY708" i="17"/>
  <c r="S708" i="17"/>
  <c r="BA718" i="17"/>
  <c r="BB718" i="17"/>
  <c r="BE718" i="17"/>
  <c r="O718" i="17"/>
  <c r="R718" i="17"/>
  <c r="BA741" i="17"/>
  <c r="BB741" i="17"/>
  <c r="BE741" i="17"/>
  <c r="O741" i="17"/>
  <c r="R741" i="17"/>
  <c r="BK753" i="17"/>
  <c r="BM753" i="17"/>
  <c r="BK781" i="17"/>
  <c r="BM781" i="17"/>
  <c r="BA793" i="17"/>
  <c r="BB793" i="17"/>
  <c r="BE793" i="17"/>
  <c r="O793" i="17"/>
  <c r="R793" i="17"/>
  <c r="BA812" i="17"/>
  <c r="BB812" i="17"/>
  <c r="BE812" i="17"/>
  <c r="O812" i="17"/>
  <c r="R812" i="17"/>
  <c r="S539" i="17"/>
  <c r="AZ534" i="17"/>
  <c r="Q548" i="17"/>
  <c r="AY548" i="17"/>
  <c r="S548" i="17"/>
  <c r="Q658" i="17"/>
  <c r="AY658" i="17"/>
  <c r="S658" i="17"/>
  <c r="S663" i="17"/>
  <c r="BL706" i="17"/>
  <c r="BA771" i="17"/>
  <c r="BB771" i="17"/>
  <c r="BE771" i="17"/>
  <c r="O771" i="17"/>
  <c r="BH771" i="17"/>
  <c r="P771" i="17"/>
  <c r="R771" i="17"/>
  <c r="BA117" i="17"/>
  <c r="BB117" i="17"/>
  <c r="BE117" i="17"/>
  <c r="O117" i="17"/>
  <c r="R117" i="17"/>
  <c r="BK57" i="17"/>
  <c r="BI369" i="17"/>
  <c r="BJ369" i="17"/>
  <c r="BK367" i="17"/>
  <c r="BM367" i="17"/>
  <c r="S443" i="17"/>
  <c r="S435" i="17"/>
  <c r="BI629" i="17"/>
  <c r="BJ629" i="17"/>
  <c r="BA637" i="17"/>
  <c r="BB637" i="17"/>
  <c r="BE637" i="17"/>
  <c r="O637" i="17"/>
  <c r="R637" i="17"/>
  <c r="BK730" i="17"/>
  <c r="BM730" i="17"/>
  <c r="BJ168" i="17"/>
  <c r="BI168" i="17"/>
  <c r="BK410" i="17"/>
  <c r="BM410" i="17"/>
  <c r="BK619" i="17"/>
  <c r="BM619" i="17"/>
  <c r="BJ594" i="17"/>
  <c r="BI594" i="17"/>
  <c r="BJ724" i="17"/>
  <c r="BI724" i="17"/>
  <c r="BI127" i="17"/>
  <c r="BJ127" i="17"/>
  <c r="BJ403" i="17"/>
  <c r="BI403" i="17"/>
  <c r="BI530" i="17"/>
  <c r="BJ530" i="17"/>
  <c r="BK749" i="17"/>
  <c r="BM749" i="17"/>
  <c r="BK308" i="17"/>
  <c r="BM308" i="17"/>
  <c r="BK368" i="17"/>
  <c r="BM368" i="17"/>
  <c r="BK573" i="17"/>
  <c r="BM573" i="17"/>
  <c r="BK729" i="17"/>
  <c r="BM729" i="17"/>
  <c r="BK810" i="17"/>
  <c r="BM810" i="17"/>
  <c r="BH269" i="17"/>
  <c r="P269" i="17"/>
  <c r="BK269" i="17"/>
  <c r="BM269" i="17"/>
  <c r="AZ512" i="17"/>
  <c r="BK396" i="17"/>
  <c r="BM396" i="17"/>
  <c r="BK506" i="17"/>
  <c r="BM506" i="17"/>
  <c r="BK221" i="17"/>
  <c r="BM221" i="17"/>
  <c r="BK505" i="17"/>
  <c r="BM505" i="17"/>
  <c r="BK747" i="17"/>
  <c r="BM747" i="17"/>
  <c r="BK803" i="17"/>
  <c r="BM803" i="17"/>
  <c r="BK693" i="17"/>
  <c r="BM693" i="17"/>
  <c r="BK654" i="17"/>
  <c r="BM654" i="17"/>
  <c r="BK304" i="17"/>
  <c r="BM304" i="17"/>
  <c r="BK289" i="17"/>
  <c r="BM289" i="17"/>
  <c r="BK201" i="17"/>
  <c r="BM201" i="17"/>
  <c r="BK103" i="17"/>
  <c r="BM103" i="17"/>
  <c r="S290" i="17"/>
  <c r="BK300" i="17"/>
  <c r="BM300" i="17"/>
  <c r="BK732" i="17"/>
  <c r="BM732" i="17"/>
  <c r="S631" i="17"/>
  <c r="S583" i="17"/>
  <c r="BK430" i="17"/>
  <c r="BM430" i="17"/>
  <c r="BK572" i="17"/>
  <c r="BM572" i="17"/>
  <c r="BK83" i="17"/>
  <c r="BM83" i="17"/>
  <c r="BK87" i="17"/>
  <c r="BM87" i="17"/>
  <c r="BK593" i="17"/>
  <c r="BM593" i="17"/>
  <c r="BK158" i="17"/>
  <c r="BM158" i="17"/>
  <c r="BK601" i="17"/>
  <c r="BM601" i="17"/>
  <c r="BK657" i="17"/>
  <c r="BM657" i="17"/>
  <c r="BK279" i="17"/>
  <c r="BM279" i="17"/>
  <c r="BK653" i="17"/>
  <c r="BM653" i="17"/>
  <c r="BK268" i="17"/>
  <c r="BM268" i="17"/>
  <c r="BK641" i="17"/>
  <c r="BM641" i="17"/>
  <c r="BK496" i="17"/>
  <c r="BM496" i="17"/>
  <c r="BK624" i="17"/>
  <c r="BM624" i="17"/>
  <c r="BK475" i="17"/>
  <c r="BM475" i="17"/>
  <c r="AZ658" i="17"/>
  <c r="BH718" i="17"/>
  <c r="P718" i="17"/>
  <c r="BK718" i="17"/>
  <c r="BM718" i="17"/>
  <c r="BA483" i="17"/>
  <c r="BB483" i="17"/>
  <c r="BE483" i="17"/>
  <c r="O483" i="17"/>
  <c r="R483" i="17"/>
  <c r="AZ455" i="17"/>
  <c r="S282" i="17"/>
  <c r="BJ123" i="17"/>
  <c r="BJ713" i="17"/>
  <c r="BJ672" i="17"/>
  <c r="BI672" i="17"/>
  <c r="BJ593" i="17"/>
  <c r="BK249" i="17"/>
  <c r="BM249" i="17"/>
  <c r="BI335" i="17"/>
  <c r="BJ301" i="17"/>
  <c r="BI301" i="17"/>
  <c r="BB662" i="17"/>
  <c r="BE662" i="17"/>
  <c r="O662" i="17"/>
  <c r="R662" i="17"/>
  <c r="BH806" i="17"/>
  <c r="P806" i="17"/>
  <c r="BK806" i="17"/>
  <c r="BM806" i="17"/>
  <c r="BJ768" i="17"/>
  <c r="BI768" i="17"/>
  <c r="BA336" i="17"/>
  <c r="BB336" i="17"/>
  <c r="BE336" i="17"/>
  <c r="O336" i="17"/>
  <c r="R336" i="17"/>
  <c r="P278" i="17"/>
  <c r="BK278" i="17"/>
  <c r="BM278" i="17"/>
  <c r="BH99" i="17"/>
  <c r="P99" i="17"/>
  <c r="BK99" i="17"/>
  <c r="BM99" i="17"/>
  <c r="BH35" i="17"/>
  <c r="P35" i="17"/>
  <c r="BK35" i="17"/>
  <c r="BM35" i="17"/>
  <c r="BH164" i="17"/>
  <c r="P164" i="17"/>
  <c r="BK164" i="17"/>
  <c r="BM164" i="17"/>
  <c r="BH14" i="17"/>
  <c r="P14" i="17"/>
  <c r="BK14" i="17"/>
  <c r="BM14" i="17"/>
  <c r="BH519" i="17"/>
  <c r="P519" i="17"/>
  <c r="BK519" i="17"/>
  <c r="BM519" i="17"/>
  <c r="BH429" i="17"/>
  <c r="P429" i="17"/>
  <c r="BK429" i="17"/>
  <c r="BM429" i="17"/>
  <c r="BA408" i="17"/>
  <c r="BB408" i="17"/>
  <c r="BE408" i="17"/>
  <c r="O408" i="17"/>
  <c r="R408" i="17"/>
  <c r="BJ547" i="17"/>
  <c r="BI547" i="17"/>
  <c r="BJ675" i="17"/>
  <c r="BI675" i="17"/>
  <c r="BA299" i="17"/>
  <c r="BB299" i="17"/>
  <c r="BE299" i="17"/>
  <c r="O299" i="17"/>
  <c r="R299" i="17"/>
  <c r="BJ294" i="17"/>
  <c r="BI294" i="17"/>
  <c r="BJ251" i="17"/>
  <c r="BI251" i="17"/>
  <c r="BJ103" i="17"/>
  <c r="BI103" i="17"/>
  <c r="BI475" i="17"/>
  <c r="BJ475" i="17"/>
  <c r="BH440" i="17"/>
  <c r="P440" i="17"/>
  <c r="BK440" i="17"/>
  <c r="BM440" i="17"/>
  <c r="BH295" i="17"/>
  <c r="P295" i="17"/>
  <c r="BK295" i="17"/>
  <c r="BM295" i="17"/>
  <c r="BA44" i="17"/>
  <c r="BB44" i="17"/>
  <c r="BE44" i="17"/>
  <c r="O44" i="17"/>
  <c r="R44" i="17"/>
  <c r="BJ431" i="17"/>
  <c r="BI431" i="17"/>
  <c r="BJ772" i="17"/>
  <c r="BI772" i="17"/>
  <c r="BJ745" i="17"/>
  <c r="BI745" i="17"/>
  <c r="BJ430" i="17"/>
  <c r="BI430" i="17"/>
  <c r="AZ309" i="17"/>
  <c r="BA281" i="17"/>
  <c r="BB281" i="17"/>
  <c r="BE281" i="17"/>
  <c r="O281" i="17"/>
  <c r="R281" i="17"/>
  <c r="S775" i="17"/>
  <c r="AZ769" i="17"/>
  <c r="BJ585" i="17"/>
  <c r="BI585" i="17"/>
  <c r="BJ572" i="17"/>
  <c r="BI572" i="17"/>
  <c r="BJ529" i="17"/>
  <c r="BI529" i="17"/>
  <c r="BJ496" i="17"/>
  <c r="BI496" i="17"/>
  <c r="BJ442" i="17"/>
  <c r="BI442" i="17"/>
  <c r="BJ350" i="17"/>
  <c r="BI350" i="17"/>
  <c r="BA132" i="17"/>
  <c r="BB132" i="17"/>
  <c r="BE132" i="17"/>
  <c r="O132" i="17"/>
  <c r="R132" i="17"/>
  <c r="BJ286" i="17"/>
  <c r="BI286" i="17"/>
  <c r="AZ172" i="17"/>
  <c r="BJ28" i="17"/>
  <c r="BI28" i="17"/>
  <c r="BJ653" i="17"/>
  <c r="BI653" i="17"/>
  <c r="BH670" i="17"/>
  <c r="P670" i="17"/>
  <c r="BK670" i="17"/>
  <c r="BM670" i="17"/>
  <c r="S338" i="17"/>
  <c r="AZ332" i="17"/>
  <c r="BH92" i="17"/>
  <c r="P92" i="17"/>
  <c r="BK92" i="17"/>
  <c r="BM92" i="17"/>
  <c r="BH561" i="17"/>
  <c r="P561" i="17"/>
  <c r="BK561" i="17"/>
  <c r="BM561" i="17"/>
  <c r="BJ728" i="17"/>
  <c r="BI728" i="17"/>
  <c r="BI625" i="17"/>
  <c r="BJ625" i="17"/>
  <c r="BJ39" i="17"/>
  <c r="BI39" i="17"/>
  <c r="AZ790" i="17"/>
  <c r="S791" i="17"/>
  <c r="BJ809" i="17"/>
  <c r="BI809" i="17"/>
  <c r="BJ781" i="17"/>
  <c r="BI781" i="17"/>
  <c r="S695" i="17"/>
  <c r="AZ689" i="17"/>
  <c r="BJ636" i="17"/>
  <c r="BI636" i="17"/>
  <c r="BJ453" i="17"/>
  <c r="BI453" i="17"/>
  <c r="BH418" i="17"/>
  <c r="P418" i="17"/>
  <c r="BK418" i="17"/>
  <c r="BM418" i="17"/>
  <c r="BH393" i="17"/>
  <c r="P393" i="17"/>
  <c r="BK393" i="17"/>
  <c r="BM393" i="17"/>
  <c r="BJ387" i="17"/>
  <c r="BI387" i="17"/>
  <c r="S154" i="17"/>
  <c r="BK660" i="17"/>
  <c r="BM660" i="17"/>
  <c r="BK720" i="17"/>
  <c r="BM720" i="17"/>
  <c r="BK571" i="17"/>
  <c r="BM571" i="17"/>
  <c r="BK96" i="17"/>
  <c r="BM96" i="17"/>
  <c r="BK665" i="17"/>
  <c r="BM665" i="17"/>
  <c r="BH637" i="17"/>
  <c r="P637" i="17"/>
  <c r="BK637" i="17"/>
  <c r="BM637" i="17"/>
  <c r="BJ771" i="17"/>
  <c r="BI771" i="17"/>
  <c r="BH812" i="17"/>
  <c r="P812" i="17"/>
  <c r="BK812" i="17"/>
  <c r="BM812" i="17"/>
  <c r="BJ660" i="17"/>
  <c r="BI660" i="17"/>
  <c r="AZ570" i="17"/>
  <c r="S575" i="17"/>
  <c r="BJ493" i="17"/>
  <c r="BI493" i="17"/>
  <c r="BJ100" i="17"/>
  <c r="BI100" i="17"/>
  <c r="BJ69" i="17"/>
  <c r="BI69" i="17"/>
  <c r="AZ381" i="17"/>
  <c r="S385" i="17"/>
  <c r="BK301" i="17"/>
  <c r="BM301" i="17"/>
  <c r="BH230" i="17"/>
  <c r="P230" i="17"/>
  <c r="BK230" i="17"/>
  <c r="BM230" i="17"/>
  <c r="BA649" i="17"/>
  <c r="BB649" i="17"/>
  <c r="BE649" i="17"/>
  <c r="O649" i="17"/>
  <c r="R649" i="17"/>
  <c r="BJ563" i="17"/>
  <c r="BI563" i="17"/>
  <c r="BH434" i="17"/>
  <c r="P434" i="17"/>
  <c r="BK434" i="17"/>
  <c r="BM434" i="17"/>
  <c r="S354" i="17"/>
  <c r="AZ348" i="17"/>
  <c r="AZ212" i="17"/>
  <c r="S218" i="17"/>
  <c r="AZ180" i="17"/>
  <c r="S186" i="17"/>
  <c r="BJ747" i="17"/>
  <c r="BI747" i="17"/>
  <c r="BJ617" i="17"/>
  <c r="BI617" i="17"/>
  <c r="BJ379" i="17"/>
  <c r="BI379" i="17"/>
  <c r="BJ396" i="17"/>
  <c r="BI396" i="17"/>
  <c r="BJ373" i="17"/>
  <c r="BI373" i="17"/>
  <c r="BJ255" i="17"/>
  <c r="BI255" i="17"/>
  <c r="BJ223" i="17"/>
  <c r="BI223" i="17"/>
  <c r="BJ198" i="17"/>
  <c r="BI198" i="17"/>
  <c r="BA705" i="17"/>
  <c r="BB705" i="17"/>
  <c r="BE705" i="17"/>
  <c r="O705" i="17"/>
  <c r="R705" i="17"/>
  <c r="BJ505" i="17"/>
  <c r="BI505" i="17"/>
  <c r="BK356" i="17"/>
  <c r="BM356" i="17"/>
  <c r="BJ262" i="17"/>
  <c r="BI262" i="17"/>
  <c r="BJ149" i="17"/>
  <c r="BI149" i="17"/>
  <c r="BJ203" i="17"/>
  <c r="BI203" i="17"/>
  <c r="BK76" i="17"/>
  <c r="BM76" i="17"/>
  <c r="R524" i="17"/>
  <c r="BA524" i="17"/>
  <c r="BB524" i="17"/>
  <c r="BE524" i="17"/>
  <c r="O524" i="17"/>
  <c r="R128" i="17"/>
  <c r="BA128" i="17"/>
  <c r="BB128" i="17"/>
  <c r="BE128" i="17"/>
  <c r="O128" i="17"/>
  <c r="BJ221" i="17"/>
  <c r="BI221" i="17"/>
  <c r="BJ229" i="17"/>
  <c r="BI229" i="17"/>
  <c r="BH284" i="17"/>
  <c r="P284" i="17"/>
  <c r="BK284" i="17"/>
  <c r="BM284" i="17"/>
  <c r="BA552" i="17"/>
  <c r="BB552" i="17"/>
  <c r="BE552" i="17"/>
  <c r="O552" i="17"/>
  <c r="R552" i="17"/>
  <c r="BA126" i="17"/>
  <c r="BB126" i="17"/>
  <c r="BE126" i="17"/>
  <c r="O126" i="17"/>
  <c r="R126" i="17"/>
  <c r="BH222" i="17"/>
  <c r="P222" i="17"/>
  <c r="BK222" i="17"/>
  <c r="BM222" i="17"/>
  <c r="BJ96" i="17"/>
  <c r="BI96" i="17"/>
  <c r="BI811" i="17"/>
  <c r="BJ811" i="17"/>
  <c r="BA716" i="17"/>
  <c r="BB716" i="17"/>
  <c r="BE716" i="17"/>
  <c r="O716" i="17"/>
  <c r="R716" i="17"/>
  <c r="BJ721" i="17"/>
  <c r="BI721" i="17"/>
  <c r="BJ667" i="17"/>
  <c r="BI667" i="17"/>
  <c r="BA150" i="17"/>
  <c r="BB150" i="17"/>
  <c r="BE150" i="17"/>
  <c r="O150" i="17"/>
  <c r="R150" i="17"/>
  <c r="BJ83" i="17"/>
  <c r="BI83" i="17"/>
  <c r="BA38" i="17"/>
  <c r="BB38" i="17"/>
  <c r="BE38" i="17"/>
  <c r="O38" i="17"/>
  <c r="R38" i="17"/>
  <c r="BJ87" i="17"/>
  <c r="BI87" i="17"/>
  <c r="BJ459" i="17"/>
  <c r="BI459" i="17"/>
  <c r="BJ438" i="17"/>
  <c r="BI438" i="17"/>
  <c r="BA297" i="17"/>
  <c r="BB297" i="17"/>
  <c r="BE297" i="17"/>
  <c r="O297" i="17"/>
  <c r="R297" i="17"/>
  <c r="S242" i="17"/>
  <c r="AZ236" i="17"/>
  <c r="AZ204" i="17"/>
  <c r="S130" i="17"/>
  <c r="AZ124" i="17"/>
  <c r="BA579" i="17"/>
  <c r="BB579" i="17"/>
  <c r="BE579" i="17"/>
  <c r="O579" i="17"/>
  <c r="R579" i="17"/>
  <c r="BJ761" i="17"/>
  <c r="BI761" i="17"/>
  <c r="BJ720" i="17"/>
  <c r="BI720" i="17"/>
  <c r="BA640" i="17"/>
  <c r="BB640" i="17"/>
  <c r="BE640" i="17"/>
  <c r="O640" i="17"/>
  <c r="R640" i="17"/>
  <c r="BJ543" i="17"/>
  <c r="BI543" i="17"/>
  <c r="AZ461" i="17"/>
  <c r="S465" i="17"/>
  <c r="BJ436" i="17"/>
  <c r="BI436" i="17"/>
  <c r="BI384" i="17"/>
  <c r="BJ384" i="17"/>
  <c r="AZ342" i="17"/>
  <c r="S346" i="17"/>
  <c r="AZ166" i="17"/>
  <c r="BI674" i="17"/>
  <c r="BJ674" i="17"/>
  <c r="AZ722" i="17"/>
  <c r="S727" i="17"/>
  <c r="BI521" i="17"/>
  <c r="BJ521" i="17"/>
  <c r="BJ456" i="17"/>
  <c r="BI456" i="17"/>
  <c r="BJ239" i="17"/>
  <c r="BI239" i="17"/>
  <c r="BJ175" i="17"/>
  <c r="BI175" i="17"/>
  <c r="BK52" i="17"/>
  <c r="BM52" i="17"/>
  <c r="BH538" i="17"/>
  <c r="P538" i="17"/>
  <c r="BK538" i="17"/>
  <c r="BM538" i="17"/>
  <c r="BH540" i="17"/>
  <c r="P540" i="17"/>
  <c r="BK540" i="17"/>
  <c r="BM540" i="17"/>
  <c r="AZ303" i="17"/>
  <c r="S306" i="17"/>
  <c r="AZ681" i="17"/>
  <c r="BK672" i="17"/>
  <c r="BM672" i="17"/>
  <c r="BK559" i="17"/>
  <c r="BM559" i="17"/>
  <c r="BK141" i="17"/>
  <c r="BM141" i="17"/>
  <c r="BK713" i="17"/>
  <c r="BM713" i="17"/>
  <c r="BA534" i="17"/>
  <c r="BB534" i="17"/>
  <c r="BE534" i="17"/>
  <c r="O534" i="17"/>
  <c r="R534" i="17"/>
  <c r="BH390" i="17"/>
  <c r="P390" i="17"/>
  <c r="BK390" i="17"/>
  <c r="BM390" i="17"/>
  <c r="BH15" i="17"/>
  <c r="P15" i="17"/>
  <c r="BK15" i="17"/>
  <c r="BM15" i="17"/>
  <c r="BJ84" i="17"/>
  <c r="BI84" i="17"/>
  <c r="BJ690" i="17"/>
  <c r="BI690" i="17"/>
  <c r="BJ249" i="17"/>
  <c r="BI249" i="17"/>
  <c r="AZ228" i="17"/>
  <c r="S234" i="17"/>
  <c r="BJ147" i="17"/>
  <c r="BI147" i="17"/>
  <c r="AZ293" i="17"/>
  <c r="S298" i="17"/>
  <c r="AZ244" i="17"/>
  <c r="BJ304" i="17"/>
  <c r="BI304" i="17"/>
  <c r="BJ349" i="17"/>
  <c r="BI349" i="17"/>
  <c r="BH566" i="17"/>
  <c r="P566" i="17"/>
  <c r="BK566" i="17"/>
  <c r="BM566" i="17"/>
  <c r="BH644" i="17"/>
  <c r="P644" i="17"/>
  <c r="BK644" i="17"/>
  <c r="BM644" i="17"/>
  <c r="BA467" i="17"/>
  <c r="BB467" i="17"/>
  <c r="BE467" i="17"/>
  <c r="O467" i="17"/>
  <c r="R467" i="17"/>
  <c r="BA283" i="17"/>
  <c r="BB283" i="17"/>
  <c r="BE283" i="17"/>
  <c r="O283" i="17"/>
  <c r="R283" i="17"/>
  <c r="BJ181" i="17"/>
  <c r="BI181" i="17"/>
  <c r="BI91" i="17"/>
  <c r="BJ91" i="17"/>
  <c r="BJ20" i="17"/>
  <c r="BI20" i="17"/>
  <c r="BH460" i="17"/>
  <c r="P460" i="17"/>
  <c r="BK460" i="17"/>
  <c r="BM460" i="17"/>
  <c r="BH437" i="17"/>
  <c r="P437" i="17"/>
  <c r="BK437" i="17"/>
  <c r="BM437" i="17"/>
  <c r="BH30" i="17"/>
  <c r="P30" i="17"/>
  <c r="BK30" i="17"/>
  <c r="BM30" i="17"/>
  <c r="BA737" i="17"/>
  <c r="BB737" i="17"/>
  <c r="BE737" i="17"/>
  <c r="O737" i="17"/>
  <c r="R737" i="17"/>
  <c r="BA683" i="17"/>
  <c r="BB683" i="17"/>
  <c r="BE683" i="17"/>
  <c r="O683" i="17"/>
  <c r="R683" i="17"/>
  <c r="BJ577" i="17"/>
  <c r="BI577" i="17"/>
  <c r="BA492" i="17"/>
  <c r="BB492" i="17"/>
  <c r="BE492" i="17"/>
  <c r="O492" i="17"/>
  <c r="R492" i="17"/>
  <c r="BK547" i="17"/>
  <c r="BM547" i="17"/>
  <c r="BK675" i="17"/>
  <c r="BM675" i="17"/>
  <c r="BJ559" i="17"/>
  <c r="BI559" i="17"/>
  <c r="BJ292" i="17"/>
  <c r="BI292" i="17"/>
  <c r="BH421" i="17"/>
  <c r="P421" i="17"/>
  <c r="BK421" i="17"/>
  <c r="BM421" i="17"/>
  <c r="BH136" i="17"/>
  <c r="P136" i="17"/>
  <c r="BK136" i="17"/>
  <c r="BM136" i="17"/>
  <c r="BJ777" i="17"/>
  <c r="BI777" i="17"/>
  <c r="R691" i="17"/>
  <c r="BA691" i="17"/>
  <c r="BB691" i="17"/>
  <c r="BE691" i="17"/>
  <c r="O691" i="17"/>
  <c r="AZ731" i="17"/>
  <c r="S735" i="17"/>
  <c r="BJ693" i="17"/>
  <c r="BI693" i="17"/>
  <c r="BJ571" i="17"/>
  <c r="BI571" i="17"/>
  <c r="BJ432" i="17"/>
  <c r="BI432" i="17"/>
  <c r="BJ256" i="17"/>
  <c r="BI256" i="17"/>
  <c r="BJ77" i="17"/>
  <c r="BI77" i="17"/>
  <c r="BA646" i="17"/>
  <c r="BB646" i="17"/>
  <c r="BE646" i="17"/>
  <c r="O646" i="17"/>
  <c r="R646" i="17"/>
  <c r="BJ654" i="17"/>
  <c r="BI654" i="17"/>
  <c r="BH554" i="17"/>
  <c r="P554" i="17"/>
  <c r="BK554" i="17"/>
  <c r="BM554" i="17"/>
  <c r="BK745" i="17"/>
  <c r="BM745" i="17"/>
  <c r="AZ254" i="17"/>
  <c r="S258" i="17"/>
  <c r="BJ279" i="17"/>
  <c r="BI279" i="17"/>
  <c r="BA156" i="17"/>
  <c r="BB156" i="17"/>
  <c r="BE156" i="17"/>
  <c r="O156" i="17"/>
  <c r="R156" i="17"/>
  <c r="BJ54" i="17"/>
  <c r="BI54" i="17"/>
  <c r="BK585" i="17"/>
  <c r="BM585" i="17"/>
  <c r="BA578" i="17"/>
  <c r="BB578" i="17"/>
  <c r="BE578" i="17"/>
  <c r="O578" i="17"/>
  <c r="R578" i="17"/>
  <c r="BJ551" i="17"/>
  <c r="BI551" i="17"/>
  <c r="BA200" i="17"/>
  <c r="BB200" i="17"/>
  <c r="BE200" i="17"/>
  <c r="O200" i="17"/>
  <c r="R200" i="17"/>
  <c r="BJ289" i="17"/>
  <c r="BI289" i="17"/>
  <c r="BJ355" i="17"/>
  <c r="BI355" i="17"/>
  <c r="BJ665" i="17"/>
  <c r="BI665" i="17"/>
  <c r="BJ601" i="17"/>
  <c r="BI601" i="17"/>
  <c r="BJ506" i="17"/>
  <c r="BI506" i="17"/>
  <c r="BI268" i="17"/>
  <c r="BJ268" i="17"/>
  <c r="BA352" i="17"/>
  <c r="BB352" i="17"/>
  <c r="BE352" i="17"/>
  <c r="O352" i="17"/>
  <c r="R352" i="17"/>
  <c r="BA287" i="17"/>
  <c r="BB287" i="17"/>
  <c r="BE287" i="17"/>
  <c r="O287" i="17"/>
  <c r="R287" i="17"/>
  <c r="BA184" i="17"/>
  <c r="BB184" i="17"/>
  <c r="BE184" i="17"/>
  <c r="O184" i="17"/>
  <c r="R184" i="17"/>
  <c r="BA706" i="17"/>
  <c r="BB706" i="17"/>
  <c r="BE706" i="17"/>
  <c r="O706" i="17"/>
  <c r="R706" i="17"/>
  <c r="BK625" i="17"/>
  <c r="BM625" i="17"/>
  <c r="BJ52" i="17"/>
  <c r="BI52" i="17"/>
  <c r="BK809" i="17"/>
  <c r="BM809" i="17"/>
  <c r="BJ732" i="17"/>
  <c r="BI732" i="17"/>
  <c r="BK453" i="17"/>
  <c r="BM453" i="17"/>
  <c r="BJ133" i="17"/>
  <c r="BI133" i="17"/>
  <c r="BJ187" i="17"/>
  <c r="BI187" i="17"/>
  <c r="BJ104" i="17"/>
  <c r="BI104" i="17"/>
  <c r="BA316" i="17"/>
  <c r="BB316" i="17"/>
  <c r="BE316" i="17"/>
  <c r="O316" i="17"/>
  <c r="R316" i="17"/>
  <c r="BJ158" i="17"/>
  <c r="BI158" i="17"/>
  <c r="BJ300" i="17"/>
  <c r="BI300" i="17"/>
  <c r="BK493" i="17"/>
  <c r="BM493" i="17"/>
  <c r="BK470" i="17"/>
  <c r="BM470" i="17"/>
  <c r="BK102" i="17"/>
  <c r="BM102" i="17"/>
  <c r="BK431" i="17"/>
  <c r="BM431" i="17"/>
  <c r="BK349" i="17"/>
  <c r="BM349" i="17"/>
  <c r="BK229" i="17"/>
  <c r="BM229" i="17"/>
  <c r="BK294" i="17"/>
  <c r="BM294" i="17"/>
  <c r="BH117" i="17"/>
  <c r="P117" i="17"/>
  <c r="BK117" i="17"/>
  <c r="BM117" i="17"/>
  <c r="BH793" i="17"/>
  <c r="P793" i="17"/>
  <c r="BK793" i="17"/>
  <c r="BM793" i="17"/>
  <c r="BJ657" i="17"/>
  <c r="BI657" i="17"/>
  <c r="S266" i="17"/>
  <c r="AZ260" i="17"/>
  <c r="BJ276" i="17"/>
  <c r="BI276" i="17"/>
  <c r="BA224" i="17"/>
  <c r="BB224" i="17"/>
  <c r="BE224" i="17"/>
  <c r="O224" i="17"/>
  <c r="R224" i="17"/>
  <c r="BA192" i="17"/>
  <c r="BB192" i="17"/>
  <c r="BE192" i="17"/>
  <c r="O192" i="17"/>
  <c r="R192" i="17"/>
  <c r="BH31" i="17"/>
  <c r="P31" i="17"/>
  <c r="BK31" i="17"/>
  <c r="BM31" i="17"/>
  <c r="BJ641" i="17"/>
  <c r="BI641" i="17"/>
  <c r="BI597" i="17"/>
  <c r="BJ597" i="17"/>
  <c r="BK100" i="17"/>
  <c r="BM100" i="17"/>
  <c r="BJ102" i="17"/>
  <c r="BI102" i="17"/>
  <c r="BA240" i="17"/>
  <c r="BB240" i="17"/>
  <c r="BE240" i="17"/>
  <c r="O240" i="17"/>
  <c r="R240" i="17"/>
  <c r="BA144" i="17"/>
  <c r="BB144" i="17"/>
  <c r="BE144" i="17"/>
  <c r="O144" i="17"/>
  <c r="R144" i="17"/>
  <c r="BJ201" i="17"/>
  <c r="BI201" i="17"/>
  <c r="BI80" i="17"/>
  <c r="BJ80" i="17"/>
  <c r="S703" i="17"/>
  <c r="AZ697" i="17"/>
  <c r="BJ470" i="17"/>
  <c r="BI470" i="17"/>
  <c r="BA319" i="17"/>
  <c r="BB319" i="17"/>
  <c r="BE319" i="17"/>
  <c r="O319" i="17"/>
  <c r="R319" i="17"/>
  <c r="BH802" i="17"/>
  <c r="P802" i="17"/>
  <c r="BK802" i="17"/>
  <c r="BM802" i="17"/>
  <c r="BK617" i="17"/>
  <c r="BM617" i="17"/>
  <c r="BK379" i="17"/>
  <c r="BM379" i="17"/>
  <c r="BJ388" i="17"/>
  <c r="BI388" i="17"/>
  <c r="BJ137" i="17"/>
  <c r="BI137" i="17"/>
  <c r="BJ191" i="17"/>
  <c r="BI191" i="17"/>
  <c r="BI43" i="17"/>
  <c r="BJ43" i="17"/>
  <c r="BI101" i="17"/>
  <c r="BJ101" i="17"/>
  <c r="BH714" i="17"/>
  <c r="P714" i="17"/>
  <c r="BK714" i="17"/>
  <c r="BM714" i="17"/>
  <c r="BA628" i="17"/>
  <c r="BB628" i="17"/>
  <c r="BE628" i="17"/>
  <c r="O628" i="17"/>
  <c r="R628" i="17"/>
  <c r="BJ356" i="17"/>
  <c r="BI356" i="17"/>
  <c r="BI76" i="17"/>
  <c r="BJ76" i="17"/>
  <c r="BI495" i="17"/>
  <c r="BJ495" i="17"/>
  <c r="BJ143" i="17"/>
  <c r="BI143" i="17"/>
  <c r="BA704" i="17"/>
  <c r="BB704" i="17"/>
  <c r="BE704" i="17"/>
  <c r="O704" i="17"/>
  <c r="R704" i="17"/>
  <c r="BJ803" i="17"/>
  <c r="BI803" i="17"/>
  <c r="BJ141" i="17"/>
  <c r="BI141" i="17"/>
  <c r="BH446" i="17"/>
  <c r="P446" i="17"/>
  <c r="BK446" i="17"/>
  <c r="BM446" i="17"/>
  <c r="AZ756" i="17"/>
  <c r="S759" i="17"/>
  <c r="BA712" i="17"/>
  <c r="BB712" i="17"/>
  <c r="BE712" i="17"/>
  <c r="O712" i="17"/>
  <c r="R712" i="17"/>
  <c r="BJ673" i="17"/>
  <c r="BI673" i="17"/>
  <c r="BA264" i="17"/>
  <c r="BB264" i="17"/>
  <c r="BE264" i="17"/>
  <c r="O264" i="17"/>
  <c r="R264" i="17"/>
  <c r="BJ259" i="17"/>
  <c r="BI259" i="17"/>
  <c r="AZ220" i="17"/>
  <c r="S226" i="17"/>
  <c r="AZ188" i="17"/>
  <c r="S194" i="17"/>
  <c r="BI89" i="17"/>
  <c r="BJ89" i="17"/>
  <c r="BJ624" i="17"/>
  <c r="BI624" i="17"/>
  <c r="BA232" i="17"/>
  <c r="BB232" i="17"/>
  <c r="BE232" i="17"/>
  <c r="O232" i="17"/>
  <c r="R232" i="17"/>
  <c r="BJ463" i="17"/>
  <c r="BI463" i="17"/>
  <c r="BA395" i="17"/>
  <c r="BB395" i="17"/>
  <c r="BE395" i="17"/>
  <c r="O395" i="17"/>
  <c r="R395" i="17"/>
  <c r="S146" i="17"/>
  <c r="AZ140" i="17"/>
  <c r="BH190" i="17"/>
  <c r="P190" i="17"/>
  <c r="BK190" i="17"/>
  <c r="BM190" i="17"/>
  <c r="BJ684" i="17"/>
  <c r="BI684" i="17"/>
  <c r="AZ542" i="17"/>
  <c r="S546" i="17"/>
  <c r="AZ522" i="17"/>
  <c r="S525" i="17"/>
  <c r="S370" i="17"/>
  <c r="AZ364" i="17"/>
  <c r="BA315" i="17"/>
  <c r="BB315" i="17"/>
  <c r="BE315" i="17"/>
  <c r="O315" i="17"/>
  <c r="R315" i="17"/>
  <c r="BA216" i="17"/>
  <c r="BB216" i="17"/>
  <c r="BE216" i="17"/>
  <c r="O216" i="17"/>
  <c r="R216" i="17"/>
  <c r="BH611" i="17"/>
  <c r="P611" i="17"/>
  <c r="BK611" i="17"/>
  <c r="BM611" i="17"/>
  <c r="BJ796" i="17"/>
  <c r="BI796" i="17"/>
  <c r="BJ569" i="17"/>
  <c r="BI569" i="17"/>
  <c r="BJ449" i="17"/>
  <c r="BI449" i="17"/>
  <c r="BJ343" i="17"/>
  <c r="BI343" i="17"/>
  <c r="BH152" i="17"/>
  <c r="P152" i="17"/>
  <c r="BK152" i="17"/>
  <c r="BM152" i="17"/>
  <c r="BJ153" i="17"/>
  <c r="BI153" i="17"/>
  <c r="BJ207" i="17"/>
  <c r="BI207" i="17"/>
  <c r="AZ642" i="17"/>
  <c r="S647" i="17"/>
  <c r="S719" i="17"/>
  <c r="BJ581" i="17"/>
  <c r="BI581" i="17"/>
  <c r="BA514" i="17"/>
  <c r="BB514" i="17"/>
  <c r="BE514" i="17"/>
  <c r="O514" i="17"/>
  <c r="R514" i="17"/>
  <c r="BJ237" i="17"/>
  <c r="BI237" i="17"/>
  <c r="S322" i="17"/>
  <c r="BA148" i="17"/>
  <c r="BB148" i="17"/>
  <c r="BE148" i="17"/>
  <c r="O148" i="17"/>
  <c r="R148" i="17"/>
  <c r="BK771" i="17"/>
  <c r="BM771" i="17"/>
  <c r="BK147" i="17"/>
  <c r="BM147" i="17"/>
  <c r="BK198" i="17"/>
  <c r="BM198" i="17"/>
  <c r="BK181" i="17"/>
  <c r="BM181" i="17"/>
  <c r="BK777" i="17"/>
  <c r="BM777" i="17"/>
  <c r="BJ269" i="17"/>
  <c r="BI269" i="17"/>
  <c r="R512" i="17"/>
  <c r="BA512" i="17"/>
  <c r="BA188" i="17"/>
  <c r="BB188" i="17"/>
  <c r="BE188" i="17"/>
  <c r="O188" i="17"/>
  <c r="R188" i="17"/>
  <c r="BA756" i="17"/>
  <c r="BB756" i="17"/>
  <c r="BE756" i="17"/>
  <c r="O756" i="17"/>
  <c r="BH756" i="17"/>
  <c r="P756" i="17"/>
  <c r="BJ756" i="17"/>
  <c r="R756" i="17"/>
  <c r="BA254" i="17"/>
  <c r="BB254" i="17"/>
  <c r="BE254" i="17"/>
  <c r="O254" i="17"/>
  <c r="BH254" i="17"/>
  <c r="P254" i="17"/>
  <c r="BJ254" i="17"/>
  <c r="R254" i="17"/>
  <c r="BA228" i="17"/>
  <c r="BB228" i="17"/>
  <c r="BE228" i="17"/>
  <c r="O228" i="17"/>
  <c r="R228" i="17"/>
  <c r="BJ15" i="17"/>
  <c r="BI15" i="17"/>
  <c r="BA722" i="17"/>
  <c r="BB722" i="17"/>
  <c r="BE722" i="17"/>
  <c r="O722" i="17"/>
  <c r="R722" i="17"/>
  <c r="BA166" i="17"/>
  <c r="BB166" i="17"/>
  <c r="BE166" i="17"/>
  <c r="O166" i="17"/>
  <c r="R166" i="17"/>
  <c r="R124" i="17"/>
  <c r="BA124" i="17"/>
  <c r="BB124" i="17"/>
  <c r="BE124" i="17"/>
  <c r="O124" i="17"/>
  <c r="BH124" i="17"/>
  <c r="P124" i="17"/>
  <c r="BI124" i="17"/>
  <c r="BA180" i="17"/>
  <c r="BB180" i="17"/>
  <c r="BE180" i="17"/>
  <c r="O180" i="17"/>
  <c r="BH180" i="17"/>
  <c r="P180" i="17"/>
  <c r="BJ180" i="17"/>
  <c r="R180" i="17"/>
  <c r="BA790" i="17"/>
  <c r="BB790" i="17"/>
  <c r="BE790" i="17"/>
  <c r="O790" i="17"/>
  <c r="R790" i="17"/>
  <c r="BA172" i="17"/>
  <c r="BB172" i="17"/>
  <c r="BE172" i="17"/>
  <c r="O172" i="17"/>
  <c r="BH172" i="17"/>
  <c r="P172" i="17"/>
  <c r="BJ172" i="17"/>
  <c r="R172" i="17"/>
  <c r="BJ278" i="17"/>
  <c r="BI278" i="17"/>
  <c r="BA277" i="17"/>
  <c r="BB277" i="17"/>
  <c r="BE277" i="17"/>
  <c r="O277" i="17"/>
  <c r="R277" i="17"/>
  <c r="BA455" i="17"/>
  <c r="BB455" i="17"/>
  <c r="BE455" i="17"/>
  <c r="O455" i="17"/>
  <c r="R455" i="17"/>
  <c r="BJ718" i="17"/>
  <c r="BI718" i="17"/>
  <c r="BA658" i="17"/>
  <c r="BB658" i="17"/>
  <c r="BE658" i="17"/>
  <c r="O658" i="17"/>
  <c r="R658" i="17"/>
  <c r="BA697" i="17"/>
  <c r="BB697" i="17"/>
  <c r="BE697" i="17"/>
  <c r="O697" i="17"/>
  <c r="R697" i="17"/>
  <c r="BI117" i="17"/>
  <c r="BJ117" i="17"/>
  <c r="BI554" i="17"/>
  <c r="BJ554" i="17"/>
  <c r="BA731" i="17"/>
  <c r="BB731" i="17"/>
  <c r="BE731" i="17"/>
  <c r="O731" i="17"/>
  <c r="R731" i="17"/>
  <c r="BJ421" i="17"/>
  <c r="BI421" i="17"/>
  <c r="BA303" i="17"/>
  <c r="BB303" i="17"/>
  <c r="BE303" i="17"/>
  <c r="O303" i="17"/>
  <c r="BH303" i="17"/>
  <c r="P303" i="17"/>
  <c r="R303" i="17"/>
  <c r="BJ538" i="17"/>
  <c r="BI538" i="17"/>
  <c r="BA204" i="17"/>
  <c r="BB204" i="17"/>
  <c r="BE204" i="17"/>
  <c r="O204" i="17"/>
  <c r="R204" i="17"/>
  <c r="BJ812" i="17"/>
  <c r="BI812" i="17"/>
  <c r="BA689" i="17"/>
  <c r="BB689" i="17"/>
  <c r="BE689" i="17"/>
  <c r="O689" i="17"/>
  <c r="R689" i="17"/>
  <c r="BA309" i="17"/>
  <c r="BB309" i="17"/>
  <c r="BE309" i="17"/>
  <c r="O309" i="17"/>
  <c r="BH309" i="17"/>
  <c r="P309" i="17"/>
  <c r="R309" i="17"/>
  <c r="BA364" i="17"/>
  <c r="BB364" i="17"/>
  <c r="BE364" i="17"/>
  <c r="O364" i="17"/>
  <c r="R364" i="17"/>
  <c r="BA140" i="17"/>
  <c r="BB140" i="17"/>
  <c r="BE140" i="17"/>
  <c r="O140" i="17"/>
  <c r="R140" i="17"/>
  <c r="BA220" i="17"/>
  <c r="BB220" i="17"/>
  <c r="BE220" i="17"/>
  <c r="O220" i="17"/>
  <c r="BH220" i="17"/>
  <c r="P220" i="17"/>
  <c r="BJ220" i="17"/>
  <c r="R220" i="17"/>
  <c r="BJ31" i="17"/>
  <c r="BI31" i="17"/>
  <c r="BA260" i="17"/>
  <c r="BB260" i="17"/>
  <c r="BE260" i="17"/>
  <c r="O260" i="17"/>
  <c r="R260" i="17"/>
  <c r="BA293" i="17"/>
  <c r="BB293" i="17"/>
  <c r="BE293" i="17"/>
  <c r="O293" i="17"/>
  <c r="BH293" i="17"/>
  <c r="P293" i="17"/>
  <c r="BJ293" i="17"/>
  <c r="R293" i="17"/>
  <c r="BA342" i="17"/>
  <c r="BB342" i="17"/>
  <c r="BE342" i="17"/>
  <c r="O342" i="17"/>
  <c r="R342" i="17"/>
  <c r="BA461" i="17"/>
  <c r="BB461" i="17"/>
  <c r="BE461" i="17"/>
  <c r="O461" i="17"/>
  <c r="BH461" i="17"/>
  <c r="P461" i="17"/>
  <c r="BI461" i="17"/>
  <c r="R461" i="17"/>
  <c r="BA236" i="17"/>
  <c r="BB236" i="17"/>
  <c r="BE236" i="17"/>
  <c r="O236" i="17"/>
  <c r="R236" i="17"/>
  <c r="BA212" i="17"/>
  <c r="BB212" i="17"/>
  <c r="BE212" i="17"/>
  <c r="O212" i="17"/>
  <c r="R212" i="17"/>
  <c r="BA348" i="17"/>
  <c r="BB348" i="17"/>
  <c r="BE348" i="17"/>
  <c r="O348" i="17"/>
  <c r="BH348" i="17"/>
  <c r="P348" i="17"/>
  <c r="R348" i="17"/>
  <c r="BA381" i="17"/>
  <c r="BB381" i="17"/>
  <c r="BE381" i="17"/>
  <c r="O381" i="17"/>
  <c r="BH381" i="17"/>
  <c r="P381" i="17"/>
  <c r="BI381" i="17"/>
  <c r="R381" i="17"/>
  <c r="BI637" i="17"/>
  <c r="BJ637" i="17"/>
  <c r="BA769" i="17"/>
  <c r="BB769" i="17"/>
  <c r="BE769" i="17"/>
  <c r="O769" i="17"/>
  <c r="R769" i="17"/>
  <c r="BJ806" i="17"/>
  <c r="BI806" i="17"/>
  <c r="R642" i="17"/>
  <c r="BA642" i="17"/>
  <c r="BB642" i="17"/>
  <c r="BE642" i="17"/>
  <c r="O642" i="17"/>
  <c r="R522" i="17"/>
  <c r="BA522" i="17"/>
  <c r="BB522" i="17"/>
  <c r="BE522" i="17"/>
  <c r="O522" i="17"/>
  <c r="BH522" i="17"/>
  <c r="P522" i="17"/>
  <c r="BI522" i="17"/>
  <c r="BA542" i="17"/>
  <c r="BB542" i="17"/>
  <c r="BE542" i="17"/>
  <c r="O542" i="17"/>
  <c r="R542" i="17"/>
  <c r="BJ714" i="17"/>
  <c r="BI714" i="17"/>
  <c r="BJ136" i="17"/>
  <c r="BI136" i="17"/>
  <c r="R244" i="17"/>
  <c r="BA244" i="17"/>
  <c r="BB244" i="17"/>
  <c r="BE244" i="17"/>
  <c r="O244" i="17"/>
  <c r="BA681" i="17"/>
  <c r="BB681" i="17"/>
  <c r="BE681" i="17"/>
  <c r="O681" i="17"/>
  <c r="R681" i="17"/>
  <c r="BJ540" i="17"/>
  <c r="BI540" i="17"/>
  <c r="BJ230" i="17"/>
  <c r="BI230" i="17"/>
  <c r="BA570" i="17"/>
  <c r="BB570" i="17"/>
  <c r="BE570" i="17"/>
  <c r="O570" i="17"/>
  <c r="R570" i="17"/>
  <c r="BA332" i="17"/>
  <c r="BB332" i="17"/>
  <c r="BE332" i="17"/>
  <c r="O332" i="17"/>
  <c r="BH332" i="17"/>
  <c r="P332" i="17"/>
  <c r="R332" i="17"/>
  <c r="BB512" i="17"/>
  <c r="BK381" i="17"/>
  <c r="BM381" i="17"/>
  <c r="BK332" i="17"/>
  <c r="BM332" i="17"/>
  <c r="BK348" i="17"/>
  <c r="BM348" i="17"/>
  <c r="BK309" i="17"/>
  <c r="BM309" i="17"/>
  <c r="BK254" i="17"/>
  <c r="BM254" i="17"/>
  <c r="BK522" i="17"/>
  <c r="BM522" i="17"/>
  <c r="BK461" i="17"/>
  <c r="BM461" i="17"/>
  <c r="BK303" i="17"/>
  <c r="BM303" i="17"/>
  <c r="BJ381" i="17"/>
  <c r="BJ461" i="17"/>
  <c r="BK293" i="17"/>
  <c r="BM293" i="17"/>
  <c r="BI254" i="17"/>
  <c r="BI220" i="17"/>
  <c r="BI172" i="17"/>
  <c r="BI180" i="17"/>
  <c r="BK124" i="17"/>
  <c r="BM124" i="17"/>
  <c r="BI756" i="17"/>
  <c r="BJ522" i="17"/>
  <c r="BI293" i="17"/>
  <c r="BJ124" i="17"/>
  <c r="BI348" i="17"/>
  <c r="BJ348" i="17"/>
  <c r="BK220" i="17"/>
  <c r="BM220" i="17"/>
  <c r="BK172" i="17"/>
  <c r="BM172" i="17"/>
  <c r="BK180" i="17"/>
  <c r="BM180" i="17"/>
  <c r="BK756" i="17"/>
  <c r="BM756" i="17"/>
  <c r="BE512" i="17"/>
  <c r="O512" i="17"/>
  <c r="BH512" i="17"/>
  <c r="P512" i="17"/>
  <c r="BK512" i="17"/>
  <c r="BM512" i="17"/>
  <c r="BH592" i="17"/>
  <c r="P592" i="17"/>
  <c r="BK592" i="17"/>
  <c r="BM592" i="17"/>
  <c r="BJ444" i="17"/>
  <c r="BI444" i="17"/>
  <c r="BH480" i="17"/>
  <c r="P480" i="17"/>
  <c r="BK480" i="17"/>
  <c r="BM480" i="17"/>
  <c r="BH23" i="17"/>
  <c r="P23" i="17"/>
  <c r="BK23" i="17"/>
  <c r="BM23" i="17"/>
  <c r="BH769" i="17"/>
  <c r="P769" i="17"/>
  <c r="BK769" i="17"/>
  <c r="BM769" i="17"/>
  <c r="BH689" i="17"/>
  <c r="P689" i="17"/>
  <c r="BK689" i="17"/>
  <c r="BM689" i="17"/>
  <c r="BH204" i="17"/>
  <c r="P204" i="17"/>
  <c r="BK204" i="17"/>
  <c r="BM204" i="17"/>
  <c r="BH731" i="17"/>
  <c r="P731" i="17"/>
  <c r="BK731" i="17"/>
  <c r="BM731" i="17"/>
  <c r="BH188" i="17"/>
  <c r="P188" i="17"/>
  <c r="BK188" i="17"/>
  <c r="BM188" i="17"/>
  <c r="BJ190" i="17"/>
  <c r="BI190" i="17"/>
  <c r="BI519" i="17"/>
  <c r="BJ519" i="17"/>
  <c r="BJ99" i="17"/>
  <c r="BI99" i="17"/>
  <c r="AZ685" i="17"/>
  <c r="S816" i="17"/>
  <c r="S687" i="17"/>
  <c r="AZ638" i="17"/>
  <c r="S639" i="17"/>
  <c r="BK321" i="17"/>
  <c r="BM321" i="17"/>
  <c r="BH321" i="17"/>
  <c r="P321" i="17"/>
  <c r="BK49" i="17"/>
  <c r="BM49" i="17"/>
  <c r="BH49" i="17"/>
  <c r="P49" i="17"/>
  <c r="BH526" i="17"/>
  <c r="P526" i="17"/>
  <c r="BK526" i="17"/>
  <c r="BM526" i="17"/>
  <c r="BK157" i="17"/>
  <c r="BM157" i="17"/>
  <c r="BH157" i="17"/>
  <c r="P157" i="17"/>
  <c r="BH550" i="17"/>
  <c r="P550" i="17"/>
  <c r="BK550" i="17"/>
  <c r="BM550" i="17"/>
  <c r="BH707" i="17"/>
  <c r="P707" i="17"/>
  <c r="BK707" i="17"/>
  <c r="BM707" i="17"/>
  <c r="BH656" i="17"/>
  <c r="P656" i="17"/>
  <c r="BK656" i="17"/>
  <c r="BM656" i="17"/>
  <c r="BH236" i="17"/>
  <c r="P236" i="17"/>
  <c r="BK236" i="17"/>
  <c r="BM236" i="17"/>
  <c r="AZ548" i="17"/>
  <c r="S553" i="17"/>
  <c r="BH741" i="17"/>
  <c r="P741" i="17"/>
  <c r="BK741" i="17"/>
  <c r="BM741" i="17"/>
  <c r="BH462" i="17"/>
  <c r="P462" i="17"/>
  <c r="BK462" i="17"/>
  <c r="BM462" i="17"/>
  <c r="BJ340" i="17"/>
  <c r="BI340" i="17"/>
  <c r="BH45" i="17"/>
  <c r="P45" i="17"/>
  <c r="BK45" i="17"/>
  <c r="BM45" i="17"/>
  <c r="BH244" i="17"/>
  <c r="P244" i="17"/>
  <c r="BK244" i="17"/>
  <c r="BM244" i="17"/>
  <c r="BJ793" i="17"/>
  <c r="BI793" i="17"/>
  <c r="BI429" i="17"/>
  <c r="BJ429" i="17"/>
  <c r="BJ35" i="17"/>
  <c r="BI35" i="17"/>
  <c r="BA160" i="17"/>
  <c r="BB160" i="17"/>
  <c r="BE160" i="17"/>
  <c r="O160" i="17"/>
  <c r="R160" i="17"/>
  <c r="R710" i="17"/>
  <c r="BA710" i="17"/>
  <c r="BB710" i="17"/>
  <c r="BE710" i="17"/>
  <c r="O710" i="17"/>
  <c r="BH650" i="17"/>
  <c r="P650" i="17"/>
  <c r="BK650" i="17"/>
  <c r="BM650" i="17"/>
  <c r="AZ763" i="17"/>
  <c r="S767" i="17"/>
  <c r="BH205" i="17"/>
  <c r="P205" i="17"/>
  <c r="BK205" i="17"/>
  <c r="BM205" i="17"/>
  <c r="BJ398" i="17"/>
  <c r="BI398" i="17"/>
  <c r="AZ208" i="17"/>
  <c r="S210" i="17"/>
  <c r="BH588" i="17"/>
  <c r="P588" i="17"/>
  <c r="BK588" i="17"/>
  <c r="BM588" i="17"/>
  <c r="AZ358" i="17"/>
  <c r="S362" i="17"/>
  <c r="AZ134" i="17"/>
  <c r="S138" i="17"/>
  <c r="BH151" i="17"/>
  <c r="P151" i="17"/>
  <c r="BK151" i="17"/>
  <c r="BM151" i="17"/>
  <c r="BH277" i="17"/>
  <c r="P277" i="17"/>
  <c r="BK277" i="17"/>
  <c r="BM277" i="17"/>
  <c r="BJ14" i="17"/>
  <c r="BI14" i="17"/>
  <c r="AZ176" i="17"/>
  <c r="S178" i="17"/>
  <c r="BI446" i="17"/>
  <c r="BJ446" i="17"/>
  <c r="BJ802" i="17"/>
  <c r="BI802" i="17"/>
  <c r="BI164" i="17"/>
  <c r="BJ164" i="17"/>
  <c r="AZ708" i="17"/>
  <c r="S711" i="17"/>
  <c r="AZ313" i="17"/>
  <c r="S314" i="17"/>
  <c r="BI78" i="17"/>
  <c r="BJ78" i="17"/>
  <c r="BJ800" i="17"/>
  <c r="BI800" i="17"/>
  <c r="AZ196" i="17"/>
  <c r="S202" i="17"/>
  <c r="BH785" i="17"/>
  <c r="P785" i="17"/>
  <c r="BK785" i="17"/>
  <c r="BM785" i="17"/>
  <c r="AZ248" i="17"/>
  <c r="S250" i="17"/>
  <c r="BH214" i="17"/>
  <c r="P214" i="17"/>
  <c r="BK214" i="17"/>
  <c r="BM214" i="17"/>
  <c r="BH609" i="17"/>
  <c r="P609" i="17"/>
  <c r="BK609" i="17"/>
  <c r="BM609" i="17"/>
  <c r="BH471" i="17"/>
  <c r="P471" i="17"/>
  <c r="BK471" i="17"/>
  <c r="BM471" i="17"/>
  <c r="AZ22" i="17"/>
  <c r="S26" i="17"/>
  <c r="BJ610" i="17"/>
  <c r="BI610" i="17"/>
  <c r="BH95" i="17"/>
  <c r="P95" i="17"/>
  <c r="BK95" i="17"/>
  <c r="BM95" i="17"/>
  <c r="S406" i="17"/>
  <c r="AZ401" i="17"/>
  <c r="R487" i="17"/>
  <c r="BA487" i="17"/>
  <c r="BB487" i="17"/>
  <c r="BE487" i="17"/>
  <c r="O487" i="17"/>
  <c r="BH357" i="17"/>
  <c r="P357" i="17"/>
  <c r="BK357" i="17"/>
  <c r="BM357" i="17"/>
  <c r="BA528" i="17"/>
  <c r="BB528" i="17"/>
  <c r="BE528" i="17"/>
  <c r="O528" i="17"/>
  <c r="R528" i="17"/>
  <c r="BA544" i="17"/>
  <c r="BB544" i="17"/>
  <c r="BE544" i="17"/>
  <c r="O544" i="17"/>
  <c r="R544" i="17"/>
  <c r="BK701" i="17"/>
  <c r="BM701" i="17"/>
  <c r="BH701" i="17"/>
  <c r="P701" i="17"/>
  <c r="BH245" i="17"/>
  <c r="P245" i="17"/>
  <c r="BK245" i="17"/>
  <c r="BM245" i="17"/>
  <c r="BH773" i="17"/>
  <c r="P773" i="17"/>
  <c r="BK773" i="17"/>
  <c r="BM773" i="17"/>
  <c r="BH587" i="17"/>
  <c r="P587" i="17"/>
  <c r="BK587" i="17"/>
  <c r="BM587" i="17"/>
  <c r="BJ367" i="17"/>
  <c r="BI367" i="17"/>
  <c r="BH445" i="17"/>
  <c r="P445" i="17"/>
  <c r="BK445" i="17"/>
  <c r="BM445" i="17"/>
  <c r="BH235" i="17"/>
  <c r="P235" i="17"/>
  <c r="BK235" i="17"/>
  <c r="BM235" i="17"/>
  <c r="BH394" i="17"/>
  <c r="P394" i="17"/>
  <c r="BK394" i="17"/>
  <c r="BM394" i="17"/>
  <c r="BK105" i="17"/>
  <c r="BM105" i="17"/>
  <c r="BH105" i="17"/>
  <c r="P105" i="17"/>
  <c r="R466" i="17"/>
  <c r="BA466" i="17"/>
  <c r="BB466" i="17"/>
  <c r="BE466" i="17"/>
  <c r="O466" i="17"/>
  <c r="BH632" i="17"/>
  <c r="P632" i="17"/>
  <c r="BK632" i="17"/>
  <c r="BM632" i="17"/>
  <c r="BH135" i="17"/>
  <c r="P135" i="17"/>
  <c r="BK135" i="17"/>
  <c r="BM135" i="17"/>
  <c r="BH439" i="17"/>
  <c r="P439" i="17"/>
  <c r="BK439" i="17"/>
  <c r="BM439" i="17"/>
  <c r="BH177" i="17"/>
  <c r="P177" i="17"/>
  <c r="BK177" i="17"/>
  <c r="BM177" i="17"/>
  <c r="BH447" i="17"/>
  <c r="P447" i="17"/>
  <c r="BK447" i="17"/>
  <c r="BM447" i="17"/>
  <c r="BH754" i="17"/>
  <c r="P754" i="17"/>
  <c r="BK754" i="17"/>
  <c r="BM754" i="17"/>
  <c r="R163" i="17"/>
  <c r="BA163" i="17"/>
  <c r="BB163" i="17"/>
  <c r="BE163" i="17"/>
  <c r="O163" i="17"/>
  <c r="BA614" i="17"/>
  <c r="BB614" i="17"/>
  <c r="BE614" i="17"/>
  <c r="O614" i="17"/>
  <c r="R614" i="17"/>
  <c r="R19" i="17"/>
  <c r="BA19" i="17"/>
  <c r="BB19" i="17"/>
  <c r="BE19" i="17"/>
  <c r="O19" i="17"/>
  <c r="BH4" i="17"/>
  <c r="P4" i="17"/>
  <c r="BK4" i="17"/>
  <c r="BM4" i="17"/>
  <c r="BK41" i="17"/>
  <c r="BM41" i="17"/>
  <c r="BH41" i="17"/>
  <c r="P41" i="17"/>
  <c r="BH363" i="17"/>
  <c r="P363" i="17"/>
  <c r="BK363" i="17"/>
  <c r="BM363" i="17"/>
  <c r="AZ372" i="17"/>
  <c r="S378" i="17"/>
  <c r="R386" i="17"/>
  <c r="BA386" i="17"/>
  <c r="BB386" i="17"/>
  <c r="BE386" i="17"/>
  <c r="O386" i="17"/>
  <c r="BA616" i="17"/>
  <c r="BB616" i="17"/>
  <c r="BE616" i="17"/>
  <c r="O616" i="17"/>
  <c r="R616" i="17"/>
  <c r="BH801" i="17"/>
  <c r="P801" i="17"/>
  <c r="BK801" i="17"/>
  <c r="BM801" i="17"/>
  <c r="BH33" i="17"/>
  <c r="P33" i="17"/>
  <c r="BK33" i="17"/>
  <c r="BM33" i="17"/>
  <c r="BH491" i="17"/>
  <c r="P491" i="17"/>
  <c r="BK491" i="17"/>
  <c r="BM491" i="17"/>
  <c r="BH702" i="17"/>
  <c r="P702" i="17"/>
  <c r="BK702" i="17"/>
  <c r="BM702" i="17"/>
  <c r="BH193" i="17"/>
  <c r="P193" i="17"/>
  <c r="BK193" i="17"/>
  <c r="BM193" i="17"/>
  <c r="BH564" i="17"/>
  <c r="P564" i="17"/>
  <c r="BK564" i="17"/>
  <c r="BM564" i="17"/>
  <c r="BH46" i="17"/>
  <c r="P46" i="17"/>
  <c r="BK46" i="17"/>
  <c r="BM46" i="17"/>
  <c r="BH310" i="17"/>
  <c r="P310" i="17"/>
  <c r="BK310" i="17"/>
  <c r="BM310" i="17"/>
  <c r="BA291" i="17"/>
  <c r="BB291" i="17"/>
  <c r="BE291" i="17"/>
  <c r="O291" i="17"/>
  <c r="BH291" i="17"/>
  <c r="P291" i="17"/>
  <c r="R291" i="17"/>
  <c r="BK257" i="17"/>
  <c r="BM257" i="17"/>
  <c r="BH257" i="17"/>
  <c r="P257" i="17"/>
  <c r="BH523" i="17"/>
  <c r="P523" i="17"/>
  <c r="BK523" i="17"/>
  <c r="BM523" i="17"/>
  <c r="BJ606" i="17"/>
  <c r="BI606" i="17"/>
  <c r="BH40" i="17"/>
  <c r="P40" i="17"/>
  <c r="BK40" i="17"/>
  <c r="BM40" i="17"/>
  <c r="R233" i="17"/>
  <c r="BA233" i="17"/>
  <c r="BB233" i="17"/>
  <c r="BE233" i="17"/>
  <c r="O233" i="17"/>
  <c r="BH400" i="17"/>
  <c r="P400" i="17"/>
  <c r="BK400" i="17"/>
  <c r="BM400" i="17"/>
  <c r="BJ500" i="17"/>
  <c r="BI500" i="17"/>
  <c r="BI557" i="17"/>
  <c r="BJ557" i="17"/>
  <c r="BK633" i="17"/>
  <c r="BM633" i="17"/>
  <c r="BH633" i="17"/>
  <c r="P633" i="17"/>
  <c r="BH782" i="17"/>
  <c r="P782" i="17"/>
  <c r="BK782" i="17"/>
  <c r="BM782" i="17"/>
  <c r="BH81" i="17"/>
  <c r="P81" i="17"/>
  <c r="BK81" i="17"/>
  <c r="BM81" i="17"/>
  <c r="BH161" i="17"/>
  <c r="P161" i="17"/>
  <c r="BK161" i="17"/>
  <c r="BM161" i="17"/>
  <c r="BH209" i="17"/>
  <c r="P209" i="17"/>
  <c r="BK209" i="17"/>
  <c r="BM209" i="17"/>
  <c r="R574" i="17"/>
  <c r="BA574" i="17"/>
  <c r="BB574" i="17"/>
  <c r="BE574" i="17"/>
  <c r="O574" i="17"/>
  <c r="BH574" i="17"/>
  <c r="P574" i="17"/>
  <c r="BK574" i="17"/>
  <c r="BM574" i="17"/>
  <c r="R404" i="17"/>
  <c r="BA404" i="17"/>
  <c r="BB404" i="17"/>
  <c r="BE404" i="17"/>
  <c r="O404" i="17"/>
  <c r="BA227" i="17"/>
  <c r="BB227" i="17"/>
  <c r="BE227" i="17"/>
  <c r="O227" i="17"/>
  <c r="R227" i="17"/>
  <c r="BA428" i="17"/>
  <c r="BB428" i="17"/>
  <c r="BE428" i="17"/>
  <c r="O428" i="17"/>
  <c r="R428" i="17"/>
  <c r="BA280" i="17"/>
  <c r="BB280" i="17"/>
  <c r="BE280" i="17"/>
  <c r="O280" i="17"/>
  <c r="R280" i="17"/>
  <c r="BA770" i="17"/>
  <c r="BB770" i="17"/>
  <c r="BE770" i="17"/>
  <c r="O770" i="17"/>
  <c r="R770" i="17"/>
  <c r="BA339" i="17"/>
  <c r="BB339" i="17"/>
  <c r="BE339" i="17"/>
  <c r="O339" i="17"/>
  <c r="BH339" i="17"/>
  <c r="P339" i="17"/>
  <c r="R273" i="17"/>
  <c r="BA273" i="17"/>
  <c r="BB273" i="17"/>
  <c r="BE273" i="17"/>
  <c r="O273" i="17"/>
  <c r="BH273" i="17"/>
  <c r="P273" i="17"/>
  <c r="BK273" i="17"/>
  <c r="BM273" i="17"/>
  <c r="R271" i="17"/>
  <c r="BA271" i="17"/>
  <c r="BB271" i="17"/>
  <c r="BE271" i="17"/>
  <c r="O271" i="17"/>
  <c r="R73" i="17"/>
  <c r="BA73" i="17"/>
  <c r="BB73" i="17"/>
  <c r="BE73" i="17"/>
  <c r="O73" i="17"/>
  <c r="BH13" i="17"/>
  <c r="P13" i="17"/>
  <c r="BK13" i="17"/>
  <c r="BM13" i="17"/>
  <c r="R312" i="17"/>
  <c r="BA312" i="17"/>
  <c r="BB312" i="17"/>
  <c r="BE312" i="17"/>
  <c r="O312" i="17"/>
  <c r="BA331" i="17"/>
  <c r="BB331" i="17"/>
  <c r="BE331" i="17"/>
  <c r="O331" i="17"/>
  <c r="R331" i="17"/>
  <c r="R29" i="17"/>
  <c r="BA29" i="17"/>
  <c r="BB29" i="17"/>
  <c r="BE29" i="17"/>
  <c r="O29" i="17"/>
  <c r="BA613" i="17"/>
  <c r="BB613" i="17"/>
  <c r="BE613" i="17"/>
  <c r="O613" i="17"/>
  <c r="R613" i="17"/>
  <c r="R63" i="17"/>
  <c r="BA63" i="17"/>
  <c r="BB63" i="17"/>
  <c r="BE63" i="17"/>
  <c r="O63" i="17"/>
  <c r="BH63" i="17"/>
  <c r="P63" i="17"/>
  <c r="BA59" i="17"/>
  <c r="BB59" i="17"/>
  <c r="BE59" i="17"/>
  <c r="O59" i="17"/>
  <c r="R59" i="17"/>
  <c r="BA5" i="17"/>
  <c r="BB5" i="17"/>
  <c r="BE5" i="17"/>
  <c r="O5" i="17"/>
  <c r="R5" i="17"/>
  <c r="BA325" i="17"/>
  <c r="BB325" i="17"/>
  <c r="BE325" i="17"/>
  <c r="O325" i="17"/>
  <c r="R325" i="17"/>
  <c r="AY165" i="17"/>
  <c r="S165" i="17"/>
  <c r="Q165" i="17"/>
  <c r="P516" i="17"/>
  <c r="BA246" i="17"/>
  <c r="BB246" i="17"/>
  <c r="BE246" i="17"/>
  <c r="O246" i="17"/>
  <c r="R246" i="17"/>
  <c r="BG8" i="17"/>
  <c r="BG11" i="17"/>
  <c r="BG29" i="17"/>
  <c r="BG37" i="17"/>
  <c r="BG38" i="17"/>
  <c r="BG92" i="17"/>
  <c r="BG99" i="17"/>
  <c r="BG111" i="17"/>
  <c r="BG171" i="17"/>
  <c r="BG187" i="17"/>
  <c r="AY60" i="17"/>
  <c r="S60" i="17"/>
  <c r="AZ60" i="17"/>
  <c r="N24" i="17"/>
  <c r="BL24" i="17"/>
  <c r="AU6" i="17"/>
  <c r="BL37" i="17"/>
  <c r="BM37" i="17"/>
  <c r="N9" i="17"/>
  <c r="BL9" i="17"/>
  <c r="BG20" i="17"/>
  <c r="BG27" i="17"/>
  <c r="BG53" i="17"/>
  <c r="AY56" i="17"/>
  <c r="S56" i="17"/>
  <c r="BG73" i="17"/>
  <c r="BG78" i="17"/>
  <c r="BG86" i="17"/>
  <c r="BG87" i="17"/>
  <c r="BG120" i="17"/>
  <c r="BG129" i="17"/>
  <c r="BG142" i="17"/>
  <c r="BG157" i="17"/>
  <c r="BG39" i="17"/>
  <c r="BG105" i="17"/>
  <c r="BG119" i="17"/>
  <c r="BG164" i="17"/>
  <c r="BG221" i="17"/>
  <c r="BJ512" i="17"/>
  <c r="BI512" i="17"/>
  <c r="BJ332" i="17"/>
  <c r="BI332" i="17"/>
  <c r="BH542" i="17"/>
  <c r="P542" i="17"/>
  <c r="BK542" i="17"/>
  <c r="BM542" i="17"/>
  <c r="BH140" i="17"/>
  <c r="P140" i="17"/>
  <c r="BK140" i="17"/>
  <c r="BM140" i="17"/>
  <c r="BH697" i="17"/>
  <c r="P697" i="17"/>
  <c r="BK697" i="17"/>
  <c r="BM697" i="17"/>
  <c r="BH658" i="17"/>
  <c r="P658" i="17"/>
  <c r="BK658" i="17"/>
  <c r="BM658" i="17"/>
  <c r="BK216" i="17"/>
  <c r="BM216" i="17"/>
  <c r="BH216" i="17"/>
  <c r="P216" i="17"/>
  <c r="BH264" i="17"/>
  <c r="P264" i="17"/>
  <c r="BK264" i="17"/>
  <c r="BM264" i="17"/>
  <c r="BH712" i="17"/>
  <c r="P712" i="17"/>
  <c r="BK712" i="17"/>
  <c r="BM712" i="17"/>
  <c r="BH144" i="17"/>
  <c r="P144" i="17"/>
  <c r="BK144" i="17"/>
  <c r="BM144" i="17"/>
  <c r="BH240" i="17"/>
  <c r="P240" i="17"/>
  <c r="BK240" i="17"/>
  <c r="BM240" i="17"/>
  <c r="BH352" i="17"/>
  <c r="P352" i="17"/>
  <c r="BK352" i="17"/>
  <c r="BM352" i="17"/>
  <c r="BH492" i="17"/>
  <c r="P492" i="17"/>
  <c r="BK492" i="17"/>
  <c r="BM492" i="17"/>
  <c r="BK683" i="17"/>
  <c r="BM683" i="17"/>
  <c r="BH683" i="17"/>
  <c r="P683" i="17"/>
  <c r="BJ644" i="17"/>
  <c r="BI644" i="17"/>
  <c r="BK160" i="17"/>
  <c r="BM160" i="17"/>
  <c r="BH160" i="17"/>
  <c r="P160" i="17"/>
  <c r="BK297" i="17"/>
  <c r="BM297" i="17"/>
  <c r="BH297" i="17"/>
  <c r="P297" i="17"/>
  <c r="BK38" i="17"/>
  <c r="BM38" i="17"/>
  <c r="BH38" i="17"/>
  <c r="P38" i="17"/>
  <c r="BK649" i="17"/>
  <c r="BM649" i="17"/>
  <c r="BH649" i="17"/>
  <c r="P649" i="17"/>
  <c r="BK44" i="17"/>
  <c r="BM44" i="17"/>
  <c r="BH44" i="17"/>
  <c r="P44" i="17"/>
  <c r="BI440" i="17"/>
  <c r="BJ440" i="17"/>
  <c r="BH299" i="17"/>
  <c r="P299" i="17"/>
  <c r="BK299" i="17"/>
  <c r="BM299" i="17"/>
  <c r="BK408" i="17"/>
  <c r="BM408" i="17"/>
  <c r="BH408" i="17"/>
  <c r="P408" i="17"/>
  <c r="BH681" i="17"/>
  <c r="P681" i="17"/>
  <c r="BK681" i="17"/>
  <c r="BM681" i="17"/>
  <c r="BJ309" i="17"/>
  <c r="BI309" i="17"/>
  <c r="BH455" i="17"/>
  <c r="P455" i="17"/>
  <c r="BK455" i="17"/>
  <c r="BM455" i="17"/>
  <c r="BH722" i="17"/>
  <c r="P722" i="17"/>
  <c r="BK722" i="17"/>
  <c r="BM722" i="17"/>
  <c r="BH514" i="17"/>
  <c r="P514" i="17"/>
  <c r="BK514" i="17"/>
  <c r="BM514" i="17"/>
  <c r="BI152" i="17"/>
  <c r="BJ152" i="17"/>
  <c r="BH628" i="17"/>
  <c r="P628" i="17"/>
  <c r="BK628" i="17"/>
  <c r="BM628" i="17"/>
  <c r="BK224" i="17"/>
  <c r="BM224" i="17"/>
  <c r="BH224" i="17"/>
  <c r="P224" i="17"/>
  <c r="BK706" i="17"/>
  <c r="BM706" i="17"/>
  <c r="BH706" i="17"/>
  <c r="P706" i="17"/>
  <c r="BK200" i="17"/>
  <c r="BM200" i="17"/>
  <c r="BH200" i="17"/>
  <c r="P200" i="17"/>
  <c r="BJ30" i="17"/>
  <c r="BI30" i="17"/>
  <c r="BJ460" i="17"/>
  <c r="BI460" i="17"/>
  <c r="BJ157" i="17"/>
  <c r="BI157" i="17"/>
  <c r="BH283" i="17"/>
  <c r="P283" i="17"/>
  <c r="BK283" i="17"/>
  <c r="BM283" i="17"/>
  <c r="BJ321" i="17"/>
  <c r="BI321" i="17"/>
  <c r="BH710" i="17"/>
  <c r="P710" i="17"/>
  <c r="BK710" i="17"/>
  <c r="BM710" i="17"/>
  <c r="BK534" i="17"/>
  <c r="BM534" i="17"/>
  <c r="BH534" i="17"/>
  <c r="P534" i="17"/>
  <c r="BH640" i="17"/>
  <c r="P640" i="17"/>
  <c r="BK640" i="17"/>
  <c r="BM640" i="17"/>
  <c r="BI222" i="17"/>
  <c r="BJ222" i="17"/>
  <c r="BK524" i="17"/>
  <c r="BM524" i="17"/>
  <c r="BH524" i="17"/>
  <c r="P524" i="17"/>
  <c r="BJ393" i="17"/>
  <c r="BI393" i="17"/>
  <c r="BJ418" i="17"/>
  <c r="BI418" i="17"/>
  <c r="BJ561" i="17"/>
  <c r="BI561" i="17"/>
  <c r="BH132" i="17"/>
  <c r="P132" i="17"/>
  <c r="BK132" i="17"/>
  <c r="BM132" i="17"/>
  <c r="BK281" i="17"/>
  <c r="BM281" i="17"/>
  <c r="BH281" i="17"/>
  <c r="P281" i="17"/>
  <c r="BH662" i="17"/>
  <c r="P662" i="17"/>
  <c r="BK662" i="17"/>
  <c r="BM662" i="17"/>
  <c r="BH342" i="17"/>
  <c r="P342" i="17"/>
  <c r="BK342" i="17"/>
  <c r="BM342" i="17"/>
  <c r="BH364" i="17"/>
  <c r="P364" i="17"/>
  <c r="BK364" i="17"/>
  <c r="BM364" i="17"/>
  <c r="BH790" i="17"/>
  <c r="P790" i="17"/>
  <c r="BK790" i="17"/>
  <c r="BM790" i="17"/>
  <c r="BH228" i="17"/>
  <c r="P228" i="17"/>
  <c r="BK228" i="17"/>
  <c r="BM228" i="17"/>
  <c r="BH315" i="17"/>
  <c r="P315" i="17"/>
  <c r="BK315" i="17"/>
  <c r="BM315" i="17"/>
  <c r="BH319" i="17"/>
  <c r="P319" i="17"/>
  <c r="BK319" i="17"/>
  <c r="BM319" i="17"/>
  <c r="BK316" i="17"/>
  <c r="BM316" i="17"/>
  <c r="BH316" i="17"/>
  <c r="P316" i="17"/>
  <c r="BK287" i="17"/>
  <c r="BM287" i="17"/>
  <c r="BH287" i="17"/>
  <c r="P287" i="17"/>
  <c r="BK578" i="17"/>
  <c r="BM578" i="17"/>
  <c r="BH578" i="17"/>
  <c r="P578" i="17"/>
  <c r="BK646" i="17"/>
  <c r="BM646" i="17"/>
  <c r="BH646" i="17"/>
  <c r="P646" i="17"/>
  <c r="BH467" i="17"/>
  <c r="P467" i="17"/>
  <c r="BK467" i="17"/>
  <c r="BM467" i="17"/>
  <c r="BJ390" i="17"/>
  <c r="BI390" i="17"/>
  <c r="BH150" i="17"/>
  <c r="P150" i="17"/>
  <c r="BK150" i="17"/>
  <c r="BM150" i="17"/>
  <c r="BK552" i="17"/>
  <c r="BM552" i="17"/>
  <c r="BH552" i="17"/>
  <c r="P552" i="17"/>
  <c r="BI284" i="17"/>
  <c r="BJ284" i="17"/>
  <c r="BI434" i="17"/>
  <c r="BJ434" i="17"/>
  <c r="BJ295" i="17"/>
  <c r="BI295" i="17"/>
  <c r="BK336" i="17"/>
  <c r="BM336" i="17"/>
  <c r="BH336" i="17"/>
  <c r="P336" i="17"/>
  <c r="BH570" i="17"/>
  <c r="P570" i="17"/>
  <c r="BK570" i="17"/>
  <c r="BM570" i="17"/>
  <c r="BH642" i="17"/>
  <c r="P642" i="17"/>
  <c r="BK642" i="17"/>
  <c r="BM642" i="17"/>
  <c r="BH212" i="17"/>
  <c r="P212" i="17"/>
  <c r="BK212" i="17"/>
  <c r="BM212" i="17"/>
  <c r="BH260" i="17"/>
  <c r="P260" i="17"/>
  <c r="BK260" i="17"/>
  <c r="BM260" i="17"/>
  <c r="BJ303" i="17"/>
  <c r="BI303" i="17"/>
  <c r="BH166" i="17"/>
  <c r="P166" i="17"/>
  <c r="BK166" i="17"/>
  <c r="BM166" i="17"/>
  <c r="BH148" i="17"/>
  <c r="P148" i="17"/>
  <c r="BK148" i="17"/>
  <c r="BM148" i="17"/>
  <c r="BJ611" i="17"/>
  <c r="BI611" i="17"/>
  <c r="BK395" i="17"/>
  <c r="BM395" i="17"/>
  <c r="BH395" i="17"/>
  <c r="P395" i="17"/>
  <c r="BK232" i="17"/>
  <c r="BM232" i="17"/>
  <c r="BH232" i="17"/>
  <c r="P232" i="17"/>
  <c r="BH704" i="17"/>
  <c r="P704" i="17"/>
  <c r="BK704" i="17"/>
  <c r="BM704" i="17"/>
  <c r="BH192" i="17"/>
  <c r="P192" i="17"/>
  <c r="BK192" i="17"/>
  <c r="BM192" i="17"/>
  <c r="BH184" i="17"/>
  <c r="P184" i="17"/>
  <c r="BK184" i="17"/>
  <c r="BM184" i="17"/>
  <c r="BH156" i="17"/>
  <c r="P156" i="17"/>
  <c r="BK156" i="17"/>
  <c r="BM156" i="17"/>
  <c r="BK691" i="17"/>
  <c r="BM691" i="17"/>
  <c r="BH691" i="17"/>
  <c r="P691" i="17"/>
  <c r="BH737" i="17"/>
  <c r="P737" i="17"/>
  <c r="BK737" i="17"/>
  <c r="BM737" i="17"/>
  <c r="BJ437" i="17"/>
  <c r="BI437" i="17"/>
  <c r="BJ566" i="17"/>
  <c r="BI566" i="17"/>
  <c r="BH579" i="17"/>
  <c r="P579" i="17"/>
  <c r="BK579" i="17"/>
  <c r="BM579" i="17"/>
  <c r="BH716" i="17"/>
  <c r="P716" i="17"/>
  <c r="BK716" i="17"/>
  <c r="BM716" i="17"/>
  <c r="BH126" i="17"/>
  <c r="P126" i="17"/>
  <c r="BK126" i="17"/>
  <c r="BM126" i="17"/>
  <c r="BH128" i="17"/>
  <c r="P128" i="17"/>
  <c r="BK128" i="17"/>
  <c r="BM128" i="17"/>
  <c r="BK705" i="17"/>
  <c r="BM705" i="17"/>
  <c r="BH705" i="17"/>
  <c r="P705" i="17"/>
  <c r="BI92" i="17"/>
  <c r="BJ92" i="17"/>
  <c r="BJ670" i="17"/>
  <c r="BI670" i="17"/>
  <c r="BH483" i="17"/>
  <c r="P483" i="17"/>
  <c r="BK483" i="17"/>
  <c r="BM483" i="17"/>
  <c r="BH503" i="17"/>
  <c r="P503" i="17"/>
  <c r="BK503" i="17"/>
  <c r="BM503" i="17"/>
  <c r="BH109" i="17"/>
  <c r="P109" i="17"/>
  <c r="BK109" i="17"/>
  <c r="BM109" i="17"/>
  <c r="BK622" i="17"/>
  <c r="BM622" i="17"/>
  <c r="BH622" i="17"/>
  <c r="P622" i="17"/>
  <c r="BK528" i="17"/>
  <c r="BM528" i="17"/>
  <c r="BH528" i="17"/>
  <c r="P528" i="17"/>
  <c r="BH412" i="17"/>
  <c r="P412" i="17"/>
  <c r="BK412" i="17"/>
  <c r="BM412" i="17"/>
  <c r="BH167" i="17"/>
  <c r="P167" i="17"/>
  <c r="BK167" i="17"/>
  <c r="BM167" i="17"/>
  <c r="S679" i="17"/>
  <c r="AZ677" i="17"/>
  <c r="BK614" i="17"/>
  <c r="BM614" i="17"/>
  <c r="BH614" i="17"/>
  <c r="P614" i="17"/>
  <c r="BH11" i="17"/>
  <c r="P11" i="17"/>
  <c r="BK11" i="17"/>
  <c r="BM11" i="17"/>
  <c r="BH515" i="17"/>
  <c r="P515" i="17"/>
  <c r="BK515" i="17"/>
  <c r="BM515" i="17"/>
  <c r="BH423" i="17"/>
  <c r="P423" i="17"/>
  <c r="BK423" i="17"/>
  <c r="BM423" i="17"/>
  <c r="BH173" i="17"/>
  <c r="P173" i="17"/>
  <c r="BK173" i="17"/>
  <c r="BM173" i="17"/>
  <c r="BK185" i="17"/>
  <c r="BM185" i="17"/>
  <c r="BH185" i="17"/>
  <c r="P185" i="17"/>
  <c r="BK115" i="17"/>
  <c r="BM115" i="17"/>
  <c r="BH115" i="17"/>
  <c r="P115" i="17"/>
  <c r="BH678" i="17"/>
  <c r="P678" i="17"/>
  <c r="BK678" i="17"/>
  <c r="BM678" i="17"/>
  <c r="BH402" i="17"/>
  <c r="P402" i="17"/>
  <c r="BK402" i="17"/>
  <c r="BM402" i="17"/>
  <c r="BK780" i="17"/>
  <c r="BM780" i="17"/>
  <c r="BH780" i="17"/>
  <c r="P780" i="17"/>
  <c r="BK643" i="17"/>
  <c r="BM643" i="17"/>
  <c r="BH643" i="17"/>
  <c r="P643" i="17"/>
  <c r="BK19" i="17"/>
  <c r="BM19" i="17"/>
  <c r="BH19" i="17"/>
  <c r="P19" i="17"/>
  <c r="BH233" i="17"/>
  <c r="P233" i="17"/>
  <c r="BK233" i="17"/>
  <c r="BM233" i="17"/>
  <c r="BH541" i="17"/>
  <c r="P541" i="17"/>
  <c r="BK541" i="17"/>
  <c r="BM541" i="17"/>
  <c r="BH93" i="17"/>
  <c r="P93" i="17"/>
  <c r="BK93" i="17"/>
  <c r="BM93" i="17"/>
  <c r="BH740" i="17"/>
  <c r="P740" i="17"/>
  <c r="BK740" i="17"/>
  <c r="BM740" i="17"/>
  <c r="BH565" i="17"/>
  <c r="P565" i="17"/>
  <c r="BK565" i="17"/>
  <c r="BM565" i="17"/>
  <c r="BH568" i="17"/>
  <c r="P568" i="17"/>
  <c r="BK568" i="17"/>
  <c r="BM568" i="17"/>
  <c r="BH285" i="17"/>
  <c r="P285" i="17"/>
  <c r="BK285" i="17"/>
  <c r="BM285" i="17"/>
  <c r="BH487" i="17"/>
  <c r="P487" i="17"/>
  <c r="BK487" i="17"/>
  <c r="BM487" i="17"/>
  <c r="BH97" i="17"/>
  <c r="P97" i="17"/>
  <c r="BK97" i="17"/>
  <c r="BM97" i="17"/>
  <c r="BK544" i="17"/>
  <c r="BM544" i="17"/>
  <c r="BH544" i="17"/>
  <c r="P544" i="17"/>
  <c r="BK411" i="17"/>
  <c r="BM411" i="17"/>
  <c r="BH411" i="17"/>
  <c r="P411" i="17"/>
  <c r="BH311" i="17"/>
  <c r="P311" i="17"/>
  <c r="BK311" i="17"/>
  <c r="BM311" i="17"/>
  <c r="BJ317" i="17"/>
  <c r="BI317" i="17"/>
  <c r="BA3" i="17"/>
  <c r="BB3" i="17"/>
  <c r="BE3" i="17"/>
  <c r="O3" i="17"/>
  <c r="R3" i="17"/>
  <c r="BK16" i="17"/>
  <c r="BM16" i="17"/>
  <c r="BH16" i="17"/>
  <c r="P16" i="17"/>
  <c r="R213" i="17"/>
  <c r="BA213" i="17"/>
  <c r="BB213" i="17"/>
  <c r="BE213" i="17"/>
  <c r="O213" i="17"/>
  <c r="BH62" i="17"/>
  <c r="P62" i="17"/>
  <c r="BK62" i="17"/>
  <c r="BM62" i="17"/>
  <c r="R189" i="17"/>
  <c r="BA189" i="17"/>
  <c r="BB189" i="17"/>
  <c r="BE189" i="17"/>
  <c r="O189" i="17"/>
  <c r="BK344" i="17"/>
  <c r="BM344" i="17"/>
  <c r="BH344" i="17"/>
  <c r="P344" i="17"/>
  <c r="BJ361" i="17"/>
  <c r="BI361" i="17"/>
  <c r="BJ252" i="17"/>
  <c r="BI252" i="17"/>
  <c r="R337" i="17"/>
  <c r="BA337" i="17"/>
  <c r="BB337" i="17"/>
  <c r="BE337" i="17"/>
  <c r="O337" i="17"/>
  <c r="BJ308" i="17"/>
  <c r="BI308" i="17"/>
  <c r="BH272" i="17"/>
  <c r="P272" i="17"/>
  <c r="BK272" i="17"/>
  <c r="BM272" i="17"/>
  <c r="BK397" i="17"/>
  <c r="BM397" i="17"/>
  <c r="BH397" i="17"/>
  <c r="P397" i="17"/>
  <c r="S511" i="17"/>
  <c r="AZ509" i="17"/>
  <c r="BI523" i="17"/>
  <c r="BJ523" i="17"/>
  <c r="BI573" i="17"/>
  <c r="BJ573" i="17"/>
  <c r="BA533" i="17"/>
  <c r="BB533" i="17"/>
  <c r="BE533" i="17"/>
  <c r="O533" i="17"/>
  <c r="R533" i="17"/>
  <c r="BH586" i="17"/>
  <c r="P586" i="17"/>
  <c r="BK586" i="17"/>
  <c r="BM586" i="17"/>
  <c r="AZ595" i="17"/>
  <c r="S599" i="17"/>
  <c r="BH661" i="17"/>
  <c r="P661" i="17"/>
  <c r="BK661" i="17"/>
  <c r="BM661" i="17"/>
  <c r="BJ652" i="17"/>
  <c r="BI652" i="17"/>
  <c r="R700" i="17"/>
  <c r="BA700" i="17"/>
  <c r="BB700" i="17"/>
  <c r="BE700" i="17"/>
  <c r="O700" i="17"/>
  <c r="R734" i="17"/>
  <c r="BA734" i="17"/>
  <c r="BB734" i="17"/>
  <c r="BE734" i="17"/>
  <c r="O734" i="17"/>
  <c r="BH789" i="17"/>
  <c r="P789" i="17"/>
  <c r="BK789" i="17"/>
  <c r="BM789" i="17"/>
  <c r="BK608" i="17"/>
  <c r="BM608" i="17"/>
  <c r="BH608" i="17"/>
  <c r="P608" i="17"/>
  <c r="BI730" i="17"/>
  <c r="BJ730" i="17"/>
  <c r="BK779" i="17"/>
  <c r="BM779" i="17"/>
  <c r="BH779" i="17"/>
  <c r="P779" i="17"/>
  <c r="R217" i="17"/>
  <c r="BA217" i="17"/>
  <c r="BB217" i="17"/>
  <c r="BE217" i="17"/>
  <c r="O217" i="17"/>
  <c r="BA405" i="17"/>
  <c r="BB405" i="17"/>
  <c r="BE405" i="17"/>
  <c r="O405" i="17"/>
  <c r="R405" i="17"/>
  <c r="BK490" i="17"/>
  <c r="BM490" i="17"/>
  <c r="BH490" i="17"/>
  <c r="P490" i="17"/>
  <c r="BH171" i="17"/>
  <c r="P171" i="17"/>
  <c r="BK171" i="17"/>
  <c r="BM171" i="17"/>
  <c r="BI302" i="17"/>
  <c r="BJ302" i="17"/>
  <c r="S114" i="17"/>
  <c r="AZ108" i="17"/>
  <c r="AZ86" i="17"/>
  <c r="S90" i="17"/>
  <c r="BA119" i="17"/>
  <c r="BB119" i="17"/>
  <c r="BE119" i="17"/>
  <c r="O119" i="17"/>
  <c r="R119" i="17"/>
  <c r="R125" i="17"/>
  <c r="BA125" i="17"/>
  <c r="BB125" i="17"/>
  <c r="BE125" i="17"/>
  <c r="O125" i="17"/>
  <c r="BK419" i="17"/>
  <c r="BM419" i="17"/>
  <c r="BH419" i="17"/>
  <c r="P419" i="17"/>
  <c r="BJ368" i="17"/>
  <c r="BI368" i="17"/>
  <c r="S504" i="17"/>
  <c r="AZ498" i="17"/>
  <c r="BA472" i="17"/>
  <c r="BB472" i="17"/>
  <c r="BE472" i="17"/>
  <c r="O472" i="17"/>
  <c r="R472" i="17"/>
  <c r="BA477" i="17"/>
  <c r="BB477" i="17"/>
  <c r="BE477" i="17"/>
  <c r="O477" i="17"/>
  <c r="R477" i="17"/>
  <c r="BH545" i="17"/>
  <c r="P545" i="17"/>
  <c r="BK545" i="17"/>
  <c r="BM545" i="17"/>
  <c r="R627" i="17"/>
  <c r="BA627" i="17"/>
  <c r="BB627" i="17"/>
  <c r="BE627" i="17"/>
  <c r="O627" i="17"/>
  <c r="S607" i="17"/>
  <c r="AZ602" i="17"/>
  <c r="BI709" i="17"/>
  <c r="BJ709" i="17"/>
  <c r="BI549" i="17"/>
  <c r="BJ549" i="17"/>
  <c r="BA562" i="17"/>
  <c r="BB562" i="17"/>
  <c r="BE562" i="17"/>
  <c r="O562" i="17"/>
  <c r="R562" i="17"/>
  <c r="BA808" i="17"/>
  <c r="BB808" i="17"/>
  <c r="BE808" i="17"/>
  <c r="O808" i="17"/>
  <c r="R808" i="17"/>
  <c r="BH377" i="17"/>
  <c r="P377" i="17"/>
  <c r="BK377" i="17"/>
  <c r="BM377" i="17"/>
  <c r="BH88" i="17"/>
  <c r="P88" i="17"/>
  <c r="BK88" i="17"/>
  <c r="BM88" i="17"/>
  <c r="BK182" i="17"/>
  <c r="BM182" i="17"/>
  <c r="BH182" i="17"/>
  <c r="P182" i="17"/>
  <c r="BH155" i="17"/>
  <c r="P155" i="17"/>
  <c r="BK155" i="17"/>
  <c r="BM155" i="17"/>
  <c r="BJ174" i="17"/>
  <c r="BI174" i="17"/>
  <c r="BK238" i="17"/>
  <c r="BM238" i="17"/>
  <c r="BH238" i="17"/>
  <c r="P238" i="17"/>
  <c r="R275" i="17"/>
  <c r="BA275" i="17"/>
  <c r="BB275" i="17"/>
  <c r="BE275" i="17"/>
  <c r="O275" i="17"/>
  <c r="BA353" i="17"/>
  <c r="BB353" i="17"/>
  <c r="BE353" i="17"/>
  <c r="O353" i="17"/>
  <c r="R353" i="17"/>
  <c r="BH422" i="17"/>
  <c r="P422" i="17"/>
  <c r="BK422" i="17"/>
  <c r="BM422" i="17"/>
  <c r="BJ441" i="17"/>
  <c r="BI441" i="17"/>
  <c r="BH510" i="17"/>
  <c r="P510" i="17"/>
  <c r="BK510" i="17"/>
  <c r="BM510" i="17"/>
  <c r="S671" i="17"/>
  <c r="AZ666" i="17"/>
  <c r="BI676" i="17"/>
  <c r="BJ676" i="17"/>
  <c r="BJ717" i="17"/>
  <c r="BI717" i="17"/>
  <c r="BA669" i="17"/>
  <c r="BB669" i="17"/>
  <c r="BE669" i="17"/>
  <c r="O669" i="17"/>
  <c r="R669" i="17"/>
  <c r="BH736" i="17"/>
  <c r="P736" i="17"/>
  <c r="BK736" i="17"/>
  <c r="BM736" i="17"/>
  <c r="BH760" i="17"/>
  <c r="P760" i="17"/>
  <c r="BK760" i="17"/>
  <c r="BM760" i="17"/>
  <c r="BH8" i="17"/>
  <c r="P8" i="17"/>
  <c r="BK8" i="17"/>
  <c r="BM8" i="17"/>
  <c r="BA129" i="17"/>
  <c r="BB129" i="17"/>
  <c r="BE129" i="17"/>
  <c r="O129" i="17"/>
  <c r="R129" i="17"/>
  <c r="BA145" i="17"/>
  <c r="BB145" i="17"/>
  <c r="BE145" i="17"/>
  <c r="O145" i="17"/>
  <c r="R145" i="17"/>
  <c r="BH71" i="17"/>
  <c r="BK71" i="17"/>
  <c r="BH345" i="17"/>
  <c r="P345" i="17"/>
  <c r="BK345" i="17"/>
  <c r="BM345" i="17"/>
  <c r="BH25" i="17"/>
  <c r="P25" i="17"/>
  <c r="BK25" i="17"/>
  <c r="BM25" i="17"/>
  <c r="BA113" i="17"/>
  <c r="BB113" i="17"/>
  <c r="BE113" i="17"/>
  <c r="O113" i="17"/>
  <c r="R113" i="17"/>
  <c r="BA142" i="17"/>
  <c r="BB142" i="17"/>
  <c r="BE142" i="17"/>
  <c r="O142" i="17"/>
  <c r="R142" i="17"/>
  <c r="BA197" i="17"/>
  <c r="BB197" i="17"/>
  <c r="BE197" i="17"/>
  <c r="O197" i="17"/>
  <c r="R197" i="17"/>
  <c r="R305" i="17"/>
  <c r="BA305" i="17"/>
  <c r="BB305" i="17"/>
  <c r="BE305" i="17"/>
  <c r="O305" i="17"/>
  <c r="BH305" i="17"/>
  <c r="P305" i="17"/>
  <c r="R333" i="17"/>
  <c r="BA333" i="17"/>
  <c r="BB333" i="17"/>
  <c r="BE333" i="17"/>
  <c r="O333" i="17"/>
  <c r="BA375" i="17"/>
  <c r="BB375" i="17"/>
  <c r="BE375" i="17"/>
  <c r="O375" i="17"/>
  <c r="R375" i="17"/>
  <c r="R424" i="17"/>
  <c r="BA424" i="17"/>
  <c r="BB424" i="17"/>
  <c r="BE424" i="17"/>
  <c r="O424" i="17"/>
  <c r="S420" i="17"/>
  <c r="AZ414" i="17"/>
  <c r="BA478" i="17"/>
  <c r="BB478" i="17"/>
  <c r="BE478" i="17"/>
  <c r="O478" i="17"/>
  <c r="R478" i="17"/>
  <c r="BI488" i="17"/>
  <c r="BJ488" i="17"/>
  <c r="BH513" i="17"/>
  <c r="P513" i="17"/>
  <c r="BK513" i="17"/>
  <c r="BM513" i="17"/>
  <c r="BA556" i="17"/>
  <c r="BB556" i="17"/>
  <c r="BE556" i="17"/>
  <c r="O556" i="17"/>
  <c r="R556" i="17"/>
  <c r="BH621" i="17"/>
  <c r="P621" i="17"/>
  <c r="BK621" i="17"/>
  <c r="BM621" i="17"/>
  <c r="BH726" i="17"/>
  <c r="P726" i="17"/>
  <c r="BK726" i="17"/>
  <c r="BM726" i="17"/>
  <c r="BA27" i="17"/>
  <c r="BB27" i="17"/>
  <c r="BE27" i="17"/>
  <c r="O27" i="17"/>
  <c r="R27" i="17"/>
  <c r="BA7" i="17"/>
  <c r="BB7" i="17"/>
  <c r="BE7" i="17"/>
  <c r="O7" i="17"/>
  <c r="R7" i="17"/>
  <c r="BH159" i="17"/>
  <c r="P159" i="17"/>
  <c r="BK159" i="17"/>
  <c r="BM159" i="17"/>
  <c r="S392" i="17"/>
  <c r="AZ389" i="17"/>
  <c r="R486" i="17"/>
  <c r="BA486" i="17"/>
  <c r="BB486" i="17"/>
  <c r="BE486" i="17"/>
  <c r="O486" i="17"/>
  <c r="BA499" i="17"/>
  <c r="BB499" i="17"/>
  <c r="BE499" i="17"/>
  <c r="O499" i="17"/>
  <c r="R499" i="17"/>
  <c r="BK219" i="17"/>
  <c r="BM219" i="17"/>
  <c r="BH219" i="17"/>
  <c r="P219" i="17"/>
  <c r="BI253" i="17"/>
  <c r="BJ253" i="17"/>
  <c r="BH324" i="17"/>
  <c r="P324" i="17"/>
  <c r="BK324" i="17"/>
  <c r="BM324" i="17"/>
  <c r="BK757" i="17"/>
  <c r="BM757" i="17"/>
  <c r="BH757" i="17"/>
  <c r="P757" i="17"/>
  <c r="BA682" i="17"/>
  <c r="BB682" i="17"/>
  <c r="BE682" i="17"/>
  <c r="O682" i="17"/>
  <c r="R682" i="17"/>
  <c r="BA596" i="17"/>
  <c r="BB596" i="17"/>
  <c r="BE596" i="17"/>
  <c r="O596" i="17"/>
  <c r="R596" i="17"/>
  <c r="BA576" i="17"/>
  <c r="BB576" i="17"/>
  <c r="BE576" i="17"/>
  <c r="O576" i="17"/>
  <c r="R576" i="17"/>
  <c r="BA582" i="17"/>
  <c r="BB582" i="17"/>
  <c r="BE582" i="17"/>
  <c r="O582" i="17"/>
  <c r="R582" i="17"/>
  <c r="R536" i="17"/>
  <c r="BA536" i="17"/>
  <c r="BB536" i="17"/>
  <c r="BE536" i="17"/>
  <c r="O536" i="17"/>
  <c r="BA494" i="17"/>
  <c r="BB494" i="17"/>
  <c r="BE494" i="17"/>
  <c r="O494" i="17"/>
  <c r="R494" i="17"/>
  <c r="BH797" i="17"/>
  <c r="P797" i="17"/>
  <c r="BK797" i="17"/>
  <c r="BM797" i="17"/>
  <c r="BH778" i="17"/>
  <c r="P778" i="17"/>
  <c r="BK778" i="17"/>
  <c r="BM778" i="17"/>
  <c r="BA738" i="17"/>
  <c r="BB738" i="17"/>
  <c r="BE738" i="17"/>
  <c r="O738" i="17"/>
  <c r="R738" i="17"/>
  <c r="BH696" i="17"/>
  <c r="P696" i="17"/>
  <c r="BK696" i="17"/>
  <c r="BM696" i="17"/>
  <c r="R648" i="17"/>
  <c r="BA648" i="17"/>
  <c r="BB648" i="17"/>
  <c r="BE648" i="17"/>
  <c r="O648" i="17"/>
  <c r="R618" i="17"/>
  <c r="BA618" i="17"/>
  <c r="BB618" i="17"/>
  <c r="BE618" i="17"/>
  <c r="O618" i="17"/>
  <c r="BA603" i="17"/>
  <c r="BB603" i="17"/>
  <c r="BE603" i="17"/>
  <c r="O603" i="17"/>
  <c r="R603" i="17"/>
  <c r="R485" i="17"/>
  <c r="BA485" i="17"/>
  <c r="BB485" i="17"/>
  <c r="BE485" i="17"/>
  <c r="O485" i="17"/>
  <c r="R376" i="17"/>
  <c r="BA376" i="17"/>
  <c r="BB376" i="17"/>
  <c r="BE376" i="17"/>
  <c r="O376" i="17"/>
  <c r="BH798" i="17"/>
  <c r="P798" i="17"/>
  <c r="BK798" i="17"/>
  <c r="BM798" i="17"/>
  <c r="BH794" i="17"/>
  <c r="P794" i="17"/>
  <c r="BK794" i="17"/>
  <c r="BM794" i="17"/>
  <c r="BH770" i="17"/>
  <c r="P770" i="17"/>
  <c r="BK770" i="17"/>
  <c r="BM770" i="17"/>
  <c r="BA766" i="17"/>
  <c r="BB766" i="17"/>
  <c r="BE766" i="17"/>
  <c r="O766" i="17"/>
  <c r="R766" i="17"/>
  <c r="BK755" i="17"/>
  <c r="BM755" i="17"/>
  <c r="BH755" i="17"/>
  <c r="P755" i="17"/>
  <c r="R686" i="17"/>
  <c r="BA686" i="17"/>
  <c r="BB686" i="17"/>
  <c r="BE686" i="17"/>
  <c r="O686" i="17"/>
  <c r="R600" i="17"/>
  <c r="BA600" i="17"/>
  <c r="BB600" i="17"/>
  <c r="BE600" i="17"/>
  <c r="O600" i="17"/>
  <c r="BA531" i="17"/>
  <c r="BB531" i="17"/>
  <c r="BE531" i="17"/>
  <c r="O531" i="17"/>
  <c r="R531" i="17"/>
  <c r="BA535" i="17"/>
  <c r="BB535" i="17"/>
  <c r="BE535" i="17"/>
  <c r="O535" i="17"/>
  <c r="R535" i="17"/>
  <c r="BA502" i="17"/>
  <c r="BB502" i="17"/>
  <c r="BE502" i="17"/>
  <c r="O502" i="17"/>
  <c r="R502" i="17"/>
  <c r="R417" i="17"/>
  <c r="BA417" i="17"/>
  <c r="BB417" i="17"/>
  <c r="BE417" i="17"/>
  <c r="O417" i="17"/>
  <c r="R307" i="17"/>
  <c r="BA307" i="17"/>
  <c r="BB307" i="17"/>
  <c r="BE307" i="17"/>
  <c r="O307" i="17"/>
  <c r="BH784" i="17"/>
  <c r="P784" i="17"/>
  <c r="BK784" i="17"/>
  <c r="BM784" i="17"/>
  <c r="R774" i="17"/>
  <c r="BA774" i="17"/>
  <c r="BB774" i="17"/>
  <c r="BE774" i="17"/>
  <c r="O774" i="17"/>
  <c r="BK787" i="17"/>
  <c r="BM787" i="17"/>
  <c r="BH787" i="17"/>
  <c r="P787" i="17"/>
  <c r="R762" i="17"/>
  <c r="BA762" i="17"/>
  <c r="BB762" i="17"/>
  <c r="BE762" i="17"/>
  <c r="O762" i="17"/>
  <c r="BA742" i="17"/>
  <c r="BB742" i="17"/>
  <c r="BE742" i="17"/>
  <c r="O742" i="17"/>
  <c r="R742" i="17"/>
  <c r="BA723" i="17"/>
  <c r="BB723" i="17"/>
  <c r="BE723" i="17"/>
  <c r="O723" i="17"/>
  <c r="R723" i="17"/>
  <c r="BA715" i="17"/>
  <c r="BB715" i="17"/>
  <c r="BE715" i="17"/>
  <c r="O715" i="17"/>
  <c r="R715" i="17"/>
  <c r="BH725" i="17"/>
  <c r="P725" i="17"/>
  <c r="BK725" i="17"/>
  <c r="BM725" i="17"/>
  <c r="R698" i="17"/>
  <c r="BA698" i="17"/>
  <c r="BB698" i="17"/>
  <c r="BE698" i="17"/>
  <c r="O698" i="17"/>
  <c r="BA651" i="17"/>
  <c r="BB651" i="17"/>
  <c r="BE651" i="17"/>
  <c r="O651" i="17"/>
  <c r="R651" i="17"/>
  <c r="R664" i="17"/>
  <c r="BA664" i="17"/>
  <c r="BB664" i="17"/>
  <c r="BE664" i="17"/>
  <c r="O664" i="17"/>
  <c r="R626" i="17"/>
  <c r="BA626" i="17"/>
  <c r="BB626" i="17"/>
  <c r="BE626" i="17"/>
  <c r="O626" i="17"/>
  <c r="R598" i="17"/>
  <c r="BA598" i="17"/>
  <c r="BB598" i="17"/>
  <c r="BE598" i="17"/>
  <c r="O598" i="17"/>
  <c r="BH634" i="17"/>
  <c r="P634" i="17"/>
  <c r="BK634" i="17"/>
  <c r="BM634" i="17"/>
  <c r="R476" i="17"/>
  <c r="BA476" i="17"/>
  <c r="BB476" i="17"/>
  <c r="BE476" i="17"/>
  <c r="O476" i="17"/>
  <c r="BA85" i="17"/>
  <c r="BB85" i="17"/>
  <c r="BE85" i="17"/>
  <c r="O85" i="17"/>
  <c r="R85" i="17"/>
  <c r="AY12" i="17"/>
  <c r="S12" i="17"/>
  <c r="BG13" i="17"/>
  <c r="AU17" i="17"/>
  <c r="N17" i="17"/>
  <c r="BG17" i="17"/>
  <c r="AY51" i="17"/>
  <c r="S51" i="17"/>
  <c r="AZ51" i="17"/>
  <c r="BL57" i="17"/>
  <c r="BM57" i="17"/>
  <c r="N65" i="17"/>
  <c r="AU65" i="17"/>
  <c r="N67" i="17"/>
  <c r="AU67" i="17"/>
  <c r="BG4" i="17"/>
  <c r="AY61" i="17"/>
  <c r="S61" i="17"/>
  <c r="AY36" i="17"/>
  <c r="S36" i="17"/>
  <c r="N64" i="17"/>
  <c r="AU64" i="17"/>
  <c r="N71" i="17"/>
  <c r="AU75" i="17"/>
  <c r="Q6" i="17"/>
  <c r="AY6" i="17"/>
  <c r="S6" i="17"/>
  <c r="BK63" i="17"/>
  <c r="BM63" i="17"/>
  <c r="BH613" i="17"/>
  <c r="P613" i="17"/>
  <c r="BK613" i="17"/>
  <c r="BM613" i="17"/>
  <c r="BH331" i="17"/>
  <c r="P331" i="17"/>
  <c r="BK331" i="17"/>
  <c r="BM331" i="17"/>
  <c r="BI13" i="17"/>
  <c r="BJ13" i="17"/>
  <c r="BJ273" i="17"/>
  <c r="BI273" i="17"/>
  <c r="BH227" i="17"/>
  <c r="P227" i="17"/>
  <c r="BK227" i="17"/>
  <c r="BM227" i="17"/>
  <c r="BI574" i="17"/>
  <c r="BJ574" i="17"/>
  <c r="P24" i="17"/>
  <c r="BJ41" i="17"/>
  <c r="BI41" i="17"/>
  <c r="BH163" i="17"/>
  <c r="P163" i="17"/>
  <c r="BK163" i="17"/>
  <c r="BM163" i="17"/>
  <c r="BJ754" i="17"/>
  <c r="BI754" i="17"/>
  <c r="BI177" i="17"/>
  <c r="BJ177" i="17"/>
  <c r="BJ135" i="17"/>
  <c r="BI135" i="17"/>
  <c r="BJ394" i="17"/>
  <c r="BI394" i="17"/>
  <c r="BJ445" i="17"/>
  <c r="BI445" i="17"/>
  <c r="BJ587" i="17"/>
  <c r="BI587" i="17"/>
  <c r="BJ245" i="17"/>
  <c r="BI245" i="17"/>
  <c r="BJ357" i="17"/>
  <c r="BI357" i="17"/>
  <c r="BJ471" i="17"/>
  <c r="BI471" i="17"/>
  <c r="BJ214" i="17"/>
  <c r="BI214" i="17"/>
  <c r="BI785" i="17"/>
  <c r="BJ785" i="17"/>
  <c r="BA313" i="17"/>
  <c r="BB313" i="17"/>
  <c r="BE313" i="17"/>
  <c r="O313" i="17"/>
  <c r="BH313" i="17"/>
  <c r="P313" i="17"/>
  <c r="R313" i="17"/>
  <c r="BJ151" i="17"/>
  <c r="BI151" i="17"/>
  <c r="R358" i="17"/>
  <c r="BA358" i="17"/>
  <c r="BB358" i="17"/>
  <c r="BE358" i="17"/>
  <c r="O358" i="17"/>
  <c r="BH358" i="17"/>
  <c r="P358" i="17"/>
  <c r="BK358" i="17"/>
  <c r="BM358" i="17"/>
  <c r="R208" i="17"/>
  <c r="BA208" i="17"/>
  <c r="BB208" i="17"/>
  <c r="BE208" i="17"/>
  <c r="O208" i="17"/>
  <c r="BI205" i="17"/>
  <c r="BJ205" i="17"/>
  <c r="BJ650" i="17"/>
  <c r="BI650" i="17"/>
  <c r="BI244" i="17"/>
  <c r="BJ244" i="17"/>
  <c r="BJ741" i="17"/>
  <c r="BI741" i="17"/>
  <c r="BJ236" i="17"/>
  <c r="BI236" i="17"/>
  <c r="BJ707" i="17"/>
  <c r="BI707" i="17"/>
  <c r="R638" i="17"/>
  <c r="BA638" i="17"/>
  <c r="BB638" i="17"/>
  <c r="BE638" i="17"/>
  <c r="O638" i="17"/>
  <c r="AZ165" i="17"/>
  <c r="S170" i="17"/>
  <c r="BH5" i="17"/>
  <c r="P5" i="17"/>
  <c r="BK5" i="17"/>
  <c r="BM5" i="17"/>
  <c r="BI63" i="17"/>
  <c r="BJ63" i="17"/>
  <c r="BH29" i="17"/>
  <c r="P29" i="17"/>
  <c r="BK29" i="17"/>
  <c r="BM29" i="17"/>
  <c r="BH312" i="17"/>
  <c r="P312" i="17"/>
  <c r="BK312" i="17"/>
  <c r="BM312" i="17"/>
  <c r="BH271" i="17"/>
  <c r="P271" i="17"/>
  <c r="BK271" i="17"/>
  <c r="BM271" i="17"/>
  <c r="BH428" i="17"/>
  <c r="P428" i="17"/>
  <c r="BK428" i="17"/>
  <c r="BM428" i="17"/>
  <c r="BH404" i="17"/>
  <c r="P404" i="17"/>
  <c r="BK404" i="17"/>
  <c r="BM404" i="17"/>
  <c r="BJ161" i="17"/>
  <c r="BI161" i="17"/>
  <c r="BJ782" i="17"/>
  <c r="BI782" i="17"/>
  <c r="BJ400" i="17"/>
  <c r="BI400" i="17"/>
  <c r="BJ40" i="17"/>
  <c r="BI40" i="17"/>
  <c r="BK291" i="17"/>
  <c r="BM291" i="17"/>
  <c r="BI310" i="17"/>
  <c r="BJ310" i="17"/>
  <c r="BI564" i="17"/>
  <c r="BJ564" i="17"/>
  <c r="BI702" i="17"/>
  <c r="BJ702" i="17"/>
  <c r="BI33" i="17"/>
  <c r="BJ33" i="17"/>
  <c r="BH616" i="17"/>
  <c r="P616" i="17"/>
  <c r="BK616" i="17"/>
  <c r="BM616" i="17"/>
  <c r="BA372" i="17"/>
  <c r="BB372" i="17"/>
  <c r="BE372" i="17"/>
  <c r="O372" i="17"/>
  <c r="R372" i="17"/>
  <c r="BI105" i="17"/>
  <c r="BJ105" i="17"/>
  <c r="BI701" i="17"/>
  <c r="BJ701" i="17"/>
  <c r="BI731" i="17"/>
  <c r="BJ731" i="17"/>
  <c r="BI689" i="17"/>
  <c r="BJ689" i="17"/>
  <c r="BJ23" i="17"/>
  <c r="BI23" i="17"/>
  <c r="AZ56" i="17"/>
  <c r="S58" i="17"/>
  <c r="R60" i="17"/>
  <c r="BA60" i="17"/>
  <c r="BB60" i="17"/>
  <c r="BE60" i="17"/>
  <c r="O60" i="17"/>
  <c r="BH60" i="17"/>
  <c r="P60" i="17"/>
  <c r="BK60" i="17"/>
  <c r="BM60" i="17"/>
  <c r="BH246" i="17"/>
  <c r="P246" i="17"/>
  <c r="BK246" i="17"/>
  <c r="BM246" i="17"/>
  <c r="BM9" i="17"/>
  <c r="BK339" i="17"/>
  <c r="BM339" i="17"/>
  <c r="P9" i="17"/>
  <c r="BJ633" i="17"/>
  <c r="BI633" i="17"/>
  <c r="BJ257" i="17"/>
  <c r="BI257" i="17"/>
  <c r="BH386" i="17"/>
  <c r="P386" i="17"/>
  <c r="BK386" i="17"/>
  <c r="BM386" i="17"/>
  <c r="BM24" i="17"/>
  <c r="BJ447" i="17"/>
  <c r="BI447" i="17"/>
  <c r="BJ439" i="17"/>
  <c r="BI439" i="17"/>
  <c r="BI632" i="17"/>
  <c r="BJ632" i="17"/>
  <c r="BI235" i="17"/>
  <c r="BJ235" i="17"/>
  <c r="BJ773" i="17"/>
  <c r="BI773" i="17"/>
  <c r="BI95" i="17"/>
  <c r="BJ95" i="17"/>
  <c r="R22" i="17"/>
  <c r="BA22" i="17"/>
  <c r="BB22" i="17"/>
  <c r="BE22" i="17"/>
  <c r="O22" i="17"/>
  <c r="BI609" i="17"/>
  <c r="BJ609" i="17"/>
  <c r="BA248" i="17"/>
  <c r="BB248" i="17"/>
  <c r="BE248" i="17"/>
  <c r="O248" i="17"/>
  <c r="R248" i="17"/>
  <c r="BA196" i="17"/>
  <c r="BB196" i="17"/>
  <c r="BE196" i="17"/>
  <c r="O196" i="17"/>
  <c r="BH196" i="17"/>
  <c r="P196" i="17"/>
  <c r="BK196" i="17"/>
  <c r="BM196" i="17"/>
  <c r="R196" i="17"/>
  <c r="BA708" i="17"/>
  <c r="BB708" i="17"/>
  <c r="BE708" i="17"/>
  <c r="O708" i="17"/>
  <c r="R708" i="17"/>
  <c r="BA176" i="17"/>
  <c r="BB176" i="17"/>
  <c r="BE176" i="17"/>
  <c r="O176" i="17"/>
  <c r="R176" i="17"/>
  <c r="BJ277" i="17"/>
  <c r="BI277" i="17"/>
  <c r="BA134" i="17"/>
  <c r="BB134" i="17"/>
  <c r="BE134" i="17"/>
  <c r="O134" i="17"/>
  <c r="R134" i="17"/>
  <c r="BJ588" i="17"/>
  <c r="BI588" i="17"/>
  <c r="BA763" i="17"/>
  <c r="BB763" i="17"/>
  <c r="BE763" i="17"/>
  <c r="O763" i="17"/>
  <c r="BH763" i="17"/>
  <c r="P763" i="17"/>
  <c r="R763" i="17"/>
  <c r="BJ45" i="17"/>
  <c r="BI45" i="17"/>
  <c r="BI462" i="17"/>
  <c r="BJ462" i="17"/>
  <c r="R548" i="17"/>
  <c r="BA548" i="17"/>
  <c r="BB548" i="17"/>
  <c r="BE548" i="17"/>
  <c r="O548" i="17"/>
  <c r="BJ656" i="17"/>
  <c r="BI656" i="17"/>
  <c r="BJ550" i="17"/>
  <c r="BI550" i="17"/>
  <c r="BJ526" i="17"/>
  <c r="BI526" i="17"/>
  <c r="BJ516" i="17"/>
  <c r="BI516" i="17"/>
  <c r="BH325" i="17"/>
  <c r="P325" i="17"/>
  <c r="BK325" i="17"/>
  <c r="BM325" i="17"/>
  <c r="BH59" i="17"/>
  <c r="P59" i="17"/>
  <c r="BK59" i="17"/>
  <c r="BM59" i="17"/>
  <c r="BH73" i="17"/>
  <c r="P73" i="17"/>
  <c r="BK73" i="17"/>
  <c r="BM73" i="17"/>
  <c r="BJ339" i="17"/>
  <c r="BI339" i="17"/>
  <c r="BH280" i="17"/>
  <c r="P280" i="17"/>
  <c r="BK280" i="17"/>
  <c r="BM280" i="17"/>
  <c r="BJ209" i="17"/>
  <c r="BI209" i="17"/>
  <c r="BI81" i="17"/>
  <c r="BJ81" i="17"/>
  <c r="BJ291" i="17"/>
  <c r="BI291" i="17"/>
  <c r="BJ46" i="17"/>
  <c r="BI46" i="17"/>
  <c r="BJ193" i="17"/>
  <c r="BI193" i="17"/>
  <c r="BI491" i="17"/>
  <c r="BJ491" i="17"/>
  <c r="BI801" i="17"/>
  <c r="BJ801" i="17"/>
  <c r="BJ363" i="17"/>
  <c r="BI363" i="17"/>
  <c r="BI4" i="17"/>
  <c r="BJ4" i="17"/>
  <c r="BH466" i="17"/>
  <c r="P466" i="17"/>
  <c r="BK466" i="17"/>
  <c r="BM466" i="17"/>
  <c r="R401" i="17"/>
  <c r="BA401" i="17"/>
  <c r="BB401" i="17"/>
  <c r="BE401" i="17"/>
  <c r="O401" i="17"/>
  <c r="BI49" i="17"/>
  <c r="BJ49" i="17"/>
  <c r="BA685" i="17"/>
  <c r="BB685" i="17"/>
  <c r="BE685" i="17"/>
  <c r="O685" i="17"/>
  <c r="R685" i="17"/>
  <c r="BJ188" i="17"/>
  <c r="BI188" i="17"/>
  <c r="BI204" i="17"/>
  <c r="BJ204" i="17"/>
  <c r="BI769" i="17"/>
  <c r="BJ769" i="17"/>
  <c r="BJ480" i="17"/>
  <c r="BI480" i="17"/>
  <c r="BJ592" i="17"/>
  <c r="BI592" i="17"/>
  <c r="BL64" i="17"/>
  <c r="Q67" i="17"/>
  <c r="AY67" i="17"/>
  <c r="S67" i="17"/>
  <c r="AZ67" i="17"/>
  <c r="Q17" i="17"/>
  <c r="AY17" i="17"/>
  <c r="S17" i="17"/>
  <c r="AZ17" i="17"/>
  <c r="BH85" i="17"/>
  <c r="P85" i="17"/>
  <c r="BK85" i="17"/>
  <c r="BM85" i="17"/>
  <c r="BI634" i="17"/>
  <c r="BJ634" i="17"/>
  <c r="BH651" i="17"/>
  <c r="P651" i="17"/>
  <c r="BK651" i="17"/>
  <c r="BM651" i="17"/>
  <c r="BI725" i="17"/>
  <c r="BJ725" i="17"/>
  <c r="BH723" i="17"/>
  <c r="P723" i="17"/>
  <c r="BK723" i="17"/>
  <c r="BM723" i="17"/>
  <c r="BH502" i="17"/>
  <c r="P502" i="17"/>
  <c r="BK502" i="17"/>
  <c r="BM502" i="17"/>
  <c r="BH531" i="17"/>
  <c r="P531" i="17"/>
  <c r="BK531" i="17"/>
  <c r="BM531" i="17"/>
  <c r="BK766" i="17"/>
  <c r="BM766" i="17"/>
  <c r="BH766" i="17"/>
  <c r="P766" i="17"/>
  <c r="BJ794" i="17"/>
  <c r="BI794" i="17"/>
  <c r="BK603" i="17"/>
  <c r="BM603" i="17"/>
  <c r="BH603" i="17"/>
  <c r="P603" i="17"/>
  <c r="BH738" i="17"/>
  <c r="P738" i="17"/>
  <c r="BK738" i="17"/>
  <c r="BM738" i="17"/>
  <c r="BI797" i="17"/>
  <c r="BJ797" i="17"/>
  <c r="BK576" i="17"/>
  <c r="BM576" i="17"/>
  <c r="BH576" i="17"/>
  <c r="P576" i="17"/>
  <c r="BH682" i="17"/>
  <c r="P682" i="17"/>
  <c r="BK682" i="17"/>
  <c r="BM682" i="17"/>
  <c r="BJ324" i="17"/>
  <c r="BI324" i="17"/>
  <c r="BJ159" i="17"/>
  <c r="BI159" i="17"/>
  <c r="BH27" i="17"/>
  <c r="P27" i="17"/>
  <c r="BK27" i="17"/>
  <c r="BM27" i="17"/>
  <c r="BJ621" i="17"/>
  <c r="BI621" i="17"/>
  <c r="BJ513" i="17"/>
  <c r="BI513" i="17"/>
  <c r="BH478" i="17"/>
  <c r="P478" i="17"/>
  <c r="BK478" i="17"/>
  <c r="BM478" i="17"/>
  <c r="R666" i="17"/>
  <c r="BA666" i="17"/>
  <c r="BB666" i="17"/>
  <c r="BE666" i="17"/>
  <c r="O666" i="17"/>
  <c r="BH666" i="17"/>
  <c r="P666" i="17"/>
  <c r="BJ238" i="17"/>
  <c r="BI238" i="17"/>
  <c r="BA602" i="17"/>
  <c r="BB602" i="17"/>
  <c r="BE602" i="17"/>
  <c r="O602" i="17"/>
  <c r="BH602" i="17"/>
  <c r="P602" i="17"/>
  <c r="R602" i="17"/>
  <c r="BH125" i="17"/>
  <c r="P125" i="17"/>
  <c r="BK125" i="17"/>
  <c r="BM125" i="17"/>
  <c r="BJ490" i="17"/>
  <c r="BI490" i="17"/>
  <c r="BH217" i="17"/>
  <c r="P217" i="17"/>
  <c r="BK217" i="17"/>
  <c r="BM217" i="17"/>
  <c r="BH700" i="17"/>
  <c r="P700" i="17"/>
  <c r="BK700" i="17"/>
  <c r="BM700" i="17"/>
  <c r="R509" i="17"/>
  <c r="BA509" i="17"/>
  <c r="BB509" i="17"/>
  <c r="BE509" i="17"/>
  <c r="O509" i="17"/>
  <c r="BH509" i="17"/>
  <c r="P509" i="17"/>
  <c r="BH337" i="17"/>
  <c r="P337" i="17"/>
  <c r="BK337" i="17"/>
  <c r="BM337" i="17"/>
  <c r="BH189" i="17"/>
  <c r="P189" i="17"/>
  <c r="BK189" i="17"/>
  <c r="BM189" i="17"/>
  <c r="BH213" i="17"/>
  <c r="P213" i="17"/>
  <c r="BK213" i="17"/>
  <c r="BM213" i="17"/>
  <c r="BJ544" i="17"/>
  <c r="BI544" i="17"/>
  <c r="BJ19" i="17"/>
  <c r="BI19" i="17"/>
  <c r="BJ780" i="17"/>
  <c r="BI780" i="17"/>
  <c r="BJ185" i="17"/>
  <c r="BI185" i="17"/>
  <c r="BA677" i="17"/>
  <c r="BB677" i="17"/>
  <c r="BE677" i="17"/>
  <c r="O677" i="17"/>
  <c r="BH677" i="17"/>
  <c r="P677" i="17"/>
  <c r="R677" i="17"/>
  <c r="BJ622" i="17"/>
  <c r="BI622" i="17"/>
  <c r="BI395" i="17"/>
  <c r="BJ395" i="17"/>
  <c r="BJ336" i="17"/>
  <c r="BI336" i="17"/>
  <c r="BJ646" i="17"/>
  <c r="BI646" i="17"/>
  <c r="BI287" i="17"/>
  <c r="BJ287" i="17"/>
  <c r="BJ281" i="17"/>
  <c r="BI281" i="17"/>
  <c r="BJ534" i="17"/>
  <c r="BI534" i="17"/>
  <c r="BI706" i="17"/>
  <c r="BJ706" i="17"/>
  <c r="BJ408" i="17"/>
  <c r="BI408" i="17"/>
  <c r="BI38" i="17"/>
  <c r="BJ38" i="17"/>
  <c r="BI160" i="17"/>
  <c r="BJ160" i="17"/>
  <c r="BI683" i="17"/>
  <c r="BJ683" i="17"/>
  <c r="AY75" i="17"/>
  <c r="S75" i="17"/>
  <c r="AZ75" i="17"/>
  <c r="Q75" i="17"/>
  <c r="AZ36" i="17"/>
  <c r="S42" i="17"/>
  <c r="BL67" i="17"/>
  <c r="R51" i="17"/>
  <c r="BA51" i="17"/>
  <c r="BB51" i="17"/>
  <c r="BE51" i="17"/>
  <c r="O51" i="17"/>
  <c r="BH51" i="17"/>
  <c r="P51" i="17"/>
  <c r="BK51" i="17"/>
  <c r="BM51" i="17"/>
  <c r="BH476" i="17"/>
  <c r="P476" i="17"/>
  <c r="BK476" i="17"/>
  <c r="BM476" i="17"/>
  <c r="BH598" i="17"/>
  <c r="P598" i="17"/>
  <c r="BK598" i="17"/>
  <c r="BM598" i="17"/>
  <c r="BH664" i="17"/>
  <c r="P664" i="17"/>
  <c r="BK664" i="17"/>
  <c r="BM664" i="17"/>
  <c r="BH698" i="17"/>
  <c r="P698" i="17"/>
  <c r="BK698" i="17"/>
  <c r="BM698" i="17"/>
  <c r="BJ787" i="17"/>
  <c r="BI787" i="17"/>
  <c r="BH417" i="17"/>
  <c r="P417" i="17"/>
  <c r="BK417" i="17"/>
  <c r="BM417" i="17"/>
  <c r="BH600" i="17"/>
  <c r="P600" i="17"/>
  <c r="BK600" i="17"/>
  <c r="BM600" i="17"/>
  <c r="BJ755" i="17"/>
  <c r="BI755" i="17"/>
  <c r="BH485" i="17"/>
  <c r="P485" i="17"/>
  <c r="BK485" i="17"/>
  <c r="BM485" i="17"/>
  <c r="BH618" i="17"/>
  <c r="P618" i="17"/>
  <c r="BK618" i="17"/>
  <c r="BM618" i="17"/>
  <c r="BI757" i="17"/>
  <c r="BJ757" i="17"/>
  <c r="BA389" i="17"/>
  <c r="BB389" i="17"/>
  <c r="BE389" i="17"/>
  <c r="O389" i="17"/>
  <c r="BH389" i="17"/>
  <c r="P389" i="17"/>
  <c r="R389" i="17"/>
  <c r="R414" i="17"/>
  <c r="BA414" i="17"/>
  <c r="BB414" i="17"/>
  <c r="BE414" i="17"/>
  <c r="O414" i="17"/>
  <c r="BH414" i="17"/>
  <c r="P414" i="17"/>
  <c r="BK305" i="17"/>
  <c r="BM305" i="17"/>
  <c r="BH197" i="17"/>
  <c r="P197" i="17"/>
  <c r="BK197" i="17"/>
  <c r="BM197" i="17"/>
  <c r="BH113" i="17"/>
  <c r="P113" i="17"/>
  <c r="BK113" i="17"/>
  <c r="BM113" i="17"/>
  <c r="BJ345" i="17"/>
  <c r="BI345" i="17"/>
  <c r="BH145" i="17"/>
  <c r="P145" i="17"/>
  <c r="BK145" i="17"/>
  <c r="BM145" i="17"/>
  <c r="BI8" i="17"/>
  <c r="BJ8" i="17"/>
  <c r="BJ736" i="17"/>
  <c r="BI736" i="17"/>
  <c r="BH353" i="17"/>
  <c r="P353" i="17"/>
  <c r="BK353" i="17"/>
  <c r="BM353" i="17"/>
  <c r="BJ155" i="17"/>
  <c r="BI155" i="17"/>
  <c r="BJ88" i="17"/>
  <c r="BI88" i="17"/>
  <c r="BH808" i="17"/>
  <c r="P808" i="17"/>
  <c r="BK808" i="17"/>
  <c r="BM808" i="17"/>
  <c r="BJ545" i="17"/>
  <c r="BI545" i="17"/>
  <c r="BK472" i="17"/>
  <c r="BM472" i="17"/>
  <c r="BH472" i="17"/>
  <c r="P472" i="17"/>
  <c r="R86" i="17"/>
  <c r="BA86" i="17"/>
  <c r="BB86" i="17"/>
  <c r="BE86" i="17"/>
  <c r="O86" i="17"/>
  <c r="BH86" i="17"/>
  <c r="P86" i="17"/>
  <c r="BJ789" i="17"/>
  <c r="BI789" i="17"/>
  <c r="BJ661" i="17"/>
  <c r="BI661" i="17"/>
  <c r="BJ586" i="17"/>
  <c r="BI586" i="17"/>
  <c r="BI272" i="17"/>
  <c r="BJ272" i="17"/>
  <c r="BH3" i="17"/>
  <c r="P3" i="17"/>
  <c r="BK3" i="17"/>
  <c r="BM3" i="17"/>
  <c r="BJ311" i="17"/>
  <c r="BI311" i="17"/>
  <c r="BI487" i="17"/>
  <c r="BJ487" i="17"/>
  <c r="BJ568" i="17"/>
  <c r="BI568" i="17"/>
  <c r="BJ740" i="17"/>
  <c r="BI740" i="17"/>
  <c r="BJ541" i="17"/>
  <c r="BI541" i="17"/>
  <c r="BI678" i="17"/>
  <c r="BJ678" i="17"/>
  <c r="BI423" i="17"/>
  <c r="BJ423" i="17"/>
  <c r="BI11" i="17"/>
  <c r="BJ11" i="17"/>
  <c r="BJ412" i="17"/>
  <c r="BI412" i="17"/>
  <c r="BJ503" i="17"/>
  <c r="BI503" i="17"/>
  <c r="BJ128" i="17"/>
  <c r="BI128" i="17"/>
  <c r="BI716" i="17"/>
  <c r="BJ716" i="17"/>
  <c r="BI737" i="17"/>
  <c r="BJ737" i="17"/>
  <c r="BJ156" i="17"/>
  <c r="BI156" i="17"/>
  <c r="BJ192" i="17"/>
  <c r="BI192" i="17"/>
  <c r="BJ704" i="17"/>
  <c r="BI704" i="17"/>
  <c r="BJ148" i="17"/>
  <c r="BI148" i="17"/>
  <c r="BJ212" i="17"/>
  <c r="BI212" i="17"/>
  <c r="BJ570" i="17"/>
  <c r="BI570" i="17"/>
  <c r="BI150" i="17"/>
  <c r="BJ150" i="17"/>
  <c r="BJ315" i="17"/>
  <c r="BI315" i="17"/>
  <c r="BJ790" i="17"/>
  <c r="BI790" i="17"/>
  <c r="BI342" i="17"/>
  <c r="BJ342" i="17"/>
  <c r="BJ514" i="17"/>
  <c r="BI514" i="17"/>
  <c r="BI455" i="17"/>
  <c r="BJ455" i="17"/>
  <c r="BI681" i="17"/>
  <c r="BJ681" i="17"/>
  <c r="BI352" i="17"/>
  <c r="BJ352" i="17"/>
  <c r="BJ144" i="17"/>
  <c r="BI144" i="17"/>
  <c r="BJ264" i="17"/>
  <c r="BI264" i="17"/>
  <c r="BJ658" i="17"/>
  <c r="BI658" i="17"/>
  <c r="BJ140" i="17"/>
  <c r="BI140" i="17"/>
  <c r="BL71" i="17"/>
  <c r="BM71" i="17"/>
  <c r="AZ61" i="17"/>
  <c r="AY65" i="17"/>
  <c r="S65" i="17"/>
  <c r="AZ65" i="17"/>
  <c r="Q65" i="17"/>
  <c r="AZ12" i="17"/>
  <c r="S18" i="17"/>
  <c r="BK715" i="17"/>
  <c r="BM715" i="17"/>
  <c r="BH715" i="17"/>
  <c r="P715" i="17"/>
  <c r="BH742" i="17"/>
  <c r="P742" i="17"/>
  <c r="BK742" i="17"/>
  <c r="BM742" i="17"/>
  <c r="BI784" i="17"/>
  <c r="BJ784" i="17"/>
  <c r="BK535" i="17"/>
  <c r="BM535" i="17"/>
  <c r="BH535" i="17"/>
  <c r="P535" i="17"/>
  <c r="BJ770" i="17"/>
  <c r="BI770" i="17"/>
  <c r="BJ798" i="17"/>
  <c r="BI798" i="17"/>
  <c r="BJ696" i="17"/>
  <c r="BI696" i="17"/>
  <c r="BJ778" i="17"/>
  <c r="BI778" i="17"/>
  <c r="BH494" i="17"/>
  <c r="P494" i="17"/>
  <c r="BK494" i="17"/>
  <c r="BM494" i="17"/>
  <c r="BH582" i="17"/>
  <c r="P582" i="17"/>
  <c r="BK582" i="17"/>
  <c r="BM582" i="17"/>
  <c r="BH596" i="17"/>
  <c r="P596" i="17"/>
  <c r="BK596" i="17"/>
  <c r="BM596" i="17"/>
  <c r="BK499" i="17"/>
  <c r="BM499" i="17"/>
  <c r="BH499" i="17"/>
  <c r="P499" i="17"/>
  <c r="BH7" i="17"/>
  <c r="P7" i="17"/>
  <c r="BK7" i="17"/>
  <c r="BM7" i="17"/>
  <c r="BI726" i="17"/>
  <c r="BJ726" i="17"/>
  <c r="BK556" i="17"/>
  <c r="BM556" i="17"/>
  <c r="BH556" i="17"/>
  <c r="P556" i="17"/>
  <c r="BH375" i="17"/>
  <c r="P375" i="17"/>
  <c r="BK375" i="17"/>
  <c r="BM375" i="17"/>
  <c r="BJ305" i="17"/>
  <c r="BI305" i="17"/>
  <c r="BH275" i="17"/>
  <c r="P275" i="17"/>
  <c r="BK275" i="17"/>
  <c r="BM275" i="17"/>
  <c r="BJ182" i="17"/>
  <c r="BI182" i="17"/>
  <c r="BH627" i="17"/>
  <c r="P627" i="17"/>
  <c r="BK627" i="17"/>
  <c r="BM627" i="17"/>
  <c r="R498" i="17"/>
  <c r="BA498" i="17"/>
  <c r="BB498" i="17"/>
  <c r="BE498" i="17"/>
  <c r="O498" i="17"/>
  <c r="BH498" i="17"/>
  <c r="P498" i="17"/>
  <c r="BJ419" i="17"/>
  <c r="BI419" i="17"/>
  <c r="R108" i="17"/>
  <c r="BA108" i="17"/>
  <c r="BB108" i="17"/>
  <c r="BE108" i="17"/>
  <c r="O108" i="17"/>
  <c r="BH108" i="17"/>
  <c r="P108" i="17"/>
  <c r="BI779" i="17"/>
  <c r="BJ779" i="17"/>
  <c r="BJ608" i="17"/>
  <c r="BI608" i="17"/>
  <c r="BH734" i="17"/>
  <c r="P734" i="17"/>
  <c r="BK734" i="17"/>
  <c r="BM734" i="17"/>
  <c r="BJ397" i="17"/>
  <c r="BI397" i="17"/>
  <c r="BI344" i="17"/>
  <c r="BJ344" i="17"/>
  <c r="BJ16" i="17"/>
  <c r="BI16" i="17"/>
  <c r="BI411" i="17"/>
  <c r="BJ411" i="17"/>
  <c r="BJ643" i="17"/>
  <c r="BI643" i="17"/>
  <c r="BJ115" i="17"/>
  <c r="BI115" i="17"/>
  <c r="BJ614" i="17"/>
  <c r="BI614" i="17"/>
  <c r="BJ528" i="17"/>
  <c r="BI528" i="17"/>
  <c r="BI705" i="17"/>
  <c r="BJ705" i="17"/>
  <c r="BJ691" i="17"/>
  <c r="BI691" i="17"/>
  <c r="BI232" i="17"/>
  <c r="BJ232" i="17"/>
  <c r="BI552" i="17"/>
  <c r="BJ552" i="17"/>
  <c r="BJ578" i="17"/>
  <c r="BI578" i="17"/>
  <c r="BJ316" i="17"/>
  <c r="BI316" i="17"/>
  <c r="BJ524" i="17"/>
  <c r="BI524" i="17"/>
  <c r="BJ200" i="17"/>
  <c r="BI200" i="17"/>
  <c r="BJ224" i="17"/>
  <c r="BI224" i="17"/>
  <c r="BJ44" i="17"/>
  <c r="BI44" i="17"/>
  <c r="BJ649" i="17"/>
  <c r="BI649" i="17"/>
  <c r="BJ297" i="17"/>
  <c r="BI297" i="17"/>
  <c r="BJ216" i="17"/>
  <c r="BI216" i="17"/>
  <c r="AY64" i="17"/>
  <c r="S64" i="17"/>
  <c r="AZ64" i="17"/>
  <c r="Q64" i="17"/>
  <c r="BL65" i="17"/>
  <c r="BL17" i="17"/>
  <c r="BH626" i="17"/>
  <c r="P626" i="17"/>
  <c r="BK626" i="17"/>
  <c r="BM626" i="17"/>
  <c r="BH762" i="17"/>
  <c r="P762" i="17"/>
  <c r="BK762" i="17"/>
  <c r="BM762" i="17"/>
  <c r="BH774" i="17"/>
  <c r="P774" i="17"/>
  <c r="BK774" i="17"/>
  <c r="BM774" i="17"/>
  <c r="BH307" i="17"/>
  <c r="P307" i="17"/>
  <c r="BK307" i="17"/>
  <c r="BM307" i="17"/>
  <c r="BH686" i="17"/>
  <c r="P686" i="17"/>
  <c r="BK686" i="17"/>
  <c r="BM686" i="17"/>
  <c r="BH376" i="17"/>
  <c r="P376" i="17"/>
  <c r="BK376" i="17"/>
  <c r="BM376" i="17"/>
  <c r="BH648" i="17"/>
  <c r="P648" i="17"/>
  <c r="BK648" i="17"/>
  <c r="BM648" i="17"/>
  <c r="BH536" i="17"/>
  <c r="P536" i="17"/>
  <c r="BK536" i="17"/>
  <c r="BM536" i="17"/>
  <c r="BJ219" i="17"/>
  <c r="BI219" i="17"/>
  <c r="BH486" i="17"/>
  <c r="P486" i="17"/>
  <c r="BK486" i="17"/>
  <c r="BM486" i="17"/>
  <c r="BH424" i="17"/>
  <c r="P424" i="17"/>
  <c r="BK424" i="17"/>
  <c r="BM424" i="17"/>
  <c r="BH333" i="17"/>
  <c r="P333" i="17"/>
  <c r="BK333" i="17"/>
  <c r="BM333" i="17"/>
  <c r="BH142" i="17"/>
  <c r="P142" i="17"/>
  <c r="BK142" i="17"/>
  <c r="BM142" i="17"/>
  <c r="BI25" i="17"/>
  <c r="BJ25" i="17"/>
  <c r="P71" i="17"/>
  <c r="BH129" i="17"/>
  <c r="P129" i="17"/>
  <c r="BK129" i="17"/>
  <c r="BM129" i="17"/>
  <c r="BJ760" i="17"/>
  <c r="BI760" i="17"/>
  <c r="BH669" i="17"/>
  <c r="P669" i="17"/>
  <c r="BK669" i="17"/>
  <c r="BM669" i="17"/>
  <c r="BJ510" i="17"/>
  <c r="BI510" i="17"/>
  <c r="BJ422" i="17"/>
  <c r="BI422" i="17"/>
  <c r="BJ377" i="17"/>
  <c r="BI377" i="17"/>
  <c r="BH562" i="17"/>
  <c r="P562" i="17"/>
  <c r="BK562" i="17"/>
  <c r="BM562" i="17"/>
  <c r="BH477" i="17"/>
  <c r="P477" i="17"/>
  <c r="BK477" i="17"/>
  <c r="BM477" i="17"/>
  <c r="BH119" i="17"/>
  <c r="P119" i="17"/>
  <c r="BK119" i="17"/>
  <c r="BM119" i="17"/>
  <c r="BJ171" i="17"/>
  <c r="BI171" i="17"/>
  <c r="BH405" i="17"/>
  <c r="P405" i="17"/>
  <c r="BK405" i="17"/>
  <c r="BM405" i="17"/>
  <c r="BA595" i="17"/>
  <c r="BB595" i="17"/>
  <c r="BE595" i="17"/>
  <c r="O595" i="17"/>
  <c r="BH595" i="17"/>
  <c r="P595" i="17"/>
  <c r="R595" i="17"/>
  <c r="BH533" i="17"/>
  <c r="P533" i="17"/>
  <c r="BK533" i="17"/>
  <c r="BM533" i="17"/>
  <c r="BJ62" i="17"/>
  <c r="BI62" i="17"/>
  <c r="BJ97" i="17"/>
  <c r="BI97" i="17"/>
  <c r="BJ285" i="17"/>
  <c r="BI285" i="17"/>
  <c r="BJ565" i="17"/>
  <c r="BI565" i="17"/>
  <c r="BJ93" i="17"/>
  <c r="BI93" i="17"/>
  <c r="BJ233" i="17"/>
  <c r="BI233" i="17"/>
  <c r="BI402" i="17"/>
  <c r="BJ402" i="17"/>
  <c r="BI173" i="17"/>
  <c r="BJ173" i="17"/>
  <c r="BJ515" i="17"/>
  <c r="BI515" i="17"/>
  <c r="BJ167" i="17"/>
  <c r="BI167" i="17"/>
  <c r="BJ109" i="17"/>
  <c r="BI109" i="17"/>
  <c r="BI483" i="17"/>
  <c r="BJ483" i="17"/>
  <c r="BI126" i="17"/>
  <c r="BJ126" i="17"/>
  <c r="BI579" i="17"/>
  <c r="BJ579" i="17"/>
  <c r="BI184" i="17"/>
  <c r="BJ184" i="17"/>
  <c r="BJ166" i="17"/>
  <c r="BI166" i="17"/>
  <c r="BJ260" i="17"/>
  <c r="BI260" i="17"/>
  <c r="BI642" i="17"/>
  <c r="BJ642" i="17"/>
  <c r="BI467" i="17"/>
  <c r="BJ467" i="17"/>
  <c r="BJ319" i="17"/>
  <c r="BI319" i="17"/>
  <c r="BJ228" i="17"/>
  <c r="BI228" i="17"/>
  <c r="BJ364" i="17"/>
  <c r="BI364" i="17"/>
  <c r="BI662" i="17"/>
  <c r="BJ662" i="17"/>
  <c r="BJ132" i="17"/>
  <c r="BI132" i="17"/>
  <c r="BJ640" i="17"/>
  <c r="BI640" i="17"/>
  <c r="BJ710" i="17"/>
  <c r="BI710" i="17"/>
  <c r="BI283" i="17"/>
  <c r="BJ283" i="17"/>
  <c r="BI628" i="17"/>
  <c r="BJ628" i="17"/>
  <c r="BJ722" i="17"/>
  <c r="BI722" i="17"/>
  <c r="BI299" i="17"/>
  <c r="BJ299" i="17"/>
  <c r="BJ492" i="17"/>
  <c r="BI492" i="17"/>
  <c r="BJ240" i="17"/>
  <c r="BI240" i="17"/>
  <c r="BJ712" i="17"/>
  <c r="BI712" i="17"/>
  <c r="BJ697" i="17"/>
  <c r="BI697" i="17"/>
  <c r="BJ542" i="17"/>
  <c r="BI542" i="17"/>
  <c r="BK108" i="17"/>
  <c r="BM108" i="17"/>
  <c r="BK763" i="17"/>
  <c r="BM763" i="17"/>
  <c r="BK708" i="17"/>
  <c r="BM708" i="17"/>
  <c r="BH708" i="17"/>
  <c r="P708" i="17"/>
  <c r="BK22" i="17"/>
  <c r="BM22" i="17"/>
  <c r="BH22" i="17"/>
  <c r="P22" i="17"/>
  <c r="BI386" i="17"/>
  <c r="BJ386" i="17"/>
  <c r="BI616" i="17"/>
  <c r="BJ616" i="17"/>
  <c r="BH208" i="17"/>
  <c r="P208" i="17"/>
  <c r="BK208" i="17"/>
  <c r="BM208" i="17"/>
  <c r="BK313" i="17"/>
  <c r="BM313" i="17"/>
  <c r="BJ24" i="17"/>
  <c r="BI24" i="17"/>
  <c r="BI227" i="17"/>
  <c r="BJ227" i="17"/>
  <c r="BI613" i="17"/>
  <c r="BJ613" i="17"/>
  <c r="BK414" i="17"/>
  <c r="BM414" i="17"/>
  <c r="BJ466" i="17"/>
  <c r="BI466" i="17"/>
  <c r="BJ280" i="17"/>
  <c r="BI280" i="17"/>
  <c r="BJ73" i="17"/>
  <c r="BI73" i="17"/>
  <c r="BJ325" i="17"/>
  <c r="BI325" i="17"/>
  <c r="BH248" i="17"/>
  <c r="P248" i="17"/>
  <c r="BK248" i="17"/>
  <c r="BM248" i="17"/>
  <c r="BJ9" i="17"/>
  <c r="BI9" i="17"/>
  <c r="BI246" i="17"/>
  <c r="BJ246" i="17"/>
  <c r="BI428" i="17"/>
  <c r="BJ428" i="17"/>
  <c r="BJ312" i="17"/>
  <c r="BI312" i="17"/>
  <c r="BA165" i="17"/>
  <c r="BB165" i="17"/>
  <c r="BE165" i="17"/>
  <c r="O165" i="17"/>
  <c r="BH165" i="17"/>
  <c r="P165" i="17"/>
  <c r="R165" i="17"/>
  <c r="BI313" i="17"/>
  <c r="BJ313" i="17"/>
  <c r="BI163" i="17"/>
  <c r="BJ163" i="17"/>
  <c r="S66" i="17"/>
  <c r="BK401" i="17"/>
  <c r="BM401" i="17"/>
  <c r="BH401" i="17"/>
  <c r="P401" i="17"/>
  <c r="BK548" i="17"/>
  <c r="BM548" i="17"/>
  <c r="BH548" i="17"/>
  <c r="P548" i="17"/>
  <c r="BJ763" i="17"/>
  <c r="BI763" i="17"/>
  <c r="BK134" i="17"/>
  <c r="BM134" i="17"/>
  <c r="BH134" i="17"/>
  <c r="P134" i="17"/>
  <c r="BK176" i="17"/>
  <c r="BM176" i="17"/>
  <c r="BH176" i="17"/>
  <c r="P176" i="17"/>
  <c r="BA56" i="17"/>
  <c r="BB56" i="17"/>
  <c r="BE56" i="17"/>
  <c r="O56" i="17"/>
  <c r="BH56" i="17"/>
  <c r="P56" i="17"/>
  <c r="R56" i="17"/>
  <c r="BK56" i="17"/>
  <c r="BM56" i="17"/>
  <c r="BK372" i="17"/>
  <c r="BM372" i="17"/>
  <c r="BH372" i="17"/>
  <c r="P372" i="17"/>
  <c r="BH638" i="17"/>
  <c r="P638" i="17"/>
  <c r="BK638" i="17"/>
  <c r="BM638" i="17"/>
  <c r="BJ331" i="17"/>
  <c r="BI331" i="17"/>
  <c r="AZ6" i="17"/>
  <c r="S10" i="17"/>
  <c r="BH685" i="17"/>
  <c r="P685" i="17"/>
  <c r="BK685" i="17"/>
  <c r="BM685" i="17"/>
  <c r="BI59" i="17"/>
  <c r="BJ59" i="17"/>
  <c r="BI196" i="17"/>
  <c r="BJ196" i="17"/>
  <c r="BJ60" i="17"/>
  <c r="BI60" i="17"/>
  <c r="BJ404" i="17"/>
  <c r="BI404" i="17"/>
  <c r="BI271" i="17"/>
  <c r="BJ271" i="17"/>
  <c r="BI29" i="17"/>
  <c r="BJ29" i="17"/>
  <c r="BI5" i="17"/>
  <c r="BJ5" i="17"/>
  <c r="BI358" i="17"/>
  <c r="BJ358" i="17"/>
  <c r="BK595" i="17"/>
  <c r="BM595" i="17"/>
  <c r="BJ405" i="17"/>
  <c r="BI405" i="17"/>
  <c r="BJ119" i="17"/>
  <c r="BI119" i="17"/>
  <c r="BJ562" i="17"/>
  <c r="BI562" i="17"/>
  <c r="BJ669" i="17"/>
  <c r="BI669" i="17"/>
  <c r="BJ129" i="17"/>
  <c r="BI129" i="17"/>
  <c r="R64" i="17"/>
  <c r="BA64" i="17"/>
  <c r="BB64" i="17"/>
  <c r="BE64" i="17"/>
  <c r="O64" i="17"/>
  <c r="BI734" i="17"/>
  <c r="BJ734" i="17"/>
  <c r="BJ7" i="17"/>
  <c r="BI7" i="17"/>
  <c r="BJ596" i="17"/>
  <c r="BI596" i="17"/>
  <c r="BJ494" i="17"/>
  <c r="BI494" i="17"/>
  <c r="BJ353" i="17"/>
  <c r="BI353" i="17"/>
  <c r="BJ197" i="17"/>
  <c r="BI197" i="17"/>
  <c r="BA36" i="17"/>
  <c r="BB36" i="17"/>
  <c r="BE36" i="17"/>
  <c r="O36" i="17"/>
  <c r="BH36" i="17"/>
  <c r="P36" i="17"/>
  <c r="R36" i="17"/>
  <c r="BJ213" i="17"/>
  <c r="BI213" i="17"/>
  <c r="BI337" i="17"/>
  <c r="BJ337" i="17"/>
  <c r="BK602" i="17"/>
  <c r="BM602" i="17"/>
  <c r="BI603" i="17"/>
  <c r="BJ603" i="17"/>
  <c r="BJ766" i="17"/>
  <c r="BI766" i="17"/>
  <c r="R67" i="17"/>
  <c r="BA67" i="17"/>
  <c r="BB67" i="17"/>
  <c r="BE67" i="17"/>
  <c r="O67" i="17"/>
  <c r="BI71" i="17"/>
  <c r="BJ71" i="17"/>
  <c r="BJ142" i="17"/>
  <c r="BI142" i="17"/>
  <c r="BJ424" i="17"/>
  <c r="BI424" i="17"/>
  <c r="BJ648" i="17"/>
  <c r="BI648" i="17"/>
  <c r="BJ686" i="17"/>
  <c r="BI686" i="17"/>
  <c r="BI774" i="17"/>
  <c r="BJ774" i="17"/>
  <c r="BJ626" i="17"/>
  <c r="BI626" i="17"/>
  <c r="BJ108" i="17"/>
  <c r="BI108" i="17"/>
  <c r="BI499" i="17"/>
  <c r="BJ499" i="17"/>
  <c r="BJ535" i="17"/>
  <c r="BI535" i="17"/>
  <c r="BA65" i="17"/>
  <c r="BB65" i="17"/>
  <c r="BE65" i="17"/>
  <c r="O65" i="17"/>
  <c r="R65" i="17"/>
  <c r="BJ3" i="17"/>
  <c r="BI3" i="17"/>
  <c r="BJ472" i="17"/>
  <c r="BI472" i="17"/>
  <c r="BK389" i="17"/>
  <c r="BM389" i="17"/>
  <c r="BI485" i="17"/>
  <c r="BJ485" i="17"/>
  <c r="BJ600" i="17"/>
  <c r="BI600" i="17"/>
  <c r="BJ664" i="17"/>
  <c r="BI664" i="17"/>
  <c r="BJ476" i="17"/>
  <c r="BI476" i="17"/>
  <c r="BK677" i="17"/>
  <c r="BM677" i="17"/>
  <c r="BK509" i="17"/>
  <c r="BM509" i="17"/>
  <c r="BJ700" i="17"/>
  <c r="BI700" i="17"/>
  <c r="BJ666" i="17"/>
  <c r="BI666" i="17"/>
  <c r="BI478" i="17"/>
  <c r="BJ478" i="17"/>
  <c r="BI682" i="17"/>
  <c r="BJ682" i="17"/>
  <c r="BJ502" i="17"/>
  <c r="BI502" i="17"/>
  <c r="BA17" i="17"/>
  <c r="BB17" i="17"/>
  <c r="BE17" i="17"/>
  <c r="O17" i="17"/>
  <c r="BH17" i="17"/>
  <c r="P17" i="17"/>
  <c r="R17" i="17"/>
  <c r="BJ595" i="17"/>
  <c r="BI595" i="17"/>
  <c r="BI477" i="17"/>
  <c r="BJ477" i="17"/>
  <c r="BJ498" i="17"/>
  <c r="BI498" i="17"/>
  <c r="BJ627" i="17"/>
  <c r="BI627" i="17"/>
  <c r="BI275" i="17"/>
  <c r="BJ275" i="17"/>
  <c r="BI375" i="17"/>
  <c r="BJ375" i="17"/>
  <c r="BI582" i="17"/>
  <c r="BJ582" i="17"/>
  <c r="BJ742" i="17"/>
  <c r="BI742" i="17"/>
  <c r="BA12" i="17"/>
  <c r="BB12" i="17"/>
  <c r="BE12" i="17"/>
  <c r="O12" i="17"/>
  <c r="BH12" i="17"/>
  <c r="P12" i="17"/>
  <c r="R12" i="17"/>
  <c r="BJ86" i="17"/>
  <c r="BI86" i="17"/>
  <c r="BJ808" i="17"/>
  <c r="BI808" i="17"/>
  <c r="BJ145" i="17"/>
  <c r="BI145" i="17"/>
  <c r="BJ113" i="17"/>
  <c r="BI113" i="17"/>
  <c r="BJ414" i="17"/>
  <c r="BI414" i="17"/>
  <c r="BJ677" i="17"/>
  <c r="BI677" i="17"/>
  <c r="BJ189" i="17"/>
  <c r="BI189" i="17"/>
  <c r="BJ509" i="17"/>
  <c r="BI509" i="17"/>
  <c r="BI602" i="17"/>
  <c r="BJ602" i="17"/>
  <c r="BK666" i="17"/>
  <c r="BM666" i="17"/>
  <c r="BJ576" i="17"/>
  <c r="BI576" i="17"/>
  <c r="BJ533" i="17"/>
  <c r="BI533" i="17"/>
  <c r="BJ333" i="17"/>
  <c r="BI333" i="17"/>
  <c r="BJ486" i="17"/>
  <c r="BI486" i="17"/>
  <c r="BI536" i="17"/>
  <c r="BJ536" i="17"/>
  <c r="BJ376" i="17"/>
  <c r="BI376" i="17"/>
  <c r="BJ307" i="17"/>
  <c r="BI307" i="17"/>
  <c r="BI762" i="17"/>
  <c r="BJ762" i="17"/>
  <c r="BK498" i="17"/>
  <c r="BM498" i="17"/>
  <c r="BJ556" i="17"/>
  <c r="BI556" i="17"/>
  <c r="BJ715" i="17"/>
  <c r="BI715" i="17"/>
  <c r="BA61" i="17"/>
  <c r="BB61" i="17"/>
  <c r="BE61" i="17"/>
  <c r="O61" i="17"/>
  <c r="BH61" i="17"/>
  <c r="P61" i="17"/>
  <c r="R61" i="17"/>
  <c r="BK86" i="17"/>
  <c r="BM86" i="17"/>
  <c r="BI389" i="17"/>
  <c r="BJ389" i="17"/>
  <c r="BJ618" i="17"/>
  <c r="BI618" i="17"/>
  <c r="BI417" i="17"/>
  <c r="BJ417" i="17"/>
  <c r="BI698" i="17"/>
  <c r="BJ698" i="17"/>
  <c r="BJ598" i="17"/>
  <c r="BI598" i="17"/>
  <c r="BI51" i="17"/>
  <c r="BJ51" i="17"/>
  <c r="R75" i="17"/>
  <c r="BA75" i="17"/>
  <c r="BB75" i="17"/>
  <c r="BE75" i="17"/>
  <c r="O75" i="17"/>
  <c r="BH75" i="17"/>
  <c r="P75" i="17"/>
  <c r="BJ217" i="17"/>
  <c r="BI217" i="17"/>
  <c r="BI125" i="17"/>
  <c r="BJ125" i="17"/>
  <c r="BJ27" i="17"/>
  <c r="BI27" i="17"/>
  <c r="BJ738" i="17"/>
  <c r="BI738" i="17"/>
  <c r="BJ531" i="17"/>
  <c r="BI531" i="17"/>
  <c r="BJ723" i="17"/>
  <c r="BI723" i="17"/>
  <c r="BJ651" i="17"/>
  <c r="BI651" i="17"/>
  <c r="BI85" i="17"/>
  <c r="BJ85" i="17"/>
  <c r="BK12" i="17"/>
  <c r="BM12" i="17"/>
  <c r="BI685" i="17"/>
  <c r="BJ685" i="17"/>
  <c r="BJ176" i="17"/>
  <c r="BI176" i="17"/>
  <c r="BI401" i="17"/>
  <c r="BJ401" i="17"/>
  <c r="BJ708" i="17"/>
  <c r="BI708" i="17"/>
  <c r="BI165" i="17"/>
  <c r="BJ165" i="17"/>
  <c r="BI208" i="17"/>
  <c r="BJ208" i="17"/>
  <c r="BA6" i="17"/>
  <c r="BB6" i="17"/>
  <c r="BE6" i="17"/>
  <c r="O6" i="17"/>
  <c r="BH6" i="17"/>
  <c r="P6" i="17"/>
  <c r="R6" i="17"/>
  <c r="BI638" i="17"/>
  <c r="BJ638" i="17"/>
  <c r="BI134" i="17"/>
  <c r="BJ134" i="17"/>
  <c r="BJ548" i="17"/>
  <c r="BI548" i="17"/>
  <c r="BJ22" i="17"/>
  <c r="BI22" i="17"/>
  <c r="BK36" i="17"/>
  <c r="BM36" i="17"/>
  <c r="BI372" i="17"/>
  <c r="BJ372" i="17"/>
  <c r="BJ56" i="17"/>
  <c r="BI56" i="17"/>
  <c r="BK165" i="17"/>
  <c r="BM165" i="17"/>
  <c r="BJ248" i="17"/>
  <c r="BI248" i="17"/>
  <c r="BK61" i="17"/>
  <c r="BM61" i="17"/>
  <c r="BJ36" i="17"/>
  <c r="BI36" i="17"/>
  <c r="BI75" i="17"/>
  <c r="BJ75" i="17"/>
  <c r="BJ12" i="17"/>
  <c r="BI12" i="17"/>
  <c r="BH64" i="17"/>
  <c r="P64" i="17"/>
  <c r="BK64" i="17"/>
  <c r="BM64" i="17"/>
  <c r="BJ61" i="17"/>
  <c r="BI61" i="17"/>
  <c r="BH65" i="17"/>
  <c r="P65" i="17"/>
  <c r="BK65" i="17"/>
  <c r="BM65" i="17"/>
  <c r="BK17" i="17"/>
  <c r="BM17" i="17"/>
  <c r="BJ17" i="17"/>
  <c r="BI17" i="17"/>
  <c r="BH67" i="17"/>
  <c r="P67" i="17"/>
  <c r="BK67" i="17"/>
  <c r="BM67" i="17"/>
  <c r="BK75" i="17"/>
  <c r="BM75" i="17"/>
  <c r="BJ6" i="17"/>
  <c r="BI6" i="17"/>
  <c r="BK6" i="17"/>
  <c r="BM6" i="17"/>
  <c r="BJ67" i="17"/>
  <c r="BI67" i="17"/>
  <c r="BI65" i="17"/>
  <c r="BJ65" i="17"/>
  <c r="BI64" i="17"/>
  <c r="BJ64" i="17"/>
  <c r="A1" i="2"/>
</calcChain>
</file>

<file path=xl/sharedStrings.xml><?xml version="1.0" encoding="utf-8"?>
<sst xmlns="http://schemas.openxmlformats.org/spreadsheetml/2006/main" count="2494" uniqueCount="1175">
  <si>
    <t>Exp</t>
  </si>
  <si>
    <t>DAE</t>
  </si>
  <si>
    <t>Plot</t>
  </si>
  <si>
    <t>Gen</t>
  </si>
  <si>
    <t>Photo_O</t>
  </si>
  <si>
    <t>Cond_O</t>
  </si>
  <si>
    <t>Ci_O</t>
  </si>
  <si>
    <t>a</t>
  </si>
  <si>
    <t>Abacus</t>
  </si>
  <si>
    <t>Axe</t>
  </si>
  <si>
    <t>Bogong</t>
  </si>
  <si>
    <t>Bolac</t>
  </si>
  <si>
    <t>Canobolas</t>
  </si>
  <si>
    <t>Chopper</t>
  </si>
  <si>
    <t>Derrimut</t>
  </si>
  <si>
    <t>Drysdale</t>
  </si>
  <si>
    <t>Emu Rock</t>
  </si>
  <si>
    <t>Espada</t>
  </si>
  <si>
    <t>Hawkeye</t>
  </si>
  <si>
    <t>Hunter</t>
  </si>
  <si>
    <t>Jaywick</t>
  </si>
  <si>
    <t>Kosciusko</t>
  </si>
  <si>
    <t>Mace</t>
  </si>
  <si>
    <t>Magenta</t>
  </si>
  <si>
    <t>Merinda</t>
  </si>
  <si>
    <t>Pastor</t>
  </si>
  <si>
    <t>Scout</t>
  </si>
  <si>
    <t>Caparoi</t>
  </si>
  <si>
    <t>Hyperno</t>
  </si>
  <si>
    <t>Zulu</t>
  </si>
  <si>
    <t>Speedee</t>
  </si>
  <si>
    <t>Spitfire</t>
  </si>
  <si>
    <t>Super Seri</t>
  </si>
  <si>
    <t>Tahara</t>
  </si>
  <si>
    <t>Weebil</t>
  </si>
  <si>
    <t>Zebu</t>
  </si>
  <si>
    <t>b</t>
  </si>
  <si>
    <t>BYP</t>
  </si>
  <si>
    <t>V44</t>
  </si>
  <si>
    <t>V43</t>
  </si>
  <si>
    <t>Yenda</t>
  </si>
  <si>
    <t>V42</t>
  </si>
  <si>
    <t>V41</t>
  </si>
  <si>
    <t>V40</t>
  </si>
  <si>
    <t>V39</t>
  </si>
  <si>
    <t>V38</t>
  </si>
  <si>
    <t>V37</t>
  </si>
  <si>
    <t>V36</t>
  </si>
  <si>
    <t>V35</t>
  </si>
  <si>
    <t>V34</t>
  </si>
  <si>
    <t>V33</t>
  </si>
  <si>
    <t>V32</t>
  </si>
  <si>
    <t>V31</t>
  </si>
  <si>
    <t>V30</t>
  </si>
  <si>
    <t>V29</t>
  </si>
  <si>
    <t>V28</t>
  </si>
  <si>
    <t>V27</t>
  </si>
  <si>
    <t>H45</t>
  </si>
  <si>
    <t>V26</t>
  </si>
  <si>
    <t>V25</t>
  </si>
  <si>
    <t>V24</t>
  </si>
  <si>
    <t>V23</t>
  </si>
  <si>
    <t>V22</t>
  </si>
  <si>
    <t>V21</t>
  </si>
  <si>
    <t>V20</t>
  </si>
  <si>
    <t>V19</t>
  </si>
  <si>
    <t>V18</t>
  </si>
  <si>
    <t>V17</t>
  </si>
  <si>
    <t>V16</t>
  </si>
  <si>
    <t>V15</t>
  </si>
  <si>
    <t>W650208</t>
  </si>
  <si>
    <t>EV</t>
  </si>
  <si>
    <t>V14</t>
  </si>
  <si>
    <t>W610501</t>
  </si>
  <si>
    <t>V13</t>
  </si>
  <si>
    <t>W210308</t>
  </si>
  <si>
    <t>V12</t>
  </si>
  <si>
    <t>W170316</t>
  </si>
  <si>
    <t>V11</t>
  </si>
  <si>
    <t>W130114</t>
  </si>
  <si>
    <t>V10</t>
  </si>
  <si>
    <t>W100104</t>
  </si>
  <si>
    <t>V9</t>
  </si>
  <si>
    <t>W020308</t>
  </si>
  <si>
    <t>V8</t>
  </si>
  <si>
    <t>W010311</t>
  </si>
  <si>
    <t>V7</t>
  </si>
  <si>
    <t>Sunstar</t>
  </si>
  <si>
    <t>V6</t>
  </si>
  <si>
    <t>Oasis</t>
  </si>
  <si>
    <t>V5</t>
  </si>
  <si>
    <t>Nacozari</t>
  </si>
  <si>
    <t>V4</t>
  </si>
  <si>
    <t>K1056</t>
  </si>
  <si>
    <t>V3</t>
  </si>
  <si>
    <t>Halberd</t>
  </si>
  <si>
    <t>V2</t>
  </si>
  <si>
    <t>Bencubbin</t>
  </si>
  <si>
    <t>V1</t>
  </si>
  <si>
    <t>CA</t>
  </si>
  <si>
    <t>V74</t>
  </si>
  <si>
    <t>V73</t>
  </si>
  <si>
    <t>V72</t>
  </si>
  <si>
    <t>V71</t>
  </si>
  <si>
    <t>V70</t>
  </si>
  <si>
    <t>V69</t>
  </si>
  <si>
    <t>V68</t>
  </si>
  <si>
    <t>V67</t>
  </si>
  <si>
    <t>V66</t>
  </si>
  <si>
    <t>V65</t>
  </si>
  <si>
    <t>V64</t>
  </si>
  <si>
    <t>V63</t>
  </si>
  <si>
    <t>V62</t>
  </si>
  <si>
    <t>V61</t>
  </si>
  <si>
    <t>V60</t>
  </si>
  <si>
    <t>V59</t>
  </si>
  <si>
    <t>V58</t>
  </si>
  <si>
    <t>V57</t>
  </si>
  <si>
    <t>V56</t>
  </si>
  <si>
    <t>V55</t>
  </si>
  <si>
    <t>V54</t>
  </si>
  <si>
    <t>V53</t>
  </si>
  <si>
    <t>V52</t>
  </si>
  <si>
    <t>V51</t>
  </si>
  <si>
    <t>V50</t>
  </si>
  <si>
    <t>V49</t>
  </si>
  <si>
    <t>V48</t>
  </si>
  <si>
    <t>V47</t>
  </si>
  <si>
    <t>V46</t>
  </si>
  <si>
    <t>V45</t>
  </si>
  <si>
    <t>Code</t>
  </si>
  <si>
    <t>Quarrion</t>
  </si>
  <si>
    <t>V75</t>
  </si>
  <si>
    <t>Pitic</t>
  </si>
  <si>
    <t>V76</t>
  </si>
  <si>
    <t>MtrxNb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</si>
  <si>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</si>
  <si>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</si>
  <si>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</si>
  <si>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</si>
  <si>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</si>
  <si>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</si>
  <si>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</si>
  <si>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</si>
  <si>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</si>
  <si>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</si>
  <si>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</si>
  <si>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</si>
  <si>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</si>
  <si>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</si>
  <si>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</si>
  <si>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</si>
  <si>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</si>
  <si>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</si>
  <si>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</si>
  <si>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</si>
  <si>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</si>
  <si>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</si>
  <si>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</si>
  <si>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</si>
  <si>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</si>
  <si>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</si>
  <si>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</si>
  <si>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</si>
  <si>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</si>
  <si>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</si>
  <si>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</si>
  <si>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</si>
  <si>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</si>
  <si>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</si>
  <si>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</si>
  <si>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</si>
  <si>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</si>
  <si>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</si>
  <si>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</si>
  <si>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</si>
  <si>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</si>
  <si>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</si>
  <si>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</si>
  <si>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</si>
  <si>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</si>
  <si>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</si>
  <si>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</si>
  <si>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</si>
  <si>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</si>
  <si>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</si>
  <si>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</si>
  <si>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</si>
  <si>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</si>
  <si>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</si>
  <si>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</si>
  <si>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</si>
  <si>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</si>
  <si>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</si>
  <si>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</si>
  <si>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</si>
  <si>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</si>
  <si>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</si>
  <si>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</si>
  <si>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</si>
  <si>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</si>
  <si>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</si>
  <si>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</si>
  <si>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</si>
  <si>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</si>
  <si>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</si>
  <si>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</si>
  <si>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</si>
  <si>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</si>
  <si>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</si>
  <si>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</si>
  <si>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</si>
  <si>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</si>
  <si>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</si>
  <si>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</si>
  <si>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</si>
  <si>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</si>
  <si>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</si>
  <si>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</si>
  <si>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</si>
  <si>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</si>
  <si>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</si>
  <si>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</si>
  <si>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</si>
  <si>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</si>
  <si>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</si>
  <si>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</si>
  <si>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</si>
  <si>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</si>
  <si>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</si>
  <si>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</si>
  <si>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</si>
  <si>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</si>
  <si>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</si>
  <si>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</si>
  <si>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</si>
  <si>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</si>
  <si>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</si>
  <si>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</si>
  <si>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</si>
  <si>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</si>
  <si>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</si>
  <si>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</si>
  <si>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</si>
  <si>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</si>
  <si>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</si>
  <si>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</si>
  <si>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</si>
  <si>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Plant</t>
  </si>
  <si>
    <t>Date</t>
  </si>
  <si>
    <t xml:space="preserve">ENT </t>
  </si>
  <si>
    <t>StageZ</t>
  </si>
  <si>
    <t>Licor</t>
  </si>
  <si>
    <t>Obs</t>
  </si>
  <si>
    <t>HHMMSS</t>
  </si>
  <si>
    <t>FTime</t>
  </si>
  <si>
    <t>EBal?</t>
  </si>
  <si>
    <t>MtrxCO2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</si>
  <si>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</si>
  <si>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</si>
  <si>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</si>
  <si>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</si>
  <si>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</si>
  <si>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</si>
  <si>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</si>
  <si>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</si>
  <si>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</si>
  <si>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</si>
  <si>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</si>
  <si>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</si>
  <si>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</si>
  <si>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</si>
  <si>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</si>
  <si>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</si>
  <si>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</si>
  <si>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</si>
  <si>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</si>
  <si>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</si>
  <si>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</si>
  <si>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</si>
  <si>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</si>
  <si>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</si>
  <si>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</si>
  <si>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</si>
  <si>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</si>
  <si>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</si>
  <si>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</si>
  <si>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</si>
  <si>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</si>
  <si>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</si>
  <si>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</si>
  <si>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</si>
  <si>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</si>
  <si>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</si>
  <si>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</si>
  <si>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</si>
  <si>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</si>
  <si>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</si>
  <si>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</si>
  <si>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</si>
  <si>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</si>
  <si>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</si>
  <si>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</si>
  <si>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</si>
  <si>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</si>
  <si>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</si>
  <si>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</si>
  <si>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ETR</t>
  </si>
  <si>
    <t>Fo'</t>
  </si>
  <si>
    <t>Fm'</t>
  </si>
  <si>
    <t>Fs</t>
  </si>
  <si>
    <t>Fv'/Fm'</t>
  </si>
  <si>
    <t>PhiPS2</t>
  </si>
  <si>
    <t>1Remark=66-b10-a</t>
  </si>
  <si>
    <t>13:41:00</t>
  </si>
  <si>
    <t>400a</t>
  </si>
  <si>
    <t>13:42:59</t>
  </si>
  <si>
    <t>13:45:01</t>
  </si>
  <si>
    <t>13:47:00</t>
  </si>
  <si>
    <t>13:49:04</t>
  </si>
  <si>
    <t>13:51:32</t>
  </si>
  <si>
    <t>13:54:10</t>
  </si>
  <si>
    <t>400b</t>
  </si>
  <si>
    <t>1Remark=</t>
  </si>
  <si>
    <t xml:space="preserve">"14:05:13 66-b10-b-viri"
</t>
  </si>
  <si>
    <t>14:07:23</t>
  </si>
  <si>
    <t>14:09:32</t>
  </si>
  <si>
    <t>14:11:32</t>
  </si>
  <si>
    <t>14:13:31</t>
  </si>
  <si>
    <t>14:15:32</t>
  </si>
  <si>
    <t>14:17:40</t>
  </si>
  <si>
    <t>14:19:39</t>
  </si>
  <si>
    <t xml:space="preserve">"14:28:15 68-b29-a-viri"
</t>
  </si>
  <si>
    <t>14:34:02</t>
  </si>
  <si>
    <t>14:36:01</t>
  </si>
  <si>
    <t>14:38:06</t>
  </si>
  <si>
    <t>14:40:29</t>
  </si>
  <si>
    <t>14:42:30</t>
  </si>
  <si>
    <t>14:44:40</t>
  </si>
  <si>
    <t>14:46:43</t>
  </si>
  <si>
    <t xml:space="preserve">"14:51:47 68-b29-b-viri"
</t>
  </si>
  <si>
    <t>14:54:31</t>
  </si>
  <si>
    <t>14:56:30</t>
  </si>
  <si>
    <t>14:58:29</t>
  </si>
  <si>
    <t>15:00:28</t>
  </si>
  <si>
    <t>15:02:27</t>
  </si>
  <si>
    <t>15:04:30</t>
  </si>
  <si>
    <t>15:06:29</t>
  </si>
  <si>
    <t xml:space="preserve">"15:17:31 77-b2-a-viri"
</t>
  </si>
  <si>
    <t>15:19:45</t>
  </si>
  <si>
    <t>15:21:44</t>
  </si>
  <si>
    <t>15:23:46</t>
  </si>
  <si>
    <t>15:25:45</t>
  </si>
  <si>
    <t>15:27:47</t>
  </si>
  <si>
    <t>15:30:11</t>
  </si>
  <si>
    <t>15:32:13</t>
  </si>
  <si>
    <t xml:space="preserve">"15:35:57 77-b2-b-v"
</t>
  </si>
  <si>
    <t>15:38:32</t>
  </si>
  <si>
    <t>15:40:32</t>
  </si>
  <si>
    <t>15:42:32</t>
  </si>
  <si>
    <t>15:44:32</t>
  </si>
  <si>
    <t>15:46:32</t>
  </si>
  <si>
    <t>15:48:31</t>
  </si>
  <si>
    <t>15:50:31</t>
  </si>
  <si>
    <t xml:space="preserve">"10:44:17 6-b6-A"
</t>
  </si>
  <si>
    <t>10:49:44</t>
  </si>
  <si>
    <t>10:51:43</t>
  </si>
  <si>
    <t>10:53:42</t>
  </si>
  <si>
    <t>10:56:13</t>
  </si>
  <si>
    <t>10:58:42</t>
  </si>
  <si>
    <t>11:01:12</t>
  </si>
  <si>
    <t>11:03:12</t>
  </si>
  <si>
    <t xml:space="preserve">"11:38:25 6-b6-B"
</t>
  </si>
  <si>
    <t>11:41:20</t>
  </si>
  <si>
    <t>11:43:19</t>
  </si>
  <si>
    <t>11:45:23</t>
  </si>
  <si>
    <t>11:47:52</t>
  </si>
  <si>
    <t>11:50:21</t>
  </si>
  <si>
    <t>11:52:50</t>
  </si>
  <si>
    <t>11:55:07</t>
  </si>
  <si>
    <t xml:space="preserve">"12:18:34 4-b29-A"
</t>
  </si>
  <si>
    <t>12:20:51</t>
  </si>
  <si>
    <t>12:22:51</t>
  </si>
  <si>
    <t>12:24:50</t>
  </si>
  <si>
    <t>12:27:20</t>
  </si>
  <si>
    <t>12:29:49</t>
  </si>
  <si>
    <t>12:32:22</t>
  </si>
  <si>
    <t>12:34:28</t>
  </si>
  <si>
    <t xml:space="preserve">"12:41:06 4-b29-b"
</t>
  </si>
  <si>
    <t>12:43:15</t>
  </si>
  <si>
    <t>12:45:14</t>
  </si>
  <si>
    <t>12:47:15</t>
  </si>
  <si>
    <t>12:49:46</t>
  </si>
  <si>
    <t>12:52:15</t>
  </si>
  <si>
    <t>12:54:45</t>
  </si>
  <si>
    <t>12:56:44</t>
  </si>
  <si>
    <t xml:space="preserve">"13:05:07 12-b13-a"
</t>
  </si>
  <si>
    <t>13:08:01</t>
  </si>
  <si>
    <t>13:10:01</t>
  </si>
  <si>
    <t>13:12:01</t>
  </si>
  <si>
    <t>13:14:30</t>
  </si>
  <si>
    <t>13:17:00</t>
  </si>
  <si>
    <t>13:19:29</t>
  </si>
  <si>
    <t>13:21:30</t>
  </si>
  <si>
    <t xml:space="preserve">"13:26:09 12-b13-b-viri"
</t>
  </si>
  <si>
    <t>13:29:35</t>
  </si>
  <si>
    <t>13:31:35</t>
  </si>
  <si>
    <t>13:33:35</t>
  </si>
  <si>
    <t>13:36:05</t>
  </si>
  <si>
    <t>13:38:34</t>
  </si>
  <si>
    <t>13:41:04</t>
  </si>
  <si>
    <t>13:43:03</t>
  </si>
  <si>
    <t xml:space="preserve">"13:49:36 25-b2-a-viri"
</t>
  </si>
  <si>
    <t>13:51:52</t>
  </si>
  <si>
    <t>13:53:51</t>
  </si>
  <si>
    <t>13:56:01</t>
  </si>
  <si>
    <t>13:58:31</t>
  </si>
  <si>
    <t>14:01:01</t>
  </si>
  <si>
    <t>14:03:30</t>
  </si>
  <si>
    <t>14:05:40</t>
  </si>
  <si>
    <t xml:space="preserve">"14:11:40 25-b2-b-viri"
</t>
  </si>
  <si>
    <t>14:14:27</t>
  </si>
  <si>
    <t>14:16:26</t>
  </si>
  <si>
    <t>14:18:27</t>
  </si>
  <si>
    <t>14:20:56</t>
  </si>
  <si>
    <t>14:23:26</t>
  </si>
  <si>
    <t>14:25:55</t>
  </si>
  <si>
    <t>14:28:05</t>
  </si>
  <si>
    <t xml:space="preserve">"14:40:56 29-b10-a"
</t>
  </si>
  <si>
    <t>14:44:06</t>
  </si>
  <si>
    <t>14:46:06</t>
  </si>
  <si>
    <t>14:48:06</t>
  </si>
  <si>
    <t>14:50:36</t>
  </si>
  <si>
    <t>14:53:06</t>
  </si>
  <si>
    <t>14:55:36</t>
  </si>
  <si>
    <t>14:57:36</t>
  </si>
  <si>
    <t xml:space="preserve">"15:00:50 29-b10-b-viri"
</t>
  </si>
  <si>
    <t>15:03:41</t>
  </si>
  <si>
    <t>15:05:41</t>
  </si>
  <si>
    <t>15:07:40</t>
  </si>
  <si>
    <t>15:10:15</t>
  </si>
  <si>
    <t>15:12:44</t>
  </si>
  <si>
    <t>15:15:16</t>
  </si>
  <si>
    <t>15:17:16</t>
  </si>
  <si>
    <t xml:space="preserve">"15:51:12 35-b17,a,nur"
</t>
  </si>
  <si>
    <t>15:53:25</t>
  </si>
  <si>
    <t>15:55:28</t>
  </si>
  <si>
    <t>15:57:28</t>
  </si>
  <si>
    <t>15:59:45</t>
  </si>
  <si>
    <t>16:02:15</t>
  </si>
  <si>
    <t>16:04:45</t>
  </si>
  <si>
    <t>16:06:48</t>
  </si>
  <si>
    <t xml:space="preserve">"16:10:00 35-b17,b,nur"
</t>
  </si>
  <si>
    <t>16:12:19</t>
  </si>
  <si>
    <t>16:14:19</t>
  </si>
  <si>
    <t>16:16:19</t>
  </si>
  <si>
    <t>16:18:35</t>
  </si>
  <si>
    <t>16:21:06</t>
  </si>
  <si>
    <t>16:23:39</t>
  </si>
  <si>
    <t>16:25:39</t>
  </si>
  <si>
    <t xml:space="preserve">"11:15:28 78-B1,A,nur"
</t>
  </si>
  <si>
    <t>11:28:48</t>
  </si>
  <si>
    <t>11:30:47</t>
  </si>
  <si>
    <t>11:32:46</t>
  </si>
  <si>
    <t>11:34:59</t>
  </si>
  <si>
    <t>11:36:58</t>
  </si>
  <si>
    <t>11:39:01</t>
  </si>
  <si>
    <t>11:41:00</t>
  </si>
  <si>
    <t xml:space="preserve">"11:46:11 78-B1,B,nur"
</t>
  </si>
  <si>
    <t>11:50:57</t>
  </si>
  <si>
    <t>11:53:37</t>
  </si>
  <si>
    <t>11:55:52</t>
  </si>
  <si>
    <t>11:58:03</t>
  </si>
  <si>
    <t>12:00:17</t>
  </si>
  <si>
    <t>12:02:16</t>
  </si>
  <si>
    <t>12:04:15</t>
  </si>
  <si>
    <t xml:space="preserve">"12:19:29 72-b30,a,nur"
</t>
  </si>
  <si>
    <t>12:21:57</t>
  </si>
  <si>
    <t>12:23:57</t>
  </si>
  <si>
    <t>12:25:56</t>
  </si>
  <si>
    <t>12:27:58</t>
  </si>
  <si>
    <t>12:29:58</t>
  </si>
  <si>
    <t>12:31:58</t>
  </si>
  <si>
    <t>12:33:58</t>
  </si>
  <si>
    <t xml:space="preserve">"12:37:06 72-b30,b,nur"
</t>
  </si>
  <si>
    <t>12:40:28</t>
  </si>
  <si>
    <t>12:42:28</t>
  </si>
  <si>
    <t>12:44:28</t>
  </si>
  <si>
    <t>12:46:27</t>
  </si>
  <si>
    <t>12:48:33</t>
  </si>
  <si>
    <t>12:50:34</t>
  </si>
  <si>
    <t>12:52:34</t>
  </si>
  <si>
    <t xml:space="preserve">"13:02:37 54-b27,a,nur"
</t>
  </si>
  <si>
    <t>13:07:30</t>
  </si>
  <si>
    <t>13:09:30</t>
  </si>
  <si>
    <t>13:11:32</t>
  </si>
  <si>
    <t>13:13:32</t>
  </si>
  <si>
    <t>13:15:32</t>
  </si>
  <si>
    <t>13:17:34</t>
  </si>
  <si>
    <t>13:19:34</t>
  </si>
  <si>
    <t xml:space="preserve">"13:36:48 54-b27,b,nur"
</t>
  </si>
  <si>
    <t>13:42:49</t>
  </si>
  <si>
    <t>13:44:48</t>
  </si>
  <si>
    <t>13:46:48</t>
  </si>
  <si>
    <t>13:48:56</t>
  </si>
  <si>
    <t>13:51:00</t>
  </si>
  <si>
    <t>13:53:07</t>
  </si>
  <si>
    <t>13:55:06</t>
  </si>
  <si>
    <t xml:space="preserve">"14:55:39 63-b18,a,nur"
</t>
  </si>
  <si>
    <t>14:41:21</t>
  </si>
  <si>
    <t>14:43:20</t>
  </si>
  <si>
    <t>14:45:23</t>
  </si>
  <si>
    <t>14:47:36</t>
  </si>
  <si>
    <t>14:49:35</t>
  </si>
  <si>
    <t>14:51:41</t>
  </si>
  <si>
    <t>14:53:41</t>
  </si>
  <si>
    <t xml:space="preserve">"14:55:39 63-b18,b,nur"
</t>
  </si>
  <si>
    <t>15:00:17</t>
  </si>
  <si>
    <t>15:02:17</t>
  </si>
  <si>
    <t>15:04:17</t>
  </si>
  <si>
    <t>15:08:35</t>
  </si>
  <si>
    <t>15:10:35</t>
  </si>
  <si>
    <t>15:12:35</t>
  </si>
  <si>
    <t xml:space="preserve">"15:25:08 43-b17,a,nur"
</t>
  </si>
  <si>
    <t>15:27:21</t>
  </si>
  <si>
    <t>15:29:21</t>
  </si>
  <si>
    <t>15:31:20</t>
  </si>
  <si>
    <t>15:33:21</t>
  </si>
  <si>
    <t>15:35:21</t>
  </si>
  <si>
    <t>15:37:21</t>
  </si>
  <si>
    <t>15:39:23</t>
  </si>
  <si>
    <t xml:space="preserve">"15:41:58 43-b17,b,nur"
</t>
  </si>
  <si>
    <t>15:44:16</t>
  </si>
  <si>
    <t>15:46:16</t>
  </si>
  <si>
    <t>15:48:16</t>
  </si>
  <si>
    <t>15:50:33</t>
  </si>
  <si>
    <t>15:52:39</t>
  </si>
  <si>
    <t>15:54:39</t>
  </si>
  <si>
    <t>15:56:38</t>
  </si>
  <si>
    <t xml:space="preserve">"16:02:08 56-b15,a,nur"
</t>
  </si>
  <si>
    <t>16:04:16</t>
  </si>
  <si>
    <t>16:06:16</t>
  </si>
  <si>
    <t>16:08:16</t>
  </si>
  <si>
    <t>16:10:25</t>
  </si>
  <si>
    <t>16:12:25</t>
  </si>
  <si>
    <t>16:14:25</t>
  </si>
  <si>
    <t>16:16:24</t>
  </si>
  <si>
    <t xml:space="preserve">"16:25:05 56-b15,b,nur"
</t>
  </si>
  <si>
    <t>16:27:16</t>
  </si>
  <si>
    <t>16:29:16</t>
  </si>
  <si>
    <t>16:31:15</t>
  </si>
  <si>
    <t>16:33:19</t>
  </si>
  <si>
    <t>16:35:23</t>
  </si>
  <si>
    <t>16:37:23</t>
  </si>
  <si>
    <t>16:39:22</t>
  </si>
  <si>
    <t>10:33:17</t>
  </si>
  <si>
    <t>10:35:16</t>
  </si>
  <si>
    <t>10:37:19</t>
  </si>
  <si>
    <t>10:39:48</t>
  </si>
  <si>
    <t>10:42:17</t>
  </si>
  <si>
    <t>10:44:46</t>
  </si>
  <si>
    <t>10:46:46</t>
  </si>
  <si>
    <t xml:space="preserve">"10:48:08 37-b15,b-repeat,nur"
</t>
  </si>
  <si>
    <t>10:53:06</t>
  </si>
  <si>
    <t>10:55:46</t>
  </si>
  <si>
    <t>10:58:23</t>
  </si>
  <si>
    <t>11:00:53</t>
  </si>
  <si>
    <t>11:03:23</t>
  </si>
  <si>
    <t>11:05:53</t>
  </si>
  <si>
    <t>11:07:57</t>
  </si>
  <si>
    <t>1Remark= 2-b5-a</t>
  </si>
  <si>
    <t>11:22:40</t>
  </si>
  <si>
    <t>11:24:40</t>
  </si>
  <si>
    <t>11:26:40</t>
  </si>
  <si>
    <t>11:28:58</t>
  </si>
  <si>
    <t>11:31:28</t>
  </si>
  <si>
    <t>11:33:58</t>
  </si>
  <si>
    <t>11:36:00</t>
  </si>
  <si>
    <t xml:space="preserve">"11:37:02 2-b5,b,nur"
</t>
  </si>
  <si>
    <t>11:42:04</t>
  </si>
  <si>
    <t>11:44:04</t>
  </si>
  <si>
    <t>11:46:04</t>
  </si>
  <si>
    <t>11:48:24</t>
  </si>
  <si>
    <t>11:50:54</t>
  </si>
  <si>
    <t>11:53:24</t>
  </si>
  <si>
    <t>11:55:24</t>
  </si>
  <si>
    <t xml:space="preserve">"12:01:41 1-b32,a,nur"
</t>
  </si>
  <si>
    <t>12:04:37</t>
  </si>
  <si>
    <t>12:06:37</t>
  </si>
  <si>
    <t>12:08:37</t>
  </si>
  <si>
    <t>12:10:55</t>
  </si>
  <si>
    <t>12:13:27</t>
  </si>
  <si>
    <t>12:15:58</t>
  </si>
  <si>
    <t>12:17:58</t>
  </si>
  <si>
    <t xml:space="preserve">"12:23:52 1-b32,b,nur"
</t>
  </si>
  <si>
    <t>12:26:08</t>
  </si>
  <si>
    <t>12:28:08</t>
  </si>
  <si>
    <t>12:30:14</t>
  </si>
  <si>
    <t>12:32:39</t>
  </si>
  <si>
    <t>12:35:09</t>
  </si>
  <si>
    <t>12:37:39</t>
  </si>
  <si>
    <t xml:space="preserve">"13:02:57 11-b21,a,nur"
</t>
  </si>
  <si>
    <t>13:06:25</t>
  </si>
  <si>
    <t>13:08:25</t>
  </si>
  <si>
    <t>13:10:25</t>
  </si>
  <si>
    <t>13:12:51</t>
  </si>
  <si>
    <t>13:15:21</t>
  </si>
  <si>
    <t>13:17:52</t>
  </si>
  <si>
    <t xml:space="preserve">"13:21:08 11-b21,b,nur"
</t>
  </si>
  <si>
    <t>13:25:07</t>
  </si>
  <si>
    <t>13:27:07</t>
  </si>
  <si>
    <t>13:29:08</t>
  </si>
  <si>
    <t>13:31:27</t>
  </si>
  <si>
    <t>13:33:57</t>
  </si>
  <si>
    <t>13:36:27</t>
  </si>
  <si>
    <t xml:space="preserve">"13:55:00 9-b11,a,nur"
</t>
  </si>
  <si>
    <t>14:00:52</t>
  </si>
  <si>
    <t>14:02:52</t>
  </si>
  <si>
    <t>14:04:52</t>
  </si>
  <si>
    <t>14:07:12</t>
  </si>
  <si>
    <t>14:09:42</t>
  </si>
  <si>
    <t>14:12:12</t>
  </si>
  <si>
    <t xml:space="preserve">"14:20:39 9-b11,b,nur"
</t>
  </si>
  <si>
    <t>14:22:46</t>
  </si>
  <si>
    <t>14:24:49</t>
  </si>
  <si>
    <t>14:26:59</t>
  </si>
  <si>
    <t>14:29:31</t>
  </si>
  <si>
    <t>14:32:01</t>
  </si>
  <si>
    <t>14:34:31</t>
  </si>
  <si>
    <t xml:space="preserve">"14:41:34 21-b3,a,nur"
</t>
  </si>
  <si>
    <t>14:44:42</t>
  </si>
  <si>
    <t>14:47:22</t>
  </si>
  <si>
    <t>14:50:02</t>
  </si>
  <si>
    <t>14:52:42</t>
  </si>
  <si>
    <t>14:55:12</t>
  </si>
  <si>
    <t>14:57:42</t>
  </si>
  <si>
    <t xml:space="preserve">"15:01:33 21-b3,b,nur"
</t>
  </si>
  <si>
    <t>15:04:42</t>
  </si>
  <si>
    <t>15:06:42</t>
  </si>
  <si>
    <t>15:08:47</t>
  </si>
  <si>
    <t>15:11:15</t>
  </si>
  <si>
    <t>15:13:46</t>
  </si>
  <si>
    <t>15:16:16</t>
  </si>
  <si>
    <t xml:space="preserve">"11:24:16 81-b32,a,nur"
</t>
  </si>
  <si>
    <t>11:27:37</t>
  </si>
  <si>
    <t>11:29:50</t>
  </si>
  <si>
    <t>11:32:21</t>
  </si>
  <si>
    <t>11:34:51</t>
  </si>
  <si>
    <t>11:36:54</t>
  </si>
  <si>
    <t>11:39:03</t>
  </si>
  <si>
    <t>11:41:04</t>
  </si>
  <si>
    <t xml:space="preserve">"11:46:07 81-b32-b-v"
</t>
  </si>
  <si>
    <t>11:51:05</t>
  </si>
  <si>
    <t>11:53:44</t>
  </si>
  <si>
    <t>11:56:24</t>
  </si>
  <si>
    <t>11:58:59</t>
  </si>
  <si>
    <t>12:01:18</t>
  </si>
  <si>
    <t>12:03:33</t>
  </si>
  <si>
    <t>12:05:33</t>
  </si>
  <si>
    <t xml:space="preserve">"12:10:45 82-b21-a-v"
</t>
  </si>
  <si>
    <t>12:14:15</t>
  </si>
  <si>
    <t>12:16:14</t>
  </si>
  <si>
    <t>12:18:14</t>
  </si>
  <si>
    <t>12:20:13</t>
  </si>
  <si>
    <t>12:22:20</t>
  </si>
  <si>
    <t>12:24:19</t>
  </si>
  <si>
    <t>12:26:19</t>
  </si>
  <si>
    <t xml:space="preserve">"12:28:11 82-b21-b-v"
</t>
  </si>
  <si>
    <t>12:31:13</t>
  </si>
  <si>
    <t>12:33:13</t>
  </si>
  <si>
    <t>12:35:13</t>
  </si>
  <si>
    <t>12:37:36</t>
  </si>
  <si>
    <t>12:39:38</t>
  </si>
  <si>
    <t>12:41:37</t>
  </si>
  <si>
    <t xml:space="preserve">"12:47:02 70-b11-a-v"
</t>
  </si>
  <si>
    <t>12:50:15</t>
  </si>
  <si>
    <t>12:54:15</t>
  </si>
  <si>
    <t>12:56:15</t>
  </si>
  <si>
    <t>12:58:16</t>
  </si>
  <si>
    <t>13:00:21</t>
  </si>
  <si>
    <t xml:space="preserve">"13:03:30 70-b11-b-v"
</t>
  </si>
  <si>
    <t>13:05:46</t>
  </si>
  <si>
    <t>13:07:56</t>
  </si>
  <si>
    <t>13:09:57</t>
  </si>
  <si>
    <t>13:12:07</t>
  </si>
  <si>
    <t>13:14:07</t>
  </si>
  <si>
    <t>13:16:14</t>
  </si>
  <si>
    <t>13:18:14</t>
  </si>
  <si>
    <t xml:space="preserve">"13:47:30 62-b5-a-v"
</t>
  </si>
  <si>
    <t>13:51:20</t>
  </si>
  <si>
    <t>13:53:20</t>
  </si>
  <si>
    <t>13:55:21</t>
  </si>
  <si>
    <t>13:57:32</t>
  </si>
  <si>
    <t>13:59:37</t>
  </si>
  <si>
    <t>14:01:38</t>
  </si>
  <si>
    <t>14:03:37</t>
  </si>
  <si>
    <t xml:space="preserve">"14:17:15 62-b5-b-v"
</t>
  </si>
  <si>
    <t>14:20:08</t>
  </si>
  <si>
    <t>14:22:07</t>
  </si>
  <si>
    <t>14:24:06</t>
  </si>
  <si>
    <t>14:26:06</t>
  </si>
  <si>
    <t>14:28:14</t>
  </si>
  <si>
    <t>14:30:24</t>
  </si>
  <si>
    <t>14:32:28</t>
  </si>
  <si>
    <t xml:space="preserve">"14:46:55 74-b3-a-v"
</t>
  </si>
  <si>
    <t>14:50:25</t>
  </si>
  <si>
    <t>14:52:35</t>
  </si>
  <si>
    <t>14:54:35</t>
  </si>
  <si>
    <t>14:56:50</t>
  </si>
  <si>
    <t>14:58:50</t>
  </si>
  <si>
    <t>15:00:54</t>
  </si>
  <si>
    <t>15:02:54</t>
  </si>
  <si>
    <t xml:space="preserve">"15:53:12 74-b3,b,nur"
</t>
  </si>
  <si>
    <t>15:56:59</t>
  </si>
  <si>
    <t>15:58:59</t>
  </si>
  <si>
    <t>16:00:59</t>
  </si>
  <si>
    <t>16:03:29</t>
  </si>
  <si>
    <t>16:05:31</t>
  </si>
  <si>
    <t>16:07:34</t>
  </si>
  <si>
    <t xml:space="preserve">"09:50:54 22-b19-a-v"
</t>
  </si>
  <si>
    <t>09:55:04</t>
  </si>
  <si>
    <t>09:57:04</t>
  </si>
  <si>
    <t>09:59:04</t>
  </si>
  <si>
    <t>10:01:35</t>
  </si>
  <si>
    <t>10:04:05</t>
  </si>
  <si>
    <t>10:06:34</t>
  </si>
  <si>
    <t xml:space="preserve">"10:10:49 22-b19-b-v"
</t>
  </si>
  <si>
    <t>10:13:38</t>
  </si>
  <si>
    <t>10:15:38</t>
  </si>
  <si>
    <t>10:17:38</t>
  </si>
  <si>
    <t>10:20:08</t>
  </si>
  <si>
    <t>10:22:38</t>
  </si>
  <si>
    <t>10:25:08</t>
  </si>
  <si>
    <t xml:space="preserve">"10:28:51 31-b26-a-v"
</t>
  </si>
  <si>
    <t>10:31:35</t>
  </si>
  <si>
    <t>10:33:35</t>
  </si>
  <si>
    <t>10:35:35</t>
  </si>
  <si>
    <t>10:38:05</t>
  </si>
  <si>
    <t>10:40:35</t>
  </si>
  <si>
    <t>10:43:05</t>
  </si>
  <si>
    <t xml:space="preserve">"10:46:12 31-b26-b-v"
</t>
  </si>
  <si>
    <t>10:48:29</t>
  </si>
  <si>
    <t>10:50:29</t>
  </si>
  <si>
    <t>10:52:31</t>
  </si>
  <si>
    <t>10:55:01</t>
  </si>
  <si>
    <t>10:57:30</t>
  </si>
  <si>
    <t>11:00:59</t>
  </si>
  <si>
    <t xml:space="preserve">"10:15:19 53-b19,a,nur"
</t>
  </si>
  <si>
    <t>10:19:03</t>
  </si>
  <si>
    <t>10:21:03</t>
  </si>
  <si>
    <t>10:23:03</t>
  </si>
  <si>
    <t>10:25:03</t>
  </si>
  <si>
    <t>10:27:06</t>
  </si>
  <si>
    <t>10:29:09</t>
  </si>
  <si>
    <t xml:space="preserve">"10:31:26 53-b19,b,nur"
</t>
  </si>
  <si>
    <t>10:34:09</t>
  </si>
  <si>
    <t>10:36:09</t>
  </si>
  <si>
    <t>10:38:09</t>
  </si>
  <si>
    <t>10:40:21</t>
  </si>
  <si>
    <t>10:42:21</t>
  </si>
  <si>
    <t>10:44:22</t>
  </si>
  <si>
    <t xml:space="preserve">"10:48:47 58-b26,a,nur"
</t>
  </si>
  <si>
    <t>10:51:39</t>
  </si>
  <si>
    <t>10:53:39</t>
  </si>
  <si>
    <t>10:55:39</t>
  </si>
  <si>
    <t>10:57:42</t>
  </si>
  <si>
    <t>10:59:42</t>
  </si>
  <si>
    <t>11:01:48</t>
  </si>
  <si>
    <t>11:06:18</t>
  </si>
  <si>
    <t>11:08:18</t>
  </si>
  <si>
    <t>11:10:17</t>
  </si>
  <si>
    <t>11:12:17</t>
  </si>
  <si>
    <t>11:14:27</t>
  </si>
  <si>
    <t>11:16:33</t>
  </si>
  <si>
    <t xml:space="preserve">"11:06:07 7-b25-a-v"
</t>
  </si>
  <si>
    <t>11:09:03</t>
  </si>
  <si>
    <t>11:11:03</t>
  </si>
  <si>
    <t>11:13:02</t>
  </si>
  <si>
    <t>11:15:32</t>
  </si>
  <si>
    <t>11:18:03</t>
  </si>
  <si>
    <t>11:20:33</t>
  </si>
  <si>
    <t xml:space="preserve">"11:28:30 7-b25-b-v"
</t>
  </si>
  <si>
    <t>11:31:02</t>
  </si>
  <si>
    <t>11:33:01</t>
  </si>
  <si>
    <t>11:35:04</t>
  </si>
  <si>
    <t>11:37:10</t>
  </si>
  <si>
    <t>11:39:10</t>
  </si>
  <si>
    <t>11:41:34</t>
  </si>
  <si>
    <t xml:space="preserve">"11:55:01 17-b28-a-v"
</t>
  </si>
  <si>
    <t>11:59:02</t>
  </si>
  <si>
    <t>12:01:01</t>
  </si>
  <si>
    <t>12:03:00</t>
  </si>
  <si>
    <t>12:05:22</t>
  </si>
  <si>
    <t>12:07:31</t>
  </si>
  <si>
    <t>12:10:06</t>
  </si>
  <si>
    <t>12:12:40</t>
  </si>
  <si>
    <t xml:space="preserve">"12:15:04 17-b28-b-v"
</t>
  </si>
  <si>
    <t>12:17:14</t>
  </si>
  <si>
    <t>12:19:14</t>
  </si>
  <si>
    <t>12:21:18</t>
  </si>
  <si>
    <t>12:23:25</t>
  </si>
  <si>
    <t>12:25:27</t>
  </si>
  <si>
    <t>12:27:53</t>
  </si>
  <si>
    <t>12:30:23</t>
  </si>
  <si>
    <t xml:space="preserve">"12:33:00 13-b9-a-v"
</t>
  </si>
  <si>
    <t>12:35:10</t>
  </si>
  <si>
    <t>12:37:11</t>
  </si>
  <si>
    <t>12:39:13</t>
  </si>
  <si>
    <t>12:41:15</t>
  </si>
  <si>
    <t>12:43:26</t>
  </si>
  <si>
    <t>12:45:48</t>
  </si>
  <si>
    <t>12:48:17</t>
  </si>
  <si>
    <t xml:space="preserve">"12:59:07 13-b9-b-v"
</t>
  </si>
  <si>
    <t>13:02:53</t>
  </si>
  <si>
    <t>13:04:57</t>
  </si>
  <si>
    <t>13:06:57</t>
  </si>
  <si>
    <t>13:09:04</t>
  </si>
  <si>
    <t>13:11:04</t>
  </si>
  <si>
    <t>13:13:33</t>
  </si>
  <si>
    <t>13:16:03</t>
  </si>
  <si>
    <t xml:space="preserve">"13:25:59 14-b42,a,nur"
</t>
  </si>
  <si>
    <t>13:28:15</t>
  </si>
  <si>
    <t>13:30:14</t>
  </si>
  <si>
    <t>13:32:16</t>
  </si>
  <si>
    <t>13:34:24</t>
  </si>
  <si>
    <t>13:36:38</t>
  </si>
  <si>
    <t>13:39:07</t>
  </si>
  <si>
    <t>13:41:37</t>
  </si>
  <si>
    <t xml:space="preserve">"13:48:04 14-b42,b,nur"
</t>
  </si>
  <si>
    <t>13:55:37</t>
  </si>
  <si>
    <t>13:58:16</t>
  </si>
  <si>
    <t>14:00:38</t>
  </si>
  <si>
    <t>14:03:17</t>
  </si>
  <si>
    <t>14:05:38</t>
  </si>
  <si>
    <t>14:08:17</t>
  </si>
  <si>
    <t>14:10:32</t>
  </si>
  <si>
    <t xml:space="preserve">"11:28:52 69-b42,a,nur"
</t>
  </si>
  <si>
    <t>11:32:07</t>
  </si>
  <si>
    <t>11:34:06</t>
  </si>
  <si>
    <t>11:36:07</t>
  </si>
  <si>
    <t>11:38:06</t>
  </si>
  <si>
    <t>11:40:18</t>
  </si>
  <si>
    <t>11:42:27</t>
  </si>
  <si>
    <t>11:44:31</t>
  </si>
  <si>
    <t xml:space="preserve">"11:53:41 69-b42,b,nur"
</t>
  </si>
  <si>
    <t>11:56:45</t>
  </si>
  <si>
    <t>11:59:24</t>
  </si>
  <si>
    <t>12:02:04</t>
  </si>
  <si>
    <t>12:04:27</t>
  </si>
  <si>
    <t>12:07:07</t>
  </si>
  <si>
    <t>12:09:17</t>
  </si>
  <si>
    <t>12:11:32</t>
  </si>
  <si>
    <t xml:space="preserve">"12:17:51 67-b28,a,nur"
</t>
  </si>
  <si>
    <t>12:22:24</t>
  </si>
  <si>
    <t>12:24:24</t>
  </si>
  <si>
    <t>12:26:24</t>
  </si>
  <si>
    <t>12:28:32</t>
  </si>
  <si>
    <t>12:30:37</t>
  </si>
  <si>
    <t>12:32:37</t>
  </si>
  <si>
    <t>12:37:09</t>
  </si>
  <si>
    <t>12:39:09</t>
  </si>
  <si>
    <t>12:41:08</t>
  </si>
  <si>
    <t>12:43:08</t>
  </si>
  <si>
    <t>12:45:08</t>
  </si>
  <si>
    <t>12:47:10</t>
  </si>
  <si>
    <t>12:49:12</t>
  </si>
  <si>
    <t xml:space="preserve">"12:52:33 65-b25,a,nur"
</t>
  </si>
  <si>
    <t>12:54:50</t>
  </si>
  <si>
    <t>12:56:50</t>
  </si>
  <si>
    <t>12:58:49</t>
  </si>
  <si>
    <t>13:00:52</t>
  </si>
  <si>
    <t>13:04:53</t>
  </si>
  <si>
    <t>13:06:55</t>
  </si>
  <si>
    <t xml:space="preserve">"13:22:36 65-b25,b,nur"
</t>
  </si>
  <si>
    <t>13:24:42</t>
  </si>
  <si>
    <t>13:26:42</t>
  </si>
  <si>
    <t>13:28:41</t>
  </si>
  <si>
    <t>13:30:41</t>
  </si>
  <si>
    <t>13:32:41</t>
  </si>
  <si>
    <t>13:34:42</t>
  </si>
  <si>
    <t>13:36:41</t>
  </si>
  <si>
    <t xml:space="preserve">"13:43:19 50-b9,a,nur"
</t>
  </si>
  <si>
    <t>13:46:21</t>
  </si>
  <si>
    <t>13:48:21</t>
  </si>
  <si>
    <t>13:50:22</t>
  </si>
  <si>
    <t>13:52:22</t>
  </si>
  <si>
    <t>13:54:36</t>
  </si>
  <si>
    <t>13:56:36</t>
  </si>
  <si>
    <t>13:58:36</t>
  </si>
  <si>
    <t xml:space="preserve">"14:09:36 50-b9,a,nur"
</t>
  </si>
  <si>
    <t>14:12:54</t>
  </si>
  <si>
    <t>14:14:53</t>
  </si>
  <si>
    <t>14:16:52</t>
  </si>
  <si>
    <t>14:18:52</t>
  </si>
  <si>
    <t>14:21:03</t>
  </si>
  <si>
    <t>14:23:03</t>
  </si>
  <si>
    <t>14:25:06</t>
  </si>
  <si>
    <t xml:space="preserve">"10:22:28 3-b22-a-v"
</t>
  </si>
  <si>
    <t>10:27:04</t>
  </si>
  <si>
    <t>10:29:03</t>
  </si>
  <si>
    <t>10:31:02</t>
  </si>
  <si>
    <t>10:33:12</t>
  </si>
  <si>
    <t>10:35:11</t>
  </si>
  <si>
    <t>10:37:25</t>
  </si>
  <si>
    <t>10:39:54</t>
  </si>
  <si>
    <t xml:space="preserve">"10:47:48 3-b22-b-v"
</t>
  </si>
  <si>
    <t>10:50:01</t>
  </si>
  <si>
    <t>10:52:01</t>
  </si>
  <si>
    <t>10:54:00</t>
  </si>
  <si>
    <t>10:56:00</t>
  </si>
  <si>
    <t>10:57:59</t>
  </si>
  <si>
    <t>11:00:29</t>
  </si>
  <si>
    <t>11:02:58</t>
  </si>
  <si>
    <t xml:space="preserve">"11:08:07 8-b20,a,nur"
</t>
  </si>
  <si>
    <t>11:10:20</t>
  </si>
  <si>
    <t>11:12:20</t>
  </si>
  <si>
    <t>11:14:20</t>
  </si>
  <si>
    <t>11:16:19</t>
  </si>
  <si>
    <t>11:18:18</t>
  </si>
  <si>
    <t>11:20:48</t>
  </si>
  <si>
    <t>11:23:18</t>
  </si>
  <si>
    <t xml:space="preserve">"11:30:33 8-b20,b,nur"
</t>
  </si>
  <si>
    <t>11:32:40</t>
  </si>
  <si>
    <t>11:34:40</t>
  </si>
  <si>
    <t>11:36:40</t>
  </si>
  <si>
    <t>11:38:40</t>
  </si>
  <si>
    <t>11:40:50</t>
  </si>
  <si>
    <t>11:43:20</t>
  </si>
  <si>
    <t>11:45:46</t>
  </si>
  <si>
    <t xml:space="preserve">"12:14:51 26-b40,a,nur"
</t>
  </si>
  <si>
    <t>12:18:33</t>
  </si>
  <si>
    <t>12:21:13</t>
  </si>
  <si>
    <t>12:23:46</t>
  </si>
  <si>
    <t>12:26:00</t>
  </si>
  <si>
    <t>12:28:24</t>
  </si>
  <si>
    <t>12:31:04</t>
  </si>
  <si>
    <t>12:33:34</t>
  </si>
  <si>
    <t xml:space="preserve">"12:41:09 26-b40,b,nur"
</t>
  </si>
  <si>
    <t>12:45:26</t>
  </si>
  <si>
    <t>12:47:46</t>
  </si>
  <si>
    <t>12:52:03</t>
  </si>
  <si>
    <t>12:54:33</t>
  </si>
  <si>
    <t>12:57:03</t>
  </si>
  <si>
    <t xml:space="preserve">"13:19:22 24-b4,a,nur"
</t>
  </si>
  <si>
    <t>13:24:52</t>
  </si>
  <si>
    <t>13:26:51</t>
  </si>
  <si>
    <t>13:28:51</t>
  </si>
  <si>
    <t>13:31:09</t>
  </si>
  <si>
    <t>13:33:25</t>
  </si>
  <si>
    <t>13:35:54</t>
  </si>
  <si>
    <t>13:38:24</t>
  </si>
  <si>
    <t xml:space="preserve">"13:44:38 24-b4,b,nur"
</t>
  </si>
  <si>
    <t>13:48:09</t>
  </si>
  <si>
    <t>13:50:09</t>
  </si>
  <si>
    <t>13:52:09</t>
  </si>
  <si>
    <t>13:54:09</t>
  </si>
  <si>
    <t>13:56:18</t>
  </si>
  <si>
    <t>13:58:48</t>
  </si>
  <si>
    <t>14:01:18</t>
  </si>
  <si>
    <t>75-b20,a,nur</t>
  </si>
  <si>
    <t>11:01:45</t>
  </si>
  <si>
    <t>11:03:44</t>
  </si>
  <si>
    <t>11:05:43</t>
  </si>
  <si>
    <t>11:07:42</t>
  </si>
  <si>
    <t>11:09:41</t>
  </si>
  <si>
    <t>11:11:40</t>
  </si>
  <si>
    <t>11:13:43</t>
  </si>
  <si>
    <t xml:space="preserve">"11:19:12 75-b20,b,nur"
</t>
  </si>
  <si>
    <t>11:21:23</t>
  </si>
  <si>
    <t>11:23:22</t>
  </si>
  <si>
    <t>11:25:21</t>
  </si>
  <si>
    <t>11:27:20</t>
  </si>
  <si>
    <t>11:29:20</t>
  </si>
  <si>
    <t>11:31:19</t>
  </si>
  <si>
    <t>11:33:18</t>
  </si>
  <si>
    <t xml:space="preserve">"11:49:23 48-b4,a,nur"
</t>
  </si>
  <si>
    <t>11:53:19</t>
  </si>
  <si>
    <t>11:55:58</t>
  </si>
  <si>
    <t>11:58:27</t>
  </si>
  <si>
    <t>12:01:06</t>
  </si>
  <si>
    <t>12:03:36</t>
  </si>
  <si>
    <t>12:06:16</t>
  </si>
  <si>
    <t>12:08:46</t>
  </si>
  <si>
    <t xml:space="preserve">"12:28:57 48-b4,b,nur"
</t>
  </si>
  <si>
    <t>12:31:05</t>
  </si>
  <si>
    <t>12:33:06</t>
  </si>
  <si>
    <t>12:35:06</t>
  </si>
  <si>
    <t>12:37:06</t>
  </si>
  <si>
    <t>12:39:06</t>
  </si>
  <si>
    <t>12:41:06</t>
  </si>
  <si>
    <t>12:43:18</t>
  </si>
  <si>
    <t xml:space="preserve">"12:46:45 52-b22,a,nur"
</t>
  </si>
  <si>
    <t>12:50:05</t>
  </si>
  <si>
    <t>12:52:04</t>
  </si>
  <si>
    <t>12:54:04</t>
  </si>
  <si>
    <t>12:56:03</t>
  </si>
  <si>
    <t>12:58:03</t>
  </si>
  <si>
    <t>13:00:02</t>
  </si>
  <si>
    <t>13:02:03</t>
  </si>
  <si>
    <t xml:space="preserve">"13:09:54 52-b22,b,nur"
</t>
  </si>
  <si>
    <t>13:12:47</t>
  </si>
  <si>
    <t>13:14:49</t>
  </si>
  <si>
    <t>13:16:50</t>
  </si>
  <si>
    <t>13:18:50</t>
  </si>
  <si>
    <t>13:20:50</t>
  </si>
  <si>
    <t>13:22:50</t>
  </si>
  <si>
    <t>13:24:50</t>
  </si>
  <si>
    <t xml:space="preserve">"13:37:43 46-b40,a,nur"
</t>
  </si>
  <si>
    <t>13:40:24</t>
  </si>
  <si>
    <t>13:42:23</t>
  </si>
  <si>
    <t>13:44:23</t>
  </si>
  <si>
    <t>13:46:23</t>
  </si>
  <si>
    <t>13:48:27</t>
  </si>
  <si>
    <t>13:50:26</t>
  </si>
  <si>
    <t>13:52:26</t>
  </si>
  <si>
    <t xml:space="preserve">"14:02:51 46-b40,b,nur"
</t>
  </si>
  <si>
    <t>14:05:06</t>
  </si>
  <si>
    <t>14:07:06</t>
  </si>
  <si>
    <t>14:09:06</t>
  </si>
  <si>
    <t>14:11:06</t>
  </si>
  <si>
    <t>14:13:06</t>
  </si>
  <si>
    <t>14:15:16</t>
  </si>
  <si>
    <t>14:17:16</t>
  </si>
  <si>
    <t>45-b6-a</t>
  </si>
  <si>
    <t>11:53:42</t>
  </si>
  <si>
    <t>11:55:49</t>
  </si>
  <si>
    <t>11:57:50</t>
  </si>
  <si>
    <t>11:59:51</t>
  </si>
  <si>
    <t>12:01:50</t>
  </si>
  <si>
    <t>12:04:04</t>
  </si>
  <si>
    <t>12:06:05</t>
  </si>
  <si>
    <t xml:space="preserve">"12:31:16 45-b6-B"
</t>
  </si>
  <si>
    <t>12:33:37</t>
  </si>
  <si>
    <t>12:35:37</t>
  </si>
  <si>
    <t>12:39:36</t>
  </si>
  <si>
    <t>12:41:38</t>
  </si>
  <si>
    <t>12:43:38</t>
  </si>
  <si>
    <t>12:45:38</t>
  </si>
  <si>
    <t xml:space="preserve">"12:53:55 61-b13-a"
</t>
  </si>
  <si>
    <t>12:56:45</t>
  </si>
  <si>
    <t>13:00:56</t>
  </si>
  <si>
    <t>13:03:07</t>
  </si>
  <si>
    <t>13:05:08</t>
  </si>
  <si>
    <t>13:07:07</t>
  </si>
  <si>
    <t>13:09:09</t>
  </si>
  <si>
    <t xml:space="preserve">"13:09:58 61-b13-b"
</t>
  </si>
  <si>
    <t>13:12:06</t>
  </si>
  <si>
    <t>13:14:06</t>
  </si>
  <si>
    <t>13:16:05</t>
  </si>
  <si>
    <t>13:18:08</t>
  </si>
  <si>
    <t>13:20:12</t>
  </si>
  <si>
    <t>13:22:15</t>
  </si>
  <si>
    <t>13:24:24</t>
  </si>
  <si>
    <t>M115</t>
  </si>
  <si>
    <t>c</t>
  </si>
  <si>
    <t>M116</t>
  </si>
  <si>
    <t>d</t>
  </si>
  <si>
    <t xml:space="preserve">"10:43:53 16-b18-a-viri"
</t>
  </si>
  <si>
    <t>10:50:07</t>
  </si>
  <si>
    <t>10:52:07</t>
  </si>
  <si>
    <t>10:54:13</t>
  </si>
  <si>
    <t>10:56:43</t>
  </si>
  <si>
    <t>10:59:00</t>
  </si>
  <si>
    <t>11:01:14</t>
  </si>
  <si>
    <t>11:03:15</t>
  </si>
  <si>
    <t xml:space="preserve">"11:07:02 16-B18,b,viri"
</t>
  </si>
  <si>
    <t>11:12:02</t>
  </si>
  <si>
    <t>11:14:42</t>
  </si>
  <si>
    <t>11:17:17</t>
  </si>
  <si>
    <t>11:19:49</t>
  </si>
  <si>
    <t>11:22:08</t>
  </si>
  <si>
    <t>11:24:18</t>
  </si>
  <si>
    <t>11:26:17</t>
  </si>
  <si>
    <t xml:space="preserve">"11:37:29 32-b27,a,nur"
</t>
  </si>
  <si>
    <t>11:39:36</t>
  </si>
  <si>
    <t>11:41:36</t>
  </si>
  <si>
    <t>11:43:36</t>
  </si>
  <si>
    <t>11:46:06</t>
  </si>
  <si>
    <t>11:48:28</t>
  </si>
  <si>
    <t>11:50:59</t>
  </si>
  <si>
    <t>11:53:01</t>
  </si>
  <si>
    <t xml:space="preserve">"11:59:51 32-b27,b,nur"
</t>
  </si>
  <si>
    <t>12:02:01</t>
  </si>
  <si>
    <t>12:04:01</t>
  </si>
  <si>
    <t>12:06:01</t>
  </si>
  <si>
    <t>12:08:31</t>
  </si>
  <si>
    <t>12:11:04</t>
  </si>
  <si>
    <t>12:13:40</t>
  </si>
  <si>
    <t>12:15:39</t>
  </si>
  <si>
    <t xml:space="preserve">"12:27:48 40-b30,a,nur"
</t>
  </si>
  <si>
    <t>12:31:23</t>
  </si>
  <si>
    <t>12:33:23</t>
  </si>
  <si>
    <t>12:35:24</t>
  </si>
  <si>
    <t>12:37:45</t>
  </si>
  <si>
    <t>12:40:15</t>
  </si>
  <si>
    <t>12:42:45</t>
  </si>
  <si>
    <t>12:44:45</t>
  </si>
  <si>
    <t xml:space="preserve">"12:45:16 40-b30,b,nur"
</t>
  </si>
  <si>
    <t>12:49:26</t>
  </si>
  <si>
    <t>12:51:26</t>
  </si>
  <si>
    <t>12:53:26</t>
  </si>
  <si>
    <t>12:55:40</t>
  </si>
  <si>
    <t>12:58:10</t>
  </si>
  <si>
    <t>13:00:45</t>
  </si>
  <si>
    <t>13:02:44</t>
  </si>
  <si>
    <t xml:space="preserve">"13:05:55 38-b1,a,nur"
</t>
  </si>
  <si>
    <t>13:13:06</t>
  </si>
  <si>
    <t>13:15:06</t>
  </si>
  <si>
    <t>13:17:06</t>
  </si>
  <si>
    <t>13:19:19</t>
  </si>
  <si>
    <t>13:21:49</t>
  </si>
  <si>
    <t>13:24:12</t>
  </si>
  <si>
    <t>13:26:13</t>
  </si>
  <si>
    <t xml:space="preserve">"13:36:31 38-b1,2,nur"
</t>
  </si>
  <si>
    <t>13:38:42</t>
  </si>
  <si>
    <t>13:40:41</t>
  </si>
  <si>
    <t>13:42:55</t>
  </si>
  <si>
    <t>13:45:35</t>
  </si>
  <si>
    <t>13:48:05</t>
  </si>
  <si>
    <t>13:50:34</t>
  </si>
  <si>
    <t>13:52:34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</si>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</sst>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\ ;\(&quot;$&quot;#,##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color indexed="8"/>
      <name val="Arial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88">
    <xf numFmtId="0" fontId="0" fillId="0" borderId="0"/>
    <xf numFmtId="0" fontId="5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6" borderId="0" applyNumberFormat="0" applyBorder="0" applyAlignment="0" applyProtection="0"/>
    <xf numFmtId="0" fontId="12" fillId="18" borderId="5" applyNumberFormat="0" applyAlignment="0" applyProtection="0"/>
    <xf numFmtId="0" fontId="13" fillId="19" borderId="6" applyNumberFormat="0" applyAlignment="0" applyProtection="0"/>
    <xf numFmtId="0" fontId="14" fillId="0" borderId="7" applyNumberFormat="0" applyFill="0" applyAlignment="0" applyProtection="0"/>
    <xf numFmtId="0" fontId="6" fillId="0" borderId="0"/>
    <xf numFmtId="0" fontId="6" fillId="0" borderId="0"/>
    <xf numFmtId="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6" fillId="9" borderId="5" applyNumberFormat="0" applyAlignment="0" applyProtection="0"/>
    <xf numFmtId="0" fontId="17" fillId="0" borderId="0">
      <alignment vertical="top"/>
    </xf>
    <xf numFmtId="2" fontId="6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8" fillId="5" borderId="0" applyNumberFormat="0" applyBorder="0" applyAlignment="0" applyProtection="0"/>
    <xf numFmtId="0" fontId="5" fillId="0" borderId="0"/>
    <xf numFmtId="0" fontId="5" fillId="0" borderId="0"/>
    <xf numFmtId="0" fontId="6" fillId="0" borderId="0" applyProtection="0"/>
    <xf numFmtId="0" fontId="6" fillId="0" borderId="0" applyProtection="0"/>
    <xf numFmtId="0" fontId="1" fillId="0" borderId="0"/>
    <xf numFmtId="0" fontId="6" fillId="24" borderId="8" applyNumberFormat="0" applyFont="0" applyAlignment="0" applyProtection="0"/>
    <xf numFmtId="0" fontId="9" fillId="24" borderId="8" applyNumberFormat="0" applyFont="0" applyAlignment="0" applyProtection="0"/>
    <xf numFmtId="0" fontId="1" fillId="2" borderId="3" applyNumberFormat="0" applyFont="0" applyAlignment="0" applyProtection="0"/>
    <xf numFmtId="0" fontId="19" fillId="18" borderId="9" applyNumberFormat="0" applyAlignment="0" applyProtection="0"/>
    <xf numFmtId="0" fontId="17" fillId="0" borderId="0">
      <alignment vertical="top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15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0"/>
    <xf numFmtId="0" fontId="25" fillId="0" borderId="0"/>
    <xf numFmtId="0" fontId="5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5" applyFont="1" applyFill="1"/>
    <xf numFmtId="0" fontId="1" fillId="0" borderId="0" xfId="5" applyFont="1" applyFill="1"/>
    <xf numFmtId="0" fontId="1" fillId="0" borderId="0" xfId="5" applyFont="1" applyFill="1" applyAlignment="1">
      <alignment horizontal="left"/>
    </xf>
    <xf numFmtId="0" fontId="0" fillId="25" borderId="0" xfId="0" applyFill="1"/>
    <xf numFmtId="0" fontId="0" fillId="0" borderId="0" xfId="0" applyProtection="1">
      <protection locked="0"/>
    </xf>
    <xf numFmtId="15" fontId="0" fillId="0" borderId="0" xfId="0" applyNumberFormat="1"/>
    <xf numFmtId="0" fontId="0" fillId="26" borderId="0" xfId="0" applyFill="1"/>
    <xf numFmtId="0" fontId="0" fillId="25" borderId="0" xfId="0" applyFill="1" applyProtection="1">
      <protection locked="0"/>
    </xf>
    <xf numFmtId="0" fontId="0" fillId="0" borderId="0" xfId="0" applyFill="1"/>
  </cellXfs>
  <cellStyles count="88">
    <cellStyle name="20% - Énfasis1" xfId="7"/>
    <cellStyle name="20% - Énfasis2" xfId="8"/>
    <cellStyle name="20% - Énfasis3" xfId="9"/>
    <cellStyle name="20% - Énfasis4" xfId="10"/>
    <cellStyle name="20% - Énfasis5" xfId="11"/>
    <cellStyle name="20% - Énfasis6" xfId="12"/>
    <cellStyle name="40% - Énfasis1" xfId="13"/>
    <cellStyle name="40% - Énfasis2" xfId="14"/>
    <cellStyle name="40% - Énfasis3" xfId="15"/>
    <cellStyle name="40% - Énfasis4" xfId="16"/>
    <cellStyle name="40% - Énfasis5" xfId="17"/>
    <cellStyle name="40% - Énfasis6" xfId="18"/>
    <cellStyle name="60% - Énfasis1" xfId="19"/>
    <cellStyle name="60% - Énfasis2" xfId="20"/>
    <cellStyle name="60% - Énfasis3" xfId="21"/>
    <cellStyle name="60% - Énfasis4" xfId="22"/>
    <cellStyle name="60% - Énfasis5" xfId="23"/>
    <cellStyle name="60% - Énfasis6" xfId="24"/>
    <cellStyle name="Buena" xfId="25"/>
    <cellStyle name="Cálculo" xfId="26"/>
    <cellStyle name="Celda de comprobación" xfId="27"/>
    <cellStyle name="Celda vinculada" xfId="28"/>
    <cellStyle name="chemes]_x000a__x000a_Sci-Fi=_x000a__x000a_Nature=_x000a__x000a_robin=_x000a__x000a__x000a__x000a_[SoundScheme.Nature]_x000a__x000a_SystemAsterisk=C:\SNDSYS" xfId="2"/>
    <cellStyle name="chemes]_x000d__x000a_Sci-Fi=_x000d__x000a_Nature=_x000d__x000a_robin=_x000d__x000a__x000d__x000a_[SoundScheme.Nature]_x000d__x000a_SystemAsterisk=C:\SNDSYS" xfId="29"/>
    <cellStyle name="chemes]_x000d__x000a_Sci-Fi=_x000d__x000a_Nature=_x000d__x000a_robin=_x000d__x000a__x000d__x000a_[SoundScheme.Nature]_x000d__x000a_SystemAsterisk=C:\SNDSYS 2" xfId="30"/>
    <cellStyle name="Comma0" xfId="31"/>
    <cellStyle name="Currency0" xfId="32"/>
    <cellStyle name="Date" xfId="33"/>
    <cellStyle name="Encabezado 4" xfId="34"/>
    <cellStyle name="Énfasis1" xfId="35"/>
    <cellStyle name="Énfasis2" xfId="36"/>
    <cellStyle name="Énfasis3" xfId="37"/>
    <cellStyle name="Énfasis4" xfId="38"/>
    <cellStyle name="Énfasis5" xfId="39"/>
    <cellStyle name="Énfasis6" xfId="40"/>
    <cellStyle name="Entrada" xfId="41"/>
    <cellStyle name="Estilo 1" xfId="42"/>
    <cellStyle name="Fixed" xfId="43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eading 1 2" xfId="44"/>
    <cellStyle name="Heading 2 2" xfId="45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Incorrecto" xfId="46"/>
    <cellStyle name="Normal" xfId="0" builtinId="0"/>
    <cellStyle name="Normal 15" xfId="3"/>
    <cellStyle name="Normal 2" xfId="4"/>
    <cellStyle name="Normal 2 2" xfId="1"/>
    <cellStyle name="Normal 2 2 2" xfId="65"/>
    <cellStyle name="Normal 2 2 3" xfId="5"/>
    <cellStyle name="Normal 3" xfId="47"/>
    <cellStyle name="Normal 3 2" xfId="66"/>
    <cellStyle name="Normal 3 3" xfId="67"/>
    <cellStyle name="Normal 4" xfId="48"/>
    <cellStyle name="Normal 4 2" xfId="49"/>
    <cellStyle name="Normal 5" xfId="50"/>
    <cellStyle name="Normal 5 2" xfId="51"/>
    <cellStyle name="Normal 6" xfId="6"/>
    <cellStyle name="Notas" xfId="52"/>
    <cellStyle name="Notas 2" xfId="53"/>
    <cellStyle name="Note 2" xfId="54"/>
    <cellStyle name="Salida" xfId="55"/>
    <cellStyle name="Style 1" xfId="56"/>
    <cellStyle name="Texto de advertencia" xfId="57"/>
    <cellStyle name="Texto explicativo" xfId="58"/>
    <cellStyle name="Título" xfId="59"/>
    <cellStyle name="Título 1" xfId="60"/>
    <cellStyle name="Título 2" xfId="61"/>
    <cellStyle name="Título 3" xfId="62"/>
    <cellStyle name="Título_Book1" xfId="63"/>
    <cellStyle name="Total 2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4</xdr:row>
      <xdr:rowOff>114299</xdr:rowOff>
    </xdr:from>
    <xdr:to>
      <xdr:col>10</xdr:col>
      <xdr:colOff>419099</xdr:colOff>
      <xdr:row>14</xdr:row>
      <xdr:rowOff>142874</xdr:rowOff>
    </xdr:to>
    <xdr:sp macro="" textlink="">
      <xdr:nvSpPr>
        <xdr:cNvPr id="2" name="TextBox 1"/>
        <xdr:cNvSpPr txBox="1"/>
      </xdr:nvSpPr>
      <xdr:spPr>
        <a:xfrm>
          <a:off x="2657474" y="876299"/>
          <a:ext cx="3895725" cy="1933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03/09/14</a:t>
          </a:r>
          <a:r>
            <a:rPr lang="en-AU" sz="1100" baseline="0"/>
            <a:t> I solved for Espada, Drysdale, Hawk, Mace and Merinda.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 careful some curves have more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points than others 250</a:t>
          </a:r>
          <a:endParaRPr lang="en-AU">
            <a:effectLst/>
          </a:endParaRPr>
        </a:p>
        <a:p>
          <a:endParaRPr lang="en-AU" sz="1100"/>
        </a:p>
        <a:p>
          <a:r>
            <a:rPr lang="en-AU" sz="1100"/>
            <a:t>I deleted curves</a:t>
          </a:r>
          <a:r>
            <a:rPr lang="en-AU" sz="1100" baseline="0"/>
            <a:t> from plot 37 ent 15 (on 19 nov) because there are no values of ASD nor LMA, etc... I repeated on 20 nov, so I keep those values.</a:t>
          </a:r>
          <a:endParaRPr lang="en-AU" sz="1100"/>
        </a:p>
        <a:p>
          <a:r>
            <a:rPr lang="en-AU" sz="1100"/>
            <a:t>I added MtrxNb and fluorescence</a:t>
          </a:r>
          <a:r>
            <a:rPr lang="en-AU" sz="1100" baseline="0"/>
            <a:t> name variables</a:t>
          </a:r>
          <a:endParaRPr lang="en-AU" sz="1100"/>
        </a:p>
        <a:p>
          <a:r>
            <a:rPr lang="en-AU" sz="1100"/>
            <a:t>Good</a:t>
          </a:r>
        </a:p>
        <a:p>
          <a:r>
            <a:rPr lang="en-AU" sz="1100"/>
            <a:t>Cleaned for matrix in R</a:t>
          </a:r>
        </a:p>
        <a:p>
          <a:r>
            <a:rPr lang="en-AU" sz="1100"/>
            <a:t>wrong</a:t>
          </a:r>
          <a:r>
            <a:rPr lang="en-AU" sz="1100" baseline="0"/>
            <a:t> values deleted</a:t>
          </a:r>
        </a:p>
        <a:p>
          <a:r>
            <a:rPr lang="en-AU" sz="1100" baseline="0"/>
            <a:t>Head lines added</a:t>
          </a:r>
        </a:p>
        <a:p>
          <a:endParaRPr lang="en-AU" sz="1100"/>
        </a:p>
      </xdr:txBody>
    </xdr:sp>
    <xdr:clientData/>
  </xdr:twoCellAnchor>
  <xdr:twoCellAnchor editAs="oneCell">
    <xdr:from>
      <xdr:col>8</xdr:col>
      <xdr:colOff>390525</xdr:colOff>
      <xdr:row>817</xdr:row>
      <xdr:rowOff>95250</xdr:rowOff>
    </xdr:from>
    <xdr:to>
      <xdr:col>15</xdr:col>
      <xdr:colOff>561598</xdr:colOff>
      <xdr:row>835</xdr:row>
      <xdr:rowOff>25437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3524250"/>
          <a:ext cx="4304923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5073085/Dropbox/ANU/Experiments/13Ginninderra13/1_BYPF/1_LICOR/RILSX(n=8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LS"/>
      <sheetName val="Sheet1"/>
      <sheetName val="Sheet2"/>
      <sheetName val="Sheet3"/>
      <sheetName val="Sheet4"/>
      <sheetName val="Rils99-00"/>
    </sheetNames>
    <sheetDataSet>
      <sheetData sheetId="0">
        <row r="34">
          <cell r="B34">
            <v>5454.05</v>
          </cell>
          <cell r="C34">
            <v>5.5449999999999999</v>
          </cell>
        </row>
        <row r="35">
          <cell r="B35">
            <v>5372.48</v>
          </cell>
          <cell r="C35">
            <v>4.46</v>
          </cell>
        </row>
        <row r="36">
          <cell r="B36">
            <v>5022.1899999999996</v>
          </cell>
          <cell r="C36">
            <v>5.3</v>
          </cell>
        </row>
        <row r="37">
          <cell r="B37">
            <v>5844.54</v>
          </cell>
          <cell r="C37">
            <v>5.4349999999999996</v>
          </cell>
        </row>
        <row r="38">
          <cell r="B38">
            <v>5493.83</v>
          </cell>
          <cell r="C38">
            <v>5.3650000000000002</v>
          </cell>
        </row>
        <row r="39">
          <cell r="B39">
            <v>4642.3100000000004</v>
          </cell>
          <cell r="C39">
            <v>4.6349999999999998</v>
          </cell>
        </row>
        <row r="40">
          <cell r="B40">
            <v>5352.97</v>
          </cell>
          <cell r="C40">
            <v>4.7</v>
          </cell>
        </row>
        <row r="41">
          <cell r="B41">
            <v>4776.66</v>
          </cell>
          <cell r="C41">
            <v>4.5750000000000002</v>
          </cell>
        </row>
        <row r="42">
          <cell r="B42">
            <v>3494.15</v>
          </cell>
          <cell r="C42">
            <v>4.3849999999999998</v>
          </cell>
        </row>
        <row r="43">
          <cell r="B43">
            <v>3852.41</v>
          </cell>
          <cell r="C43">
            <v>4.28</v>
          </cell>
        </row>
        <row r="44">
          <cell r="B44">
            <v>4643.76</v>
          </cell>
          <cell r="C44">
            <v>4.7050000000000001</v>
          </cell>
        </row>
        <row r="45">
          <cell r="B45">
            <v>3214.19</v>
          </cell>
          <cell r="C45">
            <v>4.22</v>
          </cell>
        </row>
        <row r="46">
          <cell r="B46">
            <v>4243.29</v>
          </cell>
          <cell r="C46">
            <v>4.83</v>
          </cell>
        </row>
        <row r="47">
          <cell r="B47">
            <v>3967.26</v>
          </cell>
          <cell r="C47">
            <v>4.1100000000000003</v>
          </cell>
        </row>
        <row r="48">
          <cell r="B48">
            <v>5634.28</v>
          </cell>
          <cell r="C48">
            <v>5.56</v>
          </cell>
        </row>
        <row r="49">
          <cell r="B49">
            <v>5542.16</v>
          </cell>
          <cell r="C49">
            <v>5.0750000000000002</v>
          </cell>
        </row>
        <row r="50">
          <cell r="B50">
            <v>6238.92</v>
          </cell>
          <cell r="C50">
            <v>5.29</v>
          </cell>
        </row>
        <row r="51">
          <cell r="B51">
            <v>5696.3</v>
          </cell>
          <cell r="C51">
            <v>5.26</v>
          </cell>
        </row>
        <row r="52">
          <cell r="B52">
            <v>5879.23</v>
          </cell>
          <cell r="C52">
            <v>5.13</v>
          </cell>
        </row>
        <row r="53">
          <cell r="B53">
            <v>5566.1</v>
          </cell>
          <cell r="C53">
            <v>5.13</v>
          </cell>
        </row>
        <row r="54">
          <cell r="B54">
            <v>4797.1099999999997</v>
          </cell>
          <cell r="C54">
            <v>4.6150000000000002</v>
          </cell>
        </row>
        <row r="55">
          <cell r="B55">
            <v>4705.95</v>
          </cell>
          <cell r="C55">
            <v>5.0999999999999996</v>
          </cell>
        </row>
        <row r="56">
          <cell r="B56">
            <v>5292.33</v>
          </cell>
          <cell r="C56">
            <v>5.08</v>
          </cell>
        </row>
        <row r="57">
          <cell r="B57">
            <v>5188.03</v>
          </cell>
          <cell r="C57">
            <v>4.9749999999999996</v>
          </cell>
        </row>
        <row r="58">
          <cell r="B58">
            <v>4723.12</v>
          </cell>
          <cell r="C58">
            <v>5.26</v>
          </cell>
        </row>
        <row r="59">
          <cell r="B59">
            <v>5653.42</v>
          </cell>
          <cell r="C59">
            <v>5.07</v>
          </cell>
        </row>
        <row r="60">
          <cell r="B60">
            <v>3956.54</v>
          </cell>
          <cell r="C60">
            <v>4.58</v>
          </cell>
        </row>
        <row r="61">
          <cell r="B61">
            <v>4765.16</v>
          </cell>
          <cell r="C61">
            <v>5.0999999999999996</v>
          </cell>
        </row>
        <row r="62">
          <cell r="B62">
            <v>4416.6099999999997</v>
          </cell>
          <cell r="C62">
            <v>4.9000000000000004</v>
          </cell>
        </row>
        <row r="63">
          <cell r="B63">
            <v>4963.16</v>
          </cell>
          <cell r="C63">
            <v>5.28</v>
          </cell>
        </row>
        <row r="64">
          <cell r="B64">
            <v>5324.24</v>
          </cell>
          <cell r="C64">
            <v>5.34</v>
          </cell>
        </row>
        <row r="65">
          <cell r="B65">
            <v>5405.35</v>
          </cell>
          <cell r="C65">
            <v>5.3</v>
          </cell>
        </row>
        <row r="66">
          <cell r="B66">
            <v>5458.8</v>
          </cell>
          <cell r="C66">
            <v>4.8</v>
          </cell>
        </row>
        <row r="67">
          <cell r="B67">
            <v>4887.8900000000003</v>
          </cell>
          <cell r="C67">
            <v>4.2</v>
          </cell>
        </row>
        <row r="68">
          <cell r="B68">
            <v>5340.08</v>
          </cell>
          <cell r="C68">
            <v>5</v>
          </cell>
        </row>
        <row r="69">
          <cell r="B69">
            <v>5442.41</v>
          </cell>
          <cell r="C69">
            <v>4.9000000000000004</v>
          </cell>
        </row>
        <row r="70">
          <cell r="B70">
            <v>5473.06</v>
          </cell>
          <cell r="C70">
            <v>4.5</v>
          </cell>
        </row>
        <row r="71">
          <cell r="B71">
            <v>5523.25</v>
          </cell>
          <cell r="C71">
            <v>4.5999999999999996</v>
          </cell>
        </row>
        <row r="72">
          <cell r="B72">
            <v>4878.7</v>
          </cell>
          <cell r="C72">
            <v>5.2</v>
          </cell>
        </row>
        <row r="73">
          <cell r="B73">
            <v>5400.65</v>
          </cell>
          <cell r="C73">
            <v>5.45</v>
          </cell>
        </row>
        <row r="74">
          <cell r="B74">
            <v>5396.34</v>
          </cell>
          <cell r="C74">
            <v>5.0250000000000004</v>
          </cell>
        </row>
        <row r="75">
          <cell r="B75">
            <v>5067.18</v>
          </cell>
          <cell r="C75">
            <v>4.8449999999999998</v>
          </cell>
        </row>
        <row r="76">
          <cell r="B76">
            <v>5500</v>
          </cell>
          <cell r="C76">
            <v>4.59</v>
          </cell>
        </row>
        <row r="77">
          <cell r="B77">
            <v>5186.8900000000003</v>
          </cell>
          <cell r="C77">
            <v>4.8150000000000004</v>
          </cell>
        </row>
        <row r="78">
          <cell r="B78">
            <v>4789.4399999999996</v>
          </cell>
          <cell r="C78">
            <v>4.57</v>
          </cell>
        </row>
        <row r="79">
          <cell r="B79">
            <v>4372.9399999999996</v>
          </cell>
          <cell r="C79">
            <v>4.6050000000000004</v>
          </cell>
        </row>
        <row r="80">
          <cell r="B80">
            <v>4948.34</v>
          </cell>
          <cell r="C80">
            <v>4.3600000000000003</v>
          </cell>
        </row>
        <row r="81">
          <cell r="B81">
            <v>5168.8599999999997</v>
          </cell>
          <cell r="C81">
            <v>4.97</v>
          </cell>
        </row>
        <row r="82">
          <cell r="B82">
            <v>5288.05</v>
          </cell>
          <cell r="C82">
            <v>5.1849999999999996</v>
          </cell>
        </row>
        <row r="83">
          <cell r="B83">
            <v>5304.27</v>
          </cell>
          <cell r="C83">
            <v>5.61</v>
          </cell>
        </row>
        <row r="84">
          <cell r="B84">
            <v>5850</v>
          </cell>
          <cell r="C84">
            <v>5.3</v>
          </cell>
        </row>
        <row r="85">
          <cell r="B85">
            <v>5720.27</v>
          </cell>
          <cell r="C85">
            <v>5.2</v>
          </cell>
        </row>
        <row r="86">
          <cell r="B86">
            <v>5680.21</v>
          </cell>
          <cell r="C86">
            <v>5.08</v>
          </cell>
        </row>
        <row r="87">
          <cell r="B87">
            <v>5500</v>
          </cell>
          <cell r="C87">
            <v>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8"/>
  </sheetPr>
  <dimension ref="A1:BT816"/>
  <sheetViews>
    <sheetView tabSelected="1" workbookViewId="0">
      <pane ySplit="1" topLeftCell="A2" activePane="bottomLeft" state="frozen"/>
      <selection pane="bottomLeft" activeCell="M29" sqref="M29"/>
    </sheetView>
  </sheetViews>
  <sheetFormatPr defaultColWidth="8.88671875" defaultRowHeight="14.4" x14ac:dyDescent="0.3"/>
  <cols>
    <col min="1" max="2" width="10" bestFit="1" customWidth="1"/>
    <col min="3" max="3" width="10" customWidth="1"/>
    <col min="19" max="19" width="8.88671875" style="4"/>
    <col min="25" max="25" width="8.88671875" style="4"/>
  </cols>
  <sheetData>
    <row r="1" spans="1:72" x14ac:dyDescent="0.3">
      <c r="A1" t="s">
        <v>135</v>
      </c>
      <c r="B1" t="s">
        <v>249</v>
      </c>
      <c r="C1" t="s">
        <v>1</v>
      </c>
      <c r="D1" t="s">
        <v>2</v>
      </c>
      <c r="E1" t="s">
        <v>250</v>
      </c>
      <c r="F1" t="s">
        <v>248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4</v>
      </c>
      <c r="O1" t="s">
        <v>5</v>
      </c>
      <c r="P1" t="s">
        <v>6</v>
      </c>
      <c r="Q1" t="s">
        <v>258</v>
      </c>
      <c r="R1" t="s">
        <v>259</v>
      </c>
      <c r="S1" s="4" t="s">
        <v>260</v>
      </c>
      <c r="T1" s="9" t="s">
        <v>261</v>
      </c>
      <c r="U1" t="s">
        <v>262</v>
      </c>
      <c r="V1" t="s">
        <v>263</v>
      </c>
      <c r="W1" t="s">
        <v>264</v>
      </c>
      <c r="X1" t="s">
        <v>265</v>
      </c>
      <c r="Y1" s="4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s="5" t="s">
        <v>312</v>
      </c>
    </row>
    <row r="2" spans="1:72" hidden="1" x14ac:dyDescent="0.3">
      <c r="A2" t="str">
        <f t="array" ref="A2">INDEX(MtrxNb!A$2:C$115,MATCH(1,(MtrxNb!B$2:B$115=D2)*(MtrxNb!C$2:C$115=F2),0),1)</f>
        <v>M34</v>
      </c>
      <c r="B2" s="6">
        <v>41596</v>
      </c>
      <c r="C2">
        <v>46</v>
      </c>
      <c r="D2">
        <v>45</v>
      </c>
      <c r="E2">
        <v>6</v>
      </c>
      <c r="F2" t="s">
        <v>7</v>
      </c>
      <c r="G2">
        <v>51</v>
      </c>
      <c r="H2">
        <v>4</v>
      </c>
      <c r="I2" t="s">
        <v>323</v>
      </c>
      <c r="J2" t="s">
        <v>1023</v>
      </c>
      <c r="T2" s="9"/>
      <c r="Y2"/>
      <c r="Z2" s="4"/>
      <c r="BT2" s="5"/>
    </row>
    <row r="3" spans="1:72" hidden="1" x14ac:dyDescent="0.3">
      <c r="A3" t="str">
        <f t="array" ref="A3">INDEX(MtrxNb!A$2:C$115,MATCH(1,(MtrxNb!B$2:B$115=D3)*(MtrxNb!C$2:C$115=F3),0),1)</f>
        <v>M34</v>
      </c>
      <c r="B3" s="6">
        <v>41596</v>
      </c>
      <c r="C3">
        <v>46</v>
      </c>
      <c r="D3">
        <v>45</v>
      </c>
      <c r="E3">
        <v>6</v>
      </c>
      <c r="F3" t="s">
        <v>7</v>
      </c>
      <c r="G3">
        <v>51</v>
      </c>
      <c r="H3">
        <v>4</v>
      </c>
      <c r="I3">
        <v>1</v>
      </c>
      <c r="J3" t="s">
        <v>1024</v>
      </c>
      <c r="K3">
        <v>287.50000121816993</v>
      </c>
      <c r="L3">
        <v>0</v>
      </c>
      <c r="M3" t="s">
        <v>315</v>
      </c>
      <c r="N3">
        <f t="shared" ref="N3:N9" si="0">(AA3-AB3*(1000-AC3)/(1000-AD3))*AT3</f>
        <v>18.462445923747214</v>
      </c>
      <c r="O3">
        <f t="shared" ref="O3:O9" si="1">IF(BE3&lt;&gt;0,1/(1/BE3-1/W3),0)</f>
        <v>0.24053072135940512</v>
      </c>
      <c r="P3">
        <f t="shared" ref="P3:P9" si="2">((BH3-AU3/2)*AB3-N3)/(BH3+AU3/2)</f>
        <v>241.48949958823752</v>
      </c>
      <c r="Q3">
        <f t="shared" ref="Q3:Q9" si="3">AU3*1000</f>
        <v>3.4517782904391048</v>
      </c>
      <c r="R3">
        <f t="shared" ref="R3:R9" si="4">(AZ3-BF3)</f>
        <v>1.4203752152220763</v>
      </c>
      <c r="S3" s="4">
        <f>(Y3+AY3*L3)</f>
        <v>24.617746353149414</v>
      </c>
      <c r="T3" s="9">
        <f t="shared" ref="T3:T9" si="5">1.6*3</f>
        <v>4.8000000000000007</v>
      </c>
      <c r="U3">
        <f t="shared" ref="U3:U9" si="6">(T3*AN3+AO3)</f>
        <v>1.6834783077239988</v>
      </c>
      <c r="V3">
        <v>1</v>
      </c>
      <c r="W3">
        <f t="shared" ref="W3:W9" si="7">U3*(V3+1)*(V3+1)/(V3*V3+1)</f>
        <v>3.3669566154479975</v>
      </c>
      <c r="X3">
        <v>24.619182586669922</v>
      </c>
      <c r="Y3">
        <v>24.617746353149414</v>
      </c>
      <c r="Z3" s="4">
        <v>25.027851104736328</v>
      </c>
      <c r="AA3">
        <v>398.34133911132812</v>
      </c>
      <c r="AB3">
        <v>379.3770751953125</v>
      </c>
      <c r="AC3">
        <v>14.554168701171875</v>
      </c>
      <c r="AD3">
        <v>17.805986404418945</v>
      </c>
      <c r="AE3">
        <v>44.499851226806641</v>
      </c>
      <c r="AF3">
        <v>54.292068481445313</v>
      </c>
      <c r="AG3">
        <v>500.44369506835937</v>
      </c>
      <c r="AH3">
        <v>1798.8424072265625</v>
      </c>
      <c r="AI3">
        <v>1146.8836669921875</v>
      </c>
      <c r="AJ3">
        <v>94.774658203125</v>
      </c>
      <c r="AK3">
        <v>-2.0266027450561523</v>
      </c>
      <c r="AL3">
        <v>0.16720646619796753</v>
      </c>
      <c r="AM3">
        <v>1</v>
      </c>
      <c r="AN3">
        <v>-0.21956524252891541</v>
      </c>
      <c r="AO3">
        <v>2.737391471862793</v>
      </c>
      <c r="AP3">
        <v>1</v>
      </c>
      <c r="AQ3">
        <v>0</v>
      </c>
      <c r="AR3">
        <v>0.15999999642372131</v>
      </c>
      <c r="AS3">
        <v>111115</v>
      </c>
      <c r="AT3">
        <f t="shared" ref="AT3:AT9" si="8">AG3*0.000001/(T3*0.0001)</f>
        <v>1.0425910313924152</v>
      </c>
      <c r="AU3">
        <f t="shared" ref="AU3:AU9" si="9">(AD3-AC3)/(1000-AD3)*AT3</f>
        <v>3.4517782904391046E-3</v>
      </c>
      <c r="AV3">
        <f t="shared" ref="AV3:AV9" si="10">(Y3+273.15)</f>
        <v>297.76774635314939</v>
      </c>
      <c r="AW3">
        <f t="shared" ref="AW3:AW9" si="11">(X3+273.15)</f>
        <v>297.7691825866699</v>
      </c>
      <c r="AX3">
        <f t="shared" ref="AX3:AX9" si="12">(AH3*AP3+AI3*AQ3)*AR3</f>
        <v>287.81477872308824</v>
      </c>
      <c r="AY3">
        <f t="shared" ref="AY3:AY9" si="13">((AX3+0.00000010773*(AW3^4-AV3^4))-AU3*44100)/(U3*51.4+0.00000043092*AV3^3)</f>
        <v>1.3850546103053738</v>
      </c>
      <c r="AZ3">
        <f t="shared" ref="AZ3:AZ9" si="14">0.61365*EXP(17.502*S3/(240.97+S3))</f>
        <v>3.1079314906703726</v>
      </c>
      <c r="BA3">
        <f t="shared" ref="BA3:BA9" si="15">AZ3*1000/AJ3</f>
        <v>32.792853591825406</v>
      </c>
      <c r="BB3">
        <f t="shared" ref="BB3:BB9" si="16">(BA3-AD3)</f>
        <v>14.98686718740646</v>
      </c>
      <c r="BC3">
        <f>IF(L3,Y3,(X3+Y3)/2)</f>
        <v>24.618464469909668</v>
      </c>
      <c r="BD3">
        <f t="shared" ref="BD3:BD9" si="17">0.61365*EXP(17.502*BC3/(240.97+BC3))</f>
        <v>3.1080649378006298</v>
      </c>
      <c r="BE3">
        <f t="shared" ref="BE3:BE9" si="18">IF(BB3&lt;&gt;0,(1000-(BA3+AD3)/2)/BB3*AU3,0)</f>
        <v>0.22449323528776249</v>
      </c>
      <c r="BF3">
        <f t="shared" ref="BF3:BF9" si="19">AD3*AJ3/1000</f>
        <v>1.6875562754482962</v>
      </c>
      <c r="BG3">
        <f t="shared" ref="BG3:BG9" si="20">(BD3-BF3)</f>
        <v>1.4205086623523335</v>
      </c>
      <c r="BH3">
        <f t="shared" ref="BH3:BH9" si="21">1/(1.6/O3+1.37/W3)</f>
        <v>0.14166608354519136</v>
      </c>
      <c r="BI3">
        <f t="shared" ref="BI3:BI9" si="22">P3*AJ3*0.001</f>
        <v>22.887084783118905</v>
      </c>
      <c r="BJ3">
        <f t="shared" ref="BJ3:BJ9" si="23">P3/AB3</f>
        <v>0.63654215127235314</v>
      </c>
      <c r="BK3">
        <f t="shared" ref="BK3:BK9" si="24">(1-AU3*AJ3/AZ3/O3)*100</f>
        <v>56.238406348804368</v>
      </c>
      <c r="BL3">
        <f t="shared" ref="BL3:BL9" si="25">(AB3-N3/(W3/1.35))</f>
        <v>371.97445471523173</v>
      </c>
      <c r="BM3">
        <f t="shared" ref="BM3:BM9" si="26">N3*BK3/100/BL3</f>
        <v>2.7913167769743789E-2</v>
      </c>
      <c r="BT3" s="5"/>
    </row>
    <row r="4" spans="1:72" x14ac:dyDescent="0.3">
      <c r="A4" t="str">
        <f t="array" ref="A4">INDEX(MtrxNb!A$2:C$115,MATCH(1,(MtrxNb!B$2:B$115=D4)*(MtrxNb!C$2:C$115=F4),0),1)</f>
        <v>M34</v>
      </c>
      <c r="B4" s="6">
        <v>41596</v>
      </c>
      <c r="C4">
        <v>46</v>
      </c>
      <c r="D4">
        <v>45</v>
      </c>
      <c r="E4">
        <v>6</v>
      </c>
      <c r="F4" t="s">
        <v>7</v>
      </c>
      <c r="G4">
        <v>51</v>
      </c>
      <c r="H4">
        <v>4</v>
      </c>
      <c r="I4">
        <v>2</v>
      </c>
      <c r="J4" t="s">
        <v>1025</v>
      </c>
      <c r="K4">
        <v>415.0000012293458</v>
      </c>
      <c r="L4">
        <v>0</v>
      </c>
      <c r="M4">
        <v>50</v>
      </c>
      <c r="N4" s="7">
        <f t="shared" si="0"/>
        <v>-0.14858605417688853</v>
      </c>
      <c r="O4" s="7">
        <f t="shared" si="1"/>
        <v>0.2693380596014931</v>
      </c>
      <c r="P4" s="7">
        <f t="shared" si="2"/>
        <v>49.743736326952622</v>
      </c>
      <c r="Q4">
        <f t="shared" si="3"/>
        <v>3.7096757864151626</v>
      </c>
      <c r="R4">
        <f t="shared" si="4"/>
        <v>1.3735699895891387</v>
      </c>
      <c r="S4" s="4">
        <f>(Y4+AY4*L4)</f>
        <v>24.692695617675781</v>
      </c>
      <c r="T4" s="9">
        <f t="shared" si="5"/>
        <v>4.8000000000000007</v>
      </c>
      <c r="U4">
        <f t="shared" si="6"/>
        <v>1.6834783077239988</v>
      </c>
      <c r="V4">
        <v>1</v>
      </c>
      <c r="W4">
        <f t="shared" si="7"/>
        <v>3.3669566154479975</v>
      </c>
      <c r="X4">
        <v>24.649021148681641</v>
      </c>
      <c r="Y4">
        <v>24.692695617675781</v>
      </c>
      <c r="Z4" s="4">
        <v>25.025472640991211</v>
      </c>
      <c r="AA4">
        <v>50.009922027587891</v>
      </c>
      <c r="AB4">
        <v>49.974624633789063</v>
      </c>
      <c r="AC4">
        <v>14.954729080200195</v>
      </c>
      <c r="AD4">
        <v>18.446952819824219</v>
      </c>
      <c r="AE4">
        <v>45.693557739257813</v>
      </c>
      <c r="AF4">
        <v>56.140769958496094</v>
      </c>
      <c r="AG4">
        <v>500.48251342773437</v>
      </c>
      <c r="AH4">
        <v>1798.7196044921875</v>
      </c>
      <c r="AI4">
        <v>1494.261474609375</v>
      </c>
      <c r="AJ4">
        <v>94.775344848632813</v>
      </c>
      <c r="AK4">
        <v>1.449986457824707</v>
      </c>
      <c r="AL4">
        <v>0.21109455823898315</v>
      </c>
      <c r="AM4">
        <v>1</v>
      </c>
      <c r="AN4">
        <v>-0.21956524252891541</v>
      </c>
      <c r="AO4">
        <v>2.737391471862793</v>
      </c>
      <c r="AP4">
        <v>1</v>
      </c>
      <c r="AQ4">
        <v>0</v>
      </c>
      <c r="AR4">
        <v>0.15999999642372131</v>
      </c>
      <c r="AS4">
        <v>111115</v>
      </c>
      <c r="AT4">
        <f t="shared" si="8"/>
        <v>1.0426719029744462</v>
      </c>
      <c r="AU4">
        <f t="shared" si="9"/>
        <v>3.7096757864151625E-3</v>
      </c>
      <c r="AV4">
        <f t="shared" si="10"/>
        <v>297.84269561767576</v>
      </c>
      <c r="AW4">
        <f t="shared" si="11"/>
        <v>297.79902114868162</v>
      </c>
      <c r="AX4">
        <f t="shared" si="12"/>
        <v>287.79513028602742</v>
      </c>
      <c r="AY4">
        <f t="shared" si="13"/>
        <v>1.2633352723841231</v>
      </c>
      <c r="AZ4">
        <f t="shared" si="14"/>
        <v>3.1218863044944385</v>
      </c>
      <c r="BA4">
        <f t="shared" si="15"/>
        <v>32.939856979475536</v>
      </c>
      <c r="BB4">
        <f t="shared" si="16"/>
        <v>14.492904159651317</v>
      </c>
      <c r="BC4">
        <f>IF(L4,Y4,(X4+Y4)/2)</f>
        <v>24.670858383178711</v>
      </c>
      <c r="BD4">
        <f t="shared" si="17"/>
        <v>3.117814784488496</v>
      </c>
      <c r="BE4">
        <f t="shared" si="18"/>
        <v>0.249388358921938</v>
      </c>
      <c r="BF4">
        <f t="shared" si="19"/>
        <v>1.7483163149052998</v>
      </c>
      <c r="BG4">
        <f t="shared" si="20"/>
        <v>1.3694984695831962</v>
      </c>
      <c r="BH4">
        <f t="shared" si="21"/>
        <v>0.15754518225738878</v>
      </c>
      <c r="BI4">
        <f t="shared" si="22"/>
        <v>4.7144797644463976</v>
      </c>
      <c r="BJ4">
        <f t="shared" si="23"/>
        <v>0.99537988912316244</v>
      </c>
      <c r="BK4">
        <f t="shared" si="24"/>
        <v>58.186500244433837</v>
      </c>
      <c r="BL4">
        <f t="shared" si="25"/>
        <v>50.034201039442308</v>
      </c>
      <c r="BM4">
        <f t="shared" si="26"/>
        <v>-1.7279585359757251E-3</v>
      </c>
      <c r="BT4" s="5"/>
    </row>
    <row r="5" spans="1:72" x14ac:dyDescent="0.3">
      <c r="A5" t="str">
        <f t="array" ref="A5">INDEX(MtrxNb!A$2:C$115,MATCH(1,(MtrxNb!B$2:B$115=D5)*(MtrxNb!C$2:C$115=F5),0),1)</f>
        <v>M34</v>
      </c>
      <c r="B5" s="6">
        <v>41596</v>
      </c>
      <c r="C5">
        <v>46</v>
      </c>
      <c r="D5">
        <v>45</v>
      </c>
      <c r="E5">
        <v>6</v>
      </c>
      <c r="F5" t="s">
        <v>7</v>
      </c>
      <c r="G5">
        <v>51</v>
      </c>
      <c r="H5">
        <v>4</v>
      </c>
      <c r="I5">
        <v>3</v>
      </c>
      <c r="J5" t="s">
        <v>1026</v>
      </c>
      <c r="K5">
        <v>536.00000120699406</v>
      </c>
      <c r="L5">
        <v>0</v>
      </c>
      <c r="M5">
        <v>150</v>
      </c>
      <c r="N5" s="7">
        <f t="shared" si="0"/>
        <v>6.5661404318896128</v>
      </c>
      <c r="O5" s="7">
        <f t="shared" si="1"/>
        <v>0.30920164693232449</v>
      </c>
      <c r="P5" s="7">
        <f t="shared" si="2"/>
        <v>103.42863036707531</v>
      </c>
      <c r="Q5">
        <f t="shared" si="3"/>
        <v>4.1709582228506337</v>
      </c>
      <c r="R5">
        <f t="shared" si="4"/>
        <v>1.3592274093402745</v>
      </c>
      <c r="S5" s="4">
        <f>(Y5+AY5*L5)</f>
        <v>24.907922744750977</v>
      </c>
      <c r="T5" s="9">
        <f t="shared" si="5"/>
        <v>4.8000000000000007</v>
      </c>
      <c r="U5">
        <f t="shared" si="6"/>
        <v>1.6834783077239988</v>
      </c>
      <c r="V5">
        <v>1</v>
      </c>
      <c r="W5">
        <f t="shared" si="7"/>
        <v>3.3669566154479975</v>
      </c>
      <c r="X5">
        <v>24.728231430053711</v>
      </c>
      <c r="Y5">
        <v>24.907922744750977</v>
      </c>
      <c r="Z5" s="4">
        <v>25.022872924804688</v>
      </c>
      <c r="AA5">
        <v>149.81501770019531</v>
      </c>
      <c r="AB5">
        <v>142.94544982910156</v>
      </c>
      <c r="AC5">
        <v>15.101088523864746</v>
      </c>
      <c r="AD5">
        <v>19.025430679321289</v>
      </c>
      <c r="AE5">
        <v>45.790317535400391</v>
      </c>
      <c r="AF5">
        <v>57.626590728759766</v>
      </c>
      <c r="AG5">
        <v>500.4583740234375</v>
      </c>
      <c r="AH5">
        <v>1799.135986328125</v>
      </c>
      <c r="AI5">
        <v>1530.181640625</v>
      </c>
      <c r="AJ5">
        <v>94.76983642578125</v>
      </c>
      <c r="AK5">
        <v>0.95549488067626953</v>
      </c>
      <c r="AL5">
        <v>0.2040678858757019</v>
      </c>
      <c r="AM5">
        <v>1</v>
      </c>
      <c r="AN5">
        <v>-0.21956524252891541</v>
      </c>
      <c r="AO5">
        <v>2.737391471862793</v>
      </c>
      <c r="AP5">
        <v>1</v>
      </c>
      <c r="AQ5">
        <v>0</v>
      </c>
      <c r="AR5">
        <v>0.15999999642372131</v>
      </c>
      <c r="AS5">
        <v>111115</v>
      </c>
      <c r="AT5">
        <f t="shared" si="8"/>
        <v>1.0426216125488279</v>
      </c>
      <c r="AU5">
        <f t="shared" si="9"/>
        <v>4.1709582228506336E-3</v>
      </c>
      <c r="AV5">
        <f t="shared" si="10"/>
        <v>298.05792274475095</v>
      </c>
      <c r="AW5">
        <f t="shared" si="11"/>
        <v>297.87823143005369</v>
      </c>
      <c r="AX5">
        <f t="shared" si="12"/>
        <v>287.86175137828832</v>
      </c>
      <c r="AY5">
        <f t="shared" si="13"/>
        <v>1.0401555595036849</v>
      </c>
      <c r="AZ5">
        <f t="shared" si="14"/>
        <v>3.1622643627495934</v>
      </c>
      <c r="BA5">
        <f t="shared" si="15"/>
        <v>33.367836033209919</v>
      </c>
      <c r="BB5">
        <f t="shared" si="16"/>
        <v>14.34240535388863</v>
      </c>
      <c r="BC5">
        <f>IF(L5,Y5,(X5+Y5)/2)</f>
        <v>24.818077087402344</v>
      </c>
      <c r="BD5">
        <f t="shared" si="17"/>
        <v>3.1453535563533759</v>
      </c>
      <c r="BE5">
        <f t="shared" si="18"/>
        <v>0.28319469847092804</v>
      </c>
      <c r="BF5">
        <f t="shared" si="19"/>
        <v>1.8030369534093189</v>
      </c>
      <c r="BG5">
        <f t="shared" si="20"/>
        <v>1.342316602944057</v>
      </c>
      <c r="BH5">
        <f t="shared" si="21"/>
        <v>0.17916291154299122</v>
      </c>
      <c r="BI5">
        <f t="shared" si="22"/>
        <v>9.8019143816303185</v>
      </c>
      <c r="BJ5">
        <f t="shared" si="23"/>
        <v>0.72355314905601698</v>
      </c>
      <c r="BK5">
        <f t="shared" si="24"/>
        <v>59.573513446229008</v>
      </c>
      <c r="BL5">
        <f t="shared" si="25"/>
        <v>140.31271926691358</v>
      </c>
      <c r="BM5">
        <f t="shared" si="26"/>
        <v>2.787830336071629E-2</v>
      </c>
      <c r="BT5" s="5"/>
    </row>
    <row r="6" spans="1:72" x14ac:dyDescent="0.3">
      <c r="A6" t="str">
        <f t="array" ref="A6">INDEX(MtrxNb!A$2:C$115,MATCH(1,(MtrxNb!B$2:B$115=D6)*(MtrxNb!C$2:C$115=F6),0),1)</f>
        <v>M34</v>
      </c>
      <c r="B6" s="6">
        <v>41596</v>
      </c>
      <c r="C6">
        <v>46</v>
      </c>
      <c r="D6">
        <v>45</v>
      </c>
      <c r="E6">
        <v>6</v>
      </c>
      <c r="F6" t="s">
        <v>7</v>
      </c>
      <c r="G6">
        <v>51</v>
      </c>
      <c r="H6">
        <v>4</v>
      </c>
      <c r="I6">
        <v>4</v>
      </c>
      <c r="J6" t="s">
        <v>1027</v>
      </c>
      <c r="K6">
        <v>656.50000121816993</v>
      </c>
      <c r="L6">
        <v>0</v>
      </c>
      <c r="M6">
        <v>400</v>
      </c>
      <c r="N6" s="7">
        <f t="shared" si="0"/>
        <v>21.872685782564464</v>
      </c>
      <c r="O6" s="7">
        <f t="shared" si="1"/>
        <v>0.3250999420401916</v>
      </c>
      <c r="P6" s="7">
        <f t="shared" si="2"/>
        <v>253.61560037409248</v>
      </c>
      <c r="Q6">
        <f t="shared" si="3"/>
        <v>4.4484796295844475</v>
      </c>
      <c r="R6">
        <f t="shared" si="4"/>
        <v>1.3838487175345522</v>
      </c>
      <c r="S6" s="4">
        <f>(Y6+AY6*L6)</f>
        <v>25.248586654663086</v>
      </c>
      <c r="T6" s="9">
        <f t="shared" si="5"/>
        <v>4.8000000000000007</v>
      </c>
      <c r="U6">
        <f t="shared" si="6"/>
        <v>1.6834783077239988</v>
      </c>
      <c r="V6">
        <v>1</v>
      </c>
      <c r="W6">
        <f t="shared" si="7"/>
        <v>3.3669566154479975</v>
      </c>
      <c r="X6">
        <v>24.886875152587891</v>
      </c>
      <c r="Y6">
        <v>25.248586654663086</v>
      </c>
      <c r="Z6" s="4">
        <v>25.022068023681641</v>
      </c>
      <c r="AA6">
        <v>400.2374267578125</v>
      </c>
      <c r="AB6">
        <v>377.64486694335937</v>
      </c>
      <c r="AC6">
        <v>15.267062187194824</v>
      </c>
      <c r="AD6">
        <v>19.451208114624023</v>
      </c>
      <c r="AE6">
        <v>45.907279968261719</v>
      </c>
      <c r="AF6">
        <v>58.356353759765625</v>
      </c>
      <c r="AG6">
        <v>500.39761352539062</v>
      </c>
      <c r="AH6">
        <v>1798.88427734375</v>
      </c>
      <c r="AI6">
        <v>1568.294677734375</v>
      </c>
      <c r="AJ6">
        <v>94.76324462890625</v>
      </c>
      <c r="AK6">
        <v>-1.5893964767456055</v>
      </c>
      <c r="AL6">
        <v>0.18219631910324097</v>
      </c>
      <c r="AM6">
        <v>1</v>
      </c>
      <c r="AN6">
        <v>-0.21956524252891541</v>
      </c>
      <c r="AO6">
        <v>2.737391471862793</v>
      </c>
      <c r="AP6">
        <v>1</v>
      </c>
      <c r="AQ6">
        <v>0</v>
      </c>
      <c r="AR6">
        <v>0.15999999642372131</v>
      </c>
      <c r="AS6">
        <v>111115</v>
      </c>
      <c r="AT6">
        <f t="shared" si="8"/>
        <v>1.0424950281778969</v>
      </c>
      <c r="AU6">
        <f t="shared" si="9"/>
        <v>4.4484796295844479E-3</v>
      </c>
      <c r="AV6">
        <f t="shared" si="10"/>
        <v>298.39858665466306</v>
      </c>
      <c r="AW6">
        <f t="shared" si="11"/>
        <v>298.03687515258787</v>
      </c>
      <c r="AX6">
        <f t="shared" si="12"/>
        <v>287.8214779416885</v>
      </c>
      <c r="AY6">
        <f t="shared" si="13"/>
        <v>0.89313498929261614</v>
      </c>
      <c r="AZ6">
        <f t="shared" si="14"/>
        <v>3.2271083104284348</v>
      </c>
      <c r="BA6">
        <f t="shared" si="15"/>
        <v>34.054430312784469</v>
      </c>
      <c r="BB6">
        <f t="shared" si="16"/>
        <v>14.603222198160445</v>
      </c>
      <c r="BC6">
        <f>IF(L6,Y6,(X6+Y6)/2)</f>
        <v>25.067730903625488</v>
      </c>
      <c r="BD6">
        <f t="shared" si="17"/>
        <v>3.1925399792422513</v>
      </c>
      <c r="BE6">
        <f t="shared" si="18"/>
        <v>0.29647362750008072</v>
      </c>
      <c r="BF6">
        <f t="shared" si="19"/>
        <v>1.8432595928938826</v>
      </c>
      <c r="BG6">
        <f t="shared" si="20"/>
        <v>1.3492803863483687</v>
      </c>
      <c r="BH6">
        <f t="shared" si="21"/>
        <v>0.18767151569405477</v>
      </c>
      <c r="BI6">
        <f t="shared" si="22"/>
        <v>24.033437179957055</v>
      </c>
      <c r="BJ6">
        <f t="shared" si="23"/>
        <v>0.67157168698424474</v>
      </c>
      <c r="BK6">
        <f t="shared" si="24"/>
        <v>59.818967281330515</v>
      </c>
      <c r="BL6">
        <f t="shared" si="25"/>
        <v>368.87489180587664</v>
      </c>
      <c r="BM6">
        <f t="shared" si="26"/>
        <v>3.5470060561091366E-2</v>
      </c>
      <c r="BT6" s="5"/>
    </row>
    <row r="7" spans="1:72" x14ac:dyDescent="0.3">
      <c r="A7" t="str">
        <f t="array" ref="A7">INDEX(MtrxNb!A$2:C$115,MATCH(1,(MtrxNb!B$2:B$115=D7)*(MtrxNb!C$2:C$115=F7),0),1)</f>
        <v>M34</v>
      </c>
      <c r="B7" s="6">
        <v>41596</v>
      </c>
      <c r="C7">
        <v>46</v>
      </c>
      <c r="D7">
        <v>45</v>
      </c>
      <c r="E7">
        <v>6</v>
      </c>
      <c r="F7" t="s">
        <v>7</v>
      </c>
      <c r="G7">
        <v>51</v>
      </c>
      <c r="H7">
        <v>4</v>
      </c>
      <c r="I7">
        <v>5</v>
      </c>
      <c r="J7" t="s">
        <v>1028</v>
      </c>
      <c r="K7">
        <v>775.50000124052167</v>
      </c>
      <c r="L7">
        <v>0</v>
      </c>
      <c r="M7">
        <v>600</v>
      </c>
      <c r="N7" s="7">
        <f t="shared" si="0"/>
        <v>31.960612223315795</v>
      </c>
      <c r="O7" s="7">
        <f t="shared" si="1"/>
        <v>0.33628846456490091</v>
      </c>
      <c r="P7" s="7">
        <f t="shared" si="2"/>
        <v>388.93790605743783</v>
      </c>
      <c r="Q7">
        <f t="shared" si="3"/>
        <v>4.5859066736895979</v>
      </c>
      <c r="R7">
        <f t="shared" si="4"/>
        <v>1.3828387244201497</v>
      </c>
      <c r="S7" s="4">
        <f>(Y7+AY7*L7)</f>
        <v>25.42167854309082</v>
      </c>
      <c r="T7" s="9">
        <f t="shared" si="5"/>
        <v>4.8000000000000007</v>
      </c>
      <c r="U7">
        <f t="shared" si="6"/>
        <v>1.6834783077239988</v>
      </c>
      <c r="V7">
        <v>1</v>
      </c>
      <c r="W7">
        <f t="shared" si="7"/>
        <v>3.3669566154479975</v>
      </c>
      <c r="X7">
        <v>24.939476013183594</v>
      </c>
      <c r="Y7">
        <v>25.42167854309082</v>
      </c>
      <c r="Z7" s="4">
        <v>25.034948348999023</v>
      </c>
      <c r="AA7">
        <v>598.4464111328125</v>
      </c>
      <c r="AB7">
        <v>565.30596923828125</v>
      </c>
      <c r="AC7">
        <v>15.502505302429199</v>
      </c>
      <c r="AD7">
        <v>19.813779830932617</v>
      </c>
      <c r="AE7">
        <v>46.589611053466797</v>
      </c>
      <c r="AF7">
        <v>59.266395568847656</v>
      </c>
      <c r="AG7">
        <v>500.45999145507812</v>
      </c>
      <c r="AH7">
        <v>1799.317138671875</v>
      </c>
      <c r="AI7">
        <v>1615.5242919921875</v>
      </c>
      <c r="AJ7">
        <v>94.765350341796875</v>
      </c>
      <c r="AK7">
        <v>-4.2595014572143555</v>
      </c>
      <c r="AL7">
        <v>0.17754048109054565</v>
      </c>
      <c r="AM7">
        <v>1</v>
      </c>
      <c r="AN7">
        <v>-0.21956524252891541</v>
      </c>
      <c r="AO7">
        <v>2.737391471862793</v>
      </c>
      <c r="AP7">
        <v>1</v>
      </c>
      <c r="AQ7">
        <v>0</v>
      </c>
      <c r="AR7">
        <v>0.15999999642372131</v>
      </c>
      <c r="AS7">
        <v>111115</v>
      </c>
      <c r="AT7">
        <f t="shared" si="8"/>
        <v>1.0426249821980791</v>
      </c>
      <c r="AU7">
        <f t="shared" si="9"/>
        <v>4.5859066736895979E-3</v>
      </c>
      <c r="AV7">
        <f t="shared" si="10"/>
        <v>298.5716785430908</v>
      </c>
      <c r="AW7">
        <f t="shared" si="11"/>
        <v>298.08947601318357</v>
      </c>
      <c r="AX7">
        <f t="shared" si="12"/>
        <v>287.89073575264047</v>
      </c>
      <c r="AY7">
        <f t="shared" si="13"/>
        <v>0.81770254103613915</v>
      </c>
      <c r="AZ7">
        <f t="shared" si="14"/>
        <v>3.260498511693708</v>
      </c>
      <c r="BA7">
        <f t="shared" si="15"/>
        <v>34.40601971009275</v>
      </c>
      <c r="BB7">
        <f t="shared" si="16"/>
        <v>14.592239879160132</v>
      </c>
      <c r="BC7">
        <f>IF(L7,Y7,(X7+Y7)/2)</f>
        <v>25.180577278137207</v>
      </c>
      <c r="BD7">
        <f t="shared" si="17"/>
        <v>3.214070986257922</v>
      </c>
      <c r="BE7">
        <f t="shared" si="18"/>
        <v>0.30575040160768913</v>
      </c>
      <c r="BF7">
        <f t="shared" si="19"/>
        <v>1.8776597872735583</v>
      </c>
      <c r="BG7">
        <f t="shared" si="20"/>
        <v>1.3364111989843637</v>
      </c>
      <c r="BH7">
        <f t="shared" si="21"/>
        <v>0.19362149975148074</v>
      </c>
      <c r="BI7">
        <f t="shared" si="22"/>
        <v>36.857836928737974</v>
      </c>
      <c r="BJ7">
        <f t="shared" si="23"/>
        <v>0.6880130888791256</v>
      </c>
      <c r="BK7">
        <f t="shared" si="24"/>
        <v>60.36500495946877</v>
      </c>
      <c r="BL7">
        <f t="shared" si="25"/>
        <v>552.49118383133134</v>
      </c>
      <c r="BM7">
        <f t="shared" si="26"/>
        <v>3.4920059755326492E-2</v>
      </c>
      <c r="BT7" s="5"/>
    </row>
    <row r="8" spans="1:72" x14ac:dyDescent="0.3">
      <c r="A8" t="str">
        <f t="array" ref="A8">INDEX(MtrxNb!A$2:C$115,MATCH(1,(MtrxNb!B$2:B$115=D8)*(MtrxNb!C$2:C$115=F8),0),1)</f>
        <v>M34</v>
      </c>
      <c r="B8" s="6">
        <v>41596</v>
      </c>
      <c r="C8">
        <v>46</v>
      </c>
      <c r="D8">
        <v>45</v>
      </c>
      <c r="E8">
        <v>6</v>
      </c>
      <c r="F8" t="s">
        <v>7</v>
      </c>
      <c r="G8">
        <v>51</v>
      </c>
      <c r="H8">
        <v>4</v>
      </c>
      <c r="I8">
        <v>6</v>
      </c>
      <c r="J8" t="s">
        <v>1029</v>
      </c>
      <c r="K8">
        <v>910.0000012293458</v>
      </c>
      <c r="L8">
        <v>0</v>
      </c>
      <c r="M8">
        <v>800</v>
      </c>
      <c r="N8" s="7">
        <f t="shared" si="0"/>
        <v>39.545186514296773</v>
      </c>
      <c r="O8" s="7">
        <f t="shared" si="1"/>
        <v>0.34830749225469548</v>
      </c>
      <c r="P8" s="7">
        <f t="shared" si="2"/>
        <v>545.25811643322788</v>
      </c>
      <c r="Q8">
        <f t="shared" si="3"/>
        <v>4.71551970120957</v>
      </c>
      <c r="R8">
        <f t="shared" si="4"/>
        <v>1.3770674567027779</v>
      </c>
      <c r="S8" s="4">
        <f>(Y8+AY8*L8)</f>
        <v>25.469921112060547</v>
      </c>
      <c r="T8" s="9">
        <f t="shared" si="5"/>
        <v>4.8000000000000007</v>
      </c>
      <c r="U8">
        <f t="shared" si="6"/>
        <v>1.6834783077239988</v>
      </c>
      <c r="V8">
        <v>1</v>
      </c>
      <c r="W8">
        <f t="shared" si="7"/>
        <v>3.3669566154479975</v>
      </c>
      <c r="X8">
        <v>24.957847595214844</v>
      </c>
      <c r="Y8">
        <v>25.469921112060547</v>
      </c>
      <c r="Z8" s="4">
        <v>25.020168304443359</v>
      </c>
      <c r="AA8">
        <v>799.73602294921875</v>
      </c>
      <c r="AB8">
        <v>758.375244140625</v>
      </c>
      <c r="AC8">
        <v>15.54166316986084</v>
      </c>
      <c r="AD8">
        <v>19.974315643310547</v>
      </c>
      <c r="AE8">
        <v>46.595882415771484</v>
      </c>
      <c r="AF8">
        <v>59.677845001220703</v>
      </c>
      <c r="AG8">
        <v>500.43142700195313</v>
      </c>
      <c r="AH8">
        <v>1798.7052001953125</v>
      </c>
      <c r="AI8">
        <v>1579.949951171875</v>
      </c>
      <c r="AJ8">
        <v>94.761238098144531</v>
      </c>
      <c r="AK8">
        <v>-7.2564496994018555</v>
      </c>
      <c r="AL8">
        <v>0.16943997144699097</v>
      </c>
      <c r="AM8">
        <v>1</v>
      </c>
      <c r="AN8">
        <v>-0.21956524252891541</v>
      </c>
      <c r="AO8">
        <v>2.737391471862793</v>
      </c>
      <c r="AP8">
        <v>1</v>
      </c>
      <c r="AQ8">
        <v>0</v>
      </c>
      <c r="AR8">
        <v>0.15999999642372131</v>
      </c>
      <c r="AS8">
        <v>111115</v>
      </c>
      <c r="AT8">
        <f t="shared" si="8"/>
        <v>1.0425654729207352</v>
      </c>
      <c r="AU8">
        <f t="shared" si="9"/>
        <v>4.7155197012095701E-3</v>
      </c>
      <c r="AV8">
        <f t="shared" si="10"/>
        <v>298.61992111206052</v>
      </c>
      <c r="AW8">
        <f t="shared" si="11"/>
        <v>298.10784759521482</v>
      </c>
      <c r="AX8">
        <f t="shared" si="12"/>
        <v>287.79282559857893</v>
      </c>
      <c r="AY8">
        <f t="shared" si="13"/>
        <v>0.75482738776980163</v>
      </c>
      <c r="AZ8">
        <f t="shared" si="14"/>
        <v>3.2698583372260215</v>
      </c>
      <c r="BA8">
        <f t="shared" si="15"/>
        <v>34.506285511375637</v>
      </c>
      <c r="BB8">
        <f t="shared" si="16"/>
        <v>14.53196986806509</v>
      </c>
      <c r="BC8">
        <f>IF(L8,Y8,(X8+Y8)/2)</f>
        <v>25.213884353637695</v>
      </c>
      <c r="BD8">
        <f t="shared" si="17"/>
        <v>3.2204501548788658</v>
      </c>
      <c r="BE8">
        <f t="shared" si="18"/>
        <v>0.31565352590295448</v>
      </c>
      <c r="BF8">
        <f t="shared" si="19"/>
        <v>1.8927908805232436</v>
      </c>
      <c r="BG8">
        <f t="shared" si="20"/>
        <v>1.3276592743556221</v>
      </c>
      <c r="BH8">
        <f t="shared" si="21"/>
        <v>0.1999784877463302</v>
      </c>
      <c r="BI8">
        <f t="shared" si="22"/>
        <v>51.669334196274917</v>
      </c>
      <c r="BJ8">
        <f t="shared" si="23"/>
        <v>0.71898195602508497</v>
      </c>
      <c r="BK8">
        <f t="shared" si="24"/>
        <v>60.765462652096971</v>
      </c>
      <c r="BL8">
        <f t="shared" si="25"/>
        <v>742.51938144570363</v>
      </c>
      <c r="BM8">
        <f t="shared" si="26"/>
        <v>3.2362543177338284E-2</v>
      </c>
      <c r="BT8" s="5"/>
    </row>
    <row r="9" spans="1:72" hidden="1" x14ac:dyDescent="0.3">
      <c r="A9" t="str">
        <f t="array" ref="A9">INDEX(MtrxNb!A$2:C$115,MATCH(1,(MtrxNb!B$2:B$115=D9)*(MtrxNb!C$2:C$115=F9),0),1)</f>
        <v>M34</v>
      </c>
      <c r="B9" s="6">
        <v>41596</v>
      </c>
      <c r="C9">
        <v>46</v>
      </c>
      <c r="D9">
        <v>45</v>
      </c>
      <c r="E9">
        <v>6</v>
      </c>
      <c r="F9" t="s">
        <v>7</v>
      </c>
      <c r="G9">
        <v>51</v>
      </c>
      <c r="H9">
        <v>4</v>
      </c>
      <c r="I9">
        <v>7</v>
      </c>
      <c r="J9" t="s">
        <v>1030</v>
      </c>
      <c r="K9">
        <v>1030.5000012405217</v>
      </c>
      <c r="L9">
        <v>0</v>
      </c>
      <c r="M9" t="s">
        <v>322</v>
      </c>
      <c r="N9">
        <f t="shared" si="0"/>
        <v>22.175455920121159</v>
      </c>
      <c r="O9">
        <f t="shared" si="1"/>
        <v>0.33577848603850358</v>
      </c>
      <c r="P9">
        <f t="shared" si="2"/>
        <v>254.13295741554165</v>
      </c>
      <c r="Q9">
        <f t="shared" si="3"/>
        <v>4.5972089159752825</v>
      </c>
      <c r="R9">
        <f t="shared" si="4"/>
        <v>1.3878984536245618</v>
      </c>
      <c r="S9" s="4">
        <f>(Y9+AY9*L9)</f>
        <v>25.509967803955078</v>
      </c>
      <c r="T9" s="9">
        <f t="shared" si="5"/>
        <v>4.8000000000000007</v>
      </c>
      <c r="U9">
        <f t="shared" si="6"/>
        <v>1.6834783077239988</v>
      </c>
      <c r="V9">
        <v>1</v>
      </c>
      <c r="W9">
        <f t="shared" si="7"/>
        <v>3.3669566154479975</v>
      </c>
      <c r="X9">
        <v>24.941694259643555</v>
      </c>
      <c r="Y9">
        <v>25.509967803955078</v>
      </c>
      <c r="Z9" s="4">
        <v>25.017196655273438</v>
      </c>
      <c r="AA9">
        <v>399.24618530273437</v>
      </c>
      <c r="AB9">
        <v>376.31808471679687</v>
      </c>
      <c r="AC9">
        <v>15.620602607727051</v>
      </c>
      <c r="AD9">
        <v>19.941926956176758</v>
      </c>
      <c r="AE9">
        <v>46.9290771484375</v>
      </c>
      <c r="AF9">
        <v>59.635330200195313</v>
      </c>
      <c r="AG9">
        <v>500.46121215820312</v>
      </c>
      <c r="AH9">
        <v>1798.5296630859375</v>
      </c>
      <c r="AI9">
        <v>802.0062255859375</v>
      </c>
      <c r="AJ9">
        <v>94.762527465820312</v>
      </c>
      <c r="AK9">
        <v>-1.1048383712768555</v>
      </c>
      <c r="AL9">
        <v>0.18888348340988159</v>
      </c>
      <c r="AM9">
        <v>1</v>
      </c>
      <c r="AN9">
        <v>-0.21956524252891541</v>
      </c>
      <c r="AO9">
        <v>2.737391471862793</v>
      </c>
      <c r="AP9">
        <v>1</v>
      </c>
      <c r="AQ9">
        <v>0</v>
      </c>
      <c r="AR9">
        <v>0.15999999642372131</v>
      </c>
      <c r="AS9">
        <v>111115</v>
      </c>
      <c r="AT9">
        <f t="shared" si="8"/>
        <v>1.0426275253295896</v>
      </c>
      <c r="AU9">
        <f t="shared" si="9"/>
        <v>4.5972089159752828E-3</v>
      </c>
      <c r="AV9">
        <f t="shared" si="10"/>
        <v>298.65996780395506</v>
      </c>
      <c r="AW9">
        <f t="shared" si="11"/>
        <v>298.09169425964353</v>
      </c>
      <c r="AX9">
        <f t="shared" si="12"/>
        <v>287.7647396617067</v>
      </c>
      <c r="AY9">
        <f t="shared" si="13"/>
        <v>0.80116851856470506</v>
      </c>
      <c r="AZ9">
        <f t="shared" si="14"/>
        <v>3.2776458545306442</v>
      </c>
      <c r="BA9">
        <f t="shared" si="15"/>
        <v>34.587995299226804</v>
      </c>
      <c r="BB9">
        <f t="shared" si="16"/>
        <v>14.646068343050047</v>
      </c>
      <c r="BC9">
        <f>IF(L9,Y9,(X9+Y9)/2)</f>
        <v>25.225831031799316</v>
      </c>
      <c r="BD9">
        <f t="shared" si="17"/>
        <v>3.2227409476922317</v>
      </c>
      <c r="BE9">
        <f t="shared" si="18"/>
        <v>0.30532878099720961</v>
      </c>
      <c r="BF9">
        <f t="shared" si="19"/>
        <v>1.8897474009060824</v>
      </c>
      <c r="BG9">
        <f t="shared" si="20"/>
        <v>1.3329935467861493</v>
      </c>
      <c r="BH9">
        <f t="shared" si="21"/>
        <v>0.19335097501565399</v>
      </c>
      <c r="BI9">
        <f t="shared" si="22"/>
        <v>24.08228135706041</v>
      </c>
      <c r="BJ9">
        <f t="shared" si="23"/>
        <v>0.67531422946838382</v>
      </c>
      <c r="BK9">
        <f t="shared" si="24"/>
        <v>60.416336830377439</v>
      </c>
      <c r="BL9">
        <f t="shared" si="25"/>
        <v>367.42671220703249</v>
      </c>
      <c r="BM9">
        <f t="shared" si="26"/>
        <v>3.6463320976029584E-2</v>
      </c>
      <c r="BT9" s="5"/>
    </row>
    <row r="10" spans="1:72" hidden="1" x14ac:dyDescent="0.3">
      <c r="A10" t="str">
        <f t="array" ref="A10">INDEX(MtrxNb!A$2:C$115,MATCH(1,(MtrxNb!B$2:B$115=D10)*(MtrxNb!C$2:C$115=F10),0),1)</f>
        <v>M90</v>
      </c>
      <c r="B10" s="6">
        <v>41596</v>
      </c>
      <c r="C10">
        <v>46</v>
      </c>
      <c r="D10">
        <v>45</v>
      </c>
      <c r="E10">
        <v>6</v>
      </c>
      <c r="F10" t="s">
        <v>36</v>
      </c>
      <c r="G10">
        <v>51</v>
      </c>
      <c r="H10">
        <v>4</v>
      </c>
      <c r="I10" t="s">
        <v>323</v>
      </c>
      <c r="J10" t="s">
        <v>1031</v>
      </c>
      <c r="S10" s="4">
        <f>AVERAGE(S4:S9)</f>
        <v>25.208462079366047</v>
      </c>
      <c r="T10" s="9"/>
      <c r="Y10"/>
      <c r="Z10" s="4"/>
      <c r="BT10" s="5"/>
    </row>
    <row r="11" spans="1:72" hidden="1" x14ac:dyDescent="0.3">
      <c r="A11" t="str">
        <f t="array" ref="A11">INDEX(MtrxNb!A$2:C$115,MATCH(1,(MtrxNb!B$2:B$115=D11)*(MtrxNb!C$2:C$115=F11),0),1)</f>
        <v>M90</v>
      </c>
      <c r="B11" s="6">
        <v>41596</v>
      </c>
      <c r="C11">
        <v>46</v>
      </c>
      <c r="D11">
        <v>45</v>
      </c>
      <c r="E11">
        <v>6</v>
      </c>
      <c r="F11" t="s">
        <v>36</v>
      </c>
      <c r="G11">
        <v>51</v>
      </c>
      <c r="H11">
        <v>4</v>
      </c>
      <c r="I11">
        <v>8</v>
      </c>
      <c r="J11" t="s">
        <v>1032</v>
      </c>
      <c r="K11">
        <v>2682.5000010617077</v>
      </c>
      <c r="L11">
        <v>0</v>
      </c>
      <c r="M11" t="s">
        <v>315</v>
      </c>
      <c r="N11">
        <f t="shared" ref="N11:N17" si="27">(AA11-AB11*(1000-AC11)/(1000-AD11))*AT11</f>
        <v>25.53449877282824</v>
      </c>
      <c r="O11">
        <f t="shared" ref="O11:O17" si="28">IF(BE11&lt;&gt;0,1/(1/BE11-1/W11),0)</f>
        <v>0.39594346393774849</v>
      </c>
      <c r="P11">
        <f t="shared" ref="P11:P17" si="29">((BH11-AU11/2)*AB11-N11)/(BH11+AU11/2)</f>
        <v>256.00431393264819</v>
      </c>
      <c r="Q11">
        <f t="shared" ref="Q11:Q17" si="30">AU11*1000</f>
        <v>5.7517507501532279</v>
      </c>
      <c r="R11">
        <f t="shared" ref="R11:R17" si="31">(AZ11-BF11)</f>
        <v>1.4859000445994837</v>
      </c>
      <c r="S11" s="4">
        <f>(Y11+AY11*L11)</f>
        <v>25.376277923583984</v>
      </c>
      <c r="T11" s="9">
        <f t="shared" ref="T11:T17" si="32">1.4*3</f>
        <v>4.1999999999999993</v>
      </c>
      <c r="U11">
        <f t="shared" ref="U11:U17" si="33">(T11*AN11+AO11)</f>
        <v>1.8152174532413485</v>
      </c>
      <c r="V11">
        <v>1</v>
      </c>
      <c r="W11">
        <f t="shared" ref="W11:W17" si="34">U11*(V11+1)*(V11+1)/(V11*V11+1)</f>
        <v>3.6304349064826971</v>
      </c>
      <c r="X11">
        <v>24.965372085571289</v>
      </c>
      <c r="Y11">
        <v>25.376277923583984</v>
      </c>
      <c r="Z11" s="4">
        <v>25.027046203613281</v>
      </c>
      <c r="AA11">
        <v>400.11648559570312</v>
      </c>
      <c r="AB11">
        <v>376.8662109375</v>
      </c>
      <c r="AC11">
        <v>13.901530265808105</v>
      </c>
      <c r="AD11">
        <v>18.638969421386719</v>
      </c>
      <c r="AE11">
        <v>41.501510620117188</v>
      </c>
      <c r="AF11">
        <v>55.654495239257813</v>
      </c>
      <c r="AG11">
        <v>500.41983032226562</v>
      </c>
      <c r="AH11">
        <v>1800.0980224609375</v>
      </c>
      <c r="AI11">
        <v>469.76577758789062</v>
      </c>
      <c r="AJ11">
        <v>94.73760986328125</v>
      </c>
      <c r="AK11">
        <v>-1.4078474044799805</v>
      </c>
      <c r="AL11">
        <v>0.19392651319503784</v>
      </c>
      <c r="AM11">
        <v>1</v>
      </c>
      <c r="AN11">
        <v>-0.21956524252891541</v>
      </c>
      <c r="AO11">
        <v>2.737391471862793</v>
      </c>
      <c r="AP11">
        <v>1</v>
      </c>
      <c r="AQ11">
        <v>0</v>
      </c>
      <c r="AR11">
        <v>0.15999999642372131</v>
      </c>
      <c r="AS11">
        <v>111115</v>
      </c>
      <c r="AT11">
        <f t="shared" ref="AT11:AT17" si="35">AG11*0.000001/(T11*0.0001)</f>
        <v>1.1914757864815848</v>
      </c>
      <c r="AU11">
        <f t="shared" ref="AU11:AU17" si="36">(AD11-AC11)/(1000-AD11)*AT11</f>
        <v>5.7517507501532276E-3</v>
      </c>
      <c r="AV11">
        <f t="shared" ref="AV11:AV17" si="37">(Y11+273.15)</f>
        <v>298.52627792358396</v>
      </c>
      <c r="AW11">
        <f t="shared" ref="AW11:AW17" si="38">(X11+273.15)</f>
        <v>298.11537208557127</v>
      </c>
      <c r="AX11">
        <f t="shared" ref="AX11:AX17" si="39">(AH11*AP11+AI11*AQ11)*AR11</f>
        <v>288.01567715609781</v>
      </c>
      <c r="AY11">
        <f t="shared" ref="AY11:AY17" si="40">((AX11+0.00000010773*(AW11^4-AV11^4))-AU11*44100)/(U11*51.4+0.00000043092*AV11^3)</f>
        <v>0.28312965887425923</v>
      </c>
      <c r="AZ11">
        <f t="shared" ref="AZ11:AZ17" si="41">0.61365*EXP(17.502*S11/(240.97+S11))</f>
        <v>3.2517114578964477</v>
      </c>
      <c r="BA11">
        <f t="shared" ref="BA11:BA17" si="42">AZ11*1000/AJ11</f>
        <v>34.323342784234185</v>
      </c>
      <c r="BB11">
        <f t="shared" ref="BB11:BB17" si="43">(BA11-AD11)</f>
        <v>15.684373362847467</v>
      </c>
      <c r="BC11">
        <f>IF(L11,Y11,(X11+Y11)/2)</f>
        <v>25.170825004577637</v>
      </c>
      <c r="BD11">
        <f t="shared" ref="BD11:BD17" si="44">0.61365*EXP(17.502*BC11/(240.97+BC11))</f>
        <v>3.212205263951279</v>
      </c>
      <c r="BE11">
        <f t="shared" ref="BE11:BE17" si="45">IF(BB11&lt;&gt;0,(1000-(BA11+AD11)/2)/BB11*AU11,0)</f>
        <v>0.3570074245961074</v>
      </c>
      <c r="BF11">
        <f t="shared" ref="BF11:BF17" si="46">AD11*AJ11/1000</f>
        <v>1.765811413296964</v>
      </c>
      <c r="BG11">
        <f t="shared" ref="BG11:BG17" si="47">(BD11-BF11)</f>
        <v>1.446393850654315</v>
      </c>
      <c r="BH11">
        <f t="shared" ref="BH11:BH17" si="48">1/(1.6/O11+1.37/W11)</f>
        <v>0.22632902683809453</v>
      </c>
      <c r="BI11">
        <f t="shared" ref="BI11:BI17" si="49">P11*AJ11*0.001</f>
        <v>24.253236816668199</v>
      </c>
      <c r="BJ11">
        <f t="shared" ref="BJ11:BJ17" si="50">P11/AB11</f>
        <v>0.67929760350710844</v>
      </c>
      <c r="BK11">
        <f t="shared" ref="BK11:BK17" si="51">(1-AU11*AJ11/AZ11/O11)*100</f>
        <v>57.676916427286663</v>
      </c>
      <c r="BL11">
        <f t="shared" ref="BL11:BL17" si="52">(AB11-N11/(W11/1.35))</f>
        <v>367.37104734655838</v>
      </c>
      <c r="BM11">
        <f t="shared" ref="BM11:BM17" si="53">N11*BK11/100/BL11</f>
        <v>4.0088928138742326E-2</v>
      </c>
      <c r="BT11" s="5"/>
    </row>
    <row r="12" spans="1:72" x14ac:dyDescent="0.3">
      <c r="A12" t="str">
        <f t="array" ref="A12">INDEX(MtrxNb!A$2:C$115,MATCH(1,(MtrxNb!B$2:B$115=D12)*(MtrxNb!C$2:C$115=F12),0),1)</f>
        <v>M90</v>
      </c>
      <c r="B12" s="6">
        <v>41596</v>
      </c>
      <c r="C12">
        <v>46</v>
      </c>
      <c r="D12">
        <v>45</v>
      </c>
      <c r="E12">
        <v>6</v>
      </c>
      <c r="F12" t="s">
        <v>36</v>
      </c>
      <c r="G12">
        <v>51</v>
      </c>
      <c r="H12">
        <v>4</v>
      </c>
      <c r="I12">
        <v>9</v>
      </c>
      <c r="J12" t="s">
        <v>1033</v>
      </c>
      <c r="K12">
        <v>2803.0000012293458</v>
      </c>
      <c r="L12">
        <v>0</v>
      </c>
      <c r="M12">
        <v>50</v>
      </c>
      <c r="N12" s="7">
        <f t="shared" si="27"/>
        <v>-0.32531596606194196</v>
      </c>
      <c r="O12" s="7">
        <f t="shared" si="28"/>
        <v>0.34602195721037227</v>
      </c>
      <c r="P12" s="7">
        <f t="shared" si="29"/>
        <v>48.934127430073787</v>
      </c>
      <c r="Q12">
        <f t="shared" si="30"/>
        <v>5.271505797660903</v>
      </c>
      <c r="R12">
        <f t="shared" si="31"/>
        <v>1.538624851037308</v>
      </c>
      <c r="S12" s="4">
        <f>(Y12+AY12*L12)</f>
        <v>25.625408172607422</v>
      </c>
      <c r="T12" s="9">
        <f t="shared" si="32"/>
        <v>4.1999999999999993</v>
      </c>
      <c r="U12">
        <f t="shared" si="33"/>
        <v>1.8152174532413485</v>
      </c>
      <c r="V12">
        <v>1</v>
      </c>
      <c r="W12">
        <f t="shared" si="34"/>
        <v>3.6304349064826971</v>
      </c>
      <c r="X12">
        <v>25.023563385009766</v>
      </c>
      <c r="Y12">
        <v>25.625408172607422</v>
      </c>
      <c r="Z12" s="4">
        <v>25.024478912353516</v>
      </c>
      <c r="AA12">
        <v>48.534694671630859</v>
      </c>
      <c r="AB12">
        <v>48.592739105224609</v>
      </c>
      <c r="AC12">
        <v>14.251987457275391</v>
      </c>
      <c r="AD12">
        <v>18.594038009643555</v>
      </c>
      <c r="AE12">
        <v>42.559734344482422</v>
      </c>
      <c r="AF12">
        <v>55.319202423095703</v>
      </c>
      <c r="AG12">
        <v>500.42361450195312</v>
      </c>
      <c r="AH12">
        <v>1800.228515625</v>
      </c>
      <c r="AI12">
        <v>609.697021484375</v>
      </c>
      <c r="AJ12">
        <v>94.7379150390625</v>
      </c>
      <c r="AK12">
        <v>1.4655847549438477</v>
      </c>
      <c r="AL12">
        <v>0.24685734510421753</v>
      </c>
      <c r="AM12">
        <v>1</v>
      </c>
      <c r="AN12">
        <v>-0.21956524252891541</v>
      </c>
      <c r="AO12">
        <v>2.737391471862793</v>
      </c>
      <c r="AP12">
        <v>1</v>
      </c>
      <c r="AQ12">
        <v>0</v>
      </c>
      <c r="AR12">
        <v>0.15999999642372131</v>
      </c>
      <c r="AS12">
        <v>111115</v>
      </c>
      <c r="AT12">
        <f t="shared" si="35"/>
        <v>1.1914847964332218</v>
      </c>
      <c r="AU12">
        <f t="shared" si="36"/>
        <v>5.2715057976609027E-3</v>
      </c>
      <c r="AV12">
        <f t="shared" si="37"/>
        <v>298.7754081726074</v>
      </c>
      <c r="AW12">
        <f t="shared" si="38"/>
        <v>298.17356338500974</v>
      </c>
      <c r="AX12">
        <f t="shared" si="39"/>
        <v>288.03655606188113</v>
      </c>
      <c r="AY12">
        <f t="shared" si="40"/>
        <v>0.4644019307192862</v>
      </c>
      <c r="AZ12">
        <f t="shared" si="41"/>
        <v>3.3001852442280177</v>
      </c>
      <c r="BA12">
        <f t="shared" si="42"/>
        <v>34.834894169533705</v>
      </c>
      <c r="BB12">
        <f t="shared" si="43"/>
        <v>16.24085615989015</v>
      </c>
      <c r="BC12">
        <f>IF(L12,Y12,(X12+Y12)/2)</f>
        <v>25.324485778808594</v>
      </c>
      <c r="BD12">
        <f t="shared" si="44"/>
        <v>3.2417126280864839</v>
      </c>
      <c r="BE12">
        <f t="shared" si="45"/>
        <v>0.31591193741740053</v>
      </c>
      <c r="BF12">
        <f t="shared" si="46"/>
        <v>1.7615603931907098</v>
      </c>
      <c r="BG12">
        <f t="shared" si="47"/>
        <v>1.4801522348957741</v>
      </c>
      <c r="BH12">
        <f t="shared" si="48"/>
        <v>0.19994604357906717</v>
      </c>
      <c r="BI12">
        <f t="shared" si="49"/>
        <v>4.6359172069809889</v>
      </c>
      <c r="BJ12">
        <f t="shared" si="50"/>
        <v>1.0070255007463136</v>
      </c>
      <c r="BK12">
        <f t="shared" si="51"/>
        <v>56.26626845721654</v>
      </c>
      <c r="BL12">
        <f t="shared" si="52"/>
        <v>48.713709888476885</v>
      </c>
      <c r="BM12">
        <f t="shared" si="53"/>
        <v>-3.7575285318578902E-3</v>
      </c>
      <c r="BT12" s="5"/>
    </row>
    <row r="13" spans="1:72" x14ac:dyDescent="0.3">
      <c r="A13" t="str">
        <f t="array" ref="A13">INDEX(MtrxNb!A$2:C$115,MATCH(1,(MtrxNb!B$2:B$115=D13)*(MtrxNb!C$2:C$115=F13),0),1)</f>
        <v>M90</v>
      </c>
      <c r="B13" s="6">
        <v>41596</v>
      </c>
      <c r="C13">
        <v>46</v>
      </c>
      <c r="D13">
        <v>45</v>
      </c>
      <c r="E13">
        <v>6</v>
      </c>
      <c r="F13" t="s">
        <v>36</v>
      </c>
      <c r="G13">
        <v>51</v>
      </c>
      <c r="H13">
        <v>4</v>
      </c>
      <c r="I13">
        <v>10</v>
      </c>
      <c r="J13" t="s">
        <v>671</v>
      </c>
      <c r="K13">
        <v>2921.5000012405217</v>
      </c>
      <c r="L13">
        <v>0</v>
      </c>
      <c r="M13">
        <v>150</v>
      </c>
      <c r="N13" s="7">
        <f t="shared" si="27"/>
        <v>7.3197875285342606</v>
      </c>
      <c r="O13" s="7">
        <f t="shared" si="28"/>
        <v>0.33978434087094778</v>
      </c>
      <c r="P13" s="7">
        <f t="shared" si="29"/>
        <v>102.34305005047254</v>
      </c>
      <c r="Q13">
        <f t="shared" si="30"/>
        <v>5.2015724081306622</v>
      </c>
      <c r="R13">
        <f t="shared" si="31"/>
        <v>1.5431437436965394</v>
      </c>
      <c r="S13" s="4">
        <f>(Y13+AY13*L13)</f>
        <v>25.766582489013672</v>
      </c>
      <c r="T13" s="9">
        <f t="shared" si="32"/>
        <v>4.1999999999999993</v>
      </c>
      <c r="U13">
        <f t="shared" si="33"/>
        <v>1.8152174532413485</v>
      </c>
      <c r="V13">
        <v>1</v>
      </c>
      <c r="W13">
        <f t="shared" si="34"/>
        <v>3.6304349064826971</v>
      </c>
      <c r="X13">
        <v>25.088277816772461</v>
      </c>
      <c r="Y13">
        <v>25.766582489013672</v>
      </c>
      <c r="Z13" s="4">
        <v>25.024005889892578</v>
      </c>
      <c r="AA13">
        <v>149.58273315429687</v>
      </c>
      <c r="AB13">
        <v>142.81622314453125</v>
      </c>
      <c r="AC13">
        <v>14.557147979736328</v>
      </c>
      <c r="AD13">
        <v>18.840274810791016</v>
      </c>
      <c r="AE13">
        <v>43.351428985595703</v>
      </c>
      <c r="AF13">
        <v>55.832328796386719</v>
      </c>
      <c r="AG13">
        <v>500.45233154296875</v>
      </c>
      <c r="AH13">
        <v>1800.24951171875</v>
      </c>
      <c r="AI13">
        <v>787.93536376953125</v>
      </c>
      <c r="AJ13">
        <v>94.732658386230469</v>
      </c>
      <c r="AK13">
        <v>1.0415277481079102</v>
      </c>
      <c r="AL13">
        <v>0.24200505018234253</v>
      </c>
      <c r="AM13">
        <v>1</v>
      </c>
      <c r="AN13">
        <v>-0.21956524252891541</v>
      </c>
      <c r="AO13">
        <v>2.737391471862793</v>
      </c>
      <c r="AP13">
        <v>1</v>
      </c>
      <c r="AQ13">
        <v>0</v>
      </c>
      <c r="AR13">
        <v>0.15999999642372131</v>
      </c>
      <c r="AS13">
        <v>111115</v>
      </c>
      <c r="AT13">
        <f t="shared" si="35"/>
        <v>1.1915531703404019</v>
      </c>
      <c r="AU13">
        <f t="shared" si="36"/>
        <v>5.2015724081306619E-3</v>
      </c>
      <c r="AV13">
        <f t="shared" si="37"/>
        <v>298.91658248901365</v>
      </c>
      <c r="AW13">
        <f t="shared" si="38"/>
        <v>298.23827781677244</v>
      </c>
      <c r="AX13">
        <f t="shared" si="39"/>
        <v>288.03991543680604</v>
      </c>
      <c r="AY13">
        <f t="shared" si="40"/>
        <v>0.48535106290412022</v>
      </c>
      <c r="AZ13">
        <f t="shared" si="41"/>
        <v>3.3279330612499076</v>
      </c>
      <c r="BA13">
        <f t="shared" si="42"/>
        <v>35.129733694178981</v>
      </c>
      <c r="BB13">
        <f t="shared" si="43"/>
        <v>16.289458883387965</v>
      </c>
      <c r="BC13">
        <f>IF(L13,Y13,(X13+Y13)/2)</f>
        <v>25.427430152893066</v>
      </c>
      <c r="BD13">
        <f t="shared" si="44"/>
        <v>3.2616131850470076</v>
      </c>
      <c r="BE13">
        <f t="shared" si="45"/>
        <v>0.31070448630672942</v>
      </c>
      <c r="BF13">
        <f t="shared" si="46"/>
        <v>1.7847893175533682</v>
      </c>
      <c r="BG13">
        <f t="shared" si="47"/>
        <v>1.4768238674936394</v>
      </c>
      <c r="BH13">
        <f t="shared" si="48"/>
        <v>0.19660910612483271</v>
      </c>
      <c r="BI13">
        <f t="shared" si="49"/>
        <v>9.6952291986363015</v>
      </c>
      <c r="BJ13">
        <f t="shared" si="50"/>
        <v>0.7166066137101279</v>
      </c>
      <c r="BK13">
        <f t="shared" si="51"/>
        <v>56.423090103059501</v>
      </c>
      <c r="BL13">
        <f t="shared" si="52"/>
        <v>140.09431422230381</v>
      </c>
      <c r="BM13">
        <f t="shared" si="53"/>
        <v>2.9480499158757945E-2</v>
      </c>
      <c r="BT13" s="5"/>
    </row>
    <row r="14" spans="1:72" x14ac:dyDescent="0.3">
      <c r="A14" t="str">
        <f t="array" ref="A14">INDEX(MtrxNb!A$2:C$115,MATCH(1,(MtrxNb!B$2:B$115=D14)*(MtrxNb!C$2:C$115=F14),0),1)</f>
        <v>M90</v>
      </c>
      <c r="B14" s="6">
        <v>41596</v>
      </c>
      <c r="C14">
        <v>46</v>
      </c>
      <c r="D14">
        <v>45</v>
      </c>
      <c r="E14">
        <v>6</v>
      </c>
      <c r="F14" t="s">
        <v>36</v>
      </c>
      <c r="G14">
        <v>51</v>
      </c>
      <c r="H14">
        <v>4</v>
      </c>
      <c r="I14">
        <v>11</v>
      </c>
      <c r="J14" t="s">
        <v>1034</v>
      </c>
      <c r="K14">
        <v>3042.0000012293458</v>
      </c>
      <c r="L14">
        <v>0</v>
      </c>
      <c r="M14">
        <v>400</v>
      </c>
      <c r="N14" s="7">
        <f t="shared" si="27"/>
        <v>24.751498892731838</v>
      </c>
      <c r="O14" s="7">
        <f t="shared" si="28"/>
        <v>0.351799179990336</v>
      </c>
      <c r="P14" s="7">
        <f t="shared" si="29"/>
        <v>247.55053981804124</v>
      </c>
      <c r="Q14">
        <f t="shared" si="30"/>
        <v>5.3329913788027454</v>
      </c>
      <c r="R14">
        <f t="shared" si="31"/>
        <v>1.5322934383433673</v>
      </c>
      <c r="S14" s="4">
        <f>(Y14+AY14*L14)</f>
        <v>25.851467132568359</v>
      </c>
      <c r="T14" s="9">
        <f t="shared" si="32"/>
        <v>4.1999999999999993</v>
      </c>
      <c r="U14">
        <f t="shared" si="33"/>
        <v>1.8152174532413485</v>
      </c>
      <c r="V14">
        <v>1</v>
      </c>
      <c r="W14">
        <f t="shared" si="34"/>
        <v>3.6304349064826971</v>
      </c>
      <c r="X14">
        <v>25.122596740722656</v>
      </c>
      <c r="Y14">
        <v>25.851467132568359</v>
      </c>
      <c r="Z14" s="4">
        <v>25.030120849609375</v>
      </c>
      <c r="AA14">
        <v>400.13916015625</v>
      </c>
      <c r="AB14">
        <v>377.67337036132813</v>
      </c>
      <c r="AC14">
        <v>14.742069244384766</v>
      </c>
      <c r="AD14">
        <v>19.132684707641602</v>
      </c>
      <c r="AE14">
        <v>43.765769958496094</v>
      </c>
      <c r="AF14">
        <v>56.590457916259766</v>
      </c>
      <c r="AG14">
        <v>500.3858642578125</v>
      </c>
      <c r="AH14">
        <v>1799.8895263671875</v>
      </c>
      <c r="AI14">
        <v>944.16754150390625</v>
      </c>
      <c r="AJ14">
        <v>94.729080200195313</v>
      </c>
      <c r="AK14">
        <v>-1.1837224960327148</v>
      </c>
      <c r="AL14">
        <v>0.2171904444694519</v>
      </c>
      <c r="AM14">
        <v>1</v>
      </c>
      <c r="AN14">
        <v>-0.21956524252891541</v>
      </c>
      <c r="AO14">
        <v>2.737391471862793</v>
      </c>
      <c r="AP14">
        <v>1</v>
      </c>
      <c r="AQ14">
        <v>0</v>
      </c>
      <c r="AR14">
        <v>0.15999999642372131</v>
      </c>
      <c r="AS14">
        <v>111115</v>
      </c>
      <c r="AT14">
        <f t="shared" si="35"/>
        <v>1.1913949148995535</v>
      </c>
      <c r="AU14">
        <f t="shared" si="36"/>
        <v>5.3329913788027457E-3</v>
      </c>
      <c r="AV14">
        <f t="shared" si="37"/>
        <v>299.00146713256834</v>
      </c>
      <c r="AW14">
        <f t="shared" si="38"/>
        <v>298.27259674072263</v>
      </c>
      <c r="AX14">
        <f t="shared" si="39"/>
        <v>287.98231778184345</v>
      </c>
      <c r="AY14">
        <f t="shared" si="40"/>
        <v>0.42388508790084262</v>
      </c>
      <c r="AZ14">
        <f t="shared" si="41"/>
        <v>3.3447150624585991</v>
      </c>
      <c r="BA14">
        <f t="shared" si="42"/>
        <v>35.308218504709004</v>
      </c>
      <c r="BB14">
        <f t="shared" si="43"/>
        <v>16.175533797067402</v>
      </c>
      <c r="BC14">
        <f>IF(L14,Y14,(X14+Y14)/2)</f>
        <v>25.487031936645508</v>
      </c>
      <c r="BD14">
        <f t="shared" si="44"/>
        <v>3.273183744131078</v>
      </c>
      <c r="BE14">
        <f t="shared" si="45"/>
        <v>0.32072047885062316</v>
      </c>
      <c r="BF14">
        <f t="shared" si="46"/>
        <v>1.8124216241152318</v>
      </c>
      <c r="BG14">
        <f t="shared" si="47"/>
        <v>1.4607621200158463</v>
      </c>
      <c r="BH14">
        <f t="shared" si="48"/>
        <v>0.20302859724026151</v>
      </c>
      <c r="BI14">
        <f t="shared" si="49"/>
        <v>23.45023494002487</v>
      </c>
      <c r="BJ14">
        <f t="shared" si="50"/>
        <v>0.65546199241213221</v>
      </c>
      <c r="BK14">
        <f t="shared" si="51"/>
        <v>57.066108618371359</v>
      </c>
      <c r="BL14">
        <f t="shared" si="52"/>
        <v>368.46937018891867</v>
      </c>
      <c r="BM14">
        <f t="shared" si="53"/>
        <v>3.8333490882999102E-2</v>
      </c>
      <c r="BT14" s="5"/>
    </row>
    <row r="15" spans="1:72" x14ac:dyDescent="0.3">
      <c r="A15" t="str">
        <f t="array" ref="A15">INDEX(MtrxNb!A$2:C$115,MATCH(1,(MtrxNb!B$2:B$115=D15)*(MtrxNb!C$2:C$115=F15),0),1)</f>
        <v>M90</v>
      </c>
      <c r="B15" s="6">
        <v>41596</v>
      </c>
      <c r="C15">
        <v>46</v>
      </c>
      <c r="D15">
        <v>45</v>
      </c>
      <c r="E15">
        <v>6</v>
      </c>
      <c r="F15" t="s">
        <v>36</v>
      </c>
      <c r="G15">
        <v>51</v>
      </c>
      <c r="H15">
        <v>4</v>
      </c>
      <c r="I15">
        <v>12</v>
      </c>
      <c r="J15" t="s">
        <v>1035</v>
      </c>
      <c r="K15">
        <v>3163.5000011734664</v>
      </c>
      <c r="L15">
        <v>0</v>
      </c>
      <c r="M15">
        <v>600</v>
      </c>
      <c r="N15" s="7">
        <f t="shared" si="27"/>
        <v>36.547742434510312</v>
      </c>
      <c r="O15" s="7">
        <f t="shared" si="28"/>
        <v>0.36269848981887015</v>
      </c>
      <c r="P15" s="7">
        <f t="shared" si="29"/>
        <v>379.44951327260071</v>
      </c>
      <c r="Q15">
        <f t="shared" si="30"/>
        <v>5.3899827569433958</v>
      </c>
      <c r="R15">
        <f t="shared" si="31"/>
        <v>1.5063109197197755</v>
      </c>
      <c r="S15" s="4">
        <f>(Y15+AY15*L15)</f>
        <v>25.745082855224609</v>
      </c>
      <c r="T15" s="9">
        <f t="shared" si="32"/>
        <v>4.1999999999999993</v>
      </c>
      <c r="U15">
        <f t="shared" si="33"/>
        <v>1.8152174532413485</v>
      </c>
      <c r="V15">
        <v>1</v>
      </c>
      <c r="W15">
        <f t="shared" si="34"/>
        <v>3.6304349064826971</v>
      </c>
      <c r="X15">
        <v>25.070518493652344</v>
      </c>
      <c r="Y15">
        <v>25.745082855224609</v>
      </c>
      <c r="Z15" s="4">
        <v>25.019220352172852</v>
      </c>
      <c r="AA15">
        <v>599.91717529296875</v>
      </c>
      <c r="AB15">
        <v>566.6776123046875</v>
      </c>
      <c r="AC15">
        <v>14.748605728149414</v>
      </c>
      <c r="AD15">
        <v>19.185825347900391</v>
      </c>
      <c r="AE15">
        <v>43.755321502685547</v>
      </c>
      <c r="AF15">
        <v>56.920322418212891</v>
      </c>
      <c r="AG15">
        <v>500.39443969726562</v>
      </c>
      <c r="AH15">
        <v>1800.1318359375</v>
      </c>
      <c r="AI15">
        <v>397.90573120117187</v>
      </c>
      <c r="AJ15">
        <v>94.725311279296875</v>
      </c>
      <c r="AK15">
        <v>-3.7673406600952148</v>
      </c>
      <c r="AL15">
        <v>0.19261044263839722</v>
      </c>
      <c r="AM15">
        <v>1</v>
      </c>
      <c r="AN15">
        <v>-0.21956524252891541</v>
      </c>
      <c r="AO15">
        <v>2.737391471862793</v>
      </c>
      <c r="AP15">
        <v>1</v>
      </c>
      <c r="AQ15">
        <v>0</v>
      </c>
      <c r="AR15">
        <v>0.15999999642372131</v>
      </c>
      <c r="AS15">
        <v>111115</v>
      </c>
      <c r="AT15">
        <f t="shared" si="35"/>
        <v>1.1914153326125372</v>
      </c>
      <c r="AU15">
        <f t="shared" si="36"/>
        <v>5.3899827569433957E-3</v>
      </c>
      <c r="AV15">
        <f t="shared" si="37"/>
        <v>298.89508285522459</v>
      </c>
      <c r="AW15">
        <f t="shared" si="38"/>
        <v>298.22051849365232</v>
      </c>
      <c r="AX15">
        <f t="shared" si="39"/>
        <v>288.02108731222688</v>
      </c>
      <c r="AY15">
        <f t="shared" si="40"/>
        <v>0.40633021013825177</v>
      </c>
      <c r="AZ15">
        <f t="shared" si="41"/>
        <v>3.3236941979498642</v>
      </c>
      <c r="BA15">
        <f t="shared" si="42"/>
        <v>35.087709431220304</v>
      </c>
      <c r="BB15">
        <f t="shared" si="43"/>
        <v>15.901884083319914</v>
      </c>
      <c r="BC15">
        <f>IF(L15,Y15,(X15+Y15)/2)</f>
        <v>25.407800674438477</v>
      </c>
      <c r="BD15">
        <f t="shared" si="44"/>
        <v>3.257810323559589</v>
      </c>
      <c r="BE15">
        <f t="shared" si="45"/>
        <v>0.32975438766622717</v>
      </c>
      <c r="BF15">
        <f t="shared" si="46"/>
        <v>1.8173832782300887</v>
      </c>
      <c r="BG15">
        <f t="shared" si="47"/>
        <v>1.4404270453295003</v>
      </c>
      <c r="BH15">
        <f t="shared" si="48"/>
        <v>0.20882307240741069</v>
      </c>
      <c r="BI15">
        <f t="shared" si="49"/>
        <v>35.943473259524794</v>
      </c>
      <c r="BJ15">
        <f t="shared" si="50"/>
        <v>0.66960385417269808</v>
      </c>
      <c r="BK15">
        <f t="shared" si="51"/>
        <v>57.646762784266556</v>
      </c>
      <c r="BL15">
        <f t="shared" si="52"/>
        <v>553.08710495294133</v>
      </c>
      <c r="BM15">
        <f t="shared" si="53"/>
        <v>3.8092716672574529E-2</v>
      </c>
      <c r="BT15" s="5"/>
    </row>
    <row r="16" spans="1:72" x14ac:dyDescent="0.3">
      <c r="A16" t="str">
        <f t="array" ref="A16">INDEX(MtrxNb!A$2:C$115,MATCH(1,(MtrxNb!B$2:B$115=D16)*(MtrxNb!C$2:C$115=F16),0),1)</f>
        <v>M90</v>
      </c>
      <c r="B16" s="6">
        <v>41596</v>
      </c>
      <c r="C16">
        <v>46</v>
      </c>
      <c r="D16">
        <v>45</v>
      </c>
      <c r="E16">
        <v>6</v>
      </c>
      <c r="F16" t="s">
        <v>36</v>
      </c>
      <c r="G16">
        <v>51</v>
      </c>
      <c r="H16">
        <v>4</v>
      </c>
      <c r="I16">
        <v>13</v>
      </c>
      <c r="J16" t="s">
        <v>1036</v>
      </c>
      <c r="K16">
        <v>3284.0000012293458</v>
      </c>
      <c r="L16">
        <v>0</v>
      </c>
      <c r="M16">
        <v>800</v>
      </c>
      <c r="N16" s="7">
        <f t="shared" si="27"/>
        <v>43.433764389465438</v>
      </c>
      <c r="O16" s="7">
        <f t="shared" si="28"/>
        <v>0.34484739896919919</v>
      </c>
      <c r="P16" s="7">
        <f t="shared" si="29"/>
        <v>526.10304012024994</v>
      </c>
      <c r="Q16">
        <f t="shared" si="30"/>
        <v>5.114749866037668</v>
      </c>
      <c r="R16">
        <f t="shared" si="31"/>
        <v>1.4971899048764292</v>
      </c>
      <c r="S16" s="4">
        <f>(Y16+AY16*L16)</f>
        <v>25.571382522583008</v>
      </c>
      <c r="T16" s="9">
        <f t="shared" si="32"/>
        <v>4.1999999999999993</v>
      </c>
      <c r="U16">
        <f t="shared" si="33"/>
        <v>1.8152174532413485</v>
      </c>
      <c r="V16">
        <v>1</v>
      </c>
      <c r="W16">
        <f t="shared" si="34"/>
        <v>3.6304349064826971</v>
      </c>
      <c r="X16">
        <v>25.039463043212891</v>
      </c>
      <c r="Y16">
        <v>25.571382522583008</v>
      </c>
      <c r="Z16" s="4">
        <v>25.020904541015625</v>
      </c>
      <c r="AA16">
        <v>800.23828125</v>
      </c>
      <c r="AB16">
        <v>760.522705078125</v>
      </c>
      <c r="AC16">
        <v>14.710592269897461</v>
      </c>
      <c r="AD16">
        <v>18.921838760375977</v>
      </c>
      <c r="AE16">
        <v>43.877899169921875</v>
      </c>
      <c r="AF16">
        <v>56.237033843994141</v>
      </c>
      <c r="AG16">
        <v>500.45684814453125</v>
      </c>
      <c r="AH16">
        <v>1799.226806640625</v>
      </c>
      <c r="AI16">
        <v>1060.1961669921875</v>
      </c>
      <c r="AJ16">
        <v>94.728118896484375</v>
      </c>
      <c r="AK16">
        <v>-6.9348211288452148</v>
      </c>
      <c r="AL16">
        <v>0.16657322645187378</v>
      </c>
      <c r="AM16">
        <v>1</v>
      </c>
      <c r="AN16">
        <v>-0.21956524252891541</v>
      </c>
      <c r="AO16">
        <v>2.737391471862793</v>
      </c>
      <c r="AP16">
        <v>1</v>
      </c>
      <c r="AQ16">
        <v>0</v>
      </c>
      <c r="AR16">
        <v>0.15999999642372131</v>
      </c>
      <c r="AS16">
        <v>111115</v>
      </c>
      <c r="AT16">
        <f t="shared" si="35"/>
        <v>1.1915639241536458</v>
      </c>
      <c r="AU16">
        <f t="shared" si="36"/>
        <v>5.1147498660376678E-3</v>
      </c>
      <c r="AV16">
        <f t="shared" si="37"/>
        <v>298.72138252258299</v>
      </c>
      <c r="AW16">
        <f t="shared" si="38"/>
        <v>298.18946304321287</v>
      </c>
      <c r="AX16">
        <f t="shared" si="39"/>
        <v>287.87628262796352</v>
      </c>
      <c r="AY16">
        <f t="shared" si="40"/>
        <v>0.53652741925529257</v>
      </c>
      <c r="AZ16">
        <f t="shared" si="41"/>
        <v>3.2896200967094313</v>
      </c>
      <c r="BA16">
        <f t="shared" si="42"/>
        <v>34.726965287933304</v>
      </c>
      <c r="BB16">
        <f t="shared" si="43"/>
        <v>15.805126527557327</v>
      </c>
      <c r="BC16">
        <f>IF(L16,Y16,(X16+Y16)/2)</f>
        <v>25.305422782897949</v>
      </c>
      <c r="BD16">
        <f t="shared" si="44"/>
        <v>3.2380391548243352</v>
      </c>
      <c r="BE16">
        <f t="shared" si="45"/>
        <v>0.31493261067536416</v>
      </c>
      <c r="BF16">
        <f t="shared" si="46"/>
        <v>1.7924301918330021</v>
      </c>
      <c r="BG16">
        <f t="shared" si="47"/>
        <v>1.4456089629913331</v>
      </c>
      <c r="BH16">
        <f t="shared" si="48"/>
        <v>0.19931838409038216</v>
      </c>
      <c r="BI16">
        <f t="shared" si="49"/>
        <v>49.836751336312929</v>
      </c>
      <c r="BJ16">
        <f t="shared" si="50"/>
        <v>0.69176506711421037</v>
      </c>
      <c r="BK16">
        <f t="shared" si="51"/>
        <v>57.289897661347197</v>
      </c>
      <c r="BL16">
        <f t="shared" si="52"/>
        <v>744.3715872544517</v>
      </c>
      <c r="BM16">
        <f t="shared" si="53"/>
        <v>3.3428410749763736E-2</v>
      </c>
      <c r="BT16" s="5"/>
    </row>
    <row r="17" spans="1:72" hidden="1" x14ac:dyDescent="0.3">
      <c r="A17" t="str">
        <f t="array" ref="A17">INDEX(MtrxNb!A$2:C$115,MATCH(1,(MtrxNb!B$2:B$115=D17)*(MtrxNb!C$2:C$115=F17),0),1)</f>
        <v>M90</v>
      </c>
      <c r="B17" s="6">
        <v>41596</v>
      </c>
      <c r="C17">
        <v>46</v>
      </c>
      <c r="D17">
        <v>45</v>
      </c>
      <c r="E17">
        <v>6</v>
      </c>
      <c r="F17" t="s">
        <v>36</v>
      </c>
      <c r="G17">
        <v>51</v>
      </c>
      <c r="H17">
        <v>4</v>
      </c>
      <c r="I17">
        <v>14</v>
      </c>
      <c r="J17" t="s">
        <v>1037</v>
      </c>
      <c r="K17">
        <v>3404.0000012293458</v>
      </c>
      <c r="L17">
        <v>0</v>
      </c>
      <c r="M17" t="s">
        <v>322</v>
      </c>
      <c r="N17">
        <f t="shared" si="27"/>
        <v>24.231542547214961</v>
      </c>
      <c r="O17">
        <f t="shared" si="28"/>
        <v>0.34873320276618031</v>
      </c>
      <c r="P17">
        <f t="shared" si="29"/>
        <v>249.41325266448979</v>
      </c>
      <c r="Q17">
        <f t="shared" si="30"/>
        <v>5.206172063572553</v>
      </c>
      <c r="R17">
        <f t="shared" si="31"/>
        <v>1.5081238337261931</v>
      </c>
      <c r="S17" s="4">
        <f>(Y17+AY17*L17)</f>
        <v>25.668075561523438</v>
      </c>
      <c r="T17" s="9">
        <f t="shared" si="32"/>
        <v>4.1999999999999993</v>
      </c>
      <c r="U17">
        <f t="shared" si="33"/>
        <v>1.8152174532413485</v>
      </c>
      <c r="V17">
        <v>1</v>
      </c>
      <c r="W17">
        <f t="shared" si="34"/>
        <v>3.6304349064826971</v>
      </c>
      <c r="X17">
        <v>25.069986343383789</v>
      </c>
      <c r="Y17">
        <v>25.668075561523438</v>
      </c>
      <c r="Z17" s="4">
        <v>25.02253532409668</v>
      </c>
      <c r="AA17">
        <v>399.83013916015625</v>
      </c>
      <c r="AB17">
        <v>377.84002685546875</v>
      </c>
      <c r="AC17">
        <v>14.720668792724609</v>
      </c>
      <c r="AD17">
        <v>19.007465362548828</v>
      </c>
      <c r="AE17">
        <v>43.826786041259766</v>
      </c>
      <c r="AF17">
        <v>56.383617401123047</v>
      </c>
      <c r="AG17">
        <v>500.38079833984375</v>
      </c>
      <c r="AH17">
        <v>1800.9847412109375</v>
      </c>
      <c r="AI17">
        <v>1065.467529296875</v>
      </c>
      <c r="AJ17">
        <v>94.722061157226563</v>
      </c>
      <c r="AK17">
        <v>-0.99491024017333984</v>
      </c>
      <c r="AL17">
        <v>0.19478482007980347</v>
      </c>
      <c r="AM17">
        <v>1</v>
      </c>
      <c r="AN17">
        <v>-0.21956524252891541</v>
      </c>
      <c r="AO17">
        <v>2.737391471862793</v>
      </c>
      <c r="AP17">
        <v>1</v>
      </c>
      <c r="AQ17">
        <v>0</v>
      </c>
      <c r="AR17">
        <v>0.15999999642372131</v>
      </c>
      <c r="AS17">
        <v>111115</v>
      </c>
      <c r="AT17">
        <f t="shared" si="35"/>
        <v>1.1913828531901041</v>
      </c>
      <c r="AU17">
        <f t="shared" si="36"/>
        <v>5.2061720635725528E-3</v>
      </c>
      <c r="AV17">
        <f t="shared" si="37"/>
        <v>298.81807556152341</v>
      </c>
      <c r="AW17">
        <f t="shared" si="38"/>
        <v>298.21998634338377</v>
      </c>
      <c r="AX17">
        <f t="shared" si="39"/>
        <v>288.15755215292666</v>
      </c>
      <c r="AY17">
        <f t="shared" si="40"/>
        <v>0.49340850670804559</v>
      </c>
      <c r="AZ17">
        <f t="shared" si="41"/>
        <v>3.3085501302414086</v>
      </c>
      <c r="BA17">
        <f t="shared" si="42"/>
        <v>34.929034375103349</v>
      </c>
      <c r="BB17">
        <f t="shared" si="43"/>
        <v>15.921569012554521</v>
      </c>
      <c r="BC17">
        <f>IF(L17,Y17,(X17+Y17)/2)</f>
        <v>25.369030952453613</v>
      </c>
      <c r="BD17">
        <f t="shared" si="44"/>
        <v>3.2503107609306023</v>
      </c>
      <c r="BE17">
        <f t="shared" si="45"/>
        <v>0.31817032043183374</v>
      </c>
      <c r="BF17">
        <f t="shared" si="46"/>
        <v>1.8004262965152156</v>
      </c>
      <c r="BG17">
        <f t="shared" si="47"/>
        <v>1.4498844644153868</v>
      </c>
      <c r="BH17">
        <f t="shared" si="48"/>
        <v>0.20139364988692732</v>
      </c>
      <c r="BI17">
        <f t="shared" si="49"/>
        <v>23.624937372308604</v>
      </c>
      <c r="BJ17">
        <f t="shared" si="50"/>
        <v>0.66010278143425838</v>
      </c>
      <c r="BK17">
        <f t="shared" si="51"/>
        <v>57.259594378842635</v>
      </c>
      <c r="BL17">
        <f t="shared" si="52"/>
        <v>368.82937571272913</v>
      </c>
      <c r="BM17">
        <f t="shared" si="53"/>
        <v>3.761870362809365E-2</v>
      </c>
      <c r="BT17" s="5"/>
    </row>
    <row r="18" spans="1:72" hidden="1" x14ac:dyDescent="0.3">
      <c r="A18" t="str">
        <f t="array" ref="A18">INDEX(MtrxNb!A$2:C$115,MATCH(1,(MtrxNb!B$2:B$115=D18)*(MtrxNb!C$2:C$115=F18),0),1)</f>
        <v>M39</v>
      </c>
      <c r="B18" s="6">
        <v>41596</v>
      </c>
      <c r="C18">
        <v>46</v>
      </c>
      <c r="D18">
        <v>61</v>
      </c>
      <c r="E18">
        <v>13</v>
      </c>
      <c r="F18" t="s">
        <v>7</v>
      </c>
      <c r="G18">
        <v>45</v>
      </c>
      <c r="H18">
        <v>4</v>
      </c>
      <c r="I18" t="s">
        <v>323</v>
      </c>
      <c r="J18" t="s">
        <v>1038</v>
      </c>
      <c r="S18" s="4">
        <f>AVERAGE(S12:S17)</f>
        <v>25.70466645558675</v>
      </c>
      <c r="T18" s="9"/>
      <c r="Y18"/>
      <c r="Z18" s="4"/>
      <c r="BT18" s="5"/>
    </row>
    <row r="19" spans="1:72" hidden="1" x14ac:dyDescent="0.3">
      <c r="A19" t="str">
        <f t="array" ref="A19">INDEX(MtrxNb!A$2:C$115,MATCH(1,(MtrxNb!B$2:B$115=D19)*(MtrxNb!C$2:C$115=F19),0),1)</f>
        <v>M39</v>
      </c>
      <c r="B19" s="6">
        <v>41596</v>
      </c>
      <c r="C19">
        <v>46</v>
      </c>
      <c r="D19">
        <v>61</v>
      </c>
      <c r="E19">
        <v>13</v>
      </c>
      <c r="F19" t="s">
        <v>7</v>
      </c>
      <c r="G19">
        <v>45</v>
      </c>
      <c r="H19">
        <v>4</v>
      </c>
      <c r="I19">
        <v>15</v>
      </c>
      <c r="J19" t="s">
        <v>1039</v>
      </c>
      <c r="K19">
        <v>4070.5000012405217</v>
      </c>
      <c r="L19">
        <v>0</v>
      </c>
      <c r="M19" t="s">
        <v>315</v>
      </c>
      <c r="N19">
        <f t="shared" ref="N19:N25" si="54">(AA19-AB19*(1000-AC19)/(1000-AD19))*AT19</f>
        <v>17.12760002418436</v>
      </c>
      <c r="O19">
        <f t="shared" ref="O19:O25" si="55">IF(BE19&lt;&gt;0,1/(1/BE19-1/W19),0)</f>
        <v>0.17221317175429338</v>
      </c>
      <c r="P19">
        <f t="shared" ref="P19:P25" si="56">((BH19-AU19/2)*AB19-N19)/(BH19+AU19/2)</f>
        <v>208.81124230370429</v>
      </c>
      <c r="Q19">
        <f t="shared" ref="Q19:Q25" si="57">AU19*1000</f>
        <v>3.3867078916389182</v>
      </c>
      <c r="R19">
        <f t="shared" ref="R19:R25" si="58">(AZ19-BF19)</f>
        <v>1.8955937538313878</v>
      </c>
      <c r="S19" s="4">
        <f>(Y19+AY19*L19)</f>
        <v>26.581995010375977</v>
      </c>
      <c r="T19" s="9">
        <f t="shared" ref="T19:T25" si="59">1.3*3</f>
        <v>3.9000000000000004</v>
      </c>
      <c r="U19">
        <f t="shared" ref="U19:U25" si="60">(T19*AN19+AO19)</f>
        <v>1.8810870260000228</v>
      </c>
      <c r="V19">
        <v>1</v>
      </c>
      <c r="W19">
        <f t="shared" ref="W19:W25" si="61">U19*(V19+1)*(V19+1)/(V19*V19+1)</f>
        <v>3.7621740520000455</v>
      </c>
      <c r="X19">
        <v>25.361669540405273</v>
      </c>
      <c r="Y19">
        <v>26.581995010375977</v>
      </c>
      <c r="Z19" s="4">
        <v>25.018833160400391</v>
      </c>
      <c r="AA19">
        <v>398.2283935546875</v>
      </c>
      <c r="AB19">
        <v>383.867431640625</v>
      </c>
      <c r="AC19">
        <v>14.262269020080566</v>
      </c>
      <c r="AD19">
        <v>16.857093811035156</v>
      </c>
      <c r="AE19">
        <v>41.744441986083984</v>
      </c>
      <c r="AF19">
        <v>49.150581359863281</v>
      </c>
      <c r="AG19">
        <v>500.43878173828125</v>
      </c>
      <c r="AH19">
        <v>1801.139404296875</v>
      </c>
      <c r="AI19">
        <v>421.89541625976562</v>
      </c>
      <c r="AJ19">
        <v>94.715721130371094</v>
      </c>
      <c r="AK19">
        <v>-1.7870244979858398</v>
      </c>
      <c r="AL19">
        <v>0.20662945508956909</v>
      </c>
      <c r="AM19">
        <v>1</v>
      </c>
      <c r="AN19">
        <v>-0.21956524252891541</v>
      </c>
      <c r="AO19">
        <v>2.737391471862793</v>
      </c>
      <c r="AP19">
        <v>1</v>
      </c>
      <c r="AQ19">
        <v>0</v>
      </c>
      <c r="AR19">
        <v>0.15999999642372131</v>
      </c>
      <c r="AS19">
        <v>111115</v>
      </c>
      <c r="AT19">
        <f t="shared" ref="AT19:AT25" si="62">AG19*0.000001/(T19*0.0001)</f>
        <v>1.2831763634314903</v>
      </c>
      <c r="AU19">
        <f t="shared" ref="AU19:AU25" si="63">(AD19-AC19)/(1000-AD19)*AT19</f>
        <v>3.3867078916389182E-3</v>
      </c>
      <c r="AV19">
        <f t="shared" ref="AV19:AV25" si="64">(Y19+273.15)</f>
        <v>299.73199501037595</v>
      </c>
      <c r="AW19">
        <f t="shared" ref="AW19:AW25" si="65">(X19+273.15)</f>
        <v>298.51166954040525</v>
      </c>
      <c r="AX19">
        <f t="shared" ref="AX19:AX25" si="66">(AH19*AP19+AI19*AQ19)*AR19</f>
        <v>288.18229824612354</v>
      </c>
      <c r="AY19">
        <f t="shared" ref="AY19:AY25" si="67">((AX19+0.00000010773*(AW19^4-AV19^4))-AU19*44100)/(U19*51.4+0.00000043092*AV19^3)</f>
        <v>1.1520237715327837</v>
      </c>
      <c r="AZ19">
        <f t="shared" ref="AZ19:AZ25" si="68">0.61365*EXP(17.502*S19/(240.97+S19))</f>
        <v>3.4922255503058981</v>
      </c>
      <c r="BA19">
        <f t="shared" ref="BA19:BA25" si="69">AZ19*1000/AJ19</f>
        <v>36.870600874157283</v>
      </c>
      <c r="BB19">
        <f t="shared" ref="BB19:BB25" si="70">(BA19-AD19)</f>
        <v>20.013507063122127</v>
      </c>
      <c r="BC19">
        <f>IF(L19,Y19,(X19+Y19)/2)</f>
        <v>25.971832275390625</v>
      </c>
      <c r="BD19">
        <f t="shared" ref="BD19:BD25" si="71">0.61365*EXP(17.502*BC19/(240.97+BC19))</f>
        <v>3.3686383944418545</v>
      </c>
      <c r="BE19">
        <f t="shared" ref="BE19:BE25" si="72">IF(BB19&lt;&gt;0,(1000-(BA19+AD19)/2)/BB19*AU19,0)</f>
        <v>0.16467518048932236</v>
      </c>
      <c r="BF19">
        <f t="shared" ref="BF19:BF25" si="73">AD19*AJ19/1000</f>
        <v>1.5966317964745103</v>
      </c>
      <c r="BG19">
        <f t="shared" ref="BG19:BG25" si="74">(BD19-BF19)</f>
        <v>1.7720065979673443</v>
      </c>
      <c r="BH19">
        <f t="shared" ref="BH19:BH25" si="75">1/(1.6/O19+1.37/W19)</f>
        <v>0.10357368604896863</v>
      </c>
      <c r="BI19">
        <f t="shared" ref="BI19:BI25" si="76">P19*AJ19*0.001</f>
        <v>19.777707394924004</v>
      </c>
      <c r="BJ19">
        <f t="shared" ref="BJ19:BJ25" si="77">P19/AB19</f>
        <v>0.54396707064013827</v>
      </c>
      <c r="BK19">
        <f t="shared" ref="BK19:BK25" si="78">(1-AU19*AJ19/AZ19/O19)*100</f>
        <v>46.662683838858911</v>
      </c>
      <c r="BL19">
        <f t="shared" ref="BL19:BL25" si="79">(AB19-N19/(W19/1.35))</f>
        <v>377.72144803830957</v>
      </c>
      <c r="BM19">
        <f t="shared" ref="BM19:BM25" si="80">N19*BK19/100/BL19</f>
        <v>2.1158972809134417E-2</v>
      </c>
      <c r="BT19" s="5"/>
    </row>
    <row r="20" spans="1:72" x14ac:dyDescent="0.3">
      <c r="A20" t="str">
        <f t="array" ref="A20">INDEX(MtrxNb!A$2:C$115,MATCH(1,(MtrxNb!B$2:B$115=D20)*(MtrxNb!C$2:C$115=F20),0),1)</f>
        <v>M39</v>
      </c>
      <c r="B20" s="6">
        <v>41596</v>
      </c>
      <c r="C20">
        <v>46</v>
      </c>
      <c r="D20">
        <v>61</v>
      </c>
      <c r="E20">
        <v>13</v>
      </c>
      <c r="F20" t="s">
        <v>7</v>
      </c>
      <c r="G20">
        <v>45</v>
      </c>
      <c r="H20">
        <v>4</v>
      </c>
      <c r="I20">
        <v>16</v>
      </c>
      <c r="J20" t="s">
        <v>869</v>
      </c>
      <c r="K20">
        <v>4194.5000012405217</v>
      </c>
      <c r="L20">
        <v>0</v>
      </c>
      <c r="M20">
        <v>50</v>
      </c>
      <c r="N20" s="7">
        <f t="shared" si="54"/>
        <v>-0.56734983402269246</v>
      </c>
      <c r="O20" s="7">
        <f t="shared" si="55"/>
        <v>0.14066656006116246</v>
      </c>
      <c r="P20" s="7">
        <f t="shared" si="56"/>
        <v>53.922932014795606</v>
      </c>
      <c r="Q20">
        <f t="shared" si="57"/>
        <v>2.8956748781934905</v>
      </c>
      <c r="R20">
        <f t="shared" si="58"/>
        <v>1.9679013372972833</v>
      </c>
      <c r="S20" s="4">
        <f>(Y20+AY20*L20)</f>
        <v>26.842540740966797</v>
      </c>
      <c r="T20" s="9">
        <f t="shared" si="59"/>
        <v>3.9000000000000004</v>
      </c>
      <c r="U20">
        <f t="shared" si="60"/>
        <v>1.8810870260000228</v>
      </c>
      <c r="V20">
        <v>1</v>
      </c>
      <c r="W20">
        <f t="shared" si="61"/>
        <v>3.7621740520000455</v>
      </c>
      <c r="X20">
        <v>25.438188552856445</v>
      </c>
      <c r="Y20">
        <v>26.842540740966797</v>
      </c>
      <c r="Z20" s="4">
        <v>25.017368316650391</v>
      </c>
      <c r="AA20">
        <v>48.680961608886719</v>
      </c>
      <c r="AB20">
        <v>49.012500762939453</v>
      </c>
      <c r="AC20">
        <v>14.444777488708496</v>
      </c>
      <c r="AD20">
        <v>16.663806915283203</v>
      </c>
      <c r="AE20">
        <v>42.058273315429688</v>
      </c>
      <c r="AF20">
        <v>48.358013153076172</v>
      </c>
      <c r="AG20">
        <v>500.44155883789062</v>
      </c>
      <c r="AH20">
        <v>1798.05615234375</v>
      </c>
      <c r="AI20">
        <v>424.25152587890625</v>
      </c>
      <c r="AJ20">
        <v>94.713752746582031</v>
      </c>
      <c r="AK20">
        <v>1.6353540420532227</v>
      </c>
      <c r="AL20">
        <v>0.25871914625167847</v>
      </c>
      <c r="AM20">
        <v>1</v>
      </c>
      <c r="AN20">
        <v>-0.21956524252891541</v>
      </c>
      <c r="AO20">
        <v>2.737391471862793</v>
      </c>
      <c r="AP20">
        <v>1</v>
      </c>
      <c r="AQ20">
        <v>0</v>
      </c>
      <c r="AR20">
        <v>0.15999999642372131</v>
      </c>
      <c r="AS20">
        <v>111115</v>
      </c>
      <c r="AT20">
        <f t="shared" si="62"/>
        <v>1.2831834841997194</v>
      </c>
      <c r="AU20">
        <f t="shared" si="63"/>
        <v>2.8956748781934906E-3</v>
      </c>
      <c r="AV20">
        <f t="shared" si="64"/>
        <v>299.99254074096677</v>
      </c>
      <c r="AW20">
        <f t="shared" si="65"/>
        <v>298.58818855285642</v>
      </c>
      <c r="AX20">
        <f t="shared" si="66"/>
        <v>287.68897794465011</v>
      </c>
      <c r="AY20">
        <f t="shared" si="67"/>
        <v>1.3272104931111885</v>
      </c>
      <c r="AZ20">
        <f t="shared" si="68"/>
        <v>3.5461930252882006</v>
      </c>
      <c r="BA20">
        <f t="shared" si="69"/>
        <v>37.441162687075277</v>
      </c>
      <c r="BB20">
        <f t="shared" si="70"/>
        <v>20.777355771792074</v>
      </c>
      <c r="BC20">
        <f>IF(L20,Y20,(X20+Y20)/2)</f>
        <v>26.140364646911621</v>
      </c>
      <c r="BD20">
        <f t="shared" si="71"/>
        <v>3.4023863462760713</v>
      </c>
      <c r="BE20">
        <f t="shared" si="72"/>
        <v>0.13559664225352991</v>
      </c>
      <c r="BF20">
        <f t="shared" si="73"/>
        <v>1.5782916879909172</v>
      </c>
      <c r="BG20">
        <f t="shared" si="74"/>
        <v>1.824094658285154</v>
      </c>
      <c r="BH20">
        <f t="shared" si="75"/>
        <v>8.5189271406526199E-2</v>
      </c>
      <c r="BI20">
        <f t="shared" si="76"/>
        <v>5.1072432502201037</v>
      </c>
      <c r="BJ20">
        <f t="shared" si="77"/>
        <v>1.1001873231404089</v>
      </c>
      <c r="BK20">
        <f t="shared" si="78"/>
        <v>45.019383597884378</v>
      </c>
      <c r="BL20">
        <f t="shared" si="79"/>
        <v>49.216085781958832</v>
      </c>
      <c r="BM20">
        <f t="shared" si="80"/>
        <v>-5.1897137706604195E-3</v>
      </c>
      <c r="BT20" s="5"/>
    </row>
    <row r="21" spans="1:72" x14ac:dyDescent="0.3">
      <c r="A21" t="str">
        <f t="array" ref="A21">INDEX(MtrxNb!A$2:C$115,MATCH(1,(MtrxNb!B$2:B$115=D21)*(MtrxNb!C$2:C$115=F21),0),1)</f>
        <v>M39</v>
      </c>
      <c r="B21" s="6">
        <v>41596</v>
      </c>
      <c r="C21">
        <v>46</v>
      </c>
      <c r="D21">
        <v>61</v>
      </c>
      <c r="E21">
        <v>13</v>
      </c>
      <c r="F21" t="s">
        <v>7</v>
      </c>
      <c r="G21">
        <v>45</v>
      </c>
      <c r="H21">
        <v>4</v>
      </c>
      <c r="I21">
        <v>17</v>
      </c>
      <c r="J21" t="s">
        <v>1040</v>
      </c>
      <c r="K21">
        <v>4322.0000012293458</v>
      </c>
      <c r="L21">
        <v>0</v>
      </c>
      <c r="M21">
        <v>150</v>
      </c>
      <c r="N21" s="7">
        <f t="shared" si="54"/>
        <v>4.2700394127139978</v>
      </c>
      <c r="O21" s="7">
        <f t="shared" si="55"/>
        <v>0.14957897721738853</v>
      </c>
      <c r="P21" s="7">
        <f t="shared" si="56"/>
        <v>94.684374074005078</v>
      </c>
      <c r="Q21">
        <f t="shared" si="57"/>
        <v>2.9289939303479948</v>
      </c>
      <c r="R21">
        <f t="shared" si="58"/>
        <v>1.8770915196610336</v>
      </c>
      <c r="S21" s="4">
        <f>(Y21+AY21*L21)</f>
        <v>26.408468246459961</v>
      </c>
      <c r="T21" s="9">
        <f t="shared" si="59"/>
        <v>3.9000000000000004</v>
      </c>
      <c r="U21">
        <f t="shared" si="60"/>
        <v>1.8810870260000228</v>
      </c>
      <c r="V21">
        <v>1</v>
      </c>
      <c r="W21">
        <f t="shared" si="61"/>
        <v>3.7621740520000455</v>
      </c>
      <c r="X21">
        <v>25.24293327331543</v>
      </c>
      <c r="Y21">
        <v>26.408468246459961</v>
      </c>
      <c r="Z21" s="4">
        <v>25.017646789550781</v>
      </c>
      <c r="AA21">
        <v>149.470458984375</v>
      </c>
      <c r="AB21">
        <v>145.81027221679687</v>
      </c>
      <c r="AC21">
        <v>14.433385848999023</v>
      </c>
      <c r="AD21">
        <v>16.677713394165039</v>
      </c>
      <c r="AE21">
        <v>42.485549926757813</v>
      </c>
      <c r="AF21">
        <v>48.962013244628906</v>
      </c>
      <c r="AG21">
        <v>500.48690795898437</v>
      </c>
      <c r="AH21">
        <v>1800.510986328125</v>
      </c>
      <c r="AI21">
        <v>450.27401733398437</v>
      </c>
      <c r="AJ21">
        <v>94.712631225585938</v>
      </c>
      <c r="AK21">
        <v>1.0192956924438477</v>
      </c>
      <c r="AL21">
        <v>0.25035732984542847</v>
      </c>
      <c r="AM21">
        <v>1</v>
      </c>
      <c r="AN21">
        <v>-0.21956524252891541</v>
      </c>
      <c r="AO21">
        <v>2.737391471862793</v>
      </c>
      <c r="AP21">
        <v>1</v>
      </c>
      <c r="AQ21">
        <v>0</v>
      </c>
      <c r="AR21">
        <v>0.15999999642372131</v>
      </c>
      <c r="AS21">
        <v>111115</v>
      </c>
      <c r="AT21">
        <f t="shared" si="62"/>
        <v>1.2832997639973955</v>
      </c>
      <c r="AU21">
        <f t="shared" si="63"/>
        <v>2.9289939303479948E-3</v>
      </c>
      <c r="AV21">
        <f t="shared" si="64"/>
        <v>299.55846824645994</v>
      </c>
      <c r="AW21">
        <f t="shared" si="65"/>
        <v>298.39293327331541</v>
      </c>
      <c r="AX21">
        <f t="shared" si="66"/>
        <v>288.08175137337093</v>
      </c>
      <c r="AY21">
        <f t="shared" si="67"/>
        <v>1.3437589390967686</v>
      </c>
      <c r="AZ21">
        <f t="shared" si="68"/>
        <v>3.4566816380486021</v>
      </c>
      <c r="BA21">
        <f t="shared" si="69"/>
        <v>36.496522093399555</v>
      </c>
      <c r="BB21">
        <f t="shared" si="70"/>
        <v>19.818808699234516</v>
      </c>
      <c r="BC21">
        <f>IF(L21,Y21,(X21+Y21)/2)</f>
        <v>25.825700759887695</v>
      </c>
      <c r="BD21">
        <f t="shared" si="71"/>
        <v>3.3396131613820521</v>
      </c>
      <c r="BE21">
        <f t="shared" si="72"/>
        <v>0.14385932409555632</v>
      </c>
      <c r="BF21">
        <f t="shared" si="73"/>
        <v>1.5795901183875685</v>
      </c>
      <c r="BG21">
        <f t="shared" si="74"/>
        <v>1.7600230429944836</v>
      </c>
      <c r="BH21">
        <f t="shared" si="75"/>
        <v>9.0409034564787508E-2</v>
      </c>
      <c r="BI21">
        <f t="shared" si="76"/>
        <v>8.9678062044966733</v>
      </c>
      <c r="BJ21">
        <f t="shared" si="77"/>
        <v>0.64936696595164678</v>
      </c>
      <c r="BK21">
        <f t="shared" si="78"/>
        <v>46.346700879802071</v>
      </c>
      <c r="BL21">
        <f t="shared" si="79"/>
        <v>144.27803231309031</v>
      </c>
      <c r="BM21">
        <f t="shared" si="80"/>
        <v>1.3716727088193435E-2</v>
      </c>
      <c r="BT21" s="5"/>
    </row>
    <row r="22" spans="1:72" x14ac:dyDescent="0.3">
      <c r="A22" t="str">
        <f t="array" ref="A22">INDEX(MtrxNb!A$2:C$115,MATCH(1,(MtrxNb!B$2:B$115=D22)*(MtrxNb!C$2:C$115=F22),0),1)</f>
        <v>M39</v>
      </c>
      <c r="B22" s="6">
        <v>41596</v>
      </c>
      <c r="C22">
        <v>46</v>
      </c>
      <c r="D22">
        <v>61</v>
      </c>
      <c r="E22">
        <v>13</v>
      </c>
      <c r="F22" t="s">
        <v>7</v>
      </c>
      <c r="G22">
        <v>45</v>
      </c>
      <c r="H22">
        <v>4</v>
      </c>
      <c r="I22">
        <v>18</v>
      </c>
      <c r="J22" t="s">
        <v>1041</v>
      </c>
      <c r="K22">
        <v>4452.5000010170043</v>
      </c>
      <c r="L22">
        <v>0</v>
      </c>
      <c r="M22">
        <v>400</v>
      </c>
      <c r="N22" s="7">
        <f t="shared" si="54"/>
        <v>17.788003241719565</v>
      </c>
      <c r="O22" s="7">
        <f t="shared" si="55"/>
        <v>0.1724819934095885</v>
      </c>
      <c r="P22" s="7">
        <f t="shared" si="56"/>
        <v>204.00573185074612</v>
      </c>
      <c r="Q22">
        <f t="shared" si="57"/>
        <v>3.1977713892174102</v>
      </c>
      <c r="R22">
        <f t="shared" si="58"/>
        <v>1.788439213744766</v>
      </c>
      <c r="S22" s="4">
        <f>(Y22+AY22*L22)</f>
        <v>25.976125717163086</v>
      </c>
      <c r="T22" s="9">
        <f t="shared" si="59"/>
        <v>3.9000000000000004</v>
      </c>
      <c r="U22">
        <f t="shared" si="60"/>
        <v>1.8810870260000228</v>
      </c>
      <c r="V22">
        <v>1</v>
      </c>
      <c r="W22">
        <f t="shared" si="61"/>
        <v>3.7621740520000455</v>
      </c>
      <c r="X22">
        <v>25.095308303833008</v>
      </c>
      <c r="Y22">
        <v>25.976125717163086</v>
      </c>
      <c r="Z22" s="4">
        <v>25.015708923339844</v>
      </c>
      <c r="AA22">
        <v>399.38485717773438</v>
      </c>
      <c r="AB22">
        <v>384.5628662109375</v>
      </c>
      <c r="AC22">
        <v>14.24267578125</v>
      </c>
      <c r="AD22">
        <v>16.693340301513672</v>
      </c>
      <c r="AE22">
        <v>42.183403015136719</v>
      </c>
      <c r="AF22">
        <v>49.440597534179688</v>
      </c>
      <c r="AG22">
        <v>500.39981079101562</v>
      </c>
      <c r="AH22">
        <v>1801.1834716796875</v>
      </c>
      <c r="AI22">
        <v>452.153564453125</v>
      </c>
      <c r="AJ22">
        <v>94.711738586425781</v>
      </c>
      <c r="AK22">
        <v>-2.1422948837280273</v>
      </c>
      <c r="AL22">
        <v>0.23012799024581909</v>
      </c>
      <c r="AM22">
        <v>0.75</v>
      </c>
      <c r="AN22">
        <v>-0.21956524252891541</v>
      </c>
      <c r="AO22">
        <v>2.737391471862793</v>
      </c>
      <c r="AP22">
        <v>1</v>
      </c>
      <c r="AQ22">
        <v>0</v>
      </c>
      <c r="AR22">
        <v>0.15999999642372131</v>
      </c>
      <c r="AS22">
        <v>111115</v>
      </c>
      <c r="AT22">
        <f t="shared" si="62"/>
        <v>1.2830764379256809</v>
      </c>
      <c r="AU22">
        <f t="shared" si="63"/>
        <v>3.1977713892174103E-3</v>
      </c>
      <c r="AV22">
        <f t="shared" si="64"/>
        <v>299.12612571716306</v>
      </c>
      <c r="AW22">
        <f t="shared" si="65"/>
        <v>298.24530830383299</v>
      </c>
      <c r="AX22">
        <f t="shared" si="66"/>
        <v>288.18934902721594</v>
      </c>
      <c r="AY22">
        <f t="shared" si="67"/>
        <v>1.2664188596864947</v>
      </c>
      <c r="AZ22">
        <f t="shared" si="68"/>
        <v>3.369494496515975</v>
      </c>
      <c r="BA22">
        <f t="shared" si="69"/>
        <v>35.576313420128635</v>
      </c>
      <c r="BB22">
        <f t="shared" si="70"/>
        <v>18.882973118614963</v>
      </c>
      <c r="BC22">
        <f>IF(L22,Y22,(X22+Y22)/2)</f>
        <v>25.535717010498047</v>
      </c>
      <c r="BD22">
        <f t="shared" si="71"/>
        <v>3.2826616235161965</v>
      </c>
      <c r="BE22">
        <f t="shared" si="72"/>
        <v>0.16492096705628037</v>
      </c>
      <c r="BF22">
        <f t="shared" si="73"/>
        <v>1.581055282771209</v>
      </c>
      <c r="BG22">
        <f t="shared" si="74"/>
        <v>1.7016063407449875</v>
      </c>
      <c r="BH22">
        <f t="shared" si="75"/>
        <v>0.10372925567202404</v>
      </c>
      <c r="BI22">
        <f t="shared" si="76"/>
        <v>19.321737545180341</v>
      </c>
      <c r="BJ22">
        <f t="shared" si="77"/>
        <v>0.53048733971845952</v>
      </c>
      <c r="BK22">
        <f t="shared" si="78"/>
        <v>47.887404111068847</v>
      </c>
      <c r="BL22">
        <f t="shared" si="79"/>
        <v>378.17990677195161</v>
      </c>
      <c r="BM22">
        <f t="shared" si="80"/>
        <v>2.25242347441502E-2</v>
      </c>
      <c r="BT22" s="5"/>
    </row>
    <row r="23" spans="1:72" x14ac:dyDescent="0.3">
      <c r="A23" t="str">
        <f t="array" ref="A23">INDEX(MtrxNb!A$2:C$115,MATCH(1,(MtrxNb!B$2:B$115=D23)*(MtrxNb!C$2:C$115=F23),0),1)</f>
        <v>M39</v>
      </c>
      <c r="B23" s="6">
        <v>41596</v>
      </c>
      <c r="C23">
        <v>46</v>
      </c>
      <c r="D23">
        <v>61</v>
      </c>
      <c r="E23">
        <v>13</v>
      </c>
      <c r="F23" t="s">
        <v>7</v>
      </c>
      <c r="G23">
        <v>45</v>
      </c>
      <c r="H23">
        <v>4</v>
      </c>
      <c r="I23">
        <v>19</v>
      </c>
      <c r="J23" t="s">
        <v>1042</v>
      </c>
      <c r="K23">
        <v>4574.0000011846423</v>
      </c>
      <c r="L23">
        <v>0</v>
      </c>
      <c r="M23">
        <v>600</v>
      </c>
      <c r="N23" s="7">
        <f t="shared" si="54"/>
        <v>26.916222910078581</v>
      </c>
      <c r="O23" s="7">
        <f t="shared" si="55"/>
        <v>0.18557958883135856</v>
      </c>
      <c r="P23" s="7">
        <f t="shared" si="56"/>
        <v>322.04454154127217</v>
      </c>
      <c r="Q23">
        <f t="shared" si="57"/>
        <v>3.3796318841086461</v>
      </c>
      <c r="R23">
        <f t="shared" si="58"/>
        <v>1.7628369171444496</v>
      </c>
      <c r="S23" s="4">
        <f>(Y23+AY23*L23)</f>
        <v>25.824359893798828</v>
      </c>
      <c r="T23" s="9">
        <f t="shared" si="59"/>
        <v>3.9000000000000004</v>
      </c>
      <c r="U23">
        <f t="shared" si="60"/>
        <v>1.8810870260000228</v>
      </c>
      <c r="V23">
        <v>1</v>
      </c>
      <c r="W23">
        <f t="shared" si="61"/>
        <v>3.7621740520000455</v>
      </c>
      <c r="X23">
        <v>25.079372406005859</v>
      </c>
      <c r="Y23">
        <v>25.824359893798828</v>
      </c>
      <c r="Z23" s="4">
        <v>25.019296646118164</v>
      </c>
      <c r="AA23">
        <v>600.0687255859375</v>
      </c>
      <c r="AB23">
        <v>577.56805419921875</v>
      </c>
      <c r="AC23">
        <v>14.055870056152344</v>
      </c>
      <c r="AD23">
        <v>16.646200180053711</v>
      </c>
      <c r="AE23">
        <v>41.677497863769531</v>
      </c>
      <c r="AF23">
        <v>49.347724914550781</v>
      </c>
      <c r="AG23">
        <v>500.36703491210937</v>
      </c>
      <c r="AH23">
        <v>1800.1944580078125</v>
      </c>
      <c r="AI23">
        <v>448.87939453125</v>
      </c>
      <c r="AJ23">
        <v>94.706954956054687</v>
      </c>
      <c r="AK23">
        <v>-4.6901464462280273</v>
      </c>
      <c r="AL23">
        <v>0.18314045667648315</v>
      </c>
      <c r="AM23">
        <v>1</v>
      </c>
      <c r="AN23">
        <v>-0.21956524252891541</v>
      </c>
      <c r="AO23">
        <v>2.737391471862793</v>
      </c>
      <c r="AP23">
        <v>1</v>
      </c>
      <c r="AQ23">
        <v>0</v>
      </c>
      <c r="AR23">
        <v>0.15999999642372131</v>
      </c>
      <c r="AS23">
        <v>111115</v>
      </c>
      <c r="AT23">
        <f t="shared" si="62"/>
        <v>1.2829923972105368</v>
      </c>
      <c r="AU23">
        <f t="shared" si="63"/>
        <v>3.3796318841086462E-3</v>
      </c>
      <c r="AV23">
        <f t="shared" si="64"/>
        <v>298.97435989379881</v>
      </c>
      <c r="AW23">
        <f t="shared" si="65"/>
        <v>298.22937240600584</v>
      </c>
      <c r="AX23">
        <f t="shared" si="66"/>
        <v>288.03110684325293</v>
      </c>
      <c r="AY23">
        <f t="shared" si="67"/>
        <v>1.2055228568756295</v>
      </c>
      <c r="AZ23">
        <f t="shared" si="68"/>
        <v>3.3393478477862657</v>
      </c>
      <c r="BA23">
        <f t="shared" si="69"/>
        <v>35.259795326919431</v>
      </c>
      <c r="BB23">
        <f t="shared" si="70"/>
        <v>18.61359514686572</v>
      </c>
      <c r="BC23">
        <f>IF(L23,Y23,(X23+Y23)/2)</f>
        <v>25.451866149902344</v>
      </c>
      <c r="BD23">
        <f t="shared" si="71"/>
        <v>3.2663526424445615</v>
      </c>
      <c r="BE23">
        <f t="shared" si="72"/>
        <v>0.17685569496052342</v>
      </c>
      <c r="BF23">
        <f t="shared" si="73"/>
        <v>1.5765109306418161</v>
      </c>
      <c r="BG23">
        <f t="shared" si="74"/>
        <v>1.6898417118027453</v>
      </c>
      <c r="BH23">
        <f t="shared" si="75"/>
        <v>0.11128683352948336</v>
      </c>
      <c r="BI23">
        <f t="shared" si="76"/>
        <v>30.499857889592548</v>
      </c>
      <c r="BJ23">
        <f t="shared" si="77"/>
        <v>0.55758717816860137</v>
      </c>
      <c r="BK23">
        <f t="shared" si="78"/>
        <v>48.351298963876452</v>
      </c>
      <c r="BL23">
        <f t="shared" si="79"/>
        <v>567.90956939060425</v>
      </c>
      <c r="BM23">
        <f t="shared" si="80"/>
        <v>2.2916224889467086E-2</v>
      </c>
      <c r="BT23" s="5"/>
    </row>
    <row r="24" spans="1:72" x14ac:dyDescent="0.3">
      <c r="A24" t="str">
        <f t="array" ref="A24">INDEX(MtrxNb!A$2:C$115,MATCH(1,(MtrxNb!B$2:B$115=D24)*(MtrxNb!C$2:C$115=F24),0),1)</f>
        <v>M39</v>
      </c>
      <c r="B24" s="6">
        <v>41596</v>
      </c>
      <c r="C24">
        <v>46</v>
      </c>
      <c r="D24">
        <v>61</v>
      </c>
      <c r="E24">
        <v>13</v>
      </c>
      <c r="F24" t="s">
        <v>7</v>
      </c>
      <c r="G24">
        <v>45</v>
      </c>
      <c r="H24">
        <v>4</v>
      </c>
      <c r="I24">
        <v>20</v>
      </c>
      <c r="J24" t="s">
        <v>1043</v>
      </c>
      <c r="K24">
        <v>4692.5000012405217</v>
      </c>
      <c r="L24">
        <v>0</v>
      </c>
      <c r="M24">
        <v>800</v>
      </c>
      <c r="N24" s="7">
        <f t="shared" si="54"/>
        <v>33.353326259138107</v>
      </c>
      <c r="O24" s="7">
        <f t="shared" si="55"/>
        <v>0.18538421055054932</v>
      </c>
      <c r="P24" s="7">
        <f t="shared" si="56"/>
        <v>453.25929484929748</v>
      </c>
      <c r="Q24">
        <f t="shared" si="57"/>
        <v>3.2912145116076506</v>
      </c>
      <c r="R24">
        <f t="shared" si="58"/>
        <v>1.7191293961197984</v>
      </c>
      <c r="S24" s="4">
        <f>(Y24+AY24*L24)</f>
        <v>25.529590606689453</v>
      </c>
      <c r="T24" s="9">
        <f t="shared" si="59"/>
        <v>3.9000000000000004</v>
      </c>
      <c r="U24">
        <f t="shared" si="60"/>
        <v>1.8810870260000228</v>
      </c>
      <c r="V24">
        <v>1</v>
      </c>
      <c r="W24">
        <f t="shared" si="61"/>
        <v>3.7621740520000455</v>
      </c>
      <c r="X24">
        <v>24.947896957397461</v>
      </c>
      <c r="Y24">
        <v>25.529590606689453</v>
      </c>
      <c r="Z24" s="4">
        <v>25.018733978271484</v>
      </c>
      <c r="AA24">
        <v>799.36834716796875</v>
      </c>
      <c r="AB24">
        <v>771.39569091796875</v>
      </c>
      <c r="AC24">
        <v>13.973696708679199</v>
      </c>
      <c r="AD24">
        <v>16.496400833129883</v>
      </c>
      <c r="AE24">
        <v>41.913837432861328</v>
      </c>
      <c r="AF24">
        <v>49.288158416748047</v>
      </c>
      <c r="AG24">
        <v>500.41513061523438</v>
      </c>
      <c r="AH24">
        <v>1800.118896484375</v>
      </c>
      <c r="AI24">
        <v>413.4688720703125</v>
      </c>
      <c r="AJ24">
        <v>94.70782470703125</v>
      </c>
      <c r="AK24">
        <v>-8.2226171493530273</v>
      </c>
      <c r="AL24">
        <v>0.17150372266769409</v>
      </c>
      <c r="AM24">
        <v>1</v>
      </c>
      <c r="AN24">
        <v>-0.21956524252891541</v>
      </c>
      <c r="AO24">
        <v>2.737391471862793</v>
      </c>
      <c r="AP24">
        <v>1</v>
      </c>
      <c r="AQ24">
        <v>0</v>
      </c>
      <c r="AR24">
        <v>0.15999999642372131</v>
      </c>
      <c r="AS24">
        <v>111115</v>
      </c>
      <c r="AT24">
        <f t="shared" si="62"/>
        <v>1.2831157195262419</v>
      </c>
      <c r="AU24">
        <f t="shared" si="63"/>
        <v>3.2912145116076505E-3</v>
      </c>
      <c r="AV24">
        <f t="shared" si="64"/>
        <v>298.67959060668943</v>
      </c>
      <c r="AW24">
        <f t="shared" si="65"/>
        <v>298.09789695739744</v>
      </c>
      <c r="AX24">
        <f t="shared" si="66"/>
        <v>288.01901699977316</v>
      </c>
      <c r="AY24">
        <f t="shared" si="67"/>
        <v>1.2592891113779903</v>
      </c>
      <c r="AZ24">
        <f t="shared" si="68"/>
        <v>3.2814676345207876</v>
      </c>
      <c r="BA24">
        <f t="shared" si="69"/>
        <v>34.64832652076705</v>
      </c>
      <c r="BB24">
        <f t="shared" si="70"/>
        <v>18.151925687637167</v>
      </c>
      <c r="BC24">
        <f>IF(L24,Y24,(X24+Y24)/2)</f>
        <v>25.238743782043457</v>
      </c>
      <c r="BD24">
        <f t="shared" si="71"/>
        <v>3.2252185872648407</v>
      </c>
      <c r="BE24">
        <f t="shared" si="72"/>
        <v>0.17667824518267022</v>
      </c>
      <c r="BF24">
        <f t="shared" si="73"/>
        <v>1.5623382384009892</v>
      </c>
      <c r="BG24">
        <f t="shared" si="74"/>
        <v>1.6628803488638515</v>
      </c>
      <c r="BH24">
        <f t="shared" si="75"/>
        <v>0.11117441395148817</v>
      </c>
      <c r="BI24">
        <f t="shared" si="76"/>
        <v>42.927201843419859</v>
      </c>
      <c r="BJ24">
        <f t="shared" si="77"/>
        <v>0.58758338967374102</v>
      </c>
      <c r="BK24">
        <f t="shared" si="78"/>
        <v>48.760936454496729</v>
      </c>
      <c r="BL24">
        <f t="shared" si="79"/>
        <v>759.42734766019225</v>
      </c>
      <c r="BM24">
        <f t="shared" si="80"/>
        <v>2.1415339166790712E-2</v>
      </c>
      <c r="BT24" s="5"/>
    </row>
    <row r="25" spans="1:72" hidden="1" x14ac:dyDescent="0.3">
      <c r="A25" t="str">
        <f t="array" ref="A25">INDEX(MtrxNb!A$2:C$115,MATCH(1,(MtrxNb!B$2:B$115=D25)*(MtrxNb!C$2:C$115=F25),0),1)</f>
        <v>M39</v>
      </c>
      <c r="B25" s="6">
        <v>41596</v>
      </c>
      <c r="C25">
        <v>46</v>
      </c>
      <c r="D25">
        <v>61</v>
      </c>
      <c r="E25">
        <v>13</v>
      </c>
      <c r="F25" t="s">
        <v>7</v>
      </c>
      <c r="G25">
        <v>45</v>
      </c>
      <c r="H25">
        <v>4</v>
      </c>
      <c r="I25">
        <v>21</v>
      </c>
      <c r="J25" t="s">
        <v>1044</v>
      </c>
      <c r="K25">
        <v>4815.0000012293458</v>
      </c>
      <c r="L25">
        <v>0</v>
      </c>
      <c r="M25" t="s">
        <v>322</v>
      </c>
      <c r="N25">
        <f t="shared" si="54"/>
        <v>18.659410429201195</v>
      </c>
      <c r="O25">
        <f t="shared" si="55"/>
        <v>0.20031036678268935</v>
      </c>
      <c r="P25">
        <f t="shared" si="56"/>
        <v>219.8915587048715</v>
      </c>
      <c r="Q25">
        <f t="shared" si="57"/>
        <v>3.5282823135471926</v>
      </c>
      <c r="R25">
        <f t="shared" si="58"/>
        <v>1.7122123874381034</v>
      </c>
      <c r="S25" s="4">
        <f>(Y25+AY25*L25)</f>
        <v>25.474853515625</v>
      </c>
      <c r="T25" s="9">
        <f t="shared" si="59"/>
        <v>3.9000000000000004</v>
      </c>
      <c r="U25">
        <f t="shared" si="60"/>
        <v>1.8810870260000228</v>
      </c>
      <c r="V25">
        <v>1</v>
      </c>
      <c r="W25">
        <f t="shared" si="61"/>
        <v>3.7621740520000455</v>
      </c>
      <c r="X25">
        <v>24.925308227539063</v>
      </c>
      <c r="Y25">
        <v>25.474853515625</v>
      </c>
      <c r="Z25" s="4">
        <v>25.023000717163086</v>
      </c>
      <c r="AA25">
        <v>400.23870849609375</v>
      </c>
      <c r="AB25">
        <v>384.6373291015625</v>
      </c>
      <c r="AC25">
        <v>13.752208709716797</v>
      </c>
      <c r="AD25">
        <v>16.45698356628418</v>
      </c>
      <c r="AE25">
        <v>41.284889221191406</v>
      </c>
      <c r="AF25">
        <v>49.238010406494141</v>
      </c>
      <c r="AG25">
        <v>500.36874389648437</v>
      </c>
      <c r="AH25">
        <v>1800.4676513671875</v>
      </c>
      <c r="AI25">
        <v>380.37884521484375</v>
      </c>
      <c r="AJ25">
        <v>94.707771301269531</v>
      </c>
      <c r="AK25">
        <v>-1.9246129989624023</v>
      </c>
      <c r="AL25">
        <v>0.1959044337272644</v>
      </c>
      <c r="AM25">
        <v>1</v>
      </c>
      <c r="AN25">
        <v>-0.21956524252891541</v>
      </c>
      <c r="AO25">
        <v>2.737391471862793</v>
      </c>
      <c r="AP25">
        <v>1</v>
      </c>
      <c r="AQ25">
        <v>0</v>
      </c>
      <c r="AR25">
        <v>0.15999999642372131</v>
      </c>
      <c r="AS25">
        <v>111115</v>
      </c>
      <c r="AT25">
        <f t="shared" si="62"/>
        <v>1.2829967792217547</v>
      </c>
      <c r="AU25">
        <f t="shared" si="63"/>
        <v>3.5282823135471928E-3</v>
      </c>
      <c r="AV25">
        <f t="shared" si="64"/>
        <v>298.62485351562498</v>
      </c>
      <c r="AW25">
        <f t="shared" si="65"/>
        <v>298.07530822753904</v>
      </c>
      <c r="AX25">
        <f t="shared" si="66"/>
        <v>288.07481777977591</v>
      </c>
      <c r="AY25">
        <f t="shared" si="67"/>
        <v>1.1666473869117449</v>
      </c>
      <c r="AZ25">
        <f t="shared" si="68"/>
        <v>3.2708166233424967</v>
      </c>
      <c r="BA25">
        <f t="shared" si="69"/>
        <v>34.535884208888064</v>
      </c>
      <c r="BB25">
        <f t="shared" si="70"/>
        <v>18.078900642603884</v>
      </c>
      <c r="BC25">
        <f>IF(L25,Y25,(X25+Y25)/2)</f>
        <v>25.200080871582031</v>
      </c>
      <c r="BD25">
        <f t="shared" si="71"/>
        <v>3.217805089034945</v>
      </c>
      <c r="BE25">
        <f t="shared" si="72"/>
        <v>0.19018433503088711</v>
      </c>
      <c r="BF25">
        <f t="shared" si="73"/>
        <v>1.5586042359043932</v>
      </c>
      <c r="BG25">
        <f t="shared" si="74"/>
        <v>1.6592008531305518</v>
      </c>
      <c r="BH25">
        <f t="shared" si="75"/>
        <v>0.11973530290423344</v>
      </c>
      <c r="BI25">
        <f t="shared" si="76"/>
        <v>20.825439452900653</v>
      </c>
      <c r="BJ25">
        <f t="shared" si="77"/>
        <v>0.57168543474055189</v>
      </c>
      <c r="BK25">
        <f t="shared" si="78"/>
        <v>48.997751618388797</v>
      </c>
      <c r="BL25">
        <f t="shared" si="79"/>
        <v>377.94167820098016</v>
      </c>
      <c r="BM25">
        <f t="shared" si="80"/>
        <v>2.419074715198221E-2</v>
      </c>
      <c r="BT25" s="5"/>
    </row>
    <row r="26" spans="1:72" hidden="1" x14ac:dyDescent="0.3">
      <c r="A26" t="str">
        <f t="array" ref="A26">INDEX(MtrxNb!A$2:C$115,MATCH(1,(MtrxNb!B$2:B$115=D26)*(MtrxNb!C$2:C$115=F26),0),1)</f>
        <v>M95</v>
      </c>
      <c r="B26" s="6">
        <v>41596</v>
      </c>
      <c r="C26">
        <v>46</v>
      </c>
      <c r="D26">
        <v>61</v>
      </c>
      <c r="E26">
        <v>13</v>
      </c>
      <c r="F26" t="s">
        <v>36</v>
      </c>
      <c r="G26">
        <v>45</v>
      </c>
      <c r="H26">
        <v>4</v>
      </c>
      <c r="I26" t="s">
        <v>323</v>
      </c>
      <c r="J26" t="s">
        <v>1045</v>
      </c>
      <c r="S26" s="4">
        <f>AVERAGE(S20:S24)</f>
        <v>26.116217041015624</v>
      </c>
      <c r="T26" s="9"/>
      <c r="Y26"/>
      <c r="Z26" s="4"/>
      <c r="BT26" s="5"/>
    </row>
    <row r="27" spans="1:72" hidden="1" x14ac:dyDescent="0.3">
      <c r="A27" t="str">
        <f t="array" ref="A27">INDEX(MtrxNb!A$2:C$115,MATCH(1,(MtrxNb!B$2:B$115=D27)*(MtrxNb!C$2:C$115=F27),0),1)</f>
        <v>M95</v>
      </c>
      <c r="B27" s="6">
        <v>41596</v>
      </c>
      <c r="C27">
        <v>46</v>
      </c>
      <c r="D27">
        <v>61</v>
      </c>
      <c r="E27">
        <v>13</v>
      </c>
      <c r="F27" t="s">
        <v>36</v>
      </c>
      <c r="G27">
        <v>45</v>
      </c>
      <c r="H27">
        <v>4</v>
      </c>
      <c r="I27">
        <v>22</v>
      </c>
      <c r="J27" t="s">
        <v>1046</v>
      </c>
      <c r="K27">
        <v>4991.5000012405217</v>
      </c>
      <c r="L27">
        <v>0</v>
      </c>
      <c r="M27" t="s">
        <v>315</v>
      </c>
      <c r="N27">
        <f t="shared" ref="N27:N33" si="81">(AA27-AB27*(1000-AC27)/(1000-AD27))*AT27</f>
        <v>27.237628494254892</v>
      </c>
      <c r="O27">
        <f t="shared" ref="O27:O33" si="82">IF(BE27&lt;&gt;0,1/(1/BE27-1/W27),0)</f>
        <v>0.43321531760610843</v>
      </c>
      <c r="P27">
        <f t="shared" ref="P27:P33" si="83">((BH27-AU27/2)*AB27-N27)/(BH27+AU27/2)</f>
        <v>259.85025665479174</v>
      </c>
      <c r="Q27">
        <f t="shared" ref="Q27:Q33" si="84">AU27*1000</f>
        <v>6.1272110957505701</v>
      </c>
      <c r="R27">
        <f t="shared" ref="R27:R33" si="85">(AZ27-BF27)</f>
        <v>1.4505545382495684</v>
      </c>
      <c r="S27" s="4">
        <f>(Y27+AY27*L27)</f>
        <v>24.789497375488281</v>
      </c>
      <c r="T27" s="9">
        <f t="shared" ref="T27:T33" si="86">1.2*3</f>
        <v>3.5999999999999996</v>
      </c>
      <c r="U27">
        <f t="shared" ref="U27:U33" si="87">(T27*AN27+AO27)</f>
        <v>1.9469565987586976</v>
      </c>
      <c r="V27">
        <v>1</v>
      </c>
      <c r="W27">
        <f t="shared" ref="W27:W33" si="88">U27*(V27+1)*(V27+1)/(V27*V27+1)</f>
        <v>3.8939131975173953</v>
      </c>
      <c r="X27">
        <v>24.863765716552734</v>
      </c>
      <c r="Y27">
        <v>24.789497375488281</v>
      </c>
      <c r="Z27" s="4">
        <v>25.024099349975586</v>
      </c>
      <c r="AA27">
        <v>399.19677734375</v>
      </c>
      <c r="AB27">
        <v>377.93429565429687</v>
      </c>
      <c r="AC27">
        <v>13.509057998657227</v>
      </c>
      <c r="AD27">
        <v>17.838714599609375</v>
      </c>
      <c r="AE27">
        <v>40.787830352783203</v>
      </c>
      <c r="AF27">
        <v>53.571453094482422</v>
      </c>
      <c r="AG27">
        <v>500.37396240234375</v>
      </c>
      <c r="AH27">
        <v>1799.922119140625</v>
      </c>
      <c r="AI27">
        <v>404.17120361328125</v>
      </c>
      <c r="AJ27">
        <v>94.706169128417969</v>
      </c>
      <c r="AK27">
        <v>-1.9337682723999023</v>
      </c>
      <c r="AL27">
        <v>0.18382710218429565</v>
      </c>
      <c r="AM27">
        <v>1</v>
      </c>
      <c r="AN27">
        <v>-0.21956524252891541</v>
      </c>
      <c r="AO27">
        <v>2.737391471862793</v>
      </c>
      <c r="AP27">
        <v>1</v>
      </c>
      <c r="AQ27">
        <v>0</v>
      </c>
      <c r="AR27">
        <v>0.15999999642372131</v>
      </c>
      <c r="AS27">
        <v>111115</v>
      </c>
      <c r="AT27">
        <f t="shared" ref="AT27:AT33" si="89">AG27*0.000001/(T27*0.0001)</f>
        <v>1.3899276733398438</v>
      </c>
      <c r="AU27">
        <f t="shared" ref="AU27:AU33" si="90">(AD27-AC27)/(1000-AD27)*AT27</f>
        <v>6.1272110957505703E-3</v>
      </c>
      <c r="AV27">
        <f t="shared" ref="AV27:AV33" si="91">(Y27+273.15)</f>
        <v>297.93949737548826</v>
      </c>
      <c r="AW27">
        <f t="shared" ref="AW27:AW33" si="92">(X27+273.15)</f>
        <v>298.01376571655271</v>
      </c>
      <c r="AX27">
        <f t="shared" ref="AX27:AX33" si="93">(AH27*AP27+AI27*AQ27)*AR27</f>
        <v>287.98753262547689</v>
      </c>
      <c r="AY27">
        <f t="shared" ref="AY27:AY33" si="94">((AX27+0.00000010773*(AW27^4-AV27^4))-AU27*44100)/(U27*51.4+0.00000043092*AV27^3)</f>
        <v>0.16707817834472954</v>
      </c>
      <c r="AZ27">
        <f t="shared" ref="AZ27:AZ33" si="95">0.61365*EXP(17.502*S27/(240.97+S27))</f>
        <v>3.1399908601537527</v>
      </c>
      <c r="BA27">
        <f t="shared" ref="BA27:BA33" si="96">AZ27*1000/AJ27</f>
        <v>33.155082599698908</v>
      </c>
      <c r="BB27">
        <f t="shared" ref="BB27:BB33" si="97">(BA27-AD27)</f>
        <v>15.316368000089533</v>
      </c>
      <c r="BC27">
        <f>IF(L27,Y27,(X27+Y27)/2)</f>
        <v>24.826631546020508</v>
      </c>
      <c r="BD27">
        <f t="shared" ref="BD27:BD33" si="98">0.61365*EXP(17.502*BC27/(240.97+BC27))</f>
        <v>3.146960270393079</v>
      </c>
      <c r="BE27">
        <f t="shared" ref="BE27:BE33" si="99">IF(BB27&lt;&gt;0,(1000-(BA27+AD27)/2)/BB27*AU27,0)</f>
        <v>0.389843480889767</v>
      </c>
      <c r="BF27">
        <f t="shared" ref="BF27:BF33" si="100">AD27*AJ27/1000</f>
        <v>1.6894363219041844</v>
      </c>
      <c r="BG27">
        <f t="shared" ref="BG27:BG33" si="101">(BD27-BF27)</f>
        <v>1.4575239484888947</v>
      </c>
      <c r="BH27">
        <f t="shared" ref="BH27:BH33" si="102">1/(1.6/O27+1.37/W27)</f>
        <v>0.24720994500518836</v>
      </c>
      <c r="BI27">
        <f t="shared" ref="BI27:BI33" si="103">P27*AJ27*0.001</f>
        <v>24.609422354811525</v>
      </c>
      <c r="BJ27">
        <f t="shared" ref="BJ27:BJ33" si="104">P27/AB27</f>
        <v>0.68755405276180948</v>
      </c>
      <c r="BK27">
        <f t="shared" ref="BK27:BK33" si="105">(1-AU27*AJ27/AZ27/O27)*100</f>
        <v>57.341171487290325</v>
      </c>
      <c r="BL27">
        <f t="shared" ref="BL27:BL33" si="106">(AB27-N27/(W27/1.35))</f>
        <v>368.49114769437631</v>
      </c>
      <c r="BM27">
        <f t="shared" ref="BM27:BM33" si="107">N27*BK27/100/BL27</f>
        <v>4.2384668835831869E-2</v>
      </c>
      <c r="BT27" s="5"/>
    </row>
    <row r="28" spans="1:72" x14ac:dyDescent="0.3">
      <c r="A28" t="str">
        <f t="array" ref="A28">INDEX(MtrxNb!A$2:C$115,MATCH(1,(MtrxNb!B$2:B$115=D28)*(MtrxNb!C$2:C$115=F28),0),1)</f>
        <v>M95</v>
      </c>
      <c r="B28" s="6">
        <v>41596</v>
      </c>
      <c r="C28">
        <v>46</v>
      </c>
      <c r="D28">
        <v>61</v>
      </c>
      <c r="E28">
        <v>13</v>
      </c>
      <c r="F28" t="s">
        <v>36</v>
      </c>
      <c r="G28">
        <v>45</v>
      </c>
      <c r="H28">
        <v>4</v>
      </c>
      <c r="I28">
        <v>23</v>
      </c>
      <c r="J28" t="s">
        <v>1047</v>
      </c>
      <c r="K28">
        <v>5112.0000012293458</v>
      </c>
      <c r="L28">
        <v>0</v>
      </c>
      <c r="M28">
        <v>50</v>
      </c>
      <c r="N28" s="7">
        <f t="shared" si="81"/>
        <v>-8.429977503967373E-2</v>
      </c>
      <c r="O28" s="7">
        <f t="shared" si="82"/>
        <v>0.42527700251637796</v>
      </c>
      <c r="P28" s="7">
        <f t="shared" si="83"/>
        <v>48.88671074890155</v>
      </c>
      <c r="Q28">
        <f t="shared" si="84"/>
        <v>6.3182039789639717</v>
      </c>
      <c r="R28">
        <f t="shared" si="85"/>
        <v>1.5203666153397419</v>
      </c>
      <c r="S28" s="4">
        <f>(Y28+AY28*L28)</f>
        <v>25.132034301757813</v>
      </c>
      <c r="T28" s="9">
        <f t="shared" si="86"/>
        <v>3.5999999999999996</v>
      </c>
      <c r="U28">
        <f t="shared" si="87"/>
        <v>1.9469565987586976</v>
      </c>
      <c r="V28">
        <v>1</v>
      </c>
      <c r="W28">
        <f t="shared" si="88"/>
        <v>3.8939131975173953</v>
      </c>
      <c r="X28">
        <v>25.008001327514648</v>
      </c>
      <c r="Y28">
        <v>25.132034301757813</v>
      </c>
      <c r="Z28" s="4">
        <v>25.023918151855469</v>
      </c>
      <c r="AA28">
        <v>49.988613128662109</v>
      </c>
      <c r="AB28">
        <v>49.822803497314453</v>
      </c>
      <c r="AC28">
        <v>13.321906089782715</v>
      </c>
      <c r="AD28">
        <v>17.786230087280273</v>
      </c>
      <c r="AE28">
        <v>39.826828002929687</v>
      </c>
      <c r="AF28">
        <v>52.951972961425781</v>
      </c>
      <c r="AG28">
        <v>500.43359375</v>
      </c>
      <c r="AH28">
        <v>1799.400390625</v>
      </c>
      <c r="AI28">
        <v>412.17623901367187</v>
      </c>
      <c r="AJ28">
        <v>94.703987121582031</v>
      </c>
      <c r="AK28">
        <v>1.3661165237426758</v>
      </c>
      <c r="AL28">
        <v>0.22879666090011597</v>
      </c>
      <c r="AM28">
        <v>1</v>
      </c>
      <c r="AN28">
        <v>-0.21956524252891541</v>
      </c>
      <c r="AO28">
        <v>2.737391471862793</v>
      </c>
      <c r="AP28">
        <v>1</v>
      </c>
      <c r="AQ28">
        <v>0</v>
      </c>
      <c r="AR28">
        <v>0.15999999642372131</v>
      </c>
      <c r="AS28">
        <v>111115</v>
      </c>
      <c r="AT28">
        <f t="shared" si="89"/>
        <v>1.3900933159722224</v>
      </c>
      <c r="AU28">
        <f t="shared" si="90"/>
        <v>6.3182039789639721E-3</v>
      </c>
      <c r="AV28">
        <f t="shared" si="91"/>
        <v>298.28203430175779</v>
      </c>
      <c r="AW28">
        <f t="shared" si="92"/>
        <v>298.15800132751463</v>
      </c>
      <c r="AX28">
        <f t="shared" si="93"/>
        <v>287.90405606484273</v>
      </c>
      <c r="AY28">
        <f t="shared" si="94"/>
        <v>7.0430588405180114E-2</v>
      </c>
      <c r="AZ28">
        <f t="shared" si="95"/>
        <v>3.2047935204670277</v>
      </c>
      <c r="BA28">
        <f t="shared" si="96"/>
        <v>33.840111888348247</v>
      </c>
      <c r="BB28">
        <f t="shared" si="97"/>
        <v>16.053881801067973</v>
      </c>
      <c r="BC28">
        <f>IF(L28,Y28,(X28+Y28)/2)</f>
        <v>25.07001781463623</v>
      </c>
      <c r="BD28">
        <f t="shared" si="98"/>
        <v>3.1929750657898293</v>
      </c>
      <c r="BE28">
        <f t="shared" si="99"/>
        <v>0.38340328997000728</v>
      </c>
      <c r="BF28">
        <f t="shared" si="100"/>
        <v>1.6844269051272858</v>
      </c>
      <c r="BG28">
        <f t="shared" si="101"/>
        <v>1.5085481606625435</v>
      </c>
      <c r="BH28">
        <f t="shared" si="102"/>
        <v>0.2430674184605332</v>
      </c>
      <c r="BI28">
        <f t="shared" si="103"/>
        <v>4.6297664251804784</v>
      </c>
      <c r="BJ28">
        <f t="shared" si="104"/>
        <v>0.98121156011497102</v>
      </c>
      <c r="BK28">
        <f t="shared" si="105"/>
        <v>56.09742897607093</v>
      </c>
      <c r="BL28">
        <f t="shared" si="106"/>
        <v>49.852029802712352</v>
      </c>
      <c r="BM28">
        <f t="shared" si="107"/>
        <v>-9.4860744120183415E-4</v>
      </c>
      <c r="BT28" s="5"/>
    </row>
    <row r="29" spans="1:72" x14ac:dyDescent="0.3">
      <c r="A29" t="str">
        <f t="array" ref="A29">INDEX(MtrxNb!A$2:C$115,MATCH(1,(MtrxNb!B$2:B$115=D29)*(MtrxNb!C$2:C$115=F29),0),1)</f>
        <v>M95</v>
      </c>
      <c r="B29" s="6">
        <v>41596</v>
      </c>
      <c r="C29">
        <v>46</v>
      </c>
      <c r="D29">
        <v>61</v>
      </c>
      <c r="E29">
        <v>13</v>
      </c>
      <c r="F29" t="s">
        <v>36</v>
      </c>
      <c r="G29">
        <v>45</v>
      </c>
      <c r="H29">
        <v>4</v>
      </c>
      <c r="I29">
        <v>24</v>
      </c>
      <c r="J29" t="s">
        <v>1048</v>
      </c>
      <c r="K29">
        <v>5230.5000012405217</v>
      </c>
      <c r="L29">
        <v>0</v>
      </c>
      <c r="M29">
        <v>150</v>
      </c>
      <c r="N29" s="7">
        <f t="shared" si="81"/>
        <v>8.9925893182430929</v>
      </c>
      <c r="O29" s="7">
        <f t="shared" si="82"/>
        <v>0.41865776295637941</v>
      </c>
      <c r="P29" s="7">
        <f t="shared" si="83"/>
        <v>101.34777520861627</v>
      </c>
      <c r="Q29">
        <f t="shared" si="84"/>
        <v>6.1538814904576888</v>
      </c>
      <c r="R29">
        <f t="shared" si="85"/>
        <v>1.5025931740196943</v>
      </c>
      <c r="S29" s="4">
        <f>(Y29+AY29*L29)</f>
        <v>24.887741088867188</v>
      </c>
      <c r="T29" s="9">
        <f t="shared" si="86"/>
        <v>3.5999999999999996</v>
      </c>
      <c r="U29">
        <f t="shared" si="87"/>
        <v>1.9469565987586976</v>
      </c>
      <c r="V29">
        <v>1</v>
      </c>
      <c r="W29">
        <f t="shared" si="88"/>
        <v>3.8939131975173953</v>
      </c>
      <c r="X29">
        <v>24.89079475402832</v>
      </c>
      <c r="Y29">
        <v>24.887741088867188</v>
      </c>
      <c r="Z29" s="4">
        <v>25.020271301269531</v>
      </c>
      <c r="AA29">
        <v>149.10140991210937</v>
      </c>
      <c r="AB29">
        <v>142.00404357910156</v>
      </c>
      <c r="AC29">
        <v>13.134719848632812</v>
      </c>
      <c r="AD29">
        <v>17.48406982421875</v>
      </c>
      <c r="AE29">
        <v>39.5980224609375</v>
      </c>
      <c r="AF29">
        <v>52.418758392333984</v>
      </c>
      <c r="AG29">
        <v>500.45712280273437</v>
      </c>
      <c r="AH29">
        <v>1799.6484375</v>
      </c>
      <c r="AI29">
        <v>385.42416381835937</v>
      </c>
      <c r="AJ29">
        <v>94.707107543945313</v>
      </c>
      <c r="AK29">
        <v>0.65141010284423828</v>
      </c>
      <c r="AL29">
        <v>0.2169768214225769</v>
      </c>
      <c r="AM29">
        <v>1</v>
      </c>
      <c r="AN29">
        <v>-0.21956524252891541</v>
      </c>
      <c r="AO29">
        <v>2.737391471862793</v>
      </c>
      <c r="AP29">
        <v>1</v>
      </c>
      <c r="AQ29">
        <v>0</v>
      </c>
      <c r="AR29">
        <v>0.15999999642372131</v>
      </c>
      <c r="AS29">
        <v>111115</v>
      </c>
      <c r="AT29">
        <f t="shared" si="89"/>
        <v>1.39015867445204</v>
      </c>
      <c r="AU29">
        <f t="shared" si="90"/>
        <v>6.1538814904576892E-3</v>
      </c>
      <c r="AV29">
        <f t="shared" si="91"/>
        <v>298.03774108886716</v>
      </c>
      <c r="AW29">
        <f t="shared" si="92"/>
        <v>298.0407947540283</v>
      </c>
      <c r="AX29">
        <f t="shared" si="93"/>
        <v>287.94374356395565</v>
      </c>
      <c r="AY29">
        <f t="shared" si="94"/>
        <v>0.14883539181779154</v>
      </c>
      <c r="AZ29">
        <f t="shared" si="95"/>
        <v>3.1584588551678285</v>
      </c>
      <c r="BA29">
        <f t="shared" si="96"/>
        <v>33.349755230379756</v>
      </c>
      <c r="BB29">
        <f t="shared" si="97"/>
        <v>15.865685406161006</v>
      </c>
      <c r="BC29">
        <f>IF(L29,Y29,(X29+Y29)/2)</f>
        <v>24.889267921447754</v>
      </c>
      <c r="BD29">
        <f t="shared" si="98"/>
        <v>3.1587466188407034</v>
      </c>
      <c r="BE29">
        <f t="shared" si="99"/>
        <v>0.37801511055944714</v>
      </c>
      <c r="BF29">
        <f t="shared" si="100"/>
        <v>1.6558656811481343</v>
      </c>
      <c r="BG29">
        <f t="shared" si="101"/>
        <v>1.5028809376925691</v>
      </c>
      <c r="BH29">
        <f t="shared" si="102"/>
        <v>0.23960311251704508</v>
      </c>
      <c r="BI29">
        <f t="shared" si="103"/>
        <v>9.598354646022015</v>
      </c>
      <c r="BJ29">
        <f t="shared" si="104"/>
        <v>0.71369640366727849</v>
      </c>
      <c r="BK29">
        <f t="shared" si="105"/>
        <v>55.924491730526363</v>
      </c>
      <c r="BL29">
        <f t="shared" si="106"/>
        <v>138.88635837046152</v>
      </c>
      <c r="BM29">
        <f t="shared" si="107"/>
        <v>3.6209890795946172E-2</v>
      </c>
      <c r="BT29" s="5"/>
    </row>
    <row r="30" spans="1:72" x14ac:dyDescent="0.3">
      <c r="A30" t="str">
        <f t="array" ref="A30">INDEX(MtrxNb!A$2:C$115,MATCH(1,(MtrxNb!B$2:B$115=D30)*(MtrxNb!C$2:C$115=F30),0),1)</f>
        <v>M95</v>
      </c>
      <c r="B30" s="6">
        <v>41596</v>
      </c>
      <c r="C30">
        <v>46</v>
      </c>
      <c r="D30">
        <v>61</v>
      </c>
      <c r="E30">
        <v>13</v>
      </c>
      <c r="F30" t="s">
        <v>36</v>
      </c>
      <c r="G30">
        <v>45</v>
      </c>
      <c r="H30">
        <v>4</v>
      </c>
      <c r="I30">
        <v>25</v>
      </c>
      <c r="J30" t="s">
        <v>1049</v>
      </c>
      <c r="K30">
        <v>5354.0000012293458</v>
      </c>
      <c r="L30">
        <v>0</v>
      </c>
      <c r="M30">
        <v>400</v>
      </c>
      <c r="N30" s="7">
        <f t="shared" si="81"/>
        <v>27.332992281251745</v>
      </c>
      <c r="O30" s="7">
        <f t="shared" si="82"/>
        <v>0.42643342152032743</v>
      </c>
      <c r="P30" s="7">
        <f t="shared" si="83"/>
        <v>258.47092844382121</v>
      </c>
      <c r="Q30">
        <f t="shared" si="84"/>
        <v>6.1174754187335294</v>
      </c>
      <c r="R30">
        <f t="shared" si="85"/>
        <v>1.4698739188985122</v>
      </c>
      <c r="S30" s="4">
        <f>(Y30+AY30*L30)</f>
        <v>24.539836883544922</v>
      </c>
      <c r="T30" s="9">
        <f t="shared" si="86"/>
        <v>3.5999999999999996</v>
      </c>
      <c r="U30">
        <f t="shared" si="87"/>
        <v>1.9469565987586976</v>
      </c>
      <c r="V30">
        <v>1</v>
      </c>
      <c r="W30">
        <f t="shared" si="88"/>
        <v>3.8939131975173953</v>
      </c>
      <c r="X30">
        <v>24.708572387695313</v>
      </c>
      <c r="Y30">
        <v>24.539836883544922</v>
      </c>
      <c r="Z30" s="4">
        <v>25.020359039306641</v>
      </c>
      <c r="AA30">
        <v>399.96783447265625</v>
      </c>
      <c r="AB30">
        <v>378.6397705078125</v>
      </c>
      <c r="AC30">
        <v>12.818480491638184</v>
      </c>
      <c r="AD30">
        <v>17.143610000610352</v>
      </c>
      <c r="AE30">
        <v>39.01226806640625</v>
      </c>
      <c r="AF30">
        <v>51.957366943359375</v>
      </c>
      <c r="AG30">
        <v>500.45574951171875</v>
      </c>
      <c r="AH30">
        <v>1801.2099609375</v>
      </c>
      <c r="AI30">
        <v>365.80828857421875</v>
      </c>
      <c r="AJ30">
        <v>94.706390380859375</v>
      </c>
      <c r="AK30">
        <v>-2.2474851608276367</v>
      </c>
      <c r="AL30">
        <v>0.1850706934928894</v>
      </c>
      <c r="AM30">
        <v>1</v>
      </c>
      <c r="AN30">
        <v>-0.21956524252891541</v>
      </c>
      <c r="AO30">
        <v>2.737391471862793</v>
      </c>
      <c r="AP30">
        <v>1</v>
      </c>
      <c r="AQ30">
        <v>0</v>
      </c>
      <c r="AR30">
        <v>0.15999999642372131</v>
      </c>
      <c r="AS30">
        <v>111115</v>
      </c>
      <c r="AT30">
        <f t="shared" si="89"/>
        <v>1.3901548597547744</v>
      </c>
      <c r="AU30">
        <f t="shared" si="90"/>
        <v>6.1174754187335294E-3</v>
      </c>
      <c r="AV30">
        <f t="shared" si="91"/>
        <v>297.6898368835449</v>
      </c>
      <c r="AW30">
        <f t="shared" si="92"/>
        <v>297.85857238769529</v>
      </c>
      <c r="AX30">
        <f t="shared" si="93"/>
        <v>288.19358730837121</v>
      </c>
      <c r="AY30">
        <f t="shared" si="94"/>
        <v>0.18245199318777142</v>
      </c>
      <c r="AZ30">
        <f t="shared" si="95"/>
        <v>3.0934833401535209</v>
      </c>
      <c r="BA30">
        <f t="shared" si="96"/>
        <v>32.663934584700733</v>
      </c>
      <c r="BB30">
        <f t="shared" si="97"/>
        <v>15.520324584090382</v>
      </c>
      <c r="BC30">
        <f>IF(L30,Y30,(X30+Y30)/2)</f>
        <v>24.624204635620117</v>
      </c>
      <c r="BD30">
        <f t="shared" si="98"/>
        <v>3.1091318087658073</v>
      </c>
      <c r="BE30">
        <f t="shared" si="99"/>
        <v>0.38434294151387927</v>
      </c>
      <c r="BF30">
        <f t="shared" si="100"/>
        <v>1.6236094212550087</v>
      </c>
      <c r="BG30">
        <f t="shared" si="101"/>
        <v>1.4855223875107986</v>
      </c>
      <c r="BH30">
        <f t="shared" si="102"/>
        <v>0.24367170639443511</v>
      </c>
      <c r="BI30">
        <f t="shared" si="103"/>
        <v>24.478848651303704</v>
      </c>
      <c r="BJ30">
        <f t="shared" si="104"/>
        <v>0.68263016348539685</v>
      </c>
      <c r="BK30">
        <f t="shared" si="105"/>
        <v>56.080994157102836</v>
      </c>
      <c r="BL30">
        <f t="shared" si="106"/>
        <v>369.16356040553916</v>
      </c>
      <c r="BM30">
        <f t="shared" si="107"/>
        <v>4.1522553816988703E-2</v>
      </c>
      <c r="BT30" s="5"/>
    </row>
    <row r="31" spans="1:72" x14ac:dyDescent="0.3">
      <c r="A31" t="str">
        <f t="array" ref="A31">INDEX(MtrxNb!A$2:C$115,MATCH(1,(MtrxNb!B$2:B$115=D31)*(MtrxNb!C$2:C$115=F31),0),1)</f>
        <v>M95</v>
      </c>
      <c r="B31" s="6">
        <v>41596</v>
      </c>
      <c r="C31">
        <v>46</v>
      </c>
      <c r="D31">
        <v>61</v>
      </c>
      <c r="E31">
        <v>13</v>
      </c>
      <c r="F31" t="s">
        <v>36</v>
      </c>
      <c r="G31">
        <v>45</v>
      </c>
      <c r="H31">
        <v>4</v>
      </c>
      <c r="I31">
        <v>26</v>
      </c>
      <c r="J31" t="s">
        <v>1050</v>
      </c>
      <c r="K31">
        <v>5477.5000011958182</v>
      </c>
      <c r="L31">
        <v>0</v>
      </c>
      <c r="M31">
        <v>600</v>
      </c>
      <c r="N31" s="7">
        <f t="shared" si="81"/>
        <v>38.500385693001597</v>
      </c>
      <c r="O31" s="7">
        <f t="shared" si="82"/>
        <v>0.43564213281155534</v>
      </c>
      <c r="P31" s="7">
        <f t="shared" si="83"/>
        <v>402.16984472642338</v>
      </c>
      <c r="Q31">
        <f t="shared" si="84"/>
        <v>6.2804760485599305</v>
      </c>
      <c r="R31">
        <f t="shared" si="85"/>
        <v>1.4803662046755659</v>
      </c>
      <c r="S31" s="4">
        <f>(Y31+AY31*L31)</f>
        <v>24.520135879516602</v>
      </c>
      <c r="T31" s="9">
        <f t="shared" si="86"/>
        <v>3.5999999999999996</v>
      </c>
      <c r="U31">
        <f t="shared" si="87"/>
        <v>1.9469565987586976</v>
      </c>
      <c r="V31">
        <v>1</v>
      </c>
      <c r="W31">
        <f t="shared" si="88"/>
        <v>3.8939131975173953</v>
      </c>
      <c r="X31">
        <v>24.784976959228516</v>
      </c>
      <c r="Y31">
        <v>24.520135879516602</v>
      </c>
      <c r="Z31" s="4">
        <v>25.024730682373047</v>
      </c>
      <c r="AA31">
        <v>599.662841796875</v>
      </c>
      <c r="AB31">
        <v>569.3961181640625</v>
      </c>
      <c r="AC31">
        <v>12.55413818359375</v>
      </c>
      <c r="AD31">
        <v>16.995073318481445</v>
      </c>
      <c r="AE31">
        <v>37.888027191162109</v>
      </c>
      <c r="AF31">
        <v>51.272994995117187</v>
      </c>
      <c r="AG31">
        <v>500.468017578125</v>
      </c>
      <c r="AH31">
        <v>1799.919921875</v>
      </c>
      <c r="AI31">
        <v>353.11453247070312</v>
      </c>
      <c r="AJ31">
        <v>94.702323913574219</v>
      </c>
      <c r="AK31">
        <v>-5.1984739303588867</v>
      </c>
      <c r="AL31">
        <v>0.14705342054367065</v>
      </c>
      <c r="AM31">
        <v>1</v>
      </c>
      <c r="AN31">
        <v>-0.21956524252891541</v>
      </c>
      <c r="AO31">
        <v>2.737391471862793</v>
      </c>
      <c r="AP31">
        <v>1</v>
      </c>
      <c r="AQ31">
        <v>0</v>
      </c>
      <c r="AR31">
        <v>0.15999999642372131</v>
      </c>
      <c r="AS31">
        <v>111115</v>
      </c>
      <c r="AT31">
        <f t="shared" si="89"/>
        <v>1.3901889377170138</v>
      </c>
      <c r="AU31">
        <f t="shared" si="90"/>
        <v>6.2804760485599305E-3</v>
      </c>
      <c r="AV31">
        <f t="shared" si="91"/>
        <v>297.67013587951658</v>
      </c>
      <c r="AW31">
        <f t="shared" si="92"/>
        <v>297.93497695922849</v>
      </c>
      <c r="AX31">
        <f t="shared" si="93"/>
        <v>287.98718106298475</v>
      </c>
      <c r="AY31">
        <f t="shared" si="94"/>
        <v>0.12591911342586562</v>
      </c>
      <c r="AZ31">
        <f t="shared" si="95"/>
        <v>3.0898391430173384</v>
      </c>
      <c r="BA31">
        <f t="shared" si="96"/>
        <v>32.62685661058476</v>
      </c>
      <c r="BB31">
        <f t="shared" si="97"/>
        <v>15.631783292103314</v>
      </c>
      <c r="BC31">
        <f>IF(L31,Y31,(X31+Y31)/2)</f>
        <v>24.652556419372559</v>
      </c>
      <c r="BD31">
        <f t="shared" si="98"/>
        <v>3.1144059861251012</v>
      </c>
      <c r="BE31">
        <f t="shared" si="99"/>
        <v>0.3918075924486813</v>
      </c>
      <c r="BF31">
        <f t="shared" si="100"/>
        <v>1.6094729383417725</v>
      </c>
      <c r="BG31">
        <f t="shared" si="101"/>
        <v>1.5049330477833287</v>
      </c>
      <c r="BH31">
        <f t="shared" si="102"/>
        <v>0.24847371898328829</v>
      </c>
      <c r="BI31">
        <f t="shared" si="103"/>
        <v>38.0864189035536</v>
      </c>
      <c r="BJ31">
        <f t="shared" si="104"/>
        <v>0.70630942483971149</v>
      </c>
      <c r="BK31">
        <f t="shared" si="105"/>
        <v>55.813718621595797</v>
      </c>
      <c r="BL31">
        <f t="shared" si="106"/>
        <v>556.0482292797675</v>
      </c>
      <c r="BM31">
        <f t="shared" si="107"/>
        <v>3.864502359220609E-2</v>
      </c>
      <c r="BT31" s="5"/>
    </row>
    <row r="32" spans="1:72" x14ac:dyDescent="0.3">
      <c r="A32" t="str">
        <f t="array" ref="A32">INDEX(MtrxNb!A$2:C$115,MATCH(1,(MtrxNb!B$2:B$115=D32)*(MtrxNb!C$2:C$115=F32),0),1)</f>
        <v>M95</v>
      </c>
      <c r="B32" s="6">
        <v>41596</v>
      </c>
      <c r="C32">
        <v>46</v>
      </c>
      <c r="D32">
        <v>61</v>
      </c>
      <c r="E32">
        <v>13</v>
      </c>
      <c r="F32" t="s">
        <v>36</v>
      </c>
      <c r="G32">
        <v>45</v>
      </c>
      <c r="H32">
        <v>4</v>
      </c>
      <c r="I32">
        <v>27</v>
      </c>
      <c r="J32" t="s">
        <v>1051</v>
      </c>
      <c r="K32">
        <v>5601.0000012293458</v>
      </c>
      <c r="L32">
        <v>0</v>
      </c>
      <c r="M32">
        <v>800</v>
      </c>
      <c r="N32" s="7">
        <f t="shared" si="81"/>
        <v>44.944650512085602</v>
      </c>
      <c r="O32" s="7">
        <f t="shared" si="82"/>
        <v>0.42039616825400644</v>
      </c>
      <c r="P32" s="7">
        <f t="shared" si="83"/>
        <v>559.7955339854235</v>
      </c>
      <c r="Q32">
        <f t="shared" si="84"/>
        <v>6.2091059586621995</v>
      </c>
      <c r="R32">
        <f t="shared" si="85"/>
        <v>1.5111949467050136</v>
      </c>
      <c r="S32" s="4">
        <f>(Y32+AY32*L32)</f>
        <v>24.616600036621094</v>
      </c>
      <c r="T32" s="9">
        <f t="shared" si="86"/>
        <v>3.5999999999999996</v>
      </c>
      <c r="U32">
        <f t="shared" si="87"/>
        <v>1.9469565987586976</v>
      </c>
      <c r="V32">
        <v>1</v>
      </c>
      <c r="W32">
        <f t="shared" si="88"/>
        <v>3.8939131975173953</v>
      </c>
      <c r="X32">
        <v>24.787033081054688</v>
      </c>
      <c r="Y32">
        <v>24.616600036621094</v>
      </c>
      <c r="Z32" s="4">
        <v>25.025783538818359</v>
      </c>
      <c r="AA32">
        <v>799.48681640625</v>
      </c>
      <c r="AB32">
        <v>763.7491455078125</v>
      </c>
      <c r="AC32">
        <v>12.468156814575195</v>
      </c>
      <c r="AD32">
        <v>16.858816146850586</v>
      </c>
      <c r="AE32">
        <v>37.773208618164063</v>
      </c>
      <c r="AF32">
        <v>50.853237152099609</v>
      </c>
      <c r="AG32">
        <v>500.51571655273437</v>
      </c>
      <c r="AH32">
        <v>1800.786865234375</v>
      </c>
      <c r="AI32">
        <v>376.193603515625</v>
      </c>
      <c r="AJ32">
        <v>94.699623107910156</v>
      </c>
      <c r="AK32">
        <v>-8.9451780319213867</v>
      </c>
      <c r="AL32">
        <v>0.14358586072921753</v>
      </c>
      <c r="AM32">
        <v>1</v>
      </c>
      <c r="AN32">
        <v>-0.21956524252891541</v>
      </c>
      <c r="AO32">
        <v>2.737391471862793</v>
      </c>
      <c r="AP32">
        <v>1</v>
      </c>
      <c r="AQ32">
        <v>0</v>
      </c>
      <c r="AR32">
        <v>0.15999999642372131</v>
      </c>
      <c r="AS32">
        <v>111115</v>
      </c>
      <c r="AT32">
        <f t="shared" si="89"/>
        <v>1.3903214348687067</v>
      </c>
      <c r="AU32">
        <f t="shared" si="90"/>
        <v>6.2091059586621995E-3</v>
      </c>
      <c r="AV32">
        <f t="shared" si="91"/>
        <v>297.76660003662107</v>
      </c>
      <c r="AW32">
        <f t="shared" si="92"/>
        <v>297.93703308105466</v>
      </c>
      <c r="AX32">
        <f t="shared" si="93"/>
        <v>288.12589199738431</v>
      </c>
      <c r="AY32">
        <f t="shared" si="94"/>
        <v>0.14575968004008613</v>
      </c>
      <c r="AZ32">
        <f t="shared" si="95"/>
        <v>3.1077184818573143</v>
      </c>
      <c r="BA32">
        <f t="shared" si="96"/>
        <v>32.81658764698642</v>
      </c>
      <c r="BB32">
        <f t="shared" si="97"/>
        <v>15.957771500135834</v>
      </c>
      <c r="BC32">
        <f>IF(L32,Y32,(X32+Y32)/2)</f>
        <v>24.701816558837891</v>
      </c>
      <c r="BD32">
        <f t="shared" si="98"/>
        <v>3.1235882658269922</v>
      </c>
      <c r="BE32">
        <f t="shared" si="99"/>
        <v>0.37943180448241332</v>
      </c>
      <c r="BF32">
        <f t="shared" si="100"/>
        <v>1.5965235351523006</v>
      </c>
      <c r="BG32">
        <f t="shared" si="101"/>
        <v>1.5270647306746916</v>
      </c>
      <c r="BH32">
        <f t="shared" si="102"/>
        <v>0.2405138341210461</v>
      </c>
      <c r="BI32">
        <f t="shared" si="103"/>
        <v>53.012426085910924</v>
      </c>
      <c r="BJ32">
        <f t="shared" si="104"/>
        <v>0.73295732935088076</v>
      </c>
      <c r="BK32">
        <f t="shared" si="105"/>
        <v>54.993327812895032</v>
      </c>
      <c r="BL32">
        <f t="shared" si="106"/>
        <v>748.16706262265734</v>
      </c>
      <c r="BM32">
        <f t="shared" si="107"/>
        <v>3.3036149578449414E-2</v>
      </c>
      <c r="BT32" s="5"/>
    </row>
    <row r="33" spans="1:72" hidden="1" x14ac:dyDescent="0.3">
      <c r="A33" t="str">
        <f t="array" ref="A33">INDEX(MtrxNb!A$2:C$115,MATCH(1,(MtrxNb!B$2:B$115=D33)*(MtrxNb!C$2:C$115=F33),0),1)</f>
        <v>M95</v>
      </c>
      <c r="B33" s="6">
        <v>41596</v>
      </c>
      <c r="C33">
        <v>46</v>
      </c>
      <c r="D33">
        <v>61</v>
      </c>
      <c r="E33">
        <v>13</v>
      </c>
      <c r="F33" t="s">
        <v>36</v>
      </c>
      <c r="G33">
        <v>45</v>
      </c>
      <c r="H33">
        <v>4</v>
      </c>
      <c r="I33">
        <v>28</v>
      </c>
      <c r="J33" t="s">
        <v>1052</v>
      </c>
      <c r="K33">
        <v>5730.5000010170043</v>
      </c>
      <c r="L33">
        <v>0</v>
      </c>
      <c r="M33" t="s">
        <v>322</v>
      </c>
      <c r="N33">
        <f t="shared" si="81"/>
        <v>28.04651293848557</v>
      </c>
      <c r="O33">
        <f t="shared" si="82"/>
        <v>0.42558464750663899</v>
      </c>
      <c r="P33">
        <f t="shared" si="83"/>
        <v>254.66087917705184</v>
      </c>
      <c r="Q33">
        <f t="shared" si="84"/>
        <v>6.3396167139296926</v>
      </c>
      <c r="R33">
        <f t="shared" si="85"/>
        <v>1.5257278748457574</v>
      </c>
      <c r="S33" s="4">
        <f>(Y33+AY33*L33)</f>
        <v>24.682149887084961</v>
      </c>
      <c r="T33" s="9">
        <f t="shared" si="86"/>
        <v>3.5999999999999996</v>
      </c>
      <c r="U33">
        <f t="shared" si="87"/>
        <v>1.9469565987586976</v>
      </c>
      <c r="V33">
        <v>1</v>
      </c>
      <c r="W33">
        <f t="shared" si="88"/>
        <v>3.8939131975173953</v>
      </c>
      <c r="X33">
        <v>24.841484069824219</v>
      </c>
      <c r="Y33">
        <v>24.682149887084961</v>
      </c>
      <c r="Z33" s="4">
        <v>25.023740768432617</v>
      </c>
      <c r="AA33">
        <v>400.11590576171875</v>
      </c>
      <c r="AB33">
        <v>378.21817016601562</v>
      </c>
      <c r="AC33">
        <v>12.352897644042969</v>
      </c>
      <c r="AD33">
        <v>16.836040496826172</v>
      </c>
      <c r="AE33">
        <v>37.135169982910156</v>
      </c>
      <c r="AF33">
        <v>50.612754821777344</v>
      </c>
      <c r="AG33">
        <v>500.50552368164062</v>
      </c>
      <c r="AH33">
        <v>1799.5380859375</v>
      </c>
      <c r="AI33">
        <v>433.33935546875</v>
      </c>
      <c r="AJ33">
        <v>94.689224243164063</v>
      </c>
      <c r="AK33">
        <v>-2.3293027877807617</v>
      </c>
      <c r="AL33">
        <v>0.16713207960128784</v>
      </c>
      <c r="AM33">
        <v>1</v>
      </c>
      <c r="AN33">
        <v>-0.21956524252891541</v>
      </c>
      <c r="AO33">
        <v>2.737391471862793</v>
      </c>
      <c r="AP33">
        <v>1</v>
      </c>
      <c r="AQ33">
        <v>0</v>
      </c>
      <c r="AR33">
        <v>0.15999999642372131</v>
      </c>
      <c r="AS33">
        <v>111115</v>
      </c>
      <c r="AT33">
        <f t="shared" si="89"/>
        <v>1.3902931213378908</v>
      </c>
      <c r="AU33">
        <f t="shared" si="90"/>
        <v>6.3396167139296924E-3</v>
      </c>
      <c r="AV33">
        <f t="shared" si="91"/>
        <v>297.83214988708494</v>
      </c>
      <c r="AW33">
        <f t="shared" si="92"/>
        <v>297.9914840698242</v>
      </c>
      <c r="AX33">
        <f t="shared" si="93"/>
        <v>287.9260873143503</v>
      </c>
      <c r="AY33">
        <f t="shared" si="94"/>
        <v>9.1194669358498209E-2</v>
      </c>
      <c r="AZ33">
        <f t="shared" si="95"/>
        <v>3.1199194888167221</v>
      </c>
      <c r="BA33">
        <f t="shared" si="96"/>
        <v>32.949044769916995</v>
      </c>
      <c r="BB33">
        <f t="shared" si="97"/>
        <v>16.113004273090823</v>
      </c>
      <c r="BC33">
        <f>IF(L33,Y33,(X33+Y33)/2)</f>
        <v>24.76181697845459</v>
      </c>
      <c r="BD33">
        <f t="shared" si="98"/>
        <v>3.134804530764872</v>
      </c>
      <c r="BE33">
        <f t="shared" si="99"/>
        <v>0.38365331690023552</v>
      </c>
      <c r="BF33">
        <f t="shared" si="100"/>
        <v>1.5941916139709646</v>
      </c>
      <c r="BG33">
        <f t="shared" si="101"/>
        <v>1.5406129167939073</v>
      </c>
      <c r="BH33">
        <f t="shared" si="102"/>
        <v>0.24322820610177914</v>
      </c>
      <c r="BI33">
        <f t="shared" si="103"/>
        <v>24.113641094357174</v>
      </c>
      <c r="BJ33">
        <f t="shared" si="104"/>
        <v>0.6733174111261514</v>
      </c>
      <c r="BK33">
        <f t="shared" si="105"/>
        <v>54.790029836657482</v>
      </c>
      <c r="BL33">
        <f t="shared" si="106"/>
        <v>368.4945860627297</v>
      </c>
      <c r="BM33">
        <f t="shared" si="107"/>
        <v>4.1701271574509202E-2</v>
      </c>
      <c r="BT33" s="5"/>
    </row>
    <row r="34" spans="1:72" hidden="1" x14ac:dyDescent="0.3">
      <c r="A34" t="str">
        <f t="array" ref="A34">INDEX(MtrxNb!A$2:C$115,MATCH(1,(MtrxNb!B$2:B$115=D34)*(MtrxNb!C$2:C$115=F34),0),1)</f>
        <v>M37</v>
      </c>
      <c r="B34" s="6">
        <v>41596</v>
      </c>
      <c r="C34">
        <v>46</v>
      </c>
      <c r="D34">
        <v>66</v>
      </c>
      <c r="E34">
        <v>10</v>
      </c>
      <c r="F34" t="s">
        <v>7</v>
      </c>
      <c r="G34">
        <v>49</v>
      </c>
      <c r="H34">
        <v>4</v>
      </c>
      <c r="I34" t="s">
        <v>313</v>
      </c>
      <c r="S34" s="4">
        <f>AVERAGE(S28:S32)</f>
        <v>24.739269638061522</v>
      </c>
    </row>
    <row r="35" spans="1:72" hidden="1" x14ac:dyDescent="0.3">
      <c r="A35" t="str">
        <f t="array" ref="A35">INDEX(MtrxNb!A$2:C$115,MATCH(1,(MtrxNb!B$2:B$115=D35)*(MtrxNb!C$2:C$115=F35),0),1)</f>
        <v>M37</v>
      </c>
      <c r="B35" s="6">
        <v>41596</v>
      </c>
      <c r="C35">
        <v>46</v>
      </c>
      <c r="D35">
        <v>66</v>
      </c>
      <c r="E35">
        <v>10</v>
      </c>
      <c r="F35" t="s">
        <v>7</v>
      </c>
      <c r="G35">
        <v>49</v>
      </c>
      <c r="H35">
        <v>4</v>
      </c>
      <c r="I35">
        <v>1</v>
      </c>
      <c r="J35" t="s">
        <v>314</v>
      </c>
      <c r="K35">
        <v>151.5000000782311</v>
      </c>
      <c r="L35">
        <v>0</v>
      </c>
      <c r="M35" t="s">
        <v>315</v>
      </c>
      <c r="N35">
        <f t="shared" ref="N35:N41" si="108">(AA35-AB35*(1000-AC35)/(1000-AD35))*AT35</f>
        <v>13.139469920043512</v>
      </c>
      <c r="O35">
        <f t="shared" ref="O35:O41" si="109">IF(BE35&lt;&gt;0,1/(1/BE35-1/W35),0)</f>
        <v>0.13610633873261507</v>
      </c>
      <c r="P35">
        <f t="shared" ref="P35:P41" si="110">((BH35-AU35/2)*AB35-N35)/(BH35+AU35/2)</f>
        <v>217.56566005393449</v>
      </c>
      <c r="Q35">
        <f t="shared" ref="Q35:Q41" si="111">AU35*1000</f>
        <v>2.8791458968688328</v>
      </c>
      <c r="R35">
        <f t="shared" ref="R35:R41" si="112">(AZ35-BF35)</f>
        <v>2.0224110789013432</v>
      </c>
      <c r="S35" s="4">
        <f>(Y35+AY35*L35)</f>
        <v>26.203792572021484</v>
      </c>
      <c r="T35">
        <f t="shared" ref="T35:T41" si="113">3*1.3</f>
        <v>3.9000000000000004</v>
      </c>
      <c r="U35">
        <f t="shared" ref="U35:U41" si="114">(T35*AN35+AO35)</f>
        <v>1.8810870260000228</v>
      </c>
      <c r="V35">
        <v>1</v>
      </c>
      <c r="W35">
        <f t="shared" ref="W35:W41" si="115">U35*(V35+1)*(V35+1)/(V35*V35+1)</f>
        <v>3.7621740520000455</v>
      </c>
      <c r="X35">
        <v>25.269556045532227</v>
      </c>
      <c r="Y35" s="4">
        <v>26.203792572021484</v>
      </c>
      <c r="Z35">
        <v>25.018648147583008</v>
      </c>
      <c r="AA35">
        <v>398.47555541992187</v>
      </c>
      <c r="AB35">
        <v>387.365966796875</v>
      </c>
      <c r="AC35">
        <v>12.50051212310791</v>
      </c>
      <c r="AD35">
        <v>14.711393356323242</v>
      </c>
      <c r="AE35">
        <v>36.768287658691406</v>
      </c>
      <c r="AF35">
        <v>43.112560272216797</v>
      </c>
      <c r="AG35">
        <v>500.410400390625</v>
      </c>
      <c r="AH35">
        <v>1798.5406494140625</v>
      </c>
      <c r="AI35">
        <v>235.56495666503906</v>
      </c>
      <c r="AJ35">
        <v>94.671707153320313</v>
      </c>
      <c r="AK35">
        <v>-2.6189451217651367</v>
      </c>
      <c r="AL35">
        <v>0.2171446681022644</v>
      </c>
      <c r="AM35">
        <v>1</v>
      </c>
      <c r="AN35">
        <v>-0.21956524252891541</v>
      </c>
      <c r="AO35">
        <v>2.737391471862793</v>
      </c>
      <c r="AP35">
        <v>1</v>
      </c>
      <c r="AQ35">
        <v>0</v>
      </c>
      <c r="AR35">
        <v>0.15999999642372131</v>
      </c>
      <c r="AS35">
        <v>111115</v>
      </c>
      <c r="AT35">
        <f t="shared" ref="AT35:AT41" si="116">AG35*0.000001/(T35*0.0001)</f>
        <v>1.2831035907451922</v>
      </c>
      <c r="AU35">
        <f t="shared" ref="AU35:AU41" si="117">(AD35-AC35)/(1000-AD35)*AT35</f>
        <v>2.8791458968688327E-3</v>
      </c>
      <c r="AV35">
        <f t="shared" ref="AV35:AV41" si="118">(Y35+273.15)</f>
        <v>299.35379257202146</v>
      </c>
      <c r="AW35">
        <f t="shared" ref="AW35:AW41" si="119">(X35+273.15)</f>
        <v>298.4195560455322</v>
      </c>
      <c r="AX35">
        <f t="shared" ref="AX35:AX41" si="120">(AH35*AP35+AI35*AQ35)*AR35</f>
        <v>287.76649747416741</v>
      </c>
      <c r="AY35">
        <f t="shared" ref="AY35:AY41" si="121">((AX35+0.00000010773*(AW35^4-AV35^4))-AU35*44100)/(U35*51.4+0.00000043092*AV35^3)</f>
        <v>1.3861451594464282</v>
      </c>
      <c r="AZ35">
        <f t="shared" ref="AZ35:AZ41" si="122">0.61365*EXP(17.502*S35/(240.97+S35))</f>
        <v>3.4151638025484794</v>
      </c>
      <c r="BA35">
        <f t="shared" ref="BA35:BA41" si="123">AZ35*1000/AJ35</f>
        <v>36.073753238838719</v>
      </c>
      <c r="BB35">
        <f t="shared" ref="BB35:BB41" si="124">(BA35-AD35)</f>
        <v>21.362359882515477</v>
      </c>
      <c r="BC35">
        <f>IF(L35,Y35,(X35+Y35)/2)</f>
        <v>25.736674308776855</v>
      </c>
      <c r="BD35">
        <f t="shared" ref="BD35:BD41" si="125">0.61365*EXP(17.502*BC35/(240.97+BC35))</f>
        <v>3.3220376541090357</v>
      </c>
      <c r="BE35">
        <f t="shared" ref="BE35:BE41" si="126">IF(BB35&lt;&gt;0,(1000-(BA35+AD35)/2)/BB35*AU35,0)</f>
        <v>0.13135425997316091</v>
      </c>
      <c r="BF35">
        <f t="shared" ref="BF35:BF41" si="127">AD35*AJ35/1000</f>
        <v>1.392752723647136</v>
      </c>
      <c r="BG35">
        <f t="shared" ref="BG35:BG41" si="128">(BD35-BF35)</f>
        <v>1.9292849304618997</v>
      </c>
      <c r="BH35">
        <f t="shared" ref="BH35:BH41" si="129">1/(1.6/O35+1.37/W35)</f>
        <v>8.251052895281559E-2</v>
      </c>
      <c r="BI35">
        <f t="shared" ref="BI35:BI41" si="130">P35*AJ35*0.001</f>
        <v>20.597312455244925</v>
      </c>
      <c r="BJ35">
        <f t="shared" ref="BJ35:BJ41" si="131">P35/AB35</f>
        <v>0.56165403959718663</v>
      </c>
      <c r="BK35">
        <f t="shared" ref="BK35:BK41" si="132">(1-AU35*AJ35/AZ35/O35)*100</f>
        <v>41.359996041521306</v>
      </c>
      <c r="BL35">
        <f t="shared" ref="BL35:BL41" si="133">(AB35-N35/(W35/1.35))</f>
        <v>382.65106415098899</v>
      </c>
      <c r="BM35">
        <f t="shared" ref="BM35:BM41" si="134">N35*BK35/100/BL35</f>
        <v>1.4202192932259831E-2</v>
      </c>
    </row>
    <row r="36" spans="1:72" x14ac:dyDescent="0.3">
      <c r="A36" t="str">
        <f t="array" ref="A36">INDEX(MtrxNb!A$2:C$115,MATCH(1,(MtrxNb!B$2:B$115=D36)*(MtrxNb!C$2:C$115=F36),0),1)</f>
        <v>M37</v>
      </c>
      <c r="B36" s="6">
        <v>41596</v>
      </c>
      <c r="C36">
        <v>46</v>
      </c>
      <c r="D36">
        <v>66</v>
      </c>
      <c r="E36">
        <v>10</v>
      </c>
      <c r="F36" t="s">
        <v>7</v>
      </c>
      <c r="G36">
        <v>49</v>
      </c>
      <c r="H36">
        <v>4</v>
      </c>
      <c r="I36">
        <v>2</v>
      </c>
      <c r="J36" t="s">
        <v>316</v>
      </c>
      <c r="K36">
        <v>271.00000006705523</v>
      </c>
      <c r="L36">
        <v>0</v>
      </c>
      <c r="M36">
        <v>50</v>
      </c>
      <c r="N36" s="7">
        <f t="shared" si="108"/>
        <v>-0.41727831356358547</v>
      </c>
      <c r="O36" s="7">
        <f t="shared" si="109"/>
        <v>0.10327316967663806</v>
      </c>
      <c r="P36" s="7">
        <f t="shared" si="110"/>
        <v>54.650016326256797</v>
      </c>
      <c r="Q36">
        <f t="shared" si="111"/>
        <v>2.2516839232397197</v>
      </c>
      <c r="R36">
        <f t="shared" si="112"/>
        <v>2.0677965171029737</v>
      </c>
      <c r="S36" s="4">
        <f>(Y36+AY36*L36)</f>
        <v>26.169353485107422</v>
      </c>
      <c r="T36">
        <f t="shared" si="113"/>
        <v>3.9000000000000004</v>
      </c>
      <c r="U36">
        <f t="shared" si="114"/>
        <v>1.8810870260000228</v>
      </c>
      <c r="V36">
        <v>1</v>
      </c>
      <c r="W36">
        <f t="shared" si="115"/>
        <v>3.7621740520000455</v>
      </c>
      <c r="X36">
        <v>25.13182258605957</v>
      </c>
      <c r="Y36" s="4">
        <v>26.169353485107422</v>
      </c>
      <c r="Z36">
        <v>25.019224166870117</v>
      </c>
      <c r="AA36">
        <v>49.662052154541016</v>
      </c>
      <c r="AB36">
        <v>49.899692535400391</v>
      </c>
      <c r="AC36">
        <v>12.427450180053711</v>
      </c>
      <c r="AD36">
        <v>14.157463073730469</v>
      </c>
      <c r="AE36">
        <v>36.801528930664063</v>
      </c>
      <c r="AF36">
        <v>41.828975677490234</v>
      </c>
      <c r="AG36">
        <v>500.4149169921875</v>
      </c>
      <c r="AH36">
        <v>1799.57177734375</v>
      </c>
      <c r="AI36">
        <v>258.32363891601562</v>
      </c>
      <c r="AJ36">
        <v>94.679702758789063</v>
      </c>
      <c r="AK36">
        <v>1.1321115493774414</v>
      </c>
      <c r="AL36">
        <v>0.251109778881073</v>
      </c>
      <c r="AM36">
        <v>1</v>
      </c>
      <c r="AN36">
        <v>-0.21956524252891541</v>
      </c>
      <c r="AO36">
        <v>2.737391471862793</v>
      </c>
      <c r="AP36">
        <v>1</v>
      </c>
      <c r="AQ36">
        <v>0</v>
      </c>
      <c r="AR36">
        <v>0.15999999642372131</v>
      </c>
      <c r="AS36">
        <v>111115</v>
      </c>
      <c r="AT36">
        <f t="shared" si="116"/>
        <v>1.2831151717748397</v>
      </c>
      <c r="AU36">
        <f t="shared" si="117"/>
        <v>2.2516839232397195E-3</v>
      </c>
      <c r="AV36">
        <f t="shared" si="118"/>
        <v>299.3193534851074</v>
      </c>
      <c r="AW36">
        <f t="shared" si="119"/>
        <v>298.28182258605955</v>
      </c>
      <c r="AX36">
        <f t="shared" si="120"/>
        <v>287.93147793922981</v>
      </c>
      <c r="AY36">
        <f t="shared" si="121"/>
        <v>1.6324726804339433</v>
      </c>
      <c r="AZ36">
        <f t="shared" si="122"/>
        <v>3.4082209127423067</v>
      </c>
      <c r="BA36">
        <f t="shared" si="123"/>
        <v>35.997376559422328</v>
      </c>
      <c r="BB36">
        <f t="shared" si="124"/>
        <v>21.839913485691859</v>
      </c>
      <c r="BC36">
        <f>IF(L36,Y36,(X36+Y36)/2)</f>
        <v>25.650588035583496</v>
      </c>
      <c r="BD36">
        <f t="shared" si="125"/>
        <v>3.3051194863295077</v>
      </c>
      <c r="BE36">
        <f t="shared" si="126"/>
        <v>0.10051401996809969</v>
      </c>
      <c r="BF36">
        <f t="shared" si="127"/>
        <v>1.3404243956393329</v>
      </c>
      <c r="BG36">
        <f t="shared" si="128"/>
        <v>1.9646950906901748</v>
      </c>
      <c r="BH36">
        <f t="shared" si="129"/>
        <v>6.3063462079915228E-2</v>
      </c>
      <c r="BI36">
        <f t="shared" si="130"/>
        <v>5.1742473015329633</v>
      </c>
      <c r="BJ36">
        <f t="shared" si="131"/>
        <v>1.0951974561263353</v>
      </c>
      <c r="BK36">
        <f t="shared" si="132"/>
        <v>39.431186079967453</v>
      </c>
      <c r="BL36">
        <f t="shared" si="133"/>
        <v>50.049426629444064</v>
      </c>
      <c r="BM36">
        <f t="shared" si="134"/>
        <v>-3.2875059590754619E-3</v>
      </c>
    </row>
    <row r="37" spans="1:72" x14ac:dyDescent="0.3">
      <c r="A37" t="str">
        <f t="array" ref="A37">INDEX(MtrxNb!A$2:C$115,MATCH(1,(MtrxNb!B$2:B$115=D37)*(MtrxNb!C$2:C$115=F37),0),1)</f>
        <v>M37</v>
      </c>
      <c r="B37" s="6">
        <v>41596</v>
      </c>
      <c r="C37">
        <v>46</v>
      </c>
      <c r="D37">
        <v>66</v>
      </c>
      <c r="E37">
        <v>10</v>
      </c>
      <c r="F37" t="s">
        <v>7</v>
      </c>
      <c r="G37">
        <v>49</v>
      </c>
      <c r="H37">
        <v>4</v>
      </c>
      <c r="I37">
        <v>3</v>
      </c>
      <c r="J37" t="s">
        <v>317</v>
      </c>
      <c r="K37">
        <v>392.50000005587935</v>
      </c>
      <c r="L37">
        <v>0</v>
      </c>
      <c r="M37">
        <v>150</v>
      </c>
      <c r="N37" s="7">
        <f t="shared" si="108"/>
        <v>2.789339632556552</v>
      </c>
      <c r="O37" s="7">
        <f t="shared" si="109"/>
        <v>0.10106866133201987</v>
      </c>
      <c r="P37" s="7">
        <f t="shared" si="110"/>
        <v>97.352167223635448</v>
      </c>
      <c r="Q37">
        <f t="shared" si="111"/>
        <v>2.085022091930544</v>
      </c>
      <c r="R37">
        <f t="shared" si="112"/>
        <v>1.9571928422547638</v>
      </c>
      <c r="S37" s="4">
        <f>(Y37+AY37*L37)</f>
        <v>25.472621917724609</v>
      </c>
      <c r="T37">
        <f t="shared" si="113"/>
        <v>3.9000000000000004</v>
      </c>
      <c r="U37">
        <f t="shared" si="114"/>
        <v>1.8810870260000228</v>
      </c>
      <c r="V37">
        <v>1</v>
      </c>
      <c r="W37">
        <f t="shared" si="115"/>
        <v>3.7621740520000455</v>
      </c>
      <c r="X37">
        <v>24.884243011474609</v>
      </c>
      <c r="Y37" s="4">
        <v>25.472621917724609</v>
      </c>
      <c r="Z37">
        <v>25.027778625488281</v>
      </c>
      <c r="AA37">
        <v>149.05722045898437</v>
      </c>
      <c r="AB37">
        <v>146.64495849609375</v>
      </c>
      <c r="AC37">
        <v>12.266979217529297</v>
      </c>
      <c r="AD37">
        <v>13.869468688964844</v>
      </c>
      <c r="AE37">
        <v>36.842685699462891</v>
      </c>
      <c r="AF37">
        <v>41.586856842041016</v>
      </c>
      <c r="AG37">
        <v>500.39675903320312</v>
      </c>
      <c r="AH37">
        <v>1801.367919921875</v>
      </c>
      <c r="AI37">
        <v>275.53271484375</v>
      </c>
      <c r="AJ37">
        <v>94.682083129882813</v>
      </c>
      <c r="AK37">
        <v>0.56626987457275391</v>
      </c>
      <c r="AL37">
        <v>0.23168915510177612</v>
      </c>
      <c r="AM37">
        <v>1</v>
      </c>
      <c r="AN37">
        <v>-0.21956524252891541</v>
      </c>
      <c r="AO37">
        <v>2.737391471862793</v>
      </c>
      <c r="AP37">
        <v>1</v>
      </c>
      <c r="AQ37">
        <v>0</v>
      </c>
      <c r="AR37">
        <v>0.15999999642372131</v>
      </c>
      <c r="AS37">
        <v>111115</v>
      </c>
      <c r="AT37">
        <f t="shared" si="116"/>
        <v>1.2830686129056488</v>
      </c>
      <c r="AU37">
        <f t="shared" si="117"/>
        <v>2.0850220919305441E-3</v>
      </c>
      <c r="AV37">
        <f t="shared" si="118"/>
        <v>298.62262191772459</v>
      </c>
      <c r="AW37">
        <f t="shared" si="119"/>
        <v>298.03424301147459</v>
      </c>
      <c r="AX37">
        <f t="shared" si="120"/>
        <v>288.2188607453063</v>
      </c>
      <c r="AY37">
        <f t="shared" si="121"/>
        <v>1.7523288275322257</v>
      </c>
      <c r="AZ37">
        <f t="shared" si="122"/>
        <v>3.27038302963064</v>
      </c>
      <c r="BA37">
        <f t="shared" si="123"/>
        <v>34.540674661164772</v>
      </c>
      <c r="BB37">
        <f t="shared" si="124"/>
        <v>20.671205972199928</v>
      </c>
      <c r="BC37">
        <f>IF(L37,Y37,(X37+Y37)/2)</f>
        <v>25.178432464599609</v>
      </c>
      <c r="BD37">
        <f t="shared" si="125"/>
        <v>3.2136605775099572</v>
      </c>
      <c r="BE37">
        <f t="shared" si="126"/>
        <v>9.8424542113676447E-2</v>
      </c>
      <c r="BF37">
        <f t="shared" si="127"/>
        <v>1.3131901873758762</v>
      </c>
      <c r="BG37">
        <f t="shared" si="128"/>
        <v>1.9004703901340809</v>
      </c>
      <c r="BH37">
        <f t="shared" si="129"/>
        <v>6.1747554819517367E-2</v>
      </c>
      <c r="BI37">
        <f t="shared" si="130"/>
        <v>9.2175059899425058</v>
      </c>
      <c r="BJ37">
        <f t="shared" si="131"/>
        <v>0.66386303506116551</v>
      </c>
      <c r="BK37">
        <f t="shared" si="132"/>
        <v>40.274013556682696</v>
      </c>
      <c r="BL37">
        <f t="shared" si="133"/>
        <v>145.64404560585959</v>
      </c>
      <c r="BM37">
        <f t="shared" si="134"/>
        <v>7.7131819367186882E-3</v>
      </c>
    </row>
    <row r="38" spans="1:72" x14ac:dyDescent="0.3">
      <c r="A38" t="str">
        <f t="array" ref="A38">INDEX(MtrxNb!A$2:C$115,MATCH(1,(MtrxNb!B$2:B$115=D38)*(MtrxNb!C$2:C$115=F38),0),1)</f>
        <v>M37</v>
      </c>
      <c r="B38" s="6">
        <v>41596</v>
      </c>
      <c r="C38">
        <v>46</v>
      </c>
      <c r="D38">
        <v>66</v>
      </c>
      <c r="E38">
        <v>10</v>
      </c>
      <c r="F38" t="s">
        <v>7</v>
      </c>
      <c r="G38">
        <v>49</v>
      </c>
      <c r="H38">
        <v>4</v>
      </c>
      <c r="I38">
        <v>4</v>
      </c>
      <c r="J38" t="s">
        <v>318</v>
      </c>
      <c r="K38">
        <v>512.00000006705523</v>
      </c>
      <c r="L38">
        <v>0</v>
      </c>
      <c r="M38">
        <v>400</v>
      </c>
      <c r="N38" s="7">
        <f t="shared" si="108"/>
        <v>10.438841123667185</v>
      </c>
      <c r="O38" s="7">
        <f t="shared" si="109"/>
        <v>0.105257606071018</v>
      </c>
      <c r="P38" s="7">
        <f t="shared" si="110"/>
        <v>218.81370125051035</v>
      </c>
      <c r="Q38">
        <f t="shared" si="111"/>
        <v>2.0752939362633827</v>
      </c>
      <c r="R38">
        <f t="shared" si="112"/>
        <v>1.8737993486219673</v>
      </c>
      <c r="S38" s="4">
        <f>(Y38+AY38*L38)</f>
        <v>24.941478729248047</v>
      </c>
      <c r="T38">
        <f t="shared" si="113"/>
        <v>3.9000000000000004</v>
      </c>
      <c r="U38">
        <f t="shared" si="114"/>
        <v>1.8810870260000228</v>
      </c>
      <c r="V38">
        <v>1</v>
      </c>
      <c r="W38">
        <f t="shared" si="115"/>
        <v>3.7621740520000455</v>
      </c>
      <c r="X38">
        <v>24.765468597412109</v>
      </c>
      <c r="Y38" s="4">
        <v>24.941478729248047</v>
      </c>
      <c r="Z38">
        <v>25.026660919189453</v>
      </c>
      <c r="AA38">
        <v>399.91317749023437</v>
      </c>
      <c r="AB38">
        <v>391.14517211914062</v>
      </c>
      <c r="AC38">
        <v>12.079875946044922</v>
      </c>
      <c r="AD38">
        <v>13.675113677978516</v>
      </c>
      <c r="AE38">
        <v>36.561225891113281</v>
      </c>
      <c r="AF38">
        <v>41.297203063964844</v>
      </c>
      <c r="AG38">
        <v>500.42477416992187</v>
      </c>
      <c r="AH38">
        <v>1800.7340087890625</v>
      </c>
      <c r="AI38">
        <v>280.55044555664062</v>
      </c>
      <c r="AJ38">
        <v>94.683036804199219</v>
      </c>
      <c r="AK38">
        <v>-2.5493307113647461</v>
      </c>
      <c r="AL38">
        <v>0.19266575574874878</v>
      </c>
      <c r="AM38">
        <v>1</v>
      </c>
      <c r="AN38">
        <v>-0.21956524252891541</v>
      </c>
      <c r="AO38">
        <v>2.737391471862793</v>
      </c>
      <c r="AP38">
        <v>1</v>
      </c>
      <c r="AQ38">
        <v>0</v>
      </c>
      <c r="AR38">
        <v>0.15999999642372131</v>
      </c>
      <c r="AS38">
        <v>111115</v>
      </c>
      <c r="AT38">
        <f t="shared" si="116"/>
        <v>1.2831404465895431</v>
      </c>
      <c r="AU38">
        <f t="shared" si="117"/>
        <v>2.0752939362633826E-3</v>
      </c>
      <c r="AV38">
        <f t="shared" si="118"/>
        <v>298.09147872924802</v>
      </c>
      <c r="AW38">
        <f t="shared" si="119"/>
        <v>297.91546859741209</v>
      </c>
      <c r="AX38">
        <f t="shared" si="120"/>
        <v>288.11743496632334</v>
      </c>
      <c r="AY38">
        <f t="shared" si="121"/>
        <v>1.8000556135649464</v>
      </c>
      <c r="AZ38">
        <f t="shared" si="122"/>
        <v>3.1686006402956153</v>
      </c>
      <c r="BA38">
        <f t="shared" si="123"/>
        <v>33.465346563061303</v>
      </c>
      <c r="BB38">
        <f t="shared" si="124"/>
        <v>19.790232885082787</v>
      </c>
      <c r="BC38">
        <f>IF(L38,Y38,(X38+Y38)/2)</f>
        <v>24.853473663330078</v>
      </c>
      <c r="BD38">
        <f t="shared" si="125"/>
        <v>3.1520064633338207</v>
      </c>
      <c r="BE38">
        <f t="shared" si="126"/>
        <v>0.10239287189719487</v>
      </c>
      <c r="BF38">
        <f t="shared" si="127"/>
        <v>1.294801291673648</v>
      </c>
      <c r="BG38">
        <f t="shared" si="128"/>
        <v>1.8572051716601727</v>
      </c>
      <c r="BH38">
        <f t="shared" si="129"/>
        <v>6.42469018775121E-2</v>
      </c>
      <c r="BI38">
        <f t="shared" si="130"/>
        <v>20.717945728765123</v>
      </c>
      <c r="BJ38">
        <f t="shared" si="131"/>
        <v>0.55941813129131734</v>
      </c>
      <c r="BK38">
        <f t="shared" si="132"/>
        <v>41.084332586962645</v>
      </c>
      <c r="BL38">
        <f t="shared" si="133"/>
        <v>387.39934980412602</v>
      </c>
      <c r="BM38">
        <f t="shared" si="134"/>
        <v>1.1070561186126126E-2</v>
      </c>
    </row>
    <row r="39" spans="1:72" x14ac:dyDescent="0.3">
      <c r="A39" t="str">
        <f t="array" ref="A39">INDEX(MtrxNb!A$2:C$115,MATCH(1,(MtrxNb!B$2:B$115=D39)*(MtrxNb!C$2:C$115=F39),0),1)</f>
        <v>M37</v>
      </c>
      <c r="B39" s="6">
        <v>41596</v>
      </c>
      <c r="C39">
        <v>46</v>
      </c>
      <c r="D39">
        <v>66</v>
      </c>
      <c r="E39">
        <v>10</v>
      </c>
      <c r="F39" t="s">
        <v>7</v>
      </c>
      <c r="G39">
        <v>49</v>
      </c>
      <c r="H39">
        <v>4</v>
      </c>
      <c r="I39">
        <v>5</v>
      </c>
      <c r="J39" t="s">
        <v>319</v>
      </c>
      <c r="K39">
        <v>635.5000000782311</v>
      </c>
      <c r="L39">
        <v>0</v>
      </c>
      <c r="M39">
        <v>600</v>
      </c>
      <c r="N39" s="7">
        <f t="shared" si="108"/>
        <v>17.042393196327385</v>
      </c>
      <c r="O39" s="7">
        <f t="shared" si="109"/>
        <v>0.11329489490065536</v>
      </c>
      <c r="P39" s="7">
        <f t="shared" si="110"/>
        <v>323.84727475116819</v>
      </c>
      <c r="Q39">
        <f t="shared" si="111"/>
        <v>2.1838430462426826</v>
      </c>
      <c r="R39">
        <f t="shared" si="112"/>
        <v>1.8363018527298174</v>
      </c>
      <c r="S39" s="4">
        <f>(Y39+AY39*L39)</f>
        <v>24.682641983032227</v>
      </c>
      <c r="T39">
        <f t="shared" si="113"/>
        <v>3.9000000000000004</v>
      </c>
      <c r="U39">
        <f t="shared" si="114"/>
        <v>1.8810870260000228</v>
      </c>
      <c r="V39">
        <v>1</v>
      </c>
      <c r="W39">
        <f t="shared" si="115"/>
        <v>3.7621740520000455</v>
      </c>
      <c r="X39">
        <v>24.688507080078125</v>
      </c>
      <c r="Y39" s="4">
        <v>24.682641983032227</v>
      </c>
      <c r="Z39">
        <v>25.027488708496094</v>
      </c>
      <c r="AA39">
        <v>599.38629150390625</v>
      </c>
      <c r="AB39">
        <v>585.11151123046875</v>
      </c>
      <c r="AC39">
        <v>11.879597663879395</v>
      </c>
      <c r="AD39">
        <v>13.558140754699707</v>
      </c>
      <c r="AE39">
        <v>36.149662017822266</v>
      </c>
      <c r="AF39">
        <v>41.130214691162109</v>
      </c>
      <c r="AG39">
        <v>500.52413940429687</v>
      </c>
      <c r="AH39">
        <v>1800.47119140625</v>
      </c>
      <c r="AI39">
        <v>297.87200927734375</v>
      </c>
      <c r="AJ39">
        <v>94.681816101074219</v>
      </c>
      <c r="AK39">
        <v>-5.9346456527709961</v>
      </c>
      <c r="AL39">
        <v>0.16672581434249878</v>
      </c>
      <c r="AM39">
        <v>1</v>
      </c>
      <c r="AN39">
        <v>-0.21956524252891541</v>
      </c>
      <c r="AO39">
        <v>2.737391471862793</v>
      </c>
      <c r="AP39">
        <v>1</v>
      </c>
      <c r="AQ39">
        <v>0</v>
      </c>
      <c r="AR39">
        <v>0.15999999642372131</v>
      </c>
      <c r="AS39">
        <v>111115</v>
      </c>
      <c r="AT39">
        <f t="shared" si="116"/>
        <v>1.2833952292417865</v>
      </c>
      <c r="AU39">
        <f t="shared" si="117"/>
        <v>2.1838430462426824E-3</v>
      </c>
      <c r="AV39">
        <f t="shared" si="118"/>
        <v>297.8326419830322</v>
      </c>
      <c r="AW39">
        <f t="shared" si="119"/>
        <v>297.8385070800781</v>
      </c>
      <c r="AX39">
        <f t="shared" si="120"/>
        <v>288.07538418601325</v>
      </c>
      <c r="AY39">
        <f t="shared" si="121"/>
        <v>1.7750577072516343</v>
      </c>
      <c r="AZ39">
        <f t="shared" si="122"/>
        <v>3.1200112423387747</v>
      </c>
      <c r="BA39">
        <f t="shared" si="123"/>
        <v>32.952591857850692</v>
      </c>
      <c r="BB39">
        <f t="shared" si="124"/>
        <v>19.394451103150985</v>
      </c>
      <c r="BC39">
        <f>IF(L39,Y39,(X39+Y39)/2)</f>
        <v>24.685574531555176</v>
      </c>
      <c r="BD39">
        <f t="shared" si="125"/>
        <v>3.1205580782229796</v>
      </c>
      <c r="BE39">
        <f t="shared" si="126"/>
        <v>0.10998284843959016</v>
      </c>
      <c r="BF39">
        <f t="shared" si="127"/>
        <v>1.2837093896089573</v>
      </c>
      <c r="BG39">
        <f t="shared" si="128"/>
        <v>1.8368486886140223</v>
      </c>
      <c r="BH39">
        <f t="shared" si="129"/>
        <v>6.9029366978820506E-2</v>
      </c>
      <c r="BI39">
        <f t="shared" si="130"/>
        <v>30.662448112824162</v>
      </c>
      <c r="BJ39">
        <f t="shared" si="131"/>
        <v>0.55347958215713255</v>
      </c>
      <c r="BK39">
        <f t="shared" si="132"/>
        <v>41.504628699412791</v>
      </c>
      <c r="BL39">
        <f t="shared" si="133"/>
        <v>578.99610282643414</v>
      </c>
      <c r="BM39">
        <f t="shared" si="134"/>
        <v>1.2216631481801283E-2</v>
      </c>
    </row>
    <row r="40" spans="1:72" x14ac:dyDescent="0.3">
      <c r="A40" t="str">
        <f t="array" ref="A40">INDEX(MtrxNb!A$2:C$115,MATCH(1,(MtrxNb!B$2:B$115=D40)*(MtrxNb!C$2:C$115=F40),0),1)</f>
        <v>M37</v>
      </c>
      <c r="B40" s="6">
        <v>41596</v>
      </c>
      <c r="C40">
        <v>46</v>
      </c>
      <c r="D40">
        <v>66</v>
      </c>
      <c r="E40">
        <v>10</v>
      </c>
      <c r="F40" t="s">
        <v>7</v>
      </c>
      <c r="G40">
        <v>49</v>
      </c>
      <c r="H40">
        <v>4</v>
      </c>
      <c r="I40">
        <v>6</v>
      </c>
      <c r="J40" t="s">
        <v>320</v>
      </c>
      <c r="K40">
        <v>783.99999984353781</v>
      </c>
      <c r="L40">
        <v>0</v>
      </c>
      <c r="M40">
        <v>800</v>
      </c>
      <c r="N40" s="7">
        <f t="shared" si="108"/>
        <v>26.731345912877998</v>
      </c>
      <c r="O40" s="7">
        <f t="shared" si="109"/>
        <v>0.14314918375065078</v>
      </c>
      <c r="P40" s="7">
        <f t="shared" si="110"/>
        <v>450.5562643103998</v>
      </c>
      <c r="Q40">
        <f t="shared" si="111"/>
        <v>2.770962237811871</v>
      </c>
      <c r="R40">
        <f t="shared" si="112"/>
        <v>1.8577913648216406</v>
      </c>
      <c r="S40" s="4">
        <f>(Y40+AY40*L40)</f>
        <v>24.876276016235352</v>
      </c>
      <c r="T40">
        <f t="shared" si="113"/>
        <v>3.9000000000000004</v>
      </c>
      <c r="U40">
        <f t="shared" si="114"/>
        <v>1.8810870260000228</v>
      </c>
      <c r="V40">
        <v>1</v>
      </c>
      <c r="W40">
        <f t="shared" si="115"/>
        <v>3.7621740520000455</v>
      </c>
      <c r="X40">
        <v>24.813034057617188</v>
      </c>
      <c r="Y40" s="4">
        <v>24.876276016235352</v>
      </c>
      <c r="Z40">
        <v>25.032997131347656</v>
      </c>
      <c r="AA40">
        <v>801.2418212890625</v>
      </c>
      <c r="AB40">
        <v>778.72735595703125</v>
      </c>
      <c r="AC40">
        <v>11.584237098693848</v>
      </c>
      <c r="AD40">
        <v>13.714140892028809</v>
      </c>
      <c r="AE40">
        <v>34.885231018066406</v>
      </c>
      <c r="AF40">
        <v>41.29193115234375</v>
      </c>
      <c r="AG40">
        <v>500.42388916015625</v>
      </c>
      <c r="AH40">
        <v>1800.9765625</v>
      </c>
      <c r="AI40">
        <v>306.2550048828125</v>
      </c>
      <c r="AJ40">
        <v>94.683830261230469</v>
      </c>
      <c r="AK40">
        <v>-9.6642599105834961</v>
      </c>
      <c r="AL40">
        <v>0.14401406049728394</v>
      </c>
      <c r="AM40">
        <v>0.75</v>
      </c>
      <c r="AN40">
        <v>-0.21956524252891541</v>
      </c>
      <c r="AO40">
        <v>2.737391471862793</v>
      </c>
      <c r="AP40">
        <v>1</v>
      </c>
      <c r="AQ40">
        <v>0</v>
      </c>
      <c r="AR40">
        <v>0.15999999642372131</v>
      </c>
      <c r="AS40">
        <v>111115</v>
      </c>
      <c r="AT40">
        <f t="shared" si="116"/>
        <v>1.2831381773337338</v>
      </c>
      <c r="AU40">
        <f t="shared" si="117"/>
        <v>2.770962237811871E-3</v>
      </c>
      <c r="AV40">
        <f t="shared" si="118"/>
        <v>298.02627601623533</v>
      </c>
      <c r="AW40">
        <f t="shared" si="119"/>
        <v>297.96303405761716</v>
      </c>
      <c r="AX40">
        <f t="shared" si="120"/>
        <v>288.1562435592059</v>
      </c>
      <c r="AY40">
        <f t="shared" si="121"/>
        <v>1.5286210868486398</v>
      </c>
      <c r="AZ40">
        <f t="shared" si="122"/>
        <v>3.1562987532210962</v>
      </c>
      <c r="BA40">
        <f t="shared" si="123"/>
        <v>33.335140166097446</v>
      </c>
      <c r="BB40">
        <f t="shared" si="124"/>
        <v>19.620999274068637</v>
      </c>
      <c r="BC40">
        <f>IF(L40,Y40,(X40+Y40)/2)</f>
        <v>24.84465503692627</v>
      </c>
      <c r="BD40">
        <f t="shared" si="125"/>
        <v>3.1503478232398243</v>
      </c>
      <c r="BE40">
        <f t="shared" si="126"/>
        <v>0.13790206652847323</v>
      </c>
      <c r="BF40">
        <f t="shared" si="127"/>
        <v>1.2985073883994556</v>
      </c>
      <c r="BG40">
        <f t="shared" si="128"/>
        <v>1.8518404348403688</v>
      </c>
      <c r="BH40">
        <f t="shared" si="129"/>
        <v>8.6645338003009095E-2</v>
      </c>
      <c r="BI40">
        <f t="shared" si="130"/>
        <v>42.660392853099985</v>
      </c>
      <c r="BJ40">
        <f t="shared" si="131"/>
        <v>0.57858024488773796</v>
      </c>
      <c r="BK40">
        <f t="shared" si="132"/>
        <v>41.931655352949825</v>
      </c>
      <c r="BL40">
        <f t="shared" si="133"/>
        <v>769.13521149917437</v>
      </c>
      <c r="BM40">
        <f t="shared" si="134"/>
        <v>1.4573374969460587E-2</v>
      </c>
    </row>
    <row r="41" spans="1:72" hidden="1" x14ac:dyDescent="0.3">
      <c r="A41" t="str">
        <f t="array" ref="A41">INDEX(MtrxNb!A$2:C$115,MATCH(1,(MtrxNb!B$2:B$115=D41)*(MtrxNb!C$2:C$115=F41),0),1)</f>
        <v>M37</v>
      </c>
      <c r="B41" s="6">
        <v>41596</v>
      </c>
      <c r="C41">
        <v>46</v>
      </c>
      <c r="D41">
        <v>66</v>
      </c>
      <c r="E41">
        <v>10</v>
      </c>
      <c r="F41" t="s">
        <v>7</v>
      </c>
      <c r="G41">
        <v>49</v>
      </c>
      <c r="H41">
        <v>4</v>
      </c>
      <c r="I41">
        <v>7</v>
      </c>
      <c r="J41" t="s">
        <v>321</v>
      </c>
      <c r="K41">
        <v>941.49999987706542</v>
      </c>
      <c r="L41">
        <v>0</v>
      </c>
      <c r="M41" t="s">
        <v>322</v>
      </c>
      <c r="N41">
        <f t="shared" si="108"/>
        <v>19.62790581169401</v>
      </c>
      <c r="O41">
        <f t="shared" si="109"/>
        <v>0.2253183532153171</v>
      </c>
      <c r="P41">
        <f t="shared" si="110"/>
        <v>227.62081345669424</v>
      </c>
      <c r="Q41">
        <f t="shared" si="111"/>
        <v>4.3077095894266311</v>
      </c>
      <c r="R41">
        <f t="shared" si="112"/>
        <v>1.8710521639438451</v>
      </c>
      <c r="S41" s="4">
        <f>(Y41+AY41*L41)</f>
        <v>25.526260375976563</v>
      </c>
      <c r="T41">
        <f t="shared" si="113"/>
        <v>3.9000000000000004</v>
      </c>
      <c r="U41">
        <f t="shared" si="114"/>
        <v>1.8810870260000228</v>
      </c>
      <c r="V41">
        <v>1</v>
      </c>
      <c r="W41">
        <f t="shared" si="115"/>
        <v>3.7621740520000455</v>
      </c>
      <c r="X41">
        <v>25.08741569519043</v>
      </c>
      <c r="Y41" s="4">
        <v>25.526260375976563</v>
      </c>
      <c r="Z41">
        <v>25.031475067138672</v>
      </c>
      <c r="AA41">
        <v>400.56683349609375</v>
      </c>
      <c r="AB41">
        <v>383.98129272460937</v>
      </c>
      <c r="AC41">
        <v>11.582354545593262</v>
      </c>
      <c r="AD41">
        <v>14.889466285705566</v>
      </c>
      <c r="AE41">
        <v>34.310398101806641</v>
      </c>
      <c r="AF41">
        <v>44.094326019287109</v>
      </c>
      <c r="AG41">
        <v>500.43435668945312</v>
      </c>
      <c r="AH41">
        <v>1799.4912109375</v>
      </c>
      <c r="AI41">
        <v>283.07745361328125</v>
      </c>
      <c r="AJ41">
        <v>94.682144165039063</v>
      </c>
      <c r="AK41">
        <v>-2.5881185531616211</v>
      </c>
      <c r="AL41">
        <v>0.18471783399581909</v>
      </c>
      <c r="AM41">
        <v>1</v>
      </c>
      <c r="AN41">
        <v>-0.21956524252891541</v>
      </c>
      <c r="AO41">
        <v>2.737391471862793</v>
      </c>
      <c r="AP41">
        <v>1</v>
      </c>
      <c r="AQ41">
        <v>0</v>
      </c>
      <c r="AR41">
        <v>0.15999999642372131</v>
      </c>
      <c r="AS41">
        <v>111115</v>
      </c>
      <c r="AT41">
        <f t="shared" si="116"/>
        <v>1.2831650171524436</v>
      </c>
      <c r="AU41">
        <f t="shared" si="117"/>
        <v>4.3077095894266315E-3</v>
      </c>
      <c r="AV41">
        <f t="shared" si="118"/>
        <v>298.67626037597654</v>
      </c>
      <c r="AW41">
        <f t="shared" si="119"/>
        <v>298.23741569519041</v>
      </c>
      <c r="AX41">
        <f t="shared" si="120"/>
        <v>287.91858731451794</v>
      </c>
      <c r="AY41">
        <f t="shared" si="121"/>
        <v>0.85903325300014632</v>
      </c>
      <c r="AZ41">
        <f t="shared" si="122"/>
        <v>3.2808187573475083</v>
      </c>
      <c r="BA41">
        <f t="shared" si="123"/>
        <v>34.650870935376801</v>
      </c>
      <c r="BB41">
        <f t="shared" si="124"/>
        <v>19.761404649671235</v>
      </c>
      <c r="BC41">
        <f>IF(L41,Y41,(X41+Y41)/2)</f>
        <v>25.306838035583496</v>
      </c>
      <c r="BD41">
        <f t="shared" si="125"/>
        <v>3.2383117514946669</v>
      </c>
      <c r="BE41">
        <f t="shared" si="126"/>
        <v>0.21258645177538935</v>
      </c>
      <c r="BF41">
        <f t="shared" si="127"/>
        <v>1.4097665934036632</v>
      </c>
      <c r="BG41">
        <f t="shared" si="128"/>
        <v>1.8285451580910037</v>
      </c>
      <c r="BH41">
        <f t="shared" si="129"/>
        <v>0.13395461588897345</v>
      </c>
      <c r="BI41">
        <f t="shared" si="130"/>
        <v>21.551626674670189</v>
      </c>
      <c r="BJ41">
        <f t="shared" si="131"/>
        <v>0.59279141398157498</v>
      </c>
      <c r="BK41">
        <f t="shared" si="132"/>
        <v>44.825844610628586</v>
      </c>
      <c r="BL41">
        <f t="shared" si="133"/>
        <v>376.93811171290145</v>
      </c>
      <c r="BM41">
        <f t="shared" si="134"/>
        <v>2.3341695323639392E-2</v>
      </c>
    </row>
    <row r="42" spans="1:72" hidden="1" x14ac:dyDescent="0.3">
      <c r="A42" t="str">
        <f t="array" ref="A42">INDEX(MtrxNb!A$2:C$115,MATCH(1,(MtrxNb!B$2:B$115=D42)*(MtrxNb!C$2:C$115=F42),0),1)</f>
        <v>M93</v>
      </c>
      <c r="B42" s="6">
        <v>41596</v>
      </c>
      <c r="C42">
        <v>46</v>
      </c>
      <c r="D42">
        <v>66</v>
      </c>
      <c r="E42">
        <v>10</v>
      </c>
      <c r="F42" t="s">
        <v>36</v>
      </c>
      <c r="G42">
        <v>49</v>
      </c>
      <c r="H42">
        <v>4</v>
      </c>
      <c r="I42" t="s">
        <v>323</v>
      </c>
      <c r="J42" t="s">
        <v>324</v>
      </c>
      <c r="M42">
        <f t="shared" ref="M42" si="135">AA42</f>
        <v>0</v>
      </c>
      <c r="S42" s="4">
        <f>AVERAGE(S36:S41)</f>
        <v>25.278105417887371</v>
      </c>
      <c r="Y42" s="4">
        <f>AVERAGE(Y36:Y41)</f>
        <v>25.278105417887371</v>
      </c>
    </row>
    <row r="43" spans="1:72" hidden="1" x14ac:dyDescent="0.3">
      <c r="A43" t="str">
        <f t="array" ref="A43">INDEX(MtrxNb!A$2:C$115,MATCH(1,(MtrxNb!B$2:B$115=D43)*(MtrxNb!C$2:C$115=F43),0),1)</f>
        <v>M93</v>
      </c>
      <c r="B43" s="6">
        <v>41596</v>
      </c>
      <c r="C43">
        <v>46</v>
      </c>
      <c r="D43">
        <v>66</v>
      </c>
      <c r="E43">
        <v>10</v>
      </c>
      <c r="F43" t="s">
        <v>36</v>
      </c>
      <c r="G43">
        <v>49</v>
      </c>
      <c r="H43">
        <v>4</v>
      </c>
      <c r="I43">
        <v>8</v>
      </c>
      <c r="J43" t="s">
        <v>325</v>
      </c>
      <c r="K43">
        <v>1735.0000000670552</v>
      </c>
      <c r="L43">
        <v>0</v>
      </c>
      <c r="M43" t="s">
        <v>315</v>
      </c>
      <c r="N43">
        <f t="shared" ref="N43:N49" si="136">(AA43-AB43*(1000-AC43)/(1000-AD43))*AT43</f>
        <v>20.720259139335067</v>
      </c>
      <c r="O43">
        <f t="shared" ref="O43:O49" si="137">IF(BE43&lt;&gt;0,1/(1/BE43-1/W43),0)</f>
        <v>0.29000452624174106</v>
      </c>
      <c r="P43">
        <f t="shared" ref="P43:P49" si="138">((BH43-AU43/2)*AB43-N43)/(BH43+AU43/2)</f>
        <v>249.55927471000689</v>
      </c>
      <c r="Q43">
        <f t="shared" ref="Q43:Q49" si="139">AU43*1000</f>
        <v>5.2303151612445564</v>
      </c>
      <c r="R43">
        <f t="shared" ref="R43:R49" si="140">(AZ43-BF43)</f>
        <v>1.7964127956516336</v>
      </c>
      <c r="S43" s="4">
        <f>(Y43+AY43*L43)</f>
        <v>25.707973480224609</v>
      </c>
      <c r="T43">
        <f t="shared" ref="T43:T49" si="141">3*1.4</f>
        <v>4.1999999999999993</v>
      </c>
      <c r="U43">
        <f t="shared" ref="U43:U49" si="142">(T43*AN43+AO43)</f>
        <v>1.8152174532413485</v>
      </c>
      <c r="V43">
        <v>1</v>
      </c>
      <c r="W43">
        <f t="shared" ref="W43:W49" si="143">U43*(V43+1)*(V43+1)/(V43*V43+1)</f>
        <v>3.6304349064826971</v>
      </c>
      <c r="X43">
        <v>25.235843658447266</v>
      </c>
      <c r="Y43" s="4">
        <v>25.707973480224609</v>
      </c>
      <c r="Z43">
        <v>25.02320671081543</v>
      </c>
      <c r="AA43">
        <v>400.49081420898437</v>
      </c>
      <c r="AB43">
        <v>381.42190551757813</v>
      </c>
      <c r="AC43">
        <v>11.737743377685547</v>
      </c>
      <c r="AD43">
        <v>16.057968139648438</v>
      </c>
      <c r="AE43">
        <v>34.612678527832031</v>
      </c>
      <c r="AF43">
        <v>47.1474609375</v>
      </c>
      <c r="AG43">
        <v>500.31130981445312</v>
      </c>
      <c r="AH43">
        <v>1800.0955810546875</v>
      </c>
      <c r="AI43">
        <v>280.51956176757812</v>
      </c>
      <c r="AJ43">
        <v>94.655563354492188</v>
      </c>
      <c r="AK43">
        <v>-1.9347677230834961</v>
      </c>
      <c r="AL43">
        <v>0.19556492567062378</v>
      </c>
      <c r="AM43">
        <v>1</v>
      </c>
      <c r="AN43">
        <v>-0.21956524252891541</v>
      </c>
      <c r="AO43">
        <v>2.737391471862793</v>
      </c>
      <c r="AP43">
        <v>1</v>
      </c>
      <c r="AQ43">
        <v>0</v>
      </c>
      <c r="AR43">
        <v>0.15999999642372131</v>
      </c>
      <c r="AS43">
        <v>111115</v>
      </c>
      <c r="AT43">
        <f t="shared" ref="AT43:AT49" si="144">AG43*0.000001/(T43*0.0001)</f>
        <v>1.1912174043201265</v>
      </c>
      <c r="AU43">
        <f t="shared" ref="AU43:AU49" si="145">(AD43-AC43)/(1000-AD43)*AT43</f>
        <v>5.230315161244556E-3</v>
      </c>
      <c r="AV43">
        <f t="shared" ref="AV43:AV49" si="146">(Y43+273.15)</f>
        <v>298.85797348022459</v>
      </c>
      <c r="AW43">
        <f t="shared" ref="AW43:AW49" si="147">(X43+273.15)</f>
        <v>298.38584365844724</v>
      </c>
      <c r="AX43">
        <f t="shared" ref="AX43:AX49" si="148">(AH43*AP43+AI43*AQ43)*AR43</f>
        <v>288.01528653110654</v>
      </c>
      <c r="AY43">
        <f t="shared" ref="AY43:AY49" si="149">((AX43+0.00000010773*(AW43^4-AV43^4))-AU43*44100)/(U43*51.4+0.00000043092*AV43^3)</f>
        <v>0.49559426445871574</v>
      </c>
      <c r="AZ43">
        <f t="shared" ref="AZ43:AZ49" si="150">0.61365*EXP(17.502*S43/(240.97+S43))</f>
        <v>3.3163888162385433</v>
      </c>
      <c r="BA43">
        <f t="shared" ref="BA43:BA49" si="151">AZ43*1000/AJ43</f>
        <v>35.036385593294909</v>
      </c>
      <c r="BB43">
        <f t="shared" ref="BB43:BB49" si="152">(BA43-AD43)</f>
        <v>18.978417453646472</v>
      </c>
      <c r="BC43">
        <f>IF(L43,Y43,(X43+Y43)/2)</f>
        <v>25.471908569335938</v>
      </c>
      <c r="BD43">
        <f t="shared" ref="BD43:BD49" si="153">0.61365*EXP(17.502*BC43/(240.97+BC43))</f>
        <v>3.2702444384720661</v>
      </c>
      <c r="BE43">
        <f t="shared" ref="BE43:BE49" si="154">IF(BB43&lt;&gt;0,(1000-(BA43+AD43)/2)/BB43*AU43,0)</f>
        <v>0.26855217971683859</v>
      </c>
      <c r="BF43">
        <f t="shared" ref="BF43:BF49" si="155">AD43*AJ43/1000</f>
        <v>1.5199760205869097</v>
      </c>
      <c r="BG43">
        <f t="shared" ref="BG43:BG49" si="156">(BD43-BF43)</f>
        <v>1.7502684178851564</v>
      </c>
      <c r="BH43">
        <f t="shared" ref="BH43:BH49" si="157">1/(1.6/O43+1.37/W43)</f>
        <v>0.16964908267818946</v>
      </c>
      <c r="BI43">
        <f t="shared" ref="BI43:BI49" si="158">P43*AJ43*0.001</f>
        <v>23.62217373801418</v>
      </c>
      <c r="BJ43">
        <f t="shared" ref="BJ43:BJ49" si="159">P43/AB43</f>
        <v>0.65428668647481691</v>
      </c>
      <c r="BK43">
        <f t="shared" ref="BK43:BK49" si="160">(1-AU43*AJ43/AZ43/O43)*100</f>
        <v>48.52411935129566</v>
      </c>
      <c r="BL43">
        <f t="shared" ref="BL43:BL49" si="161">(AB43-N43/(W43/1.35))</f>
        <v>373.7169471424387</v>
      </c>
      <c r="BM43">
        <f t="shared" ref="BM43:BM49" si="162">N43*BK43/100/BL43</f>
        <v>2.6903578634973127E-2</v>
      </c>
    </row>
    <row r="44" spans="1:72" x14ac:dyDescent="0.3">
      <c r="A44" t="str">
        <f t="array" ref="A44">INDEX(MtrxNb!A$2:C$115,MATCH(1,(MtrxNb!B$2:B$115=D44)*(MtrxNb!C$2:C$115=F44),0),1)</f>
        <v>M93</v>
      </c>
      <c r="B44" s="6">
        <v>41596</v>
      </c>
      <c r="C44">
        <v>46</v>
      </c>
      <c r="D44">
        <v>66</v>
      </c>
      <c r="E44">
        <v>10</v>
      </c>
      <c r="F44" t="s">
        <v>36</v>
      </c>
      <c r="G44">
        <v>49</v>
      </c>
      <c r="H44">
        <v>4</v>
      </c>
      <c r="I44">
        <v>9</v>
      </c>
      <c r="J44" t="s">
        <v>326</v>
      </c>
      <c r="K44">
        <v>1863.4999998547137</v>
      </c>
      <c r="L44">
        <v>0</v>
      </c>
      <c r="M44">
        <v>50</v>
      </c>
      <c r="N44" s="7">
        <f t="shared" si="136"/>
        <v>-3.5739215625836679E-2</v>
      </c>
      <c r="O44" s="7">
        <f t="shared" si="137"/>
        <v>0.25156300853502184</v>
      </c>
      <c r="P44" s="7">
        <f t="shared" si="138"/>
        <v>47.435707608739563</v>
      </c>
      <c r="Q44">
        <f t="shared" si="139"/>
        <v>4.8125831740362237</v>
      </c>
      <c r="R44">
        <f t="shared" si="140"/>
        <v>1.8863985971310071</v>
      </c>
      <c r="S44" s="4">
        <f>(Y44+AY44*L44)</f>
        <v>26.02583122253418</v>
      </c>
      <c r="T44">
        <f t="shared" si="141"/>
        <v>4.1999999999999993</v>
      </c>
      <c r="U44">
        <f t="shared" si="142"/>
        <v>1.8152174532413485</v>
      </c>
      <c r="V44">
        <v>1</v>
      </c>
      <c r="W44">
        <f t="shared" si="143"/>
        <v>3.6304349064826971</v>
      </c>
      <c r="X44">
        <v>25.314041137695313</v>
      </c>
      <c r="Y44" s="4">
        <v>26.02583122253418</v>
      </c>
      <c r="Z44">
        <v>25.022361755371094</v>
      </c>
      <c r="AA44">
        <v>48.921401977539062</v>
      </c>
      <c r="AB44">
        <v>48.754405975341797</v>
      </c>
      <c r="AC44">
        <v>11.796797752380371</v>
      </c>
      <c r="AD44">
        <v>15.773787498474121</v>
      </c>
      <c r="AE44">
        <v>34.465686798095703</v>
      </c>
      <c r="AF44">
        <v>46.083824157714844</v>
      </c>
      <c r="AG44">
        <v>500.22799682617187</v>
      </c>
      <c r="AH44">
        <v>1800.4725341796875</v>
      </c>
      <c r="AI44">
        <v>242.02180480957031</v>
      </c>
      <c r="AJ44">
        <v>94.652023315429688</v>
      </c>
      <c r="AK44">
        <v>1.2773828506469727</v>
      </c>
      <c r="AL44">
        <v>0.24065274000167847</v>
      </c>
      <c r="AM44">
        <v>0.75</v>
      </c>
      <c r="AN44">
        <v>-0.21956524252891541</v>
      </c>
      <c r="AO44">
        <v>2.737391471862793</v>
      </c>
      <c r="AP44">
        <v>1</v>
      </c>
      <c r="AQ44">
        <v>0</v>
      </c>
      <c r="AR44">
        <v>0.15999999642372131</v>
      </c>
      <c r="AS44">
        <v>111115</v>
      </c>
      <c r="AT44">
        <f t="shared" si="144"/>
        <v>1.191019040062314</v>
      </c>
      <c r="AU44">
        <f t="shared" si="145"/>
        <v>4.8125831740362234E-3</v>
      </c>
      <c r="AV44">
        <f t="shared" si="146"/>
        <v>299.17583122253416</v>
      </c>
      <c r="AW44">
        <f t="shared" si="147"/>
        <v>298.46404113769529</v>
      </c>
      <c r="AX44">
        <f t="shared" si="148"/>
        <v>288.07559902975845</v>
      </c>
      <c r="AY44">
        <f t="shared" si="149"/>
        <v>0.64532194581766689</v>
      </c>
      <c r="AZ44">
        <f t="shared" si="150"/>
        <v>3.379419499209213</v>
      </c>
      <c r="BA44">
        <f t="shared" si="151"/>
        <v>35.703616054220333</v>
      </c>
      <c r="BB44">
        <f t="shared" si="152"/>
        <v>19.929828555746212</v>
      </c>
      <c r="BC44">
        <f>IF(L44,Y44,(X44+Y44)/2)</f>
        <v>25.669936180114746</v>
      </c>
      <c r="BD44">
        <f t="shared" si="153"/>
        <v>3.3089153231511097</v>
      </c>
      <c r="BE44">
        <f t="shared" si="154"/>
        <v>0.23526110713049656</v>
      </c>
      <c r="BF44">
        <f t="shared" si="155"/>
        <v>1.4930209020782059</v>
      </c>
      <c r="BG44">
        <f t="shared" si="156"/>
        <v>1.8158944210729038</v>
      </c>
      <c r="BH44">
        <f t="shared" si="157"/>
        <v>0.14842078401155046</v>
      </c>
      <c r="BI44">
        <f t="shared" si="158"/>
        <v>4.4898857025663226</v>
      </c>
      <c r="BJ44">
        <f t="shared" si="159"/>
        <v>0.97295222164599471</v>
      </c>
      <c r="BK44">
        <f t="shared" si="160"/>
        <v>46.4179574685297</v>
      </c>
      <c r="BL44">
        <f t="shared" si="161"/>
        <v>48.767695826926442</v>
      </c>
      <c r="BM44">
        <f t="shared" si="162"/>
        <v>-3.401721903708923E-4</v>
      </c>
    </row>
    <row r="45" spans="1:72" x14ac:dyDescent="0.3">
      <c r="A45" t="str">
        <f t="array" ref="A45">INDEX(MtrxNb!A$2:C$115,MATCH(1,(MtrxNb!B$2:B$115=D45)*(MtrxNb!C$2:C$115=F45),0),1)</f>
        <v>M93</v>
      </c>
      <c r="B45" s="6">
        <v>41596</v>
      </c>
      <c r="C45">
        <v>46</v>
      </c>
      <c r="D45">
        <v>66</v>
      </c>
      <c r="E45">
        <v>10</v>
      </c>
      <c r="F45" t="s">
        <v>36</v>
      </c>
      <c r="G45">
        <v>49</v>
      </c>
      <c r="H45">
        <v>4</v>
      </c>
      <c r="I45">
        <v>10</v>
      </c>
      <c r="J45" t="s">
        <v>327</v>
      </c>
      <c r="K45">
        <v>1984.0000000670552</v>
      </c>
      <c r="L45">
        <v>0</v>
      </c>
      <c r="M45">
        <v>150</v>
      </c>
      <c r="N45" s="7">
        <f t="shared" si="136"/>
        <v>6.2553695228293567</v>
      </c>
      <c r="O45" s="7">
        <f t="shared" si="137"/>
        <v>0.25520661963095903</v>
      </c>
      <c r="P45" s="7">
        <f t="shared" si="138"/>
        <v>98.619979146329911</v>
      </c>
      <c r="Q45">
        <f t="shared" si="139"/>
        <v>4.9585823734409056</v>
      </c>
      <c r="R45">
        <f t="shared" si="140"/>
        <v>1.9167102000263325</v>
      </c>
      <c r="S45" s="4">
        <f>(Y45+AY45*L45)</f>
        <v>26.29820442199707</v>
      </c>
      <c r="T45">
        <f t="shared" si="141"/>
        <v>4.1999999999999993</v>
      </c>
      <c r="U45">
        <f t="shared" si="142"/>
        <v>1.8152174532413485</v>
      </c>
      <c r="V45">
        <v>1</v>
      </c>
      <c r="W45">
        <f t="shared" si="143"/>
        <v>3.6304349064826971</v>
      </c>
      <c r="X45">
        <v>25.402116775512695</v>
      </c>
      <c r="Y45" s="4">
        <v>26.29820442199707</v>
      </c>
      <c r="Z45">
        <v>25.021942138671875</v>
      </c>
      <c r="AA45">
        <v>150.04983520507812</v>
      </c>
      <c r="AB45">
        <v>144.19964599609375</v>
      </c>
      <c r="AC45">
        <v>11.939114570617676</v>
      </c>
      <c r="AD45">
        <v>16.034078598022461</v>
      </c>
      <c r="AE45">
        <v>34.842395782470703</v>
      </c>
      <c r="AF45">
        <v>46.594181060791016</v>
      </c>
      <c r="AG45">
        <v>500.42245483398437</v>
      </c>
      <c r="AH45">
        <v>1799.64501953125</v>
      </c>
      <c r="AI45">
        <v>250.96299743652344</v>
      </c>
      <c r="AJ45">
        <v>94.645309448242188</v>
      </c>
      <c r="AK45">
        <v>0.80173587799072266</v>
      </c>
      <c r="AL45">
        <v>0.2306792140007019</v>
      </c>
      <c r="AM45">
        <v>1</v>
      </c>
      <c r="AN45">
        <v>-0.21956524252891541</v>
      </c>
      <c r="AO45">
        <v>2.737391471862793</v>
      </c>
      <c r="AP45">
        <v>1</v>
      </c>
      <c r="AQ45">
        <v>0</v>
      </c>
      <c r="AR45">
        <v>0.15999999642372131</v>
      </c>
      <c r="AS45">
        <v>111115</v>
      </c>
      <c r="AT45">
        <f t="shared" si="144"/>
        <v>1.1914820353190103</v>
      </c>
      <c r="AU45">
        <f t="shared" si="145"/>
        <v>4.9585823734409054E-3</v>
      </c>
      <c r="AV45">
        <f t="shared" si="146"/>
        <v>299.44820442199705</v>
      </c>
      <c r="AW45">
        <f t="shared" si="147"/>
        <v>298.55211677551267</v>
      </c>
      <c r="AX45">
        <f t="shared" si="148"/>
        <v>287.94319668896787</v>
      </c>
      <c r="AY45">
        <f t="shared" si="149"/>
        <v>0.56208734196294718</v>
      </c>
      <c r="AZ45">
        <f t="shared" si="150"/>
        <v>3.4342605306536056</v>
      </c>
      <c r="BA45">
        <f t="shared" si="151"/>
        <v>36.285586160312235</v>
      </c>
      <c r="BB45">
        <f t="shared" si="152"/>
        <v>20.251507562289774</v>
      </c>
      <c r="BC45">
        <f>IF(L45,Y45,(X45+Y45)/2)</f>
        <v>25.850160598754883</v>
      </c>
      <c r="BD45">
        <f t="shared" si="153"/>
        <v>3.3444561969305808</v>
      </c>
      <c r="BE45">
        <f t="shared" si="154"/>
        <v>0.23844480095423637</v>
      </c>
      <c r="BF45">
        <f t="shared" si="155"/>
        <v>1.5175503306272731</v>
      </c>
      <c r="BG45">
        <f t="shared" si="156"/>
        <v>1.8269058663033078</v>
      </c>
      <c r="BH45">
        <f t="shared" si="157"/>
        <v>0.15044844671661436</v>
      </c>
      <c r="BI45">
        <f t="shared" si="158"/>
        <v>9.3339184440835847</v>
      </c>
      <c r="BJ45">
        <f t="shared" si="159"/>
        <v>0.68391276875257689</v>
      </c>
      <c r="BK45">
        <f t="shared" si="160"/>
        <v>46.453454983480079</v>
      </c>
      <c r="BL45">
        <f t="shared" si="161"/>
        <v>141.87354758823076</v>
      </c>
      <c r="BM45">
        <f t="shared" si="162"/>
        <v>2.048186793616856E-2</v>
      </c>
    </row>
    <row r="46" spans="1:72" x14ac:dyDescent="0.3">
      <c r="A46" t="str">
        <f t="array" ref="A46">INDEX(MtrxNb!A$2:C$115,MATCH(1,(MtrxNb!B$2:B$115=D46)*(MtrxNb!C$2:C$115=F46),0),1)</f>
        <v>M93</v>
      </c>
      <c r="B46" s="6">
        <v>41596</v>
      </c>
      <c r="C46">
        <v>46</v>
      </c>
      <c r="D46">
        <v>66</v>
      </c>
      <c r="E46">
        <v>10</v>
      </c>
      <c r="F46" t="s">
        <v>36</v>
      </c>
      <c r="G46">
        <v>49</v>
      </c>
      <c r="H46">
        <v>4</v>
      </c>
      <c r="I46">
        <v>11</v>
      </c>
      <c r="J46" t="s">
        <v>328</v>
      </c>
      <c r="K46">
        <v>2102.5000000782311</v>
      </c>
      <c r="L46">
        <v>0</v>
      </c>
      <c r="M46">
        <v>400</v>
      </c>
      <c r="N46" s="7">
        <f t="shared" si="136"/>
        <v>19.963783709065627</v>
      </c>
      <c r="O46" s="7">
        <f t="shared" si="137"/>
        <v>0.26329163922195481</v>
      </c>
      <c r="P46" s="7">
        <f t="shared" si="138"/>
        <v>242.29856192588002</v>
      </c>
      <c r="Q46">
        <f t="shared" si="139"/>
        <v>5.0514334087779007</v>
      </c>
      <c r="R46">
        <f t="shared" si="140"/>
        <v>1.8962124213610481</v>
      </c>
      <c r="S46" s="4">
        <f>(Y46+AY46*L46)</f>
        <v>26.320926666259766</v>
      </c>
      <c r="T46">
        <f t="shared" si="141"/>
        <v>4.1999999999999993</v>
      </c>
      <c r="U46">
        <f t="shared" si="142"/>
        <v>1.8152174532413485</v>
      </c>
      <c r="V46">
        <v>1</v>
      </c>
      <c r="W46">
        <f t="shared" si="143"/>
        <v>3.6304349064826971</v>
      </c>
      <c r="X46">
        <v>25.43505859375</v>
      </c>
      <c r="Y46" s="4">
        <v>26.320926666259766</v>
      </c>
      <c r="Z46">
        <v>25.021974563598633</v>
      </c>
      <c r="AA46">
        <v>399.68844604492188</v>
      </c>
      <c r="AB46">
        <v>381.31631469726562</v>
      </c>
      <c r="AC46">
        <v>12.12934398651123</v>
      </c>
      <c r="AD46">
        <v>16.299877166748047</v>
      </c>
      <c r="AE46">
        <v>35.380104064941406</v>
      </c>
      <c r="AF46">
        <v>47.273586273193359</v>
      </c>
      <c r="AG46">
        <v>500.42047119140625</v>
      </c>
      <c r="AH46">
        <v>1800.630859375</v>
      </c>
      <c r="AI46">
        <v>235.23886108398438</v>
      </c>
      <c r="AJ46">
        <v>94.642311096191406</v>
      </c>
      <c r="AK46">
        <v>-1.4485387802124023</v>
      </c>
      <c r="AL46">
        <v>0.20590847730636597</v>
      </c>
      <c r="AM46">
        <v>1</v>
      </c>
      <c r="AN46">
        <v>-0.21956524252891541</v>
      </c>
      <c r="AO46">
        <v>2.737391471862793</v>
      </c>
      <c r="AP46">
        <v>1</v>
      </c>
      <c r="AQ46">
        <v>0</v>
      </c>
      <c r="AR46">
        <v>0.15999999642372131</v>
      </c>
      <c r="AS46">
        <v>111115</v>
      </c>
      <c r="AT46">
        <f t="shared" si="144"/>
        <v>1.1914773123604911</v>
      </c>
      <c r="AU46">
        <f t="shared" si="145"/>
        <v>5.0514334087779006E-3</v>
      </c>
      <c r="AV46">
        <f t="shared" si="146"/>
        <v>299.47092666625974</v>
      </c>
      <c r="AW46">
        <f t="shared" si="147"/>
        <v>298.58505859374998</v>
      </c>
      <c r="AX46">
        <f t="shared" si="148"/>
        <v>288.10093106044224</v>
      </c>
      <c r="AY46">
        <f t="shared" si="149"/>
        <v>0.52562882479879491</v>
      </c>
      <c r="AZ46">
        <f t="shared" si="150"/>
        <v>3.4388704670061236</v>
      </c>
      <c r="BA46">
        <f t="shared" si="151"/>
        <v>36.335444762237117</v>
      </c>
      <c r="BB46">
        <f t="shared" si="152"/>
        <v>20.03556759548907</v>
      </c>
      <c r="BC46">
        <f>IF(L46,Y46,(X46+Y46)/2)</f>
        <v>25.877992630004883</v>
      </c>
      <c r="BD46">
        <f t="shared" si="153"/>
        <v>3.3499743853776196</v>
      </c>
      <c r="BE46">
        <f t="shared" si="154"/>
        <v>0.24548800394596018</v>
      </c>
      <c r="BF46">
        <f t="shared" si="155"/>
        <v>1.5426580456450756</v>
      </c>
      <c r="BG46">
        <f t="shared" si="156"/>
        <v>1.807316339732544</v>
      </c>
      <c r="BH46">
        <f t="shared" si="157"/>
        <v>0.15493602644749094</v>
      </c>
      <c r="BI46">
        <f t="shared" si="158"/>
        <v>22.931695875948936</v>
      </c>
      <c r="BJ46">
        <f t="shared" si="159"/>
        <v>0.63542668537076763</v>
      </c>
      <c r="BK46">
        <f t="shared" si="160"/>
        <v>47.198399934668387</v>
      </c>
      <c r="BL46">
        <f t="shared" si="161"/>
        <v>373.89265645755631</v>
      </c>
      <c r="BM46">
        <f t="shared" si="162"/>
        <v>2.5201314640333424E-2</v>
      </c>
    </row>
    <row r="47" spans="1:72" x14ac:dyDescent="0.3">
      <c r="A47" t="str">
        <f t="array" ref="A47">INDEX(MtrxNb!A$2:C$115,MATCH(1,(MtrxNb!B$2:B$115=D47)*(MtrxNb!C$2:C$115=F47),0),1)</f>
        <v>M93</v>
      </c>
      <c r="B47" s="6">
        <v>41596</v>
      </c>
      <c r="C47">
        <v>46</v>
      </c>
      <c r="D47">
        <v>66</v>
      </c>
      <c r="E47">
        <v>10</v>
      </c>
      <c r="F47" t="s">
        <v>36</v>
      </c>
      <c r="G47">
        <v>49</v>
      </c>
      <c r="H47">
        <v>4</v>
      </c>
      <c r="I47">
        <v>12</v>
      </c>
      <c r="J47" t="s">
        <v>329</v>
      </c>
      <c r="K47">
        <v>2224.0000000670552</v>
      </c>
      <c r="L47">
        <v>0</v>
      </c>
      <c r="M47">
        <v>600</v>
      </c>
      <c r="N47" s="7">
        <f t="shared" si="136"/>
        <v>29.962916340791292</v>
      </c>
      <c r="O47" s="7">
        <f t="shared" si="137"/>
        <v>0.27356396888080881</v>
      </c>
      <c r="P47" s="7">
        <f t="shared" si="138"/>
        <v>370.26154488595967</v>
      </c>
      <c r="Q47">
        <f t="shared" si="139"/>
        <v>5.2564587210812945</v>
      </c>
      <c r="R47">
        <f t="shared" si="140"/>
        <v>1.9034623723818109</v>
      </c>
      <c r="S47" s="4">
        <f>(Y47+AY47*L47)</f>
        <v>26.461679458618164</v>
      </c>
      <c r="T47">
        <f t="shared" si="141"/>
        <v>4.1999999999999993</v>
      </c>
      <c r="U47">
        <f t="shared" si="142"/>
        <v>1.8152174532413485</v>
      </c>
      <c r="V47">
        <v>1</v>
      </c>
      <c r="W47">
        <f t="shared" si="143"/>
        <v>3.6304349064826971</v>
      </c>
      <c r="X47">
        <v>25.488851547241211</v>
      </c>
      <c r="Y47" s="4">
        <v>26.461679458618164</v>
      </c>
      <c r="Z47">
        <v>25.023187637329102</v>
      </c>
      <c r="AA47">
        <v>599.90631103515625</v>
      </c>
      <c r="AB47">
        <v>572.2359619140625</v>
      </c>
      <c r="AC47">
        <v>12.188720703125</v>
      </c>
      <c r="AD47">
        <v>16.527225494384766</v>
      </c>
      <c r="AE47">
        <v>35.39202880859375</v>
      </c>
      <c r="AF47">
        <v>47.777015686035156</v>
      </c>
      <c r="AG47">
        <v>500.45474243164062</v>
      </c>
      <c r="AH47">
        <v>1800.0753173828125</v>
      </c>
      <c r="AI47">
        <v>225.15827941894531</v>
      </c>
      <c r="AJ47">
        <v>94.636871337890625</v>
      </c>
      <c r="AK47">
        <v>-4.1273107528686523</v>
      </c>
      <c r="AL47">
        <v>0.18754833936691284</v>
      </c>
      <c r="AM47">
        <v>1</v>
      </c>
      <c r="AN47">
        <v>-0.21956524252891541</v>
      </c>
      <c r="AO47">
        <v>2.737391471862793</v>
      </c>
      <c r="AP47">
        <v>1</v>
      </c>
      <c r="AQ47">
        <v>0</v>
      </c>
      <c r="AR47">
        <v>0.15999999642372131</v>
      </c>
      <c r="AS47">
        <v>111115</v>
      </c>
      <c r="AT47">
        <f t="shared" si="144"/>
        <v>1.1915589105515254</v>
      </c>
      <c r="AU47">
        <f t="shared" si="145"/>
        <v>5.2564587210812948E-3</v>
      </c>
      <c r="AV47">
        <f t="shared" si="146"/>
        <v>299.61167945861814</v>
      </c>
      <c r="AW47">
        <f t="shared" si="147"/>
        <v>298.63885154724119</v>
      </c>
      <c r="AX47">
        <f t="shared" si="148"/>
        <v>288.01204434367901</v>
      </c>
      <c r="AY47">
        <f t="shared" si="149"/>
        <v>0.428843506796112</v>
      </c>
      <c r="AZ47">
        <f t="shared" si="150"/>
        <v>3.4675472850662077</v>
      </c>
      <c r="BA47">
        <f t="shared" si="151"/>
        <v>36.640552842091623</v>
      </c>
      <c r="BB47">
        <f t="shared" si="152"/>
        <v>20.113327347706857</v>
      </c>
      <c r="BC47">
        <f>IF(L47,Y47,(X47+Y47)/2)</f>
        <v>25.975265502929688</v>
      </c>
      <c r="BD47">
        <f t="shared" si="153"/>
        <v>3.3693229566237846</v>
      </c>
      <c r="BE47">
        <f t="shared" si="154"/>
        <v>0.25439458706000795</v>
      </c>
      <c r="BF47">
        <f t="shared" si="155"/>
        <v>1.5640849126843968</v>
      </c>
      <c r="BG47">
        <f t="shared" si="156"/>
        <v>1.8052380439393878</v>
      </c>
      <c r="BH47">
        <f t="shared" si="157"/>
        <v>0.16061447998082712</v>
      </c>
      <c r="BI47">
        <f t="shared" si="158"/>
        <v>35.040394184741174</v>
      </c>
      <c r="BJ47">
        <f t="shared" si="159"/>
        <v>0.64704347424701869</v>
      </c>
      <c r="BK47">
        <f t="shared" si="160"/>
        <v>47.558833376213336</v>
      </c>
      <c r="BL47">
        <f t="shared" si="161"/>
        <v>561.09406346331798</v>
      </c>
      <c r="BM47">
        <f t="shared" si="162"/>
        <v>2.5396835192327313E-2</v>
      </c>
    </row>
    <row r="48" spans="1:72" x14ac:dyDescent="0.3">
      <c r="A48" t="str">
        <f t="array" ref="A48">INDEX(MtrxNb!A$2:C$115,MATCH(1,(MtrxNb!B$2:B$115=D48)*(MtrxNb!C$2:C$115=F48),0),1)</f>
        <v>M93</v>
      </c>
      <c r="B48" s="6">
        <v>41596</v>
      </c>
      <c r="C48">
        <v>46</v>
      </c>
      <c r="D48">
        <v>66</v>
      </c>
      <c r="E48">
        <v>10</v>
      </c>
      <c r="F48" t="s">
        <v>36</v>
      </c>
      <c r="G48">
        <v>49</v>
      </c>
      <c r="H48">
        <v>4</v>
      </c>
      <c r="I48">
        <v>13</v>
      </c>
      <c r="J48" t="s">
        <v>330</v>
      </c>
      <c r="K48">
        <v>2351.4999998770654</v>
      </c>
      <c r="L48">
        <v>0</v>
      </c>
      <c r="M48">
        <v>800</v>
      </c>
      <c r="N48" s="7">
        <f t="shared" si="136"/>
        <v>37.269843924670951</v>
      </c>
      <c r="O48" s="7">
        <f t="shared" si="137"/>
        <v>0.28439566761276525</v>
      </c>
      <c r="P48" s="7">
        <f t="shared" si="138"/>
        <v>520.81661640168079</v>
      </c>
      <c r="Q48">
        <f t="shared" si="139"/>
        <v>5.3643826696932209</v>
      </c>
      <c r="R48">
        <f t="shared" si="140"/>
        <v>1.8735591025626053</v>
      </c>
      <c r="S48" s="4">
        <f>(Y48+AY48*L48)</f>
        <v>26.403705596923828</v>
      </c>
      <c r="T48">
        <f t="shared" si="141"/>
        <v>4.1999999999999993</v>
      </c>
      <c r="U48">
        <f t="shared" si="142"/>
        <v>1.8152174532413485</v>
      </c>
      <c r="V48">
        <v>1</v>
      </c>
      <c r="W48">
        <f t="shared" si="143"/>
        <v>3.6304349064826971</v>
      </c>
      <c r="X48">
        <v>25.491722106933594</v>
      </c>
      <c r="Y48" s="4">
        <v>26.403705596923828</v>
      </c>
      <c r="Z48">
        <v>25.019710540771484</v>
      </c>
      <c r="AA48">
        <v>799.98858642578125</v>
      </c>
      <c r="AB48">
        <v>765.2684326171875</v>
      </c>
      <c r="AC48">
        <v>12.292878150939941</v>
      </c>
      <c r="AD48">
        <v>16.719175338745117</v>
      </c>
      <c r="AE48">
        <v>35.527927398681641</v>
      </c>
      <c r="AF48">
        <v>48.320468902587891</v>
      </c>
      <c r="AG48">
        <v>500.50225830078125</v>
      </c>
      <c r="AH48">
        <v>1800.3424072265625</v>
      </c>
      <c r="AI48">
        <v>233.73306274414062</v>
      </c>
      <c r="AJ48">
        <v>94.630950927734375</v>
      </c>
      <c r="AK48">
        <v>-7.0374670028686523</v>
      </c>
      <c r="AL48">
        <v>0.16643208265304565</v>
      </c>
      <c r="AM48">
        <v>1</v>
      </c>
      <c r="AN48">
        <v>-0.21956524252891541</v>
      </c>
      <c r="AO48">
        <v>2.737391471862793</v>
      </c>
      <c r="AP48">
        <v>1</v>
      </c>
      <c r="AQ48">
        <v>0</v>
      </c>
      <c r="AR48">
        <v>0.15999999642372131</v>
      </c>
      <c r="AS48">
        <v>111115</v>
      </c>
      <c r="AT48">
        <f t="shared" si="144"/>
        <v>1.1916720435732888</v>
      </c>
      <c r="AU48">
        <f t="shared" si="145"/>
        <v>5.364382669693221E-3</v>
      </c>
      <c r="AV48">
        <f t="shared" si="146"/>
        <v>299.55370559692381</v>
      </c>
      <c r="AW48">
        <f t="shared" si="147"/>
        <v>298.64172210693357</v>
      </c>
      <c r="AX48">
        <f t="shared" si="148"/>
        <v>288.05477871772382</v>
      </c>
      <c r="AY48">
        <f t="shared" si="149"/>
        <v>0.39061908401920847</v>
      </c>
      <c r="AZ48">
        <f t="shared" si="150"/>
        <v>3.4557105635955812</v>
      </c>
      <c r="BA48">
        <f t="shared" si="151"/>
        <v>36.517762209053146</v>
      </c>
      <c r="BB48">
        <f t="shared" si="152"/>
        <v>19.798586870308029</v>
      </c>
      <c r="BC48">
        <f>IF(L48,Y48,(X48+Y48)/2)</f>
        <v>25.947713851928711</v>
      </c>
      <c r="BD48">
        <f t="shared" si="153"/>
        <v>3.3638327684033875</v>
      </c>
      <c r="BE48">
        <f t="shared" si="154"/>
        <v>0.26373554089052559</v>
      </c>
      <c r="BF48">
        <f t="shared" si="155"/>
        <v>1.5821514610329759</v>
      </c>
      <c r="BG48">
        <f t="shared" si="156"/>
        <v>1.7816813073704116</v>
      </c>
      <c r="BH48">
        <f t="shared" si="157"/>
        <v>0.16657421789465168</v>
      </c>
      <c r="BI48">
        <f t="shared" si="158"/>
        <v>49.285371669056111</v>
      </c>
      <c r="BJ48">
        <f t="shared" si="159"/>
        <v>0.6805672287049771</v>
      </c>
      <c r="BK48">
        <f t="shared" si="160"/>
        <v>48.347348728583384</v>
      </c>
      <c r="BL48">
        <f t="shared" si="161"/>
        <v>751.40940729532815</v>
      </c>
      <c r="BM48">
        <f t="shared" si="162"/>
        <v>2.3980244641490588E-2</v>
      </c>
    </row>
    <row r="49" spans="1:65" hidden="1" x14ac:dyDescent="0.3">
      <c r="A49" t="str">
        <f t="array" ref="A49">INDEX(MtrxNb!A$2:C$115,MATCH(1,(MtrxNb!B$2:B$115=D49)*(MtrxNb!C$2:C$115=F49),0),1)</f>
        <v>M93</v>
      </c>
      <c r="B49" s="6">
        <v>41596</v>
      </c>
      <c r="C49">
        <v>46</v>
      </c>
      <c r="D49">
        <v>66</v>
      </c>
      <c r="E49">
        <v>10</v>
      </c>
      <c r="F49" t="s">
        <v>36</v>
      </c>
      <c r="G49">
        <v>49</v>
      </c>
      <c r="H49">
        <v>4</v>
      </c>
      <c r="I49">
        <v>14</v>
      </c>
      <c r="J49" t="s">
        <v>331</v>
      </c>
      <c r="K49">
        <v>2470.5000000782311</v>
      </c>
      <c r="L49">
        <v>0</v>
      </c>
      <c r="M49" t="s">
        <v>322</v>
      </c>
      <c r="N49">
        <f t="shared" si="136"/>
        <v>21.054507015483409</v>
      </c>
      <c r="O49">
        <f t="shared" si="137"/>
        <v>0.28588730353124203</v>
      </c>
      <c r="P49">
        <f t="shared" si="138"/>
        <v>243.96045177711764</v>
      </c>
      <c r="Q49">
        <f t="shared" si="139"/>
        <v>5.3043029614591628</v>
      </c>
      <c r="R49">
        <f t="shared" si="140"/>
        <v>1.8433928550981018</v>
      </c>
      <c r="S49" s="4">
        <f>(Y49+AY49*L49)</f>
        <v>26.370294570922852</v>
      </c>
      <c r="T49">
        <f t="shared" si="141"/>
        <v>4.1999999999999993</v>
      </c>
      <c r="U49">
        <f t="shared" si="142"/>
        <v>1.8152174532413485</v>
      </c>
      <c r="V49">
        <v>1</v>
      </c>
      <c r="W49">
        <f t="shared" si="143"/>
        <v>3.6304349064826971</v>
      </c>
      <c r="X49">
        <v>25.473781585693359</v>
      </c>
      <c r="Y49" s="4">
        <v>26.370294570922852</v>
      </c>
      <c r="Z49">
        <v>25.015739440917969</v>
      </c>
      <c r="AA49">
        <v>398.9906005859375</v>
      </c>
      <c r="AB49">
        <v>379.6195068359375</v>
      </c>
      <c r="AC49">
        <v>12.587882041931152</v>
      </c>
      <c r="AD49">
        <v>16.966514587402344</v>
      </c>
      <c r="AE49">
        <v>36.630332946777344</v>
      </c>
      <c r="AF49">
        <v>49.086124420166016</v>
      </c>
      <c r="AG49">
        <v>500.15823364257813</v>
      </c>
      <c r="AH49">
        <v>1800.1134033203125</v>
      </c>
      <c r="AI49">
        <v>186.54176330566406</v>
      </c>
      <c r="AJ49">
        <v>94.628280639648438</v>
      </c>
      <c r="AK49">
        <v>-1.6874303817749023</v>
      </c>
      <c r="AL49">
        <v>0.20671528577804565</v>
      </c>
      <c r="AM49">
        <v>1</v>
      </c>
      <c r="AN49">
        <v>-0.21956524252891541</v>
      </c>
      <c r="AO49">
        <v>2.737391471862793</v>
      </c>
      <c r="AP49">
        <v>1</v>
      </c>
      <c r="AQ49">
        <v>0</v>
      </c>
      <c r="AR49">
        <v>0.15999999642372131</v>
      </c>
      <c r="AS49">
        <v>111115</v>
      </c>
      <c r="AT49">
        <f t="shared" si="144"/>
        <v>1.1908529372442336</v>
      </c>
      <c r="AU49">
        <f t="shared" si="145"/>
        <v>5.3043029614591626E-3</v>
      </c>
      <c r="AV49">
        <f t="shared" si="146"/>
        <v>299.52029457092283</v>
      </c>
      <c r="AW49">
        <f t="shared" si="147"/>
        <v>298.62378158569334</v>
      </c>
      <c r="AX49">
        <f t="shared" si="148"/>
        <v>288.0181380935428</v>
      </c>
      <c r="AY49">
        <f t="shared" si="149"/>
        <v>0.41727235014430442</v>
      </c>
      <c r="AZ49">
        <f t="shared" si="150"/>
        <v>3.4489049589514997</v>
      </c>
      <c r="BA49">
        <f t="shared" si="151"/>
        <v>36.446873341017231</v>
      </c>
      <c r="BB49">
        <f t="shared" si="152"/>
        <v>19.480358753614887</v>
      </c>
      <c r="BC49">
        <f>IF(L49,Y49,(X49+Y49)/2)</f>
        <v>25.922038078308105</v>
      </c>
      <c r="BD49">
        <f t="shared" si="153"/>
        <v>3.3587234197169882</v>
      </c>
      <c r="BE49">
        <f t="shared" si="154"/>
        <v>0.2650178382683025</v>
      </c>
      <c r="BF49">
        <f t="shared" si="155"/>
        <v>1.6055121038533979</v>
      </c>
      <c r="BG49">
        <f t="shared" si="156"/>
        <v>1.7532113158635902</v>
      </c>
      <c r="BH49">
        <f t="shared" si="157"/>
        <v>0.16739270014984478</v>
      </c>
      <c r="BI49">
        <f t="shared" si="158"/>
        <v>23.085558095740506</v>
      </c>
      <c r="BJ49">
        <f t="shared" si="159"/>
        <v>0.642644667579086</v>
      </c>
      <c r="BK49">
        <f t="shared" si="160"/>
        <v>49.093507436026961</v>
      </c>
      <c r="BL49">
        <f t="shared" si="161"/>
        <v>371.79025629073482</v>
      </c>
      <c r="BM49">
        <f t="shared" si="162"/>
        <v>2.7801686010787353E-2</v>
      </c>
    </row>
    <row r="50" spans="1:65" hidden="1" x14ac:dyDescent="0.3">
      <c r="A50" t="str">
        <f t="array" ref="A50">INDEX(MtrxNb!A$2:C$115,MATCH(1,(MtrxNb!B$2:B$115=D50)*(MtrxNb!C$2:C$115=F50),0),1)</f>
        <v>M51</v>
      </c>
      <c r="B50" s="6">
        <v>41596</v>
      </c>
      <c r="C50">
        <v>46</v>
      </c>
      <c r="D50">
        <v>68</v>
      </c>
      <c r="E50">
        <v>29</v>
      </c>
      <c r="F50" t="s">
        <v>7</v>
      </c>
      <c r="G50">
        <v>49</v>
      </c>
      <c r="H50">
        <v>4</v>
      </c>
      <c r="I50" t="s">
        <v>323</v>
      </c>
      <c r="J50" t="s">
        <v>332</v>
      </c>
      <c r="M50">
        <f t="shared" ref="M50" si="163">AA50</f>
        <v>0</v>
      </c>
      <c r="S50" s="4">
        <f>AVERAGE(S44:S49)</f>
        <v>26.313440322875977</v>
      </c>
      <c r="Y50" s="4">
        <f>AVERAGE(Y44:Y49)</f>
        <v>26.313440322875977</v>
      </c>
    </row>
    <row r="51" spans="1:65" hidden="1" x14ac:dyDescent="0.3">
      <c r="A51" t="str">
        <f t="array" ref="A51">INDEX(MtrxNb!A$2:C$115,MATCH(1,(MtrxNb!B$2:B$115=D51)*(MtrxNb!C$2:C$115=F51),0),1)</f>
        <v>M51</v>
      </c>
      <c r="B51" s="6">
        <v>41596</v>
      </c>
      <c r="C51">
        <v>46</v>
      </c>
      <c r="D51">
        <v>68</v>
      </c>
      <c r="E51">
        <v>29</v>
      </c>
      <c r="F51" t="s">
        <v>7</v>
      </c>
      <c r="G51">
        <v>49</v>
      </c>
      <c r="H51">
        <v>4</v>
      </c>
      <c r="I51">
        <v>15</v>
      </c>
      <c r="J51" t="s">
        <v>333</v>
      </c>
      <c r="K51">
        <v>3333.4999999217689</v>
      </c>
      <c r="L51">
        <v>0</v>
      </c>
      <c r="M51" t="s">
        <v>315</v>
      </c>
      <c r="N51">
        <f t="shared" ref="N51:N57" si="164">(AA51-AB51*(1000-AC51)/(1000-AD51))*AT51</f>
        <v>11.89206283575988</v>
      </c>
      <c r="O51">
        <f t="shared" ref="O51:O57" si="165">IF(BE51&lt;&gt;0,1/(1/BE51-1/W51),0)</f>
        <v>0.1072736157656938</v>
      </c>
      <c r="P51">
        <f t="shared" ref="P51:P57" si="166">((BH51-AU51/2)*AB51-N51)/(BH51+AU51/2)</f>
        <v>197.32255098354139</v>
      </c>
      <c r="Q51">
        <f t="shared" ref="Q51:Q57" si="167">AU51*1000</f>
        <v>2.2838472453269709</v>
      </c>
      <c r="R51">
        <f t="shared" ref="R51:R57" si="168">(AZ51-BF51)</f>
        <v>2.0204303388448102</v>
      </c>
      <c r="S51" s="4">
        <f>(Y51+AY51*L51)</f>
        <v>25.915861129760742</v>
      </c>
      <c r="T51" s="5">
        <v>3.9000000000000004</v>
      </c>
      <c r="U51">
        <f t="shared" ref="U51:U57" si="169">(T51*AN51+AO51)</f>
        <v>1.8810870260000228</v>
      </c>
      <c r="V51">
        <v>1</v>
      </c>
      <c r="W51">
        <f t="shared" ref="W51:W57" si="170">U51*(V51+1)*(V51+1)/(V51*V51+1)</f>
        <v>3.7621740520000455</v>
      </c>
      <c r="X51">
        <v>25.085922241210938</v>
      </c>
      <c r="Y51" s="4">
        <v>25.915861129760742</v>
      </c>
      <c r="Z51">
        <v>25.023368835449219</v>
      </c>
      <c r="AA51">
        <v>399.22012329101562</v>
      </c>
      <c r="AB51">
        <v>389.25927734375</v>
      </c>
      <c r="AC51">
        <v>12.376575469970703</v>
      </c>
      <c r="AD51">
        <v>14.131324768066406</v>
      </c>
      <c r="AE51">
        <v>36.638805389404297</v>
      </c>
      <c r="AF51">
        <v>41.839195251464844</v>
      </c>
      <c r="AG51">
        <v>500.421142578125</v>
      </c>
      <c r="AH51">
        <v>1800.3172607421875</v>
      </c>
      <c r="AI51">
        <v>1875.09033203125</v>
      </c>
      <c r="AJ51">
        <v>94.617095947265625</v>
      </c>
      <c r="AK51">
        <v>-2.3809423446655273</v>
      </c>
      <c r="AL51">
        <v>0.21574181318283081</v>
      </c>
      <c r="AM51">
        <v>1</v>
      </c>
      <c r="AN51">
        <v>-0.21956524252891541</v>
      </c>
      <c r="AO51">
        <v>2.737391471862793</v>
      </c>
      <c r="AP51">
        <v>1</v>
      </c>
      <c r="AQ51">
        <v>0</v>
      </c>
      <c r="AR51">
        <v>0.15999999642372131</v>
      </c>
      <c r="AS51">
        <v>111115</v>
      </c>
      <c r="AT51">
        <f t="shared" ref="AT51:AT57" si="171">AG51*0.000001/(T51*0.0001)</f>
        <v>1.2831311348157051</v>
      </c>
      <c r="AU51">
        <f t="shared" ref="AU51:AU57" si="172">(AD51-AC51)/(1000-AD51)*AT51</f>
        <v>2.2838472453269709E-3</v>
      </c>
      <c r="AV51">
        <f t="shared" ref="AV51:AV57" si="173">(Y51+273.15)</f>
        <v>299.06586112976072</v>
      </c>
      <c r="AW51">
        <f t="shared" ref="AW51:AW57" si="174">(X51+273.15)</f>
        <v>298.23592224121091</v>
      </c>
      <c r="AX51">
        <f t="shared" ref="AX51:AX57" si="175">(AH51*AP51+AI51*AQ51)*AR51</f>
        <v>288.05075528031375</v>
      </c>
      <c r="AY51">
        <f t="shared" ref="AY51:AY57" si="176">((AX51+0.00000010773*(AW51^4-AV51^4))-AU51*44100)/(U51*51.4+0.00000043092*AV51^3)</f>
        <v>1.6430956633782747</v>
      </c>
      <c r="AZ51">
        <f t="shared" ref="AZ51:AZ57" si="177">0.61365*EXP(17.502*S51/(240.97+S51))</f>
        <v>3.3574952502869202</v>
      </c>
      <c r="BA51">
        <f t="shared" ref="BA51:BA57" si="178">AZ51*1000/AJ51</f>
        <v>35.485080330072734</v>
      </c>
      <c r="BB51">
        <f t="shared" ref="BB51:BB57" si="179">(BA51-AD51)</f>
        <v>21.353755562006327</v>
      </c>
      <c r="BC51">
        <f>IF(L51,Y51,(X51+Y51)/2)</f>
        <v>25.50089168548584</v>
      </c>
      <c r="BD51">
        <f t="shared" ref="BD51:BD57" si="180">0.61365*EXP(17.502*BC51/(240.97+BC51))</f>
        <v>3.2758794854760169</v>
      </c>
      <c r="BE51">
        <f t="shared" ref="BE51:BE57" si="181">IF(BB51&lt;&gt;0,(1000-(BA51+AD51)/2)/BB51*AU51,0)</f>
        <v>0.10429964386388739</v>
      </c>
      <c r="BF51">
        <f t="shared" ref="BF51:BF57" si="182">AD51*AJ51/1000</f>
        <v>1.3370649114421103</v>
      </c>
      <c r="BG51">
        <f t="shared" ref="BG51:BG57" si="183">(BD51-BF51)</f>
        <v>1.9388145740339067</v>
      </c>
      <c r="BH51">
        <f t="shared" ref="BH51:BH57" si="184">1/(1.6/O51+1.37/W51)</f>
        <v>6.5448102196850932E-2</v>
      </c>
      <c r="BI51">
        <f t="shared" ref="BI51:BI57" si="185">P51*AJ51*0.001</f>
        <v>18.670086738968948</v>
      </c>
      <c r="BJ51">
        <f t="shared" ref="BJ51:BJ57" si="186">P51/AB51</f>
        <v>0.50691804272474239</v>
      </c>
      <c r="BK51">
        <f t="shared" ref="BK51:BK57" si="187">(1-AU51*AJ51/AZ51/O51)*100</f>
        <v>40.003164974292304</v>
      </c>
      <c r="BL51">
        <f t="shared" ref="BL51:BL57" si="188">(AB51-N51/(W51/1.35))</f>
        <v>384.99198810981864</v>
      </c>
      <c r="BM51">
        <f t="shared" ref="BM51:BM57" si="189">N51*BK51/100/BL51</f>
        <v>1.2356624714170783E-2</v>
      </c>
    </row>
    <row r="52" spans="1:65" x14ac:dyDescent="0.3">
      <c r="A52" t="str">
        <f t="array" ref="A52">INDEX(MtrxNb!A$2:C$115,MATCH(1,(MtrxNb!B$2:B$115=D52)*(MtrxNb!C$2:C$115=F52),0),1)</f>
        <v>M51</v>
      </c>
      <c r="B52" s="6">
        <v>41596</v>
      </c>
      <c r="C52">
        <v>46</v>
      </c>
      <c r="D52">
        <v>68</v>
      </c>
      <c r="E52">
        <v>29</v>
      </c>
      <c r="F52" t="s">
        <v>7</v>
      </c>
      <c r="G52">
        <v>49</v>
      </c>
      <c r="H52">
        <v>4</v>
      </c>
      <c r="I52">
        <v>16</v>
      </c>
      <c r="J52" t="s">
        <v>334</v>
      </c>
      <c r="K52">
        <v>3453.0000000670552</v>
      </c>
      <c r="L52">
        <v>0</v>
      </c>
      <c r="M52">
        <v>50</v>
      </c>
      <c r="N52" s="7">
        <f t="shared" si="164"/>
        <v>-0.50678000842310567</v>
      </c>
      <c r="O52" s="7">
        <f t="shared" si="165"/>
        <v>9.119703665903453E-2</v>
      </c>
      <c r="P52" s="7">
        <f t="shared" si="166"/>
        <v>56.088569413431756</v>
      </c>
      <c r="Q52">
        <f t="shared" si="167"/>
        <v>1.9758601394515796</v>
      </c>
      <c r="R52">
        <f t="shared" si="168"/>
        <v>2.0471331917569442</v>
      </c>
      <c r="S52" s="4">
        <f>(Y52+AY52*L52)</f>
        <v>26.070106506347656</v>
      </c>
      <c r="T52" s="5">
        <v>3.9000000000000004</v>
      </c>
      <c r="U52">
        <f t="shared" si="169"/>
        <v>1.8810870260000228</v>
      </c>
      <c r="V52">
        <v>1</v>
      </c>
      <c r="W52">
        <f t="shared" si="170"/>
        <v>3.7621740520000455</v>
      </c>
      <c r="X52">
        <v>25.119152069091797</v>
      </c>
      <c r="Y52" s="4">
        <v>26.070106506347656</v>
      </c>
      <c r="Z52">
        <v>25.017923355102539</v>
      </c>
      <c r="AA52">
        <v>48.550086975097656</v>
      </c>
      <c r="AB52">
        <v>48.869827270507813</v>
      </c>
      <c r="AC52">
        <v>12.656540870666504</v>
      </c>
      <c r="AD52">
        <v>14.17476749420166</v>
      </c>
      <c r="AE52">
        <v>37.467380523681641</v>
      </c>
      <c r="AF52">
        <v>41.876869201660156</v>
      </c>
      <c r="AG52">
        <v>500.36178588867187</v>
      </c>
      <c r="AH52">
        <v>1800.296875</v>
      </c>
      <c r="AI52">
        <v>1845.638671875</v>
      </c>
      <c r="AJ52">
        <v>94.615203857421875</v>
      </c>
      <c r="AK52">
        <v>1.3949480056762695</v>
      </c>
      <c r="AL52">
        <v>0.25482243299484253</v>
      </c>
      <c r="AM52">
        <v>1</v>
      </c>
      <c r="AN52">
        <v>-0.21956524252891541</v>
      </c>
      <c r="AO52">
        <v>2.737391471862793</v>
      </c>
      <c r="AP52">
        <v>1</v>
      </c>
      <c r="AQ52">
        <v>0</v>
      </c>
      <c r="AR52">
        <v>0.15999999642372131</v>
      </c>
      <c r="AS52">
        <v>111115</v>
      </c>
      <c r="AT52">
        <f t="shared" si="171"/>
        <v>1.2829789381760817</v>
      </c>
      <c r="AU52">
        <f t="shared" si="172"/>
        <v>1.9758601394515795E-3</v>
      </c>
      <c r="AV52">
        <f t="shared" si="173"/>
        <v>299.22010650634763</v>
      </c>
      <c r="AW52">
        <f t="shared" si="174"/>
        <v>298.26915206909177</v>
      </c>
      <c r="AX52">
        <f t="shared" si="175"/>
        <v>288.04749356163666</v>
      </c>
      <c r="AY52">
        <f t="shared" si="176"/>
        <v>1.7553568231020185</v>
      </c>
      <c r="AZ52">
        <f t="shared" si="177"/>
        <v>3.388281707852391</v>
      </c>
      <c r="BA52">
        <f t="shared" si="178"/>
        <v>35.811175896828182</v>
      </c>
      <c r="BB52">
        <f t="shared" si="179"/>
        <v>21.636408402626522</v>
      </c>
      <c r="BC52">
        <f>IF(L52,Y52,(X52+Y52)/2)</f>
        <v>25.594629287719727</v>
      </c>
      <c r="BD52">
        <f t="shared" si="180"/>
        <v>3.2941625601234148</v>
      </c>
      <c r="BE52">
        <f t="shared" si="181"/>
        <v>8.9038692885742898E-2</v>
      </c>
      <c r="BF52">
        <f t="shared" si="182"/>
        <v>1.3411485160954471</v>
      </c>
      <c r="BG52">
        <f t="shared" si="183"/>
        <v>1.9530140440279677</v>
      </c>
      <c r="BH52">
        <f t="shared" si="184"/>
        <v>5.5839153731783442E-2</v>
      </c>
      <c r="BI52">
        <f t="shared" si="185"/>
        <v>5.3068314291230028</v>
      </c>
      <c r="BJ52">
        <f t="shared" si="186"/>
        <v>1.147713682370233</v>
      </c>
      <c r="BK52">
        <f t="shared" si="187"/>
        <v>39.499788687242621</v>
      </c>
      <c r="BL52">
        <f t="shared" si="188"/>
        <v>49.051677711746031</v>
      </c>
      <c r="BM52">
        <f t="shared" si="189"/>
        <v>-4.0809416063740918E-3</v>
      </c>
    </row>
    <row r="53" spans="1:65" x14ac:dyDescent="0.3">
      <c r="A53" t="str">
        <f t="array" ref="A53">INDEX(MtrxNb!A$2:C$115,MATCH(1,(MtrxNb!B$2:B$115=D53)*(MtrxNb!C$2:C$115=F53),0),1)</f>
        <v>M51</v>
      </c>
      <c r="B53" s="6">
        <v>41596</v>
      </c>
      <c r="C53">
        <v>46</v>
      </c>
      <c r="D53">
        <v>68</v>
      </c>
      <c r="E53">
        <v>29</v>
      </c>
      <c r="F53" t="s">
        <v>7</v>
      </c>
      <c r="G53">
        <v>49</v>
      </c>
      <c r="H53">
        <v>4</v>
      </c>
      <c r="I53">
        <v>17</v>
      </c>
      <c r="J53" t="s">
        <v>335</v>
      </c>
      <c r="K53">
        <v>3577.5000000782311</v>
      </c>
      <c r="L53">
        <v>0</v>
      </c>
      <c r="M53">
        <v>150</v>
      </c>
      <c r="N53" s="7">
        <f t="shared" si="164"/>
        <v>3.3931766956850216</v>
      </c>
      <c r="O53" s="7">
        <f t="shared" si="165"/>
        <v>0.11226672206949517</v>
      </c>
      <c r="P53" s="7">
        <f t="shared" si="166"/>
        <v>92.739712311096881</v>
      </c>
      <c r="Q53">
        <f t="shared" si="167"/>
        <v>2.3483744052133049</v>
      </c>
      <c r="R53">
        <f t="shared" si="168"/>
        <v>1.9868473186855136</v>
      </c>
      <c r="S53" s="4">
        <f>(Y53+AY53*L53)</f>
        <v>25.989179611206055</v>
      </c>
      <c r="T53" s="5">
        <v>3.9000000000000004</v>
      </c>
      <c r="U53">
        <f t="shared" si="169"/>
        <v>1.8810870260000228</v>
      </c>
      <c r="V53">
        <v>1</v>
      </c>
      <c r="W53">
        <f t="shared" si="170"/>
        <v>3.7621740520000455</v>
      </c>
      <c r="X53">
        <v>25.111915588378906</v>
      </c>
      <c r="Y53" s="4">
        <v>25.989179611206055</v>
      </c>
      <c r="Z53">
        <v>25.022197723388672</v>
      </c>
      <c r="AA53">
        <v>149.35269165039062</v>
      </c>
      <c r="AB53">
        <v>146.43887329101562</v>
      </c>
      <c r="AC53">
        <v>12.837479591369629</v>
      </c>
      <c r="AD53">
        <v>14.64171314239502</v>
      </c>
      <c r="AE53">
        <v>38.056419372558594</v>
      </c>
      <c r="AF53">
        <v>43.269584655761719</v>
      </c>
      <c r="AG53">
        <v>500.1881103515625</v>
      </c>
      <c r="AH53">
        <v>1798.99169921875</v>
      </c>
      <c r="AI53">
        <v>1829.8951416015625</v>
      </c>
      <c r="AJ53">
        <v>94.609916687011719</v>
      </c>
      <c r="AK53">
        <v>0.86624622344970703</v>
      </c>
      <c r="AL53">
        <v>0.23600167036056519</v>
      </c>
      <c r="AM53">
        <v>1</v>
      </c>
      <c r="AN53">
        <v>-0.21956524252891541</v>
      </c>
      <c r="AO53">
        <v>2.737391471862793</v>
      </c>
      <c r="AP53">
        <v>1</v>
      </c>
      <c r="AQ53">
        <v>0</v>
      </c>
      <c r="AR53">
        <v>0.15999999642372131</v>
      </c>
      <c r="AS53">
        <v>111115</v>
      </c>
      <c r="AT53">
        <f t="shared" si="171"/>
        <v>1.2825336162860574</v>
      </c>
      <c r="AU53">
        <f t="shared" si="172"/>
        <v>2.348374405213305E-3</v>
      </c>
      <c r="AV53">
        <f t="shared" si="173"/>
        <v>299.13917961120603</v>
      </c>
      <c r="AW53">
        <f t="shared" si="174"/>
        <v>298.26191558837888</v>
      </c>
      <c r="AX53">
        <f t="shared" si="175"/>
        <v>287.83866544130433</v>
      </c>
      <c r="AY53">
        <f t="shared" si="176"/>
        <v>1.6096468800852115</v>
      </c>
      <c r="AZ53">
        <f t="shared" si="177"/>
        <v>3.372098579242631</v>
      </c>
      <c r="BA53">
        <f t="shared" si="178"/>
        <v>35.642126082810101</v>
      </c>
      <c r="BB53">
        <f t="shared" si="179"/>
        <v>21.000412940415082</v>
      </c>
      <c r="BC53">
        <f>IF(L53,Y53,(X53+Y53)/2)</f>
        <v>25.55054759979248</v>
      </c>
      <c r="BD53">
        <f t="shared" si="180"/>
        <v>3.28555356291101</v>
      </c>
      <c r="BE53">
        <f t="shared" si="181"/>
        <v>0.10901365469301524</v>
      </c>
      <c r="BF53">
        <f t="shared" si="182"/>
        <v>1.3852512605571174</v>
      </c>
      <c r="BG53">
        <f t="shared" si="183"/>
        <v>1.9003023023538925</v>
      </c>
      <c r="BH53">
        <f t="shared" si="184"/>
        <v>6.8418520196442359E-2</v>
      </c>
      <c r="BI53">
        <f t="shared" si="185"/>
        <v>8.7740964553303105</v>
      </c>
      <c r="BJ53">
        <f t="shared" si="186"/>
        <v>0.63329982146746466</v>
      </c>
      <c r="BK53">
        <f t="shared" si="187"/>
        <v>41.311542686685129</v>
      </c>
      <c r="BL53">
        <f t="shared" si="188"/>
        <v>145.22128248424804</v>
      </c>
      <c r="BM53">
        <f t="shared" si="189"/>
        <v>9.6526735964104857E-3</v>
      </c>
    </row>
    <row r="54" spans="1:65" x14ac:dyDescent="0.3">
      <c r="A54" t="str">
        <f t="array" ref="A54">INDEX(MtrxNb!A$2:C$115,MATCH(1,(MtrxNb!B$2:B$115=D54)*(MtrxNb!C$2:C$115=F54),0),1)</f>
        <v>M51</v>
      </c>
      <c r="B54" s="6">
        <v>41596</v>
      </c>
      <c r="C54">
        <v>46</v>
      </c>
      <c r="D54">
        <v>68</v>
      </c>
      <c r="E54">
        <v>29</v>
      </c>
      <c r="F54" t="s">
        <v>7</v>
      </c>
      <c r="G54">
        <v>49</v>
      </c>
      <c r="H54">
        <v>4</v>
      </c>
      <c r="I54">
        <v>18</v>
      </c>
      <c r="J54" t="s">
        <v>336</v>
      </c>
      <c r="K54">
        <v>3721.0000000670552</v>
      </c>
      <c r="L54">
        <v>0</v>
      </c>
      <c r="M54">
        <v>400</v>
      </c>
      <c r="N54" s="7">
        <f t="shared" si="164"/>
        <v>14.935223462145824</v>
      </c>
      <c r="O54" s="7">
        <f t="shared" si="165"/>
        <v>0.14603803842703653</v>
      </c>
      <c r="P54" s="7">
        <f t="shared" si="166"/>
        <v>207.88910476852084</v>
      </c>
      <c r="Q54">
        <f t="shared" si="167"/>
        <v>2.9618211801167997</v>
      </c>
      <c r="R54">
        <f t="shared" si="168"/>
        <v>1.942252661567234</v>
      </c>
      <c r="S54" s="4">
        <f>(Y54+AY54*L54)</f>
        <v>26.03016471862793</v>
      </c>
      <c r="T54" s="5">
        <v>3.9000000000000004</v>
      </c>
      <c r="U54">
        <f t="shared" si="169"/>
        <v>1.8810870260000228</v>
      </c>
      <c r="V54">
        <v>1</v>
      </c>
      <c r="W54">
        <f t="shared" si="170"/>
        <v>3.7621740520000455</v>
      </c>
      <c r="X54">
        <v>25.18018913269043</v>
      </c>
      <c r="Y54" s="4">
        <v>26.03016471862793</v>
      </c>
      <c r="Z54">
        <v>25.022706985473633</v>
      </c>
      <c r="AA54">
        <v>399.462646484375</v>
      </c>
      <c r="AB54">
        <v>386.93051147460937</v>
      </c>
      <c r="AC54">
        <v>12.928616523742676</v>
      </c>
      <c r="AD54">
        <v>15.201680183410645</v>
      </c>
      <c r="AE54">
        <v>38.16552734375</v>
      </c>
      <c r="AF54">
        <v>44.73895263671875</v>
      </c>
      <c r="AG54">
        <v>500.44821166992187</v>
      </c>
      <c r="AH54">
        <v>1799.908203125</v>
      </c>
      <c r="AI54">
        <v>1827.1029052734375</v>
      </c>
      <c r="AJ54">
        <v>94.597000122070313</v>
      </c>
      <c r="AK54">
        <v>-1.684596061706543</v>
      </c>
      <c r="AL54">
        <v>0.20622795820236206</v>
      </c>
      <c r="AM54">
        <v>1</v>
      </c>
      <c r="AN54">
        <v>-0.21956524252891541</v>
      </c>
      <c r="AO54">
        <v>2.737391471862793</v>
      </c>
      <c r="AP54">
        <v>1</v>
      </c>
      <c r="AQ54">
        <v>0</v>
      </c>
      <c r="AR54">
        <v>0.15999999642372131</v>
      </c>
      <c r="AS54">
        <v>111115</v>
      </c>
      <c r="AT54">
        <f t="shared" si="171"/>
        <v>1.2832005427433892</v>
      </c>
      <c r="AU54">
        <f t="shared" si="172"/>
        <v>2.9618211801167998E-3</v>
      </c>
      <c r="AV54">
        <f t="shared" si="173"/>
        <v>299.18016471862791</v>
      </c>
      <c r="AW54">
        <f t="shared" si="174"/>
        <v>298.33018913269041</v>
      </c>
      <c r="AX54">
        <f t="shared" si="175"/>
        <v>287.98530606302666</v>
      </c>
      <c r="AY54">
        <f t="shared" si="176"/>
        <v>1.363813431433055</v>
      </c>
      <c r="AZ54">
        <f t="shared" si="177"/>
        <v>3.3802860037330045</v>
      </c>
      <c r="BA54">
        <f t="shared" si="178"/>
        <v>35.733543340391343</v>
      </c>
      <c r="BB54">
        <f t="shared" si="179"/>
        <v>20.531863156980698</v>
      </c>
      <c r="BC54">
        <f>IF(L54,Y54,(X54+Y54)/2)</f>
        <v>25.60517692565918</v>
      </c>
      <c r="BD54">
        <f t="shared" si="180"/>
        <v>3.296225395704822</v>
      </c>
      <c r="BE54">
        <f t="shared" si="181"/>
        <v>0.14058103963215127</v>
      </c>
      <c r="BF54">
        <f t="shared" si="182"/>
        <v>1.4380333421657705</v>
      </c>
      <c r="BG54">
        <f t="shared" si="183"/>
        <v>1.8581920535390515</v>
      </c>
      <c r="BH54">
        <f t="shared" si="184"/>
        <v>8.8337655640620613E-2</v>
      </c>
      <c r="BI54">
        <f t="shared" si="185"/>
        <v>19.665685669164855</v>
      </c>
      <c r="BJ54">
        <f t="shared" si="186"/>
        <v>0.53727762118383016</v>
      </c>
      <c r="BK54">
        <f t="shared" si="187"/>
        <v>43.243349115243646</v>
      </c>
      <c r="BL54">
        <f t="shared" si="188"/>
        <v>381.5712294756338</v>
      </c>
      <c r="BM54">
        <f t="shared" si="189"/>
        <v>1.6926042437090821E-2</v>
      </c>
    </row>
    <row r="55" spans="1:65" x14ac:dyDescent="0.3">
      <c r="A55" t="str">
        <f t="array" ref="A55">INDEX(MtrxNb!A$2:C$115,MATCH(1,(MtrxNb!B$2:B$115=D55)*(MtrxNb!C$2:C$115=F55),0),1)</f>
        <v>M51</v>
      </c>
      <c r="B55" s="6">
        <v>41596</v>
      </c>
      <c r="C55">
        <v>46</v>
      </c>
      <c r="D55">
        <v>68</v>
      </c>
      <c r="E55">
        <v>29</v>
      </c>
      <c r="F55" t="s">
        <v>7</v>
      </c>
      <c r="G55">
        <v>49</v>
      </c>
      <c r="H55">
        <v>4</v>
      </c>
      <c r="I55">
        <v>19</v>
      </c>
      <c r="J55" t="s">
        <v>337</v>
      </c>
      <c r="K55">
        <v>3841.5000000782311</v>
      </c>
      <c r="L55">
        <v>0</v>
      </c>
      <c r="M55">
        <v>600</v>
      </c>
      <c r="N55" s="7">
        <f t="shared" si="164"/>
        <v>24.756046185224097</v>
      </c>
      <c r="O55" s="7">
        <f t="shared" si="165"/>
        <v>0.16573742497960653</v>
      </c>
      <c r="P55" s="7">
        <f t="shared" si="166"/>
        <v>314.86937118767304</v>
      </c>
      <c r="Q55">
        <f t="shared" si="167"/>
        <v>3.3233730136799493</v>
      </c>
      <c r="R55">
        <f t="shared" si="168"/>
        <v>1.9291330751386482</v>
      </c>
      <c r="S55" s="4">
        <f>(Y55+AY55*L55)</f>
        <v>26.169570922851563</v>
      </c>
      <c r="T55" s="5">
        <v>3.9000000000000004</v>
      </c>
      <c r="U55">
        <f t="shared" si="169"/>
        <v>1.8810870260000228</v>
      </c>
      <c r="V55">
        <v>1</v>
      </c>
      <c r="W55">
        <f t="shared" si="170"/>
        <v>3.7621740520000455</v>
      </c>
      <c r="X55">
        <v>25.24738883972168</v>
      </c>
      <c r="Y55" s="4">
        <v>26.169570922851563</v>
      </c>
      <c r="Z55">
        <v>25.016469955444336</v>
      </c>
      <c r="AA55">
        <v>598.52410888671875</v>
      </c>
      <c r="AB55">
        <v>577.7337646484375</v>
      </c>
      <c r="AC55">
        <v>13.087577819824219</v>
      </c>
      <c r="AD55">
        <v>15.637189865112305</v>
      </c>
      <c r="AE55">
        <v>38.524394989013672</v>
      </c>
      <c r="AF55">
        <v>45.835681915283203</v>
      </c>
      <c r="AG55">
        <v>500.40863037109375</v>
      </c>
      <c r="AH55">
        <v>1800.4776611328125</v>
      </c>
      <c r="AI55">
        <v>1005.7122802734375</v>
      </c>
      <c r="AJ55">
        <v>94.590629577636719</v>
      </c>
      <c r="AK55">
        <v>-4.614893913269043</v>
      </c>
      <c r="AL55">
        <v>0.19381493330001831</v>
      </c>
      <c r="AM55">
        <v>1</v>
      </c>
      <c r="AN55">
        <v>-0.21956524252891541</v>
      </c>
      <c r="AO55">
        <v>2.737391471862793</v>
      </c>
      <c r="AP55">
        <v>1</v>
      </c>
      <c r="AQ55">
        <v>0</v>
      </c>
      <c r="AR55">
        <v>0.15999999642372131</v>
      </c>
      <c r="AS55">
        <v>111115</v>
      </c>
      <c r="AT55">
        <f t="shared" si="171"/>
        <v>1.2830990522335735</v>
      </c>
      <c r="AU55">
        <f t="shared" si="172"/>
        <v>3.3233730136799492E-3</v>
      </c>
      <c r="AV55">
        <f t="shared" si="173"/>
        <v>299.31957092285154</v>
      </c>
      <c r="AW55">
        <f t="shared" si="174"/>
        <v>298.39738883972166</v>
      </c>
      <c r="AX55">
        <f t="shared" si="175"/>
        <v>288.07641934224011</v>
      </c>
      <c r="AY55">
        <f t="shared" si="176"/>
        <v>1.2093838751791366</v>
      </c>
      <c r="AZ55">
        <f t="shared" si="177"/>
        <v>3.4082647093046612</v>
      </c>
      <c r="BA55">
        <f t="shared" si="178"/>
        <v>36.031737229397287</v>
      </c>
      <c r="BB55">
        <f t="shared" si="179"/>
        <v>20.394547364284982</v>
      </c>
      <c r="BC55">
        <f>IF(L55,Y55,(X55+Y55)/2)</f>
        <v>25.708479881286621</v>
      </c>
      <c r="BD55">
        <f t="shared" si="180"/>
        <v>3.3164884122877152</v>
      </c>
      <c r="BE55">
        <f t="shared" si="181"/>
        <v>0.15874416807963362</v>
      </c>
      <c r="BF55">
        <f t="shared" si="182"/>
        <v>1.479131634166013</v>
      </c>
      <c r="BG55">
        <f t="shared" si="183"/>
        <v>1.8373567781217022</v>
      </c>
      <c r="BH55">
        <f t="shared" si="184"/>
        <v>9.9820566895921253E-2</v>
      </c>
      <c r="BI55">
        <f t="shared" si="185"/>
        <v>29.783692055356582</v>
      </c>
      <c r="BJ55">
        <f t="shared" si="186"/>
        <v>0.54500773618325271</v>
      </c>
      <c r="BK55">
        <f t="shared" si="187"/>
        <v>44.348958009534634</v>
      </c>
      <c r="BL55">
        <f t="shared" si="188"/>
        <v>568.85042701224131</v>
      </c>
      <c r="BM55">
        <f t="shared" si="189"/>
        <v>1.9300413616934443E-2</v>
      </c>
    </row>
    <row r="56" spans="1:65" x14ac:dyDescent="0.3">
      <c r="A56" t="str">
        <f t="array" ref="A56">INDEX(MtrxNb!A$2:C$115,MATCH(1,(MtrxNb!B$2:B$115=D56)*(MtrxNb!C$2:C$115=F56),0),1)</f>
        <v>M51</v>
      </c>
      <c r="B56" s="6">
        <v>41596</v>
      </c>
      <c r="C56">
        <v>46</v>
      </c>
      <c r="D56">
        <v>68</v>
      </c>
      <c r="E56">
        <v>29</v>
      </c>
      <c r="F56" t="s">
        <v>7</v>
      </c>
      <c r="G56">
        <v>49</v>
      </c>
      <c r="H56">
        <v>4</v>
      </c>
      <c r="I56">
        <v>20</v>
      </c>
      <c r="J56" t="s">
        <v>338</v>
      </c>
      <c r="K56">
        <v>3971.5000000782311</v>
      </c>
      <c r="L56">
        <v>0</v>
      </c>
      <c r="M56">
        <v>800</v>
      </c>
      <c r="N56" s="7">
        <f t="shared" si="164"/>
        <v>34.621906015393897</v>
      </c>
      <c r="O56" s="7">
        <f t="shared" si="165"/>
        <v>0.20454874849818658</v>
      </c>
      <c r="P56" s="7">
        <f t="shared" si="166"/>
        <v>465.61305623740054</v>
      </c>
      <c r="Q56">
        <f t="shared" si="167"/>
        <v>3.8337364143764461</v>
      </c>
      <c r="R56">
        <f t="shared" si="168"/>
        <v>1.8211444641849694</v>
      </c>
      <c r="S56" s="4">
        <f>(Y56+AY56*L56)</f>
        <v>25.820226669311523</v>
      </c>
      <c r="T56" s="5">
        <v>3.9000000000000004</v>
      </c>
      <c r="U56">
        <f t="shared" si="169"/>
        <v>1.8810870260000228</v>
      </c>
      <c r="V56">
        <v>1</v>
      </c>
      <c r="W56">
        <f t="shared" si="170"/>
        <v>3.7621740520000455</v>
      </c>
      <c r="X56">
        <v>25.128931045532227</v>
      </c>
      <c r="Y56" s="4">
        <v>25.820226669311523</v>
      </c>
      <c r="Z56">
        <v>25.012701034545898</v>
      </c>
      <c r="AA56">
        <v>797.67913818359375</v>
      </c>
      <c r="AB56">
        <v>768.400634765625</v>
      </c>
      <c r="AC56">
        <v>13.102754592895508</v>
      </c>
      <c r="AD56">
        <v>16.042652130126953</v>
      </c>
      <c r="AE56">
        <v>38.864456176757813</v>
      </c>
      <c r="AF56">
        <v>47.351451873779297</v>
      </c>
      <c r="AG56">
        <v>500.41571044921875</v>
      </c>
      <c r="AH56">
        <v>1800.27783203125</v>
      </c>
      <c r="AI56">
        <v>1815.325927734375</v>
      </c>
      <c r="AJ56">
        <v>94.584465026855469</v>
      </c>
      <c r="AK56">
        <v>-7.603968620300293</v>
      </c>
      <c r="AL56">
        <v>0.177531898021698</v>
      </c>
      <c r="AM56">
        <v>1</v>
      </c>
      <c r="AN56">
        <v>-0.21956524252891541</v>
      </c>
      <c r="AO56">
        <v>2.737391471862793</v>
      </c>
      <c r="AP56">
        <v>1</v>
      </c>
      <c r="AQ56">
        <v>0</v>
      </c>
      <c r="AR56">
        <v>0.15999999642372131</v>
      </c>
      <c r="AS56">
        <v>111115</v>
      </c>
      <c r="AT56">
        <f t="shared" si="171"/>
        <v>1.2831172062800478</v>
      </c>
      <c r="AU56">
        <f t="shared" si="172"/>
        <v>3.8337364143764463E-3</v>
      </c>
      <c r="AV56">
        <f t="shared" si="173"/>
        <v>298.9702266693115</v>
      </c>
      <c r="AW56">
        <f t="shared" si="174"/>
        <v>298.2789310455322</v>
      </c>
      <c r="AX56">
        <f t="shared" si="175"/>
        <v>288.04444668670476</v>
      </c>
      <c r="AY56">
        <f t="shared" si="176"/>
        <v>1.0262501673010236</v>
      </c>
      <c r="AZ56">
        <f t="shared" si="177"/>
        <v>3.3385301335249706</v>
      </c>
      <c r="BA56">
        <f t="shared" si="178"/>
        <v>35.296812564061739</v>
      </c>
      <c r="BB56">
        <f t="shared" si="179"/>
        <v>19.254160433934786</v>
      </c>
      <c r="BC56">
        <f>IF(L56,Y56,(X56+Y56)/2)</f>
        <v>25.474578857421875</v>
      </c>
      <c r="BD56">
        <f t="shared" si="180"/>
        <v>3.2707632552524575</v>
      </c>
      <c r="BE56">
        <f t="shared" si="181"/>
        <v>0.19400095057620445</v>
      </c>
      <c r="BF56">
        <f t="shared" si="182"/>
        <v>1.5173856693400012</v>
      </c>
      <c r="BG56">
        <f t="shared" si="183"/>
        <v>1.7533775859124563</v>
      </c>
      <c r="BH56">
        <f t="shared" si="184"/>
        <v>0.12215609308248027</v>
      </c>
      <c r="BI56">
        <f t="shared" si="185"/>
        <v>44.039761833733699</v>
      </c>
      <c r="BJ56">
        <f t="shared" si="186"/>
        <v>0.60595090005283547</v>
      </c>
      <c r="BK56">
        <f t="shared" si="187"/>
        <v>46.90056077521082</v>
      </c>
      <c r="BL56">
        <f t="shared" si="188"/>
        <v>755.9770805986044</v>
      </c>
      <c r="BM56">
        <f t="shared" si="189"/>
        <v>2.1479312652479592E-2</v>
      </c>
    </row>
    <row r="57" spans="1:65" hidden="1" x14ac:dyDescent="0.3">
      <c r="A57" t="str">
        <f t="array" ref="A57">INDEX(MtrxNb!A$2:C$115,MATCH(1,(MtrxNb!B$2:B$115=D57)*(MtrxNb!C$2:C$115=F57),0),1)</f>
        <v>M51</v>
      </c>
      <c r="B57" s="6">
        <v>41596</v>
      </c>
      <c r="C57">
        <v>46</v>
      </c>
      <c r="D57">
        <v>68</v>
      </c>
      <c r="E57">
        <v>29</v>
      </c>
      <c r="F57" t="s">
        <v>7</v>
      </c>
      <c r="G57">
        <v>49</v>
      </c>
      <c r="H57">
        <v>4</v>
      </c>
      <c r="I57">
        <v>21</v>
      </c>
      <c r="J57" t="s">
        <v>339</v>
      </c>
      <c r="K57">
        <v>4094.9999999776483</v>
      </c>
      <c r="L57">
        <v>0</v>
      </c>
      <c r="M57" t="s">
        <v>322</v>
      </c>
      <c r="N57">
        <f t="shared" si="164"/>
        <v>21.18508498513884</v>
      </c>
      <c r="O57">
        <f t="shared" si="165"/>
        <v>0.25081081832390756</v>
      </c>
      <c r="P57">
        <f t="shared" si="166"/>
        <v>230.20746457051791</v>
      </c>
      <c r="Q57">
        <f t="shared" si="167"/>
        <v>4.4967447358413715</v>
      </c>
      <c r="R57">
        <f t="shared" si="168"/>
        <v>1.7621148992509574</v>
      </c>
      <c r="S57" s="4">
        <f>(Y57+AY57*L57)</f>
        <v>25.735101699829102</v>
      </c>
      <c r="T57" s="5">
        <v>3.9000000000000004</v>
      </c>
      <c r="U57">
        <f t="shared" si="169"/>
        <v>1.8810870260000228</v>
      </c>
      <c r="V57">
        <v>1</v>
      </c>
      <c r="W57">
        <f t="shared" si="170"/>
        <v>3.7621740520000455</v>
      </c>
      <c r="X57">
        <v>25.125720977783203</v>
      </c>
      <c r="Y57" s="4">
        <v>25.735101699829102</v>
      </c>
      <c r="Z57">
        <v>25.017105102539063</v>
      </c>
      <c r="AA57">
        <v>400.20745849609375</v>
      </c>
      <c r="AB57">
        <v>382.3558349609375</v>
      </c>
      <c r="AC57">
        <v>13.04261302947998</v>
      </c>
      <c r="AD57">
        <v>16.489564895629883</v>
      </c>
      <c r="AE57">
        <v>38.506664276123047</v>
      </c>
      <c r="AF57">
        <v>48.674846649169922</v>
      </c>
      <c r="AG57">
        <v>500.38766479492187</v>
      </c>
      <c r="AH57">
        <v>1799.21533203125</v>
      </c>
      <c r="AI57">
        <v>1855.5955810546875</v>
      </c>
      <c r="AJ57">
        <v>94.581817626953125</v>
      </c>
      <c r="AK57">
        <v>-1.611475944519043</v>
      </c>
      <c r="AL57">
        <v>0.19717568159103394</v>
      </c>
      <c r="AM57">
        <v>1</v>
      </c>
      <c r="AN57">
        <v>-0.21956524252891541</v>
      </c>
      <c r="AO57">
        <v>2.737391471862793</v>
      </c>
      <c r="AP57">
        <v>1</v>
      </c>
      <c r="AQ57">
        <v>0</v>
      </c>
      <c r="AR57">
        <v>0.15999999642372131</v>
      </c>
      <c r="AS57">
        <v>111115</v>
      </c>
      <c r="AT57">
        <f t="shared" si="171"/>
        <v>1.2830452943459532</v>
      </c>
      <c r="AU57">
        <f t="shared" si="172"/>
        <v>4.4967447358413718E-3</v>
      </c>
      <c r="AV57">
        <f t="shared" si="173"/>
        <v>298.88510169982908</v>
      </c>
      <c r="AW57">
        <f t="shared" si="174"/>
        <v>298.27572097778318</v>
      </c>
      <c r="AX57">
        <f t="shared" si="175"/>
        <v>287.87444669050456</v>
      </c>
      <c r="AY57">
        <f t="shared" si="176"/>
        <v>0.76324492838144342</v>
      </c>
      <c r="AZ57">
        <f t="shared" si="177"/>
        <v>3.3217279189572313</v>
      </c>
      <c r="BA57">
        <f t="shared" si="178"/>
        <v>35.120153136184108</v>
      </c>
      <c r="BB57">
        <f t="shared" si="179"/>
        <v>18.630588240554225</v>
      </c>
      <c r="BC57">
        <f>IF(L57,Y57,(X57+Y57)/2)</f>
        <v>25.430411338806152</v>
      </c>
      <c r="BD57">
        <f t="shared" si="180"/>
        <v>3.262191075767376</v>
      </c>
      <c r="BE57">
        <f t="shared" si="181"/>
        <v>0.23513518818298706</v>
      </c>
      <c r="BF57">
        <f t="shared" si="182"/>
        <v>1.5596130197062739</v>
      </c>
      <c r="BG57">
        <f t="shared" si="183"/>
        <v>1.7025780560611021</v>
      </c>
      <c r="BH57">
        <f t="shared" si="184"/>
        <v>0.14829179782544941</v>
      </c>
      <c r="BI57">
        <f t="shared" si="185"/>
        <v>21.773440430371998</v>
      </c>
      <c r="BJ57">
        <f t="shared" si="186"/>
        <v>0.60207650445307448</v>
      </c>
      <c r="BK57">
        <f t="shared" si="187"/>
        <v>48.950020873935664</v>
      </c>
      <c r="BL57">
        <f t="shared" si="188"/>
        <v>374.75388344709586</v>
      </c>
      <c r="BM57">
        <f t="shared" si="189"/>
        <v>2.7671770675194142E-2</v>
      </c>
    </row>
    <row r="58" spans="1:65" hidden="1" x14ac:dyDescent="0.3">
      <c r="A58" t="str">
        <f t="array" ref="A58">INDEX(MtrxNb!A$2:C$115,MATCH(1,(MtrxNb!B$2:B$115=D58)*(MtrxNb!C$2:C$115=F58),0),1)</f>
        <v>M107</v>
      </c>
      <c r="B58" s="6">
        <v>41596</v>
      </c>
      <c r="C58">
        <v>46</v>
      </c>
      <c r="D58">
        <v>68</v>
      </c>
      <c r="E58">
        <v>29</v>
      </c>
      <c r="F58" t="s">
        <v>36</v>
      </c>
      <c r="G58">
        <v>49</v>
      </c>
      <c r="H58">
        <v>4</v>
      </c>
      <c r="I58" t="s">
        <v>323</v>
      </c>
      <c r="J58" t="s">
        <v>340</v>
      </c>
      <c r="M58">
        <f t="shared" ref="M58" si="190">AA58</f>
        <v>0</v>
      </c>
      <c r="S58" s="4">
        <f>AVERAGE(S52:S57)</f>
        <v>25.969058354695637</v>
      </c>
      <c r="Y58" s="4">
        <f>AVERAGE(Y52:Y57)</f>
        <v>25.969058354695637</v>
      </c>
    </row>
    <row r="59" spans="1:65" hidden="1" x14ac:dyDescent="0.3">
      <c r="A59" t="str">
        <f t="array" ref="A59">INDEX(MtrxNb!A$2:C$115,MATCH(1,(MtrxNb!B$2:B$115=D59)*(MtrxNb!C$2:C$115=F59),0),1)</f>
        <v>M107</v>
      </c>
      <c r="B59" s="6">
        <v>41596</v>
      </c>
      <c r="C59">
        <v>46</v>
      </c>
      <c r="D59">
        <v>68</v>
      </c>
      <c r="E59">
        <v>29</v>
      </c>
      <c r="F59" t="s">
        <v>36</v>
      </c>
      <c r="G59">
        <v>49</v>
      </c>
      <c r="H59">
        <v>4</v>
      </c>
      <c r="I59">
        <v>22</v>
      </c>
      <c r="J59" t="s">
        <v>341</v>
      </c>
      <c r="K59">
        <v>4563.4999999217689</v>
      </c>
      <c r="L59">
        <v>0</v>
      </c>
      <c r="M59" t="s">
        <v>315</v>
      </c>
      <c r="N59">
        <f t="shared" ref="N59:N65" si="191">(AA59-AB59*(1000-AC59)/(1000-AD59))*AT59</f>
        <v>22.644237344915911</v>
      </c>
      <c r="O59">
        <f t="shared" ref="O59:O65" si="192">IF(BE59&lt;&gt;0,1/(1/BE59-1/W59),0)</f>
        <v>0.30164291783045011</v>
      </c>
      <c r="P59">
        <f t="shared" ref="P59:P65" si="193">((BH59-AU59/2)*AB59-N59)/(BH59+AU59/2)</f>
        <v>247.9055291768496</v>
      </c>
      <c r="Q59">
        <f t="shared" ref="Q59:Q65" si="194">AU59*1000</f>
        <v>5.5736033774209268</v>
      </c>
      <c r="R59">
        <f t="shared" ref="R59:R65" si="195">(AZ59-BF59)</f>
        <v>1.8250934726290717</v>
      </c>
      <c r="S59" s="4">
        <f>(Y59+AY59*L59)</f>
        <v>26.111839294433594</v>
      </c>
      <c r="T59" s="5">
        <v>3</v>
      </c>
      <c r="U59">
        <f t="shared" ref="U59:U65" si="196">(T59*AN59+AO59)</f>
        <v>2.0786957442760468</v>
      </c>
      <c r="V59">
        <v>1</v>
      </c>
      <c r="W59">
        <f t="shared" ref="W59:W65" si="197">U59*(V59+1)*(V59+1)/(V59*V59+1)</f>
        <v>4.1573914885520935</v>
      </c>
      <c r="X59">
        <v>25.253429412841797</v>
      </c>
      <c r="Y59" s="4">
        <v>26.111839294433594</v>
      </c>
      <c r="Z59">
        <v>25.017904281616211</v>
      </c>
      <c r="AA59">
        <v>400.28640747070312</v>
      </c>
      <c r="AB59">
        <v>385.42251586914062</v>
      </c>
      <c r="AC59">
        <v>13.330833435058594</v>
      </c>
      <c r="AD59">
        <v>16.61686897277832</v>
      </c>
      <c r="AE59">
        <v>39.056293487548828</v>
      </c>
      <c r="AF59">
        <v>48.693439483642578</v>
      </c>
      <c r="AG59">
        <v>500.38906860351562</v>
      </c>
      <c r="AH59">
        <v>1800.21484375</v>
      </c>
      <c r="AI59">
        <v>1974.5081787109375</v>
      </c>
      <c r="AJ59">
        <v>94.576187133789063</v>
      </c>
      <c r="AK59">
        <v>-1.935755729675293</v>
      </c>
      <c r="AL59">
        <v>0.23120659589767456</v>
      </c>
      <c r="AM59">
        <v>1</v>
      </c>
      <c r="AN59">
        <v>-0.21956524252891541</v>
      </c>
      <c r="AO59">
        <v>2.737391471862793</v>
      </c>
      <c r="AP59">
        <v>1</v>
      </c>
      <c r="AQ59">
        <v>0</v>
      </c>
      <c r="AR59">
        <v>0.15999999642372131</v>
      </c>
      <c r="AS59">
        <v>111115</v>
      </c>
      <c r="AT59">
        <f t="shared" ref="AT59:AT65" si="198">AG59*0.000001/(T59*0.0001)</f>
        <v>1.6679635620117186</v>
      </c>
      <c r="AU59">
        <f t="shared" ref="AU59:AU65" si="199">(AD59-AC59)/(1000-AD59)*AT59</f>
        <v>5.5736033774209269E-3</v>
      </c>
      <c r="AV59">
        <f t="shared" ref="AV59:AV65" si="200">(Y59+273.15)</f>
        <v>299.26183929443357</v>
      </c>
      <c r="AW59">
        <f t="shared" ref="AW59:AW65" si="201">(X59+273.15)</f>
        <v>298.40342941284177</v>
      </c>
      <c r="AX59">
        <f t="shared" ref="AX59:AX65" si="202">(AH59*AP59+AI59*AQ59)*AR59</f>
        <v>288.03436856193002</v>
      </c>
      <c r="AY59">
        <f t="shared" ref="AY59:AY65" si="203">((AX59+0.00000010773*(AW59^4-AV59^4))-AU59*44100)/(U59*51.4+0.00000043092*AV59^3)</f>
        <v>0.27338445850927662</v>
      </c>
      <c r="AZ59">
        <f t="shared" ref="AZ59:AZ65" si="204">0.61365*EXP(17.502*S59/(240.97+S59))</f>
        <v>3.3966535821762074</v>
      </c>
      <c r="BA59">
        <f t="shared" ref="BA59:BA65" si="205">AZ59*1000/AJ59</f>
        <v>35.914469435855395</v>
      </c>
      <c r="BB59">
        <f t="shared" ref="BB59:BB65" si="206">(BA59-AD59)</f>
        <v>19.297600463077075</v>
      </c>
      <c r="BC59">
        <f>IF(L59,Y59,(X59+Y59)/2)</f>
        <v>25.682634353637695</v>
      </c>
      <c r="BD59">
        <f t="shared" ref="BD59:BD65" si="207">0.61365*EXP(17.502*BC59/(240.97+BC59))</f>
        <v>3.3114085974621297</v>
      </c>
      <c r="BE59">
        <f t="shared" ref="BE59:BE65" si="208">IF(BB59&lt;&gt;0,(1000-(BA59+AD59)/2)/BB59*AU59,0)</f>
        <v>0.2812375023111105</v>
      </c>
      <c r="BF59">
        <f t="shared" ref="BF59:BF65" si="209">AD59*AJ59/1000</f>
        <v>1.5715601095471357</v>
      </c>
      <c r="BG59">
        <f t="shared" ref="BG59:BG65" si="210">(BD59-BF59)</f>
        <v>1.739848487914994</v>
      </c>
      <c r="BH59">
        <f t="shared" ref="BH59:BH65" si="211">1/(1.6/O59+1.37/W59)</f>
        <v>0.17749950458830188</v>
      </c>
      <c r="BI59">
        <f t="shared" ref="BI59:BI65" si="212">P59*AJ59*0.001</f>
        <v>23.44595971893073</v>
      </c>
      <c r="BJ59">
        <f t="shared" ref="BJ59:BJ65" si="213">P59/AB59</f>
        <v>0.64320458450076368</v>
      </c>
      <c r="BK59">
        <f t="shared" ref="BK59:BK65" si="214">(1-AU59*AJ59/AZ59/O59)*100</f>
        <v>48.551410521625982</v>
      </c>
      <c r="BL59">
        <f t="shared" ref="BL59:BL65" si="215">(AB59-N59/(W59/1.35))</f>
        <v>378.06941465175129</v>
      </c>
      <c r="BM59">
        <f t="shared" ref="BM59:BM65" si="216">N59*BK59/100/BL59</f>
        <v>2.9079571652069203E-2</v>
      </c>
    </row>
    <row r="60" spans="1:65" x14ac:dyDescent="0.3">
      <c r="A60" t="str">
        <f t="array" ref="A60">INDEX(MtrxNb!A$2:C$115,MATCH(1,(MtrxNb!B$2:B$115=D60)*(MtrxNb!C$2:C$115=F60),0),1)</f>
        <v>M107</v>
      </c>
      <c r="B60" s="6">
        <v>41596</v>
      </c>
      <c r="C60">
        <v>46</v>
      </c>
      <c r="D60">
        <v>68</v>
      </c>
      <c r="E60">
        <v>29</v>
      </c>
      <c r="F60" t="s">
        <v>36</v>
      </c>
      <c r="G60">
        <v>49</v>
      </c>
      <c r="H60">
        <v>4</v>
      </c>
      <c r="I60">
        <v>23</v>
      </c>
      <c r="J60" t="s">
        <v>342</v>
      </c>
      <c r="K60">
        <v>4682.0000000670552</v>
      </c>
      <c r="L60">
        <v>0</v>
      </c>
      <c r="M60">
        <v>50</v>
      </c>
      <c r="N60" s="7">
        <f t="shared" si="191"/>
        <v>-0.54801146510349508</v>
      </c>
      <c r="O60" s="7">
        <f t="shared" si="192"/>
        <v>0.25019244437527077</v>
      </c>
      <c r="P60" s="7">
        <f t="shared" si="193"/>
        <v>52.701805482396367</v>
      </c>
      <c r="Q60">
        <f t="shared" si="194"/>
        <v>4.7280212939725637</v>
      </c>
      <c r="R60">
        <f t="shared" si="195"/>
        <v>1.8455169088627652</v>
      </c>
      <c r="S60" s="4">
        <f>(Y60+AY60*L60)</f>
        <v>26.045558929443359</v>
      </c>
      <c r="T60" s="5">
        <v>3</v>
      </c>
      <c r="U60">
        <f t="shared" si="196"/>
        <v>2.0786957442760468</v>
      </c>
      <c r="V60">
        <v>1</v>
      </c>
      <c r="W60">
        <f t="shared" si="197"/>
        <v>4.1573914885520935</v>
      </c>
      <c r="X60">
        <v>25.208337783813477</v>
      </c>
      <c r="Y60" s="4">
        <v>26.045558929443359</v>
      </c>
      <c r="Z60">
        <v>25.013387680053711</v>
      </c>
      <c r="AA60">
        <v>50.474849700927734</v>
      </c>
      <c r="AB60">
        <v>50.659786224365234</v>
      </c>
      <c r="AC60">
        <v>13.472119331359863</v>
      </c>
      <c r="AD60">
        <v>16.260421752929688</v>
      </c>
      <c r="AE60">
        <v>39.716953277587891</v>
      </c>
      <c r="AF60">
        <v>47.767543792724609</v>
      </c>
      <c r="AG60">
        <v>500.42724609375</v>
      </c>
      <c r="AH60">
        <v>1799.5364990234375</v>
      </c>
      <c r="AI60">
        <v>1997.2823486328125</v>
      </c>
      <c r="AJ60">
        <v>94.576194763183594</v>
      </c>
      <c r="AK60">
        <v>1.4621057510375977</v>
      </c>
      <c r="AL60">
        <v>0.25931710004806519</v>
      </c>
      <c r="AM60">
        <v>1</v>
      </c>
      <c r="AN60">
        <v>-0.21956524252891541</v>
      </c>
      <c r="AO60">
        <v>2.737391471862793</v>
      </c>
      <c r="AP60">
        <v>1</v>
      </c>
      <c r="AQ60">
        <v>0</v>
      </c>
      <c r="AR60">
        <v>0.15999999642372131</v>
      </c>
      <c r="AS60">
        <v>111115</v>
      </c>
      <c r="AT60">
        <f t="shared" si="198"/>
        <v>1.6680908203124998</v>
      </c>
      <c r="AU60">
        <f t="shared" si="199"/>
        <v>4.728021293972564E-3</v>
      </c>
      <c r="AV60">
        <f t="shared" si="200"/>
        <v>299.19555892944334</v>
      </c>
      <c r="AW60">
        <f t="shared" si="201"/>
        <v>298.35833778381345</v>
      </c>
      <c r="AX60">
        <f t="shared" si="202"/>
        <v>287.92583340810597</v>
      </c>
      <c r="AY60">
        <f t="shared" si="203"/>
        <v>0.58957582661676156</v>
      </c>
      <c r="AZ60">
        <f t="shared" si="204"/>
        <v>3.3833657234993506</v>
      </c>
      <c r="BA60">
        <f t="shared" si="205"/>
        <v>35.77396756098311</v>
      </c>
      <c r="BB60">
        <f t="shared" si="206"/>
        <v>19.513545808053422</v>
      </c>
      <c r="BC60">
        <f>IF(L60,Y60,(X60+Y60)/2)</f>
        <v>25.626948356628418</v>
      </c>
      <c r="BD60">
        <f t="shared" si="207"/>
        <v>3.3004868735764359</v>
      </c>
      <c r="BE60">
        <f t="shared" si="208"/>
        <v>0.23599050059495152</v>
      </c>
      <c r="BF60">
        <f t="shared" si="209"/>
        <v>1.5378488146365854</v>
      </c>
      <c r="BG60">
        <f t="shared" si="210"/>
        <v>1.7626380589398505</v>
      </c>
      <c r="BH60">
        <f t="shared" si="211"/>
        <v>0.14870749167764882</v>
      </c>
      <c r="BI60">
        <f t="shared" si="212"/>
        <v>4.9843362196745353</v>
      </c>
      <c r="BJ60">
        <f t="shared" si="213"/>
        <v>1.0403084854915754</v>
      </c>
      <c r="BK60">
        <f t="shared" si="214"/>
        <v>47.175167965685581</v>
      </c>
      <c r="BL60">
        <f t="shared" si="215"/>
        <v>50.837738067468507</v>
      </c>
      <c r="BM60">
        <f t="shared" si="216"/>
        <v>-5.0853035355485406E-3</v>
      </c>
    </row>
    <row r="61" spans="1:65" x14ac:dyDescent="0.3">
      <c r="A61" t="str">
        <f t="array" ref="A61">INDEX(MtrxNb!A$2:C$115,MATCH(1,(MtrxNb!B$2:B$115=D61)*(MtrxNb!C$2:C$115=F61),0),1)</f>
        <v>M107</v>
      </c>
      <c r="B61" s="6">
        <v>41596</v>
      </c>
      <c r="C61">
        <v>46</v>
      </c>
      <c r="D61">
        <v>68</v>
      </c>
      <c r="E61">
        <v>29</v>
      </c>
      <c r="F61" t="s">
        <v>36</v>
      </c>
      <c r="G61">
        <v>49</v>
      </c>
      <c r="H61">
        <v>4</v>
      </c>
      <c r="I61">
        <v>24</v>
      </c>
      <c r="J61" t="s">
        <v>343</v>
      </c>
      <c r="K61">
        <v>4800.5000000782311</v>
      </c>
      <c r="L61">
        <v>0</v>
      </c>
      <c r="M61">
        <v>150</v>
      </c>
      <c r="N61" s="7">
        <f t="shared" si="191"/>
        <v>6.5452967940629625</v>
      </c>
      <c r="O61" s="7">
        <f t="shared" si="192"/>
        <v>0.25738168837015368</v>
      </c>
      <c r="P61" s="7">
        <f t="shared" si="193"/>
        <v>98.787858467797776</v>
      </c>
      <c r="Q61">
        <f t="shared" si="194"/>
        <v>4.8049036313384201</v>
      </c>
      <c r="R61">
        <f t="shared" si="195"/>
        <v>1.8260664296198976</v>
      </c>
      <c r="S61" s="4">
        <f>(Y61+AY61*L61)</f>
        <v>25.987483978271484</v>
      </c>
      <c r="T61" s="5">
        <v>3</v>
      </c>
      <c r="U61">
        <f t="shared" si="196"/>
        <v>2.0786957442760468</v>
      </c>
      <c r="V61">
        <v>1</v>
      </c>
      <c r="W61">
        <f t="shared" si="197"/>
        <v>4.1573914885520935</v>
      </c>
      <c r="X61">
        <v>25.17820930480957</v>
      </c>
      <c r="Y61" s="4">
        <v>25.987483978271484</v>
      </c>
      <c r="Z61">
        <v>25.015460968017578</v>
      </c>
      <c r="AA61">
        <v>149.81768798828125</v>
      </c>
      <c r="AB61">
        <v>145.47462463378906</v>
      </c>
      <c r="AC61">
        <v>13.510567665100098</v>
      </c>
      <c r="AD61">
        <v>16.344100952148437</v>
      </c>
      <c r="AE61">
        <v>39.939109802246094</v>
      </c>
      <c r="AF61">
        <v>48.096042633056641</v>
      </c>
      <c r="AG61">
        <v>500.404052734375</v>
      </c>
      <c r="AH61">
        <v>1800.6387939453125</v>
      </c>
      <c r="AI61">
        <v>1972.5037841796875</v>
      </c>
      <c r="AJ61">
        <v>94.571968078613281</v>
      </c>
      <c r="AK61">
        <v>0.78884220123291016</v>
      </c>
      <c r="AL61">
        <v>0.24913376569747925</v>
      </c>
      <c r="AM61">
        <v>1</v>
      </c>
      <c r="AN61">
        <v>-0.21956524252891541</v>
      </c>
      <c r="AO61">
        <v>2.737391471862793</v>
      </c>
      <c r="AP61">
        <v>1</v>
      </c>
      <c r="AQ61">
        <v>0</v>
      </c>
      <c r="AR61">
        <v>0.15999999642372131</v>
      </c>
      <c r="AS61">
        <v>111115</v>
      </c>
      <c r="AT61">
        <f t="shared" si="198"/>
        <v>1.6680135091145831</v>
      </c>
      <c r="AU61">
        <f t="shared" si="199"/>
        <v>4.80490363133842E-3</v>
      </c>
      <c r="AV61">
        <f t="shared" si="200"/>
        <v>299.13748397827146</v>
      </c>
      <c r="AW61">
        <f t="shared" si="201"/>
        <v>298.32820930480955</v>
      </c>
      <c r="AX61">
        <f t="shared" si="202"/>
        <v>288.10220059166386</v>
      </c>
      <c r="AY61">
        <f t="shared" si="203"/>
        <v>0.56520619837500619</v>
      </c>
      <c r="AZ61">
        <f t="shared" si="204"/>
        <v>3.3717602231401127</v>
      </c>
      <c r="BA61">
        <f t="shared" si="205"/>
        <v>35.652850328094317</v>
      </c>
      <c r="BB61">
        <f t="shared" si="206"/>
        <v>19.308749375945879</v>
      </c>
      <c r="BC61">
        <f>IF(L61,Y61,(X61+Y61)/2)</f>
        <v>25.582846641540527</v>
      </c>
      <c r="BD61">
        <f t="shared" si="207"/>
        <v>3.2918595236498938</v>
      </c>
      <c r="BE61">
        <f t="shared" si="208"/>
        <v>0.24237631190946457</v>
      </c>
      <c r="BF61">
        <f t="shared" si="209"/>
        <v>1.5456937935202151</v>
      </c>
      <c r="BG61">
        <f t="shared" si="210"/>
        <v>1.7461657301296787</v>
      </c>
      <c r="BH61">
        <f t="shared" si="211"/>
        <v>0.15276546708616529</v>
      </c>
      <c r="BI61">
        <f t="shared" si="212"/>
        <v>9.342562197571139</v>
      </c>
      <c r="BJ61">
        <f t="shared" si="213"/>
        <v>0.67907278479997224</v>
      </c>
      <c r="BK61">
        <f t="shared" si="214"/>
        <v>47.638415479068854</v>
      </c>
      <c r="BL61">
        <f t="shared" si="215"/>
        <v>143.34921722476432</v>
      </c>
      <c r="BM61">
        <f t="shared" si="216"/>
        <v>2.1751605913584469E-2</v>
      </c>
    </row>
    <row r="62" spans="1:65" x14ac:dyDescent="0.3">
      <c r="A62" t="str">
        <f t="array" ref="A62">INDEX(MtrxNb!A$2:C$115,MATCH(1,(MtrxNb!B$2:B$115=D62)*(MtrxNb!C$2:C$115=F62),0),1)</f>
        <v>M107</v>
      </c>
      <c r="B62" s="6">
        <v>41596</v>
      </c>
      <c r="C62">
        <v>46</v>
      </c>
      <c r="D62">
        <v>68</v>
      </c>
      <c r="E62">
        <v>29</v>
      </c>
      <c r="F62" t="s">
        <v>36</v>
      </c>
      <c r="G62">
        <v>49</v>
      </c>
      <c r="H62">
        <v>4</v>
      </c>
      <c r="I62">
        <v>25</v>
      </c>
      <c r="J62" t="s">
        <v>344</v>
      </c>
      <c r="K62">
        <v>4920.0000000670552</v>
      </c>
      <c r="L62">
        <v>0</v>
      </c>
      <c r="M62">
        <v>400</v>
      </c>
      <c r="N62" s="7">
        <f t="shared" si="191"/>
        <v>22.101180885118982</v>
      </c>
      <c r="O62" s="7">
        <f t="shared" si="192"/>
        <v>0.27796370870188331</v>
      </c>
      <c r="P62" s="7">
        <f t="shared" si="193"/>
        <v>241.0779038656618</v>
      </c>
      <c r="Q62">
        <f t="shared" si="194"/>
        <v>5.0937192661148902</v>
      </c>
      <c r="R62">
        <f t="shared" si="195"/>
        <v>1.8008440692174941</v>
      </c>
      <c r="S62" s="4">
        <f>(Y62+AY62*L62)</f>
        <v>25.907045364379883</v>
      </c>
      <c r="T62" s="5">
        <v>3</v>
      </c>
      <c r="U62">
        <f t="shared" si="196"/>
        <v>2.0786957442760468</v>
      </c>
      <c r="V62">
        <v>1</v>
      </c>
      <c r="W62">
        <f t="shared" si="197"/>
        <v>4.1573914885520935</v>
      </c>
      <c r="X62">
        <v>25.156902313232422</v>
      </c>
      <c r="Y62" s="4">
        <v>25.907045364379883</v>
      </c>
      <c r="Z62">
        <v>25.016143798828125</v>
      </c>
      <c r="AA62">
        <v>399.71319580078125</v>
      </c>
      <c r="AB62">
        <v>385.28689575195312</v>
      </c>
      <c r="AC62">
        <v>13.438545227050781</v>
      </c>
      <c r="AD62">
        <v>16.442041397094727</v>
      </c>
      <c r="AE62">
        <v>39.745906829833984</v>
      </c>
      <c r="AF62">
        <v>48.443580627441406</v>
      </c>
      <c r="AG62">
        <v>500.41363525390625</v>
      </c>
      <c r="AH62">
        <v>1799.862060546875</v>
      </c>
      <c r="AI62">
        <v>1946.33056640625</v>
      </c>
      <c r="AJ62">
        <v>94.568489074707031</v>
      </c>
      <c r="AK62">
        <v>-1.6712408065795898</v>
      </c>
      <c r="AL62">
        <v>0.2126423716545105</v>
      </c>
      <c r="AM62">
        <v>1</v>
      </c>
      <c r="AN62">
        <v>-0.21956524252891541</v>
      </c>
      <c r="AO62">
        <v>2.737391471862793</v>
      </c>
      <c r="AP62">
        <v>1</v>
      </c>
      <c r="AQ62">
        <v>0</v>
      </c>
      <c r="AR62">
        <v>0.15999999642372131</v>
      </c>
      <c r="AS62">
        <v>111115</v>
      </c>
      <c r="AT62">
        <f t="shared" si="198"/>
        <v>1.668045450846354</v>
      </c>
      <c r="AU62">
        <f t="shared" si="199"/>
        <v>5.0937192661148906E-3</v>
      </c>
      <c r="AV62">
        <f t="shared" si="200"/>
        <v>299.05704536437986</v>
      </c>
      <c r="AW62">
        <f t="shared" si="201"/>
        <v>298.3069023132324</v>
      </c>
      <c r="AX62">
        <f t="shared" si="202"/>
        <v>287.97792325069167</v>
      </c>
      <c r="AY62">
        <f t="shared" si="203"/>
        <v>0.46237581078876527</v>
      </c>
      <c r="AZ62">
        <f t="shared" si="204"/>
        <v>3.3557430814445275</v>
      </c>
      <c r="BA62">
        <f t="shared" si="205"/>
        <v>35.484791120999766</v>
      </c>
      <c r="BB62">
        <f t="shared" si="206"/>
        <v>19.04274972390504</v>
      </c>
      <c r="BC62">
        <f>IF(L62,Y62,(X62+Y62)/2)</f>
        <v>25.531973838806152</v>
      </c>
      <c r="BD62">
        <f t="shared" si="207"/>
        <v>3.2819320630394655</v>
      </c>
      <c r="BE62">
        <f t="shared" si="208"/>
        <v>0.26054372317216945</v>
      </c>
      <c r="BF62">
        <f t="shared" si="209"/>
        <v>1.5548990122270334</v>
      </c>
      <c r="BG62">
        <f t="shared" si="210"/>
        <v>1.7270330508124321</v>
      </c>
      <c r="BH62">
        <f t="shared" si="211"/>
        <v>0.16432015645402909</v>
      </c>
      <c r="BI62">
        <f t="shared" si="212"/>
        <v>22.798373117873112</v>
      </c>
      <c r="BJ62">
        <f t="shared" si="213"/>
        <v>0.62571010466150723</v>
      </c>
      <c r="BK62">
        <f t="shared" si="214"/>
        <v>48.35780954759683</v>
      </c>
      <c r="BL62">
        <f t="shared" si="215"/>
        <v>378.1101373742373</v>
      </c>
      <c r="BM62">
        <f t="shared" si="216"/>
        <v>2.8265962490229495E-2</v>
      </c>
    </row>
    <row r="63" spans="1:65" x14ac:dyDescent="0.3">
      <c r="A63" t="str">
        <f t="array" ref="A63">INDEX(MtrxNb!A$2:C$115,MATCH(1,(MtrxNb!B$2:B$115=D63)*(MtrxNb!C$2:C$115=F63),0),1)</f>
        <v>M107</v>
      </c>
      <c r="B63" s="6">
        <v>41596</v>
      </c>
      <c r="C63">
        <v>46</v>
      </c>
      <c r="D63">
        <v>68</v>
      </c>
      <c r="E63">
        <v>29</v>
      </c>
      <c r="F63" t="s">
        <v>36</v>
      </c>
      <c r="G63">
        <v>49</v>
      </c>
      <c r="H63">
        <v>4</v>
      </c>
      <c r="I63">
        <v>26</v>
      </c>
      <c r="J63" t="s">
        <v>345</v>
      </c>
      <c r="K63">
        <v>5039.0000000670552</v>
      </c>
      <c r="L63">
        <v>0</v>
      </c>
      <c r="M63">
        <v>600</v>
      </c>
      <c r="N63" s="7">
        <f t="shared" si="191"/>
        <v>33.694234104115516</v>
      </c>
      <c r="O63" s="7">
        <f t="shared" si="192"/>
        <v>0.29761495248367476</v>
      </c>
      <c r="P63" s="7">
        <f t="shared" si="193"/>
        <v>370.15785100263167</v>
      </c>
      <c r="Q63">
        <f t="shared" si="194"/>
        <v>5.3030208859316348</v>
      </c>
      <c r="R63">
        <f t="shared" si="195"/>
        <v>1.758868983128953</v>
      </c>
      <c r="S63" s="4">
        <f>(Y63+AY63*L63)</f>
        <v>25.790851593017578</v>
      </c>
      <c r="T63" s="5">
        <v>3</v>
      </c>
      <c r="U63">
        <f t="shared" si="196"/>
        <v>2.0786957442760468</v>
      </c>
      <c r="V63">
        <v>1</v>
      </c>
      <c r="W63">
        <f t="shared" si="197"/>
        <v>4.1573914885520935</v>
      </c>
      <c r="X63">
        <v>25.12687873840332</v>
      </c>
      <c r="Y63" s="4">
        <v>25.790851593017578</v>
      </c>
      <c r="Z63">
        <v>25.016534805297852</v>
      </c>
      <c r="AA63">
        <v>598.76220703125</v>
      </c>
      <c r="AB63">
        <v>576.7288818359375</v>
      </c>
      <c r="AC63">
        <v>13.515984535217285</v>
      </c>
      <c r="AD63">
        <v>16.642253875732422</v>
      </c>
      <c r="AE63">
        <v>40.051528930664063</v>
      </c>
      <c r="AF63">
        <v>49.121696472167969</v>
      </c>
      <c r="AG63">
        <v>500.41433715820313</v>
      </c>
      <c r="AH63">
        <v>1800.0107421875</v>
      </c>
      <c r="AI63">
        <v>2009.8477783203125</v>
      </c>
      <c r="AJ63">
        <v>94.569801330566406</v>
      </c>
      <c r="AK63">
        <v>-5.0476446151733398</v>
      </c>
      <c r="AL63">
        <v>0.2023579478263855</v>
      </c>
      <c r="AM63">
        <v>1</v>
      </c>
      <c r="AN63">
        <v>-0.21956524252891541</v>
      </c>
      <c r="AO63">
        <v>2.737391471862793</v>
      </c>
      <c r="AP63">
        <v>1</v>
      </c>
      <c r="AQ63">
        <v>0</v>
      </c>
      <c r="AR63">
        <v>0.15999999642372131</v>
      </c>
      <c r="AS63">
        <v>111115</v>
      </c>
      <c r="AT63">
        <f t="shared" si="198"/>
        <v>1.6680477905273434</v>
      </c>
      <c r="AU63">
        <f t="shared" si="199"/>
        <v>5.3030208859316348E-3</v>
      </c>
      <c r="AV63">
        <f t="shared" si="200"/>
        <v>298.94085159301756</v>
      </c>
      <c r="AW63">
        <f t="shared" si="201"/>
        <v>298.2768787384033</v>
      </c>
      <c r="AX63">
        <f t="shared" si="202"/>
        <v>288.00171231265995</v>
      </c>
      <c r="AY63">
        <f t="shared" si="203"/>
        <v>0.39305011388443595</v>
      </c>
      <c r="AZ63">
        <f t="shared" si="204"/>
        <v>3.332723625849817</v>
      </c>
      <c r="BA63">
        <f t="shared" si="205"/>
        <v>35.240886403053381</v>
      </c>
      <c r="BB63">
        <f t="shared" si="206"/>
        <v>18.598632527320959</v>
      </c>
      <c r="BC63">
        <f>IF(L63,Y63,(X63+Y63)/2)</f>
        <v>25.458865165710449</v>
      </c>
      <c r="BD63">
        <f t="shared" si="207"/>
        <v>3.267711236984014</v>
      </c>
      <c r="BE63">
        <f t="shared" si="208"/>
        <v>0.27773290267876655</v>
      </c>
      <c r="BF63">
        <f t="shared" si="209"/>
        <v>1.5738546427208639</v>
      </c>
      <c r="BG63">
        <f t="shared" si="210"/>
        <v>1.6938565942631501</v>
      </c>
      <c r="BH63">
        <f t="shared" si="211"/>
        <v>0.17526617366671618</v>
      </c>
      <c r="BI63">
        <f t="shared" si="212"/>
        <v>35.005754430268283</v>
      </c>
      <c r="BJ63">
        <f t="shared" si="213"/>
        <v>0.64182298244590208</v>
      </c>
      <c r="BK63">
        <f t="shared" si="214"/>
        <v>49.438288390621977</v>
      </c>
      <c r="BL63">
        <f t="shared" si="215"/>
        <v>565.78759421224106</v>
      </c>
      <c r="BM63">
        <f t="shared" si="216"/>
        <v>2.9441883840873248E-2</v>
      </c>
    </row>
    <row r="64" spans="1:65" x14ac:dyDescent="0.3">
      <c r="A64" t="str">
        <f t="array" ref="A64">INDEX(MtrxNb!A$2:C$115,MATCH(1,(MtrxNb!B$2:B$115=D64)*(MtrxNb!C$2:C$115=F64),0),1)</f>
        <v>M107</v>
      </c>
      <c r="B64" s="6">
        <v>41596</v>
      </c>
      <c r="C64">
        <v>46</v>
      </c>
      <c r="D64">
        <v>68</v>
      </c>
      <c r="E64">
        <v>29</v>
      </c>
      <c r="F64" t="s">
        <v>36</v>
      </c>
      <c r="G64">
        <v>49</v>
      </c>
      <c r="H64">
        <v>4</v>
      </c>
      <c r="I64">
        <v>27</v>
      </c>
      <c r="J64" t="s">
        <v>346</v>
      </c>
      <c r="K64">
        <v>5162</v>
      </c>
      <c r="L64">
        <v>0</v>
      </c>
      <c r="M64">
        <v>800</v>
      </c>
      <c r="N64" s="7">
        <f t="shared" si="191"/>
        <v>42.626530048171652</v>
      </c>
      <c r="O64" s="7">
        <f t="shared" si="192"/>
        <v>0.31630266578556837</v>
      </c>
      <c r="P64" s="7">
        <f t="shared" si="193"/>
        <v>521.83562585756329</v>
      </c>
      <c r="Q64">
        <f t="shared" si="194"/>
        <v>5.6533519733538382</v>
      </c>
      <c r="R64">
        <f t="shared" si="195"/>
        <v>1.7712258901881339</v>
      </c>
      <c r="S64" s="4">
        <f>(Y64+AY64*L64)</f>
        <v>25.920978546142578</v>
      </c>
      <c r="T64" s="5">
        <v>3</v>
      </c>
      <c r="U64">
        <f t="shared" si="196"/>
        <v>2.0786957442760468</v>
      </c>
      <c r="V64">
        <v>1</v>
      </c>
      <c r="W64">
        <f t="shared" si="197"/>
        <v>4.1573914885520935</v>
      </c>
      <c r="X64">
        <v>25.159967422485352</v>
      </c>
      <c r="Y64" s="4">
        <v>25.920978546142578</v>
      </c>
      <c r="Z64">
        <v>25.01902961730957</v>
      </c>
      <c r="AA64">
        <v>799.3668212890625</v>
      </c>
      <c r="AB64">
        <v>771.19952392578125</v>
      </c>
      <c r="AC64">
        <v>13.452853202819824</v>
      </c>
      <c r="AD64">
        <v>16.785026550292969</v>
      </c>
      <c r="AE64">
        <v>39.630771636962891</v>
      </c>
      <c r="AF64">
        <v>49.446376800537109</v>
      </c>
      <c r="AG64">
        <v>500.43557739257812</v>
      </c>
      <c r="AH64">
        <v>1801.3145751953125</v>
      </c>
      <c r="AI64">
        <v>1932.400390625</v>
      </c>
      <c r="AJ64">
        <v>94.565643310546875</v>
      </c>
      <c r="AK64">
        <v>-7.8357915878295898</v>
      </c>
      <c r="AL64">
        <v>0.16745346784591675</v>
      </c>
      <c r="AM64">
        <v>1</v>
      </c>
      <c r="AN64">
        <v>-0.21956524252891541</v>
      </c>
      <c r="AO64">
        <v>2.737391471862793</v>
      </c>
      <c r="AP64">
        <v>1</v>
      </c>
      <c r="AQ64">
        <v>0</v>
      </c>
      <c r="AR64">
        <v>0.15999999642372131</v>
      </c>
      <c r="AS64">
        <v>111115</v>
      </c>
      <c r="AT64">
        <f t="shared" si="198"/>
        <v>1.6681185913085936</v>
      </c>
      <c r="AU64">
        <f t="shared" si="199"/>
        <v>5.6533519733538385E-3</v>
      </c>
      <c r="AV64">
        <f t="shared" si="200"/>
        <v>299.07097854614256</v>
      </c>
      <c r="AW64">
        <f t="shared" si="201"/>
        <v>298.30996742248533</v>
      </c>
      <c r="AX64">
        <f t="shared" si="202"/>
        <v>288.21032558924708</v>
      </c>
      <c r="AY64">
        <f t="shared" si="203"/>
        <v>0.25477881968279004</v>
      </c>
      <c r="AZ64">
        <f t="shared" si="204"/>
        <v>3.3585127239011978</v>
      </c>
      <c r="BA64">
        <f t="shared" si="205"/>
        <v>35.51514700610749</v>
      </c>
      <c r="BB64">
        <f t="shared" si="206"/>
        <v>18.730120455814522</v>
      </c>
      <c r="BC64">
        <f>IF(L64,Y64,(X64+Y64)/2)</f>
        <v>25.540472984313965</v>
      </c>
      <c r="BD64">
        <f t="shared" si="207"/>
        <v>3.2835887879095185</v>
      </c>
      <c r="BE64">
        <f t="shared" si="208"/>
        <v>0.29393918430213889</v>
      </c>
      <c r="BF64">
        <f t="shared" si="209"/>
        <v>1.5872868337130639</v>
      </c>
      <c r="BG64">
        <f t="shared" si="210"/>
        <v>1.6963019541964546</v>
      </c>
      <c r="BH64">
        <f t="shared" si="211"/>
        <v>0.1855983236327669</v>
      </c>
      <c r="BI64">
        <f t="shared" si="212"/>
        <v>49.34772166158232</v>
      </c>
      <c r="BJ64">
        <f t="shared" si="213"/>
        <v>0.67665449688190382</v>
      </c>
      <c r="BK64">
        <f t="shared" si="214"/>
        <v>49.674331060877861</v>
      </c>
      <c r="BL64">
        <f t="shared" si="215"/>
        <v>757.35771573343482</v>
      </c>
      <c r="BM64">
        <f t="shared" si="216"/>
        <v>2.7958312453960764E-2</v>
      </c>
    </row>
    <row r="65" spans="1:65" hidden="1" x14ac:dyDescent="0.3">
      <c r="A65" t="str">
        <f t="array" ref="A65">INDEX(MtrxNb!A$2:C$115,MATCH(1,(MtrxNb!B$2:B$115=D65)*(MtrxNb!C$2:C$115=F65),0),1)</f>
        <v>M107</v>
      </c>
      <c r="B65" s="6">
        <v>41596</v>
      </c>
      <c r="C65">
        <v>46</v>
      </c>
      <c r="D65">
        <v>68</v>
      </c>
      <c r="E65">
        <v>29</v>
      </c>
      <c r="F65" t="s">
        <v>36</v>
      </c>
      <c r="G65">
        <v>49</v>
      </c>
      <c r="H65">
        <v>4</v>
      </c>
      <c r="I65">
        <v>28</v>
      </c>
      <c r="J65" t="s">
        <v>347</v>
      </c>
      <c r="K65">
        <v>5280.5000000782311</v>
      </c>
      <c r="L65">
        <v>0</v>
      </c>
      <c r="M65" t="s">
        <v>322</v>
      </c>
      <c r="N65">
        <f t="shared" si="191"/>
        <v>24.509285491692875</v>
      </c>
      <c r="O65">
        <f t="shared" si="192"/>
        <v>0.31706217703826362</v>
      </c>
      <c r="P65">
        <f t="shared" si="193"/>
        <v>242.12025367832987</v>
      </c>
      <c r="Q65">
        <f t="shared" si="194"/>
        <v>5.6701017141223273</v>
      </c>
      <c r="R65">
        <f t="shared" si="195"/>
        <v>1.7722454964531991</v>
      </c>
      <c r="S65" s="4">
        <f>(Y65+AY65*L65)</f>
        <v>25.988075256347656</v>
      </c>
      <c r="T65" s="5">
        <v>3</v>
      </c>
      <c r="U65">
        <f t="shared" si="196"/>
        <v>2.0786957442760468</v>
      </c>
      <c r="V65">
        <v>1</v>
      </c>
      <c r="W65">
        <f t="shared" si="197"/>
        <v>4.1573914885520935</v>
      </c>
      <c r="X65">
        <v>25.163661956787109</v>
      </c>
      <c r="Y65" s="4">
        <v>25.988075256347656</v>
      </c>
      <c r="Z65">
        <v>25.018665313720703</v>
      </c>
      <c r="AA65">
        <v>399.40826416015625</v>
      </c>
      <c r="AB65">
        <v>383.41244506835937</v>
      </c>
      <c r="AC65">
        <v>13.574265480041504</v>
      </c>
      <c r="AD65">
        <v>16.915822982788086</v>
      </c>
      <c r="AE65">
        <v>40.144989013671875</v>
      </c>
      <c r="AF65">
        <v>49.817829132080078</v>
      </c>
      <c r="AG65">
        <v>500.442138671875</v>
      </c>
      <c r="AH65">
        <v>1799.08349609375</v>
      </c>
      <c r="AI65">
        <v>1935.43798828125</v>
      </c>
      <c r="AJ65">
        <v>94.564285278320312</v>
      </c>
      <c r="AK65">
        <v>-1.6767644882202148</v>
      </c>
      <c r="AL65">
        <v>0.20581024885177612</v>
      </c>
      <c r="AM65">
        <v>1</v>
      </c>
      <c r="AN65">
        <v>-0.21956524252891541</v>
      </c>
      <c r="AO65">
        <v>2.737391471862793</v>
      </c>
      <c r="AP65">
        <v>1</v>
      </c>
      <c r="AQ65">
        <v>0</v>
      </c>
      <c r="AR65">
        <v>0.15999999642372131</v>
      </c>
      <c r="AS65">
        <v>111115</v>
      </c>
      <c r="AT65">
        <f t="shared" si="198"/>
        <v>1.6681404622395832</v>
      </c>
      <c r="AU65">
        <f t="shared" si="199"/>
        <v>5.6701017141223276E-3</v>
      </c>
      <c r="AV65">
        <f t="shared" si="200"/>
        <v>299.13807525634763</v>
      </c>
      <c r="AW65">
        <f t="shared" si="201"/>
        <v>298.31366195678709</v>
      </c>
      <c r="AX65">
        <f t="shared" si="202"/>
        <v>287.85335294097604</v>
      </c>
      <c r="AY65">
        <f t="shared" si="203"/>
        <v>0.2393282169838295</v>
      </c>
      <c r="AZ65">
        <f t="shared" si="204"/>
        <v>3.3718782067151389</v>
      </c>
      <c r="BA65">
        <f t="shared" si="205"/>
        <v>35.65699457031873</v>
      </c>
      <c r="BB65">
        <f t="shared" si="206"/>
        <v>18.741171587530644</v>
      </c>
      <c r="BC65">
        <f>IF(L65,Y65,(X65+Y65)/2)</f>
        <v>25.575868606567383</v>
      </c>
      <c r="BD65">
        <f t="shared" si="207"/>
        <v>3.2904962599543865</v>
      </c>
      <c r="BE65">
        <f t="shared" si="208"/>
        <v>0.29459498179578492</v>
      </c>
      <c r="BF65">
        <f t="shared" si="209"/>
        <v>1.5996327102619399</v>
      </c>
      <c r="BG65">
        <f t="shared" si="210"/>
        <v>1.6908635496924467</v>
      </c>
      <c r="BH65">
        <f t="shared" si="211"/>
        <v>0.18601666692848209</v>
      </c>
      <c r="BI65">
        <f t="shared" si="212"/>
        <v>22.895928740496871</v>
      </c>
      <c r="BJ65">
        <f t="shared" si="213"/>
        <v>0.63148772762230443</v>
      </c>
      <c r="BK65">
        <f t="shared" si="214"/>
        <v>49.846450173475766</v>
      </c>
      <c r="BL65">
        <f t="shared" si="215"/>
        <v>375.45372010707149</v>
      </c>
      <c r="BM65">
        <f t="shared" si="216"/>
        <v>3.2539320097847428E-2</v>
      </c>
    </row>
    <row r="66" spans="1:65" hidden="1" x14ac:dyDescent="0.3">
      <c r="A66" t="str">
        <f t="array" ref="A66">INDEX(MtrxNb!A$2:C$115,MATCH(1,(MtrxNb!B$2:B$115=D66)*(MtrxNb!C$2:C$115=F66),0),1)</f>
        <v>M30</v>
      </c>
      <c r="B66" s="6">
        <v>41596</v>
      </c>
      <c r="C66">
        <v>46</v>
      </c>
      <c r="D66">
        <v>77</v>
      </c>
      <c r="E66">
        <v>2</v>
      </c>
      <c r="F66" t="s">
        <v>7</v>
      </c>
      <c r="G66">
        <v>51</v>
      </c>
      <c r="H66">
        <v>4</v>
      </c>
      <c r="I66" t="s">
        <v>323</v>
      </c>
      <c r="J66" t="s">
        <v>348</v>
      </c>
      <c r="M66">
        <f t="shared" ref="M66" si="217">AA66</f>
        <v>0</v>
      </c>
      <c r="S66" s="4">
        <f>AVERAGE(S60:S65)</f>
        <v>25.939998944600422</v>
      </c>
      <c r="Y66" s="4">
        <f>AVERAGE(Y60:Y65)</f>
        <v>25.939998944600422</v>
      </c>
    </row>
    <row r="67" spans="1:65" hidden="1" x14ac:dyDescent="0.3">
      <c r="A67" t="str">
        <f t="array" ref="A67">INDEX(MtrxNb!A$2:C$115,MATCH(1,(MtrxNb!B$2:B$115=D67)*(MtrxNb!C$2:C$115=F67),0),1)</f>
        <v>M30</v>
      </c>
      <c r="B67" s="6">
        <v>41596</v>
      </c>
      <c r="C67">
        <v>46</v>
      </c>
      <c r="D67">
        <v>77</v>
      </c>
      <c r="E67">
        <v>2</v>
      </c>
      <c r="F67" t="s">
        <v>7</v>
      </c>
      <c r="G67">
        <v>51</v>
      </c>
      <c r="H67">
        <v>4</v>
      </c>
      <c r="I67">
        <v>29</v>
      </c>
      <c r="J67" t="s">
        <v>349</v>
      </c>
      <c r="K67">
        <v>6077.0000000670552</v>
      </c>
      <c r="L67">
        <v>0</v>
      </c>
      <c r="M67" t="s">
        <v>315</v>
      </c>
      <c r="N67">
        <f t="shared" ref="N67:N73" si="218">(AA67-AB67*(1000-AC67)/(1000-AD67))*AT67</f>
        <v>14.207218382502466</v>
      </c>
      <c r="O67">
        <f t="shared" ref="O67:O73" si="219">IF(BE67&lt;&gt;0,1/(1/BE67-1/W67),0)</f>
        <v>0.17442892694462617</v>
      </c>
      <c r="P67">
        <f t="shared" ref="P67:P73" si="220">((BH67-AU67/2)*AB67-N67)/(BH67+AU67/2)</f>
        <v>239.97842032370212</v>
      </c>
      <c r="Q67">
        <f t="shared" ref="Q67:Q73" si="221">AU67*1000</f>
        <v>3.4739831395385319</v>
      </c>
      <c r="R67">
        <f t="shared" ref="R67:R73" si="222">(AZ67-BF67)</f>
        <v>1.920356702816205</v>
      </c>
      <c r="S67" s="4">
        <f>(Y67+AY67*L67)</f>
        <v>26.607967376708984</v>
      </c>
      <c r="T67" s="5">
        <v>4.1999999999999993</v>
      </c>
      <c r="U67">
        <f t="shared" ref="U67:U73" si="223">(T67*AN67+AO67)</f>
        <v>1.8152174532413485</v>
      </c>
      <c r="V67">
        <v>1</v>
      </c>
      <c r="W67">
        <f t="shared" ref="W67:W73" si="224">U67*(V67+1)*(V67+1)/(V67*V67+1)</f>
        <v>3.6304349064826971</v>
      </c>
      <c r="X67">
        <v>25.385358810424805</v>
      </c>
      <c r="Y67" s="4">
        <v>26.607967376708984</v>
      </c>
      <c r="Z67">
        <v>25.017024993896484</v>
      </c>
      <c r="AA67">
        <v>399.09417724609375</v>
      </c>
      <c r="AB67">
        <v>386.04437255859375</v>
      </c>
      <c r="AC67">
        <v>13.816261291503906</v>
      </c>
      <c r="AD67">
        <v>16.683351516723633</v>
      </c>
      <c r="AE67">
        <v>40.286052703857422</v>
      </c>
      <c r="AF67">
        <v>48.481346130371094</v>
      </c>
      <c r="AG67">
        <v>500.41351318359375</v>
      </c>
      <c r="AH67">
        <v>1799.1014404296875</v>
      </c>
      <c r="AI67">
        <v>1019.3297729492187</v>
      </c>
      <c r="AJ67">
        <v>94.538330078125</v>
      </c>
      <c r="AK67">
        <v>-2.1571111679077148</v>
      </c>
      <c r="AL67">
        <v>0.20078438520431519</v>
      </c>
      <c r="AM67">
        <v>1</v>
      </c>
      <c r="AN67">
        <v>-0.21956524252891541</v>
      </c>
      <c r="AO67">
        <v>2.737391471862793</v>
      </c>
      <c r="AP67">
        <v>1</v>
      </c>
      <c r="AQ67">
        <v>0</v>
      </c>
      <c r="AR67">
        <v>0.15999999642372131</v>
      </c>
      <c r="AS67">
        <v>111115</v>
      </c>
      <c r="AT67">
        <f t="shared" ref="AT67:AT73" si="225">AG67*0.000001/(T67*0.0001)</f>
        <v>1.1914607456752233</v>
      </c>
      <c r="AU67">
        <f t="shared" ref="AU67:AU73" si="226">(AD67-AC67)/(1000-AD67)*AT67</f>
        <v>3.4739831395385317E-3</v>
      </c>
      <c r="AV67">
        <f t="shared" ref="AV67:AV73" si="227">(Y67+273.15)</f>
        <v>299.75796737670896</v>
      </c>
      <c r="AW67">
        <f t="shared" ref="AW67:AW73" si="228">(X67+273.15)</f>
        <v>298.53535881042478</v>
      </c>
      <c r="AX67">
        <f t="shared" ref="AX67:AX73" si="229">(AH67*AP67+AI67*AQ67)*AR67</f>
        <v>287.85622403466186</v>
      </c>
      <c r="AY67">
        <f t="shared" ref="AY67:AY73" si="230">((AX67+0.00000010773*(AW67^4-AV67^4))-AU67*44100)/(U67*51.4+0.00000043092*AV67^3)</f>
        <v>1.1490895238431833</v>
      </c>
      <c r="AZ67">
        <f t="shared" ref="AZ67:AZ73" si="231">0.61365*EXP(17.502*S67/(240.97+S67))</f>
        <v>3.4975728953136112</v>
      </c>
      <c r="BA67">
        <f t="shared" ref="BA67:BA73" si="232">AZ67*1000/AJ67</f>
        <v>36.996347327303873</v>
      </c>
      <c r="BB67">
        <f t="shared" ref="BB67:BB73" si="233">(BA67-AD67)</f>
        <v>20.31299581058024</v>
      </c>
      <c r="BC67">
        <f>IF(L67,Y67,(X67+Y67)/2)</f>
        <v>25.996663093566895</v>
      </c>
      <c r="BD67">
        <f t="shared" ref="BD67:BD73" si="234">0.61365*EXP(17.502*BC67/(240.97+BC67))</f>
        <v>3.3735922295508791</v>
      </c>
      <c r="BE67">
        <f t="shared" ref="BE67:BE73" si="235">IF(BB67&lt;&gt;0,(1000-(BA67+AD67)/2)/BB67*AU67,0)</f>
        <v>0.16643246455147731</v>
      </c>
      <c r="BF67">
        <f t="shared" ref="BF67:BF73" si="236">AD67*AJ67/1000</f>
        <v>1.5772161924974062</v>
      </c>
      <c r="BG67">
        <f t="shared" ref="BG67:BG73" si="237">(BD67-BF67)</f>
        <v>1.7963760370534729</v>
      </c>
      <c r="BH67">
        <f t="shared" ref="BH67:BH73" si="238">1/(1.6/O67+1.37/W67)</f>
        <v>0.1047103343538051</v>
      </c>
      <c r="BI67">
        <f t="shared" ref="BI67:BI73" si="239">P67*AJ67*0.001</f>
        <v>22.687159112189175</v>
      </c>
      <c r="BJ67">
        <f t="shared" ref="BJ67:BJ73" si="240">P67/AB67</f>
        <v>0.62163429227887068</v>
      </c>
      <c r="BK67">
        <f t="shared" ref="BK67:BK73" si="241">(1-AU67*AJ67/AZ67/O67)*100</f>
        <v>46.166781044153147</v>
      </c>
      <c r="BL67">
        <f t="shared" ref="BL67:BL73" si="242">(AB67-N67/(W67/1.35))</f>
        <v>380.76132925650069</v>
      </c>
      <c r="BM67">
        <f t="shared" ref="BM67:BM73" si="243">N67*BK67/100/BL67</f>
        <v>1.7226054483847269E-2</v>
      </c>
    </row>
    <row r="68" spans="1:65" x14ac:dyDescent="0.3">
      <c r="A68" t="str">
        <f t="array" ref="A68">INDEX(MtrxNb!A$2:C$115,MATCH(1,(MtrxNb!B$2:B$115=D68)*(MtrxNb!C$2:C$115=F68),0),1)</f>
        <v>M30</v>
      </c>
      <c r="B68" s="6">
        <v>41596</v>
      </c>
      <c r="C68">
        <v>46</v>
      </c>
      <c r="D68">
        <v>77</v>
      </c>
      <c r="E68">
        <v>2</v>
      </c>
      <c r="F68" t="s">
        <v>7</v>
      </c>
      <c r="G68">
        <v>51</v>
      </c>
      <c r="H68">
        <v>4</v>
      </c>
      <c r="I68">
        <v>30</v>
      </c>
      <c r="J68" t="s">
        <v>350</v>
      </c>
      <c r="K68">
        <v>6195.5000000782311</v>
      </c>
      <c r="L68">
        <v>0</v>
      </c>
      <c r="M68">
        <v>50</v>
      </c>
      <c r="N68" s="7">
        <f t="shared" si="218"/>
        <v>-0.16512951960032807</v>
      </c>
      <c r="O68" s="7">
        <f t="shared" si="219"/>
        <v>0.14696220304644023</v>
      </c>
      <c r="P68" s="7">
        <f t="shared" si="220"/>
        <v>50.092595590814888</v>
      </c>
      <c r="Q68">
        <f t="shared" si="221"/>
        <v>3.0171909758341884</v>
      </c>
      <c r="R68">
        <f t="shared" si="222"/>
        <v>1.9643231917982713</v>
      </c>
      <c r="S68" s="4">
        <f>(Y68+AY68*L68)</f>
        <v>26.935771942138672</v>
      </c>
      <c r="T68" s="5">
        <v>4.1999999999999993</v>
      </c>
      <c r="U68">
        <f t="shared" si="223"/>
        <v>1.8152174532413485</v>
      </c>
      <c r="V68">
        <v>1</v>
      </c>
      <c r="W68">
        <f t="shared" si="224"/>
        <v>3.6304349064826971</v>
      </c>
      <c r="X68">
        <v>25.457124710083008</v>
      </c>
      <c r="Y68" s="4">
        <v>26.935771942138672</v>
      </c>
      <c r="Z68">
        <v>25.012004852294922</v>
      </c>
      <c r="AA68">
        <v>49.920124053955078</v>
      </c>
      <c r="AB68">
        <v>49.932273864746094</v>
      </c>
      <c r="AC68">
        <v>14.44868278503418</v>
      </c>
      <c r="AD68">
        <v>16.93842887878418</v>
      </c>
      <c r="AE68">
        <v>41.957244873046875</v>
      </c>
      <c r="AF68">
        <v>49.006996154785156</v>
      </c>
      <c r="AG68">
        <v>500.35443115234375</v>
      </c>
      <c r="AH68">
        <v>1799.21240234375</v>
      </c>
      <c r="AI68">
        <v>1029.6988525390625</v>
      </c>
      <c r="AJ68">
        <v>94.539886474609375</v>
      </c>
      <c r="AK68">
        <v>1.2427453994750977</v>
      </c>
      <c r="AL68">
        <v>0.25895851850509644</v>
      </c>
      <c r="AM68">
        <v>1</v>
      </c>
      <c r="AN68">
        <v>-0.21956524252891541</v>
      </c>
      <c r="AO68">
        <v>2.737391471862793</v>
      </c>
      <c r="AP68">
        <v>1</v>
      </c>
      <c r="AQ68">
        <v>0</v>
      </c>
      <c r="AR68">
        <v>0.15999999642372131</v>
      </c>
      <c r="AS68">
        <v>111115</v>
      </c>
      <c r="AT68">
        <f t="shared" si="225"/>
        <v>1.1913200741722469</v>
      </c>
      <c r="AU68">
        <f t="shared" si="226"/>
        <v>3.0171909758341885E-3</v>
      </c>
      <c r="AV68">
        <f t="shared" si="227"/>
        <v>300.08577194213865</v>
      </c>
      <c r="AW68">
        <f t="shared" si="228"/>
        <v>298.60712471008299</v>
      </c>
      <c r="AX68">
        <f t="shared" si="229"/>
        <v>287.87397794051503</v>
      </c>
      <c r="AY68">
        <f t="shared" si="230"/>
        <v>1.312320691577866</v>
      </c>
      <c r="AZ68">
        <f t="shared" si="231"/>
        <v>3.5656803350567725</v>
      </c>
      <c r="BA68">
        <f t="shared" si="232"/>
        <v>37.716147840037962</v>
      </c>
      <c r="BB68">
        <f t="shared" si="233"/>
        <v>20.777718961253782</v>
      </c>
      <c r="BC68">
        <f>IF(L68,Y68,(X68+Y68)/2)</f>
        <v>26.19644832611084</v>
      </c>
      <c r="BD68">
        <f t="shared" si="234"/>
        <v>3.4136821737536578</v>
      </c>
      <c r="BE68">
        <f t="shared" si="235"/>
        <v>0.14124453860767133</v>
      </c>
      <c r="BF68">
        <f t="shared" si="236"/>
        <v>1.6013571432585012</v>
      </c>
      <c r="BG68">
        <f t="shared" si="237"/>
        <v>1.8123250304951566</v>
      </c>
      <c r="BH68">
        <f t="shared" si="238"/>
        <v>8.8774324036814928E-2</v>
      </c>
      <c r="BI68">
        <f t="shared" si="239"/>
        <v>4.7357483003741576</v>
      </c>
      <c r="BJ68">
        <f t="shared" si="240"/>
        <v>1.0032107836006641</v>
      </c>
      <c r="BK68">
        <f t="shared" si="241"/>
        <v>45.566054138817826</v>
      </c>
      <c r="BL68">
        <f t="shared" si="242"/>
        <v>49.993678312753794</v>
      </c>
      <c r="BM68">
        <f t="shared" si="243"/>
        <v>-1.5050504151653946E-3</v>
      </c>
    </row>
    <row r="69" spans="1:65" x14ac:dyDescent="0.3">
      <c r="A69" t="str">
        <f t="array" ref="A69">INDEX(MtrxNb!A$2:C$115,MATCH(1,(MtrxNb!B$2:B$115=D69)*(MtrxNb!C$2:C$115=F69),0),1)</f>
        <v>M30</v>
      </c>
      <c r="B69" s="6">
        <v>41596</v>
      </c>
      <c r="C69">
        <v>46</v>
      </c>
      <c r="D69">
        <v>77</v>
      </c>
      <c r="E69">
        <v>2</v>
      </c>
      <c r="F69" t="s">
        <v>7</v>
      </c>
      <c r="G69">
        <v>51</v>
      </c>
      <c r="H69">
        <v>4</v>
      </c>
      <c r="I69">
        <v>31</v>
      </c>
      <c r="J69" t="s">
        <v>351</v>
      </c>
      <c r="K69">
        <v>6318</v>
      </c>
      <c r="L69">
        <v>0</v>
      </c>
      <c r="M69">
        <v>150</v>
      </c>
      <c r="N69" s="7">
        <f t="shared" si="218"/>
        <v>3.9728771313825453</v>
      </c>
      <c r="O69" s="7">
        <f t="shared" si="219"/>
        <v>0.14404292815704517</v>
      </c>
      <c r="P69" s="7">
        <f t="shared" si="220"/>
        <v>95.822158186066559</v>
      </c>
      <c r="Q69">
        <f t="shared" si="221"/>
        <v>2.993016583034585</v>
      </c>
      <c r="R69">
        <f t="shared" si="222"/>
        <v>1.9855239131427114</v>
      </c>
      <c r="S69" s="4">
        <f>(Y69+AY69*L69)</f>
        <v>27.189645767211914</v>
      </c>
      <c r="T69" s="5">
        <v>4.1999999999999993</v>
      </c>
      <c r="U69">
        <f t="shared" si="223"/>
        <v>1.8152174532413485</v>
      </c>
      <c r="V69">
        <v>1</v>
      </c>
      <c r="W69">
        <f t="shared" si="224"/>
        <v>3.6304349064826971</v>
      </c>
      <c r="X69">
        <v>25.498348236083984</v>
      </c>
      <c r="Y69" s="4">
        <v>27.189645767211914</v>
      </c>
      <c r="Z69">
        <v>25.012460708618164</v>
      </c>
      <c r="AA69">
        <v>149.30099487304688</v>
      </c>
      <c r="AB69">
        <v>145.60079956054687</v>
      </c>
      <c r="AC69">
        <v>14.812609672546387</v>
      </c>
      <c r="AD69">
        <v>17.281240463256836</v>
      </c>
      <c r="AE69">
        <v>42.748344421386719</v>
      </c>
      <c r="AF69">
        <v>49.873283386230469</v>
      </c>
      <c r="AG69">
        <v>500.4163818359375</v>
      </c>
      <c r="AH69">
        <v>1799.3330078125</v>
      </c>
      <c r="AI69">
        <v>1047.16015625</v>
      </c>
      <c r="AJ69">
        <v>94.535812377929688</v>
      </c>
      <c r="AK69">
        <v>0.86567020416259766</v>
      </c>
      <c r="AL69">
        <v>0.24897927045822144</v>
      </c>
      <c r="AM69">
        <v>1</v>
      </c>
      <c r="AN69">
        <v>-0.21956524252891541</v>
      </c>
      <c r="AO69">
        <v>2.737391471862793</v>
      </c>
      <c r="AP69">
        <v>1</v>
      </c>
      <c r="AQ69">
        <v>0</v>
      </c>
      <c r="AR69">
        <v>0.15999999642372131</v>
      </c>
      <c r="AS69">
        <v>111115</v>
      </c>
      <c r="AT69">
        <f t="shared" si="225"/>
        <v>1.1914675757998512</v>
      </c>
      <c r="AU69">
        <f t="shared" si="226"/>
        <v>2.9930165830345848E-3</v>
      </c>
      <c r="AV69">
        <f t="shared" si="227"/>
        <v>300.33964576721189</v>
      </c>
      <c r="AW69">
        <f t="shared" si="228"/>
        <v>298.64834823608396</v>
      </c>
      <c r="AX69">
        <f t="shared" si="229"/>
        <v>287.89327481508371</v>
      </c>
      <c r="AY69">
        <f t="shared" si="230"/>
        <v>1.2985993229911461</v>
      </c>
      <c r="AZ69">
        <f t="shared" si="231"/>
        <v>3.6192200192350463</v>
      </c>
      <c r="BA69">
        <f t="shared" si="232"/>
        <v>38.284116126979924</v>
      </c>
      <c r="BB69">
        <f t="shared" si="233"/>
        <v>21.002875663723088</v>
      </c>
      <c r="BC69">
        <f>IF(L69,Y69,(X69+Y69)/2)</f>
        <v>26.343997001647949</v>
      </c>
      <c r="BD69">
        <f t="shared" si="234"/>
        <v>3.4435565524285683</v>
      </c>
      <c r="BE69">
        <f t="shared" si="235"/>
        <v>0.13854591212965178</v>
      </c>
      <c r="BF69">
        <f t="shared" si="236"/>
        <v>1.633696106092335</v>
      </c>
      <c r="BG69">
        <f t="shared" si="237"/>
        <v>1.8098604463362333</v>
      </c>
      <c r="BH69">
        <f t="shared" si="238"/>
        <v>8.7068840565724004E-2</v>
      </c>
      <c r="BI69">
        <f t="shared" si="239"/>
        <v>9.0586255679262866</v>
      </c>
      <c r="BJ69">
        <f t="shared" si="240"/>
        <v>0.65811560427743199</v>
      </c>
      <c r="BK69">
        <f t="shared" si="241"/>
        <v>45.725159368316561</v>
      </c>
      <c r="BL69">
        <f t="shared" si="242"/>
        <v>144.12346027048295</v>
      </c>
      <c r="BM69">
        <f t="shared" si="243"/>
        <v>1.2604501698909875E-2</v>
      </c>
    </row>
    <row r="70" spans="1:65" x14ac:dyDescent="0.3">
      <c r="A70" t="str">
        <f t="array" ref="A70">INDEX(MtrxNb!A$2:C$115,MATCH(1,(MtrxNb!B$2:B$115=D70)*(MtrxNb!C$2:C$115=F70),0),1)</f>
        <v>M30</v>
      </c>
      <c r="B70" s="6">
        <v>41596</v>
      </c>
      <c r="C70">
        <v>46</v>
      </c>
      <c r="D70">
        <v>77</v>
      </c>
      <c r="E70">
        <v>2</v>
      </c>
      <c r="F70" t="s">
        <v>7</v>
      </c>
      <c r="G70">
        <v>51</v>
      </c>
      <c r="H70">
        <v>4</v>
      </c>
      <c r="I70">
        <v>32</v>
      </c>
      <c r="J70" t="s">
        <v>352</v>
      </c>
      <c r="K70">
        <v>6436.5000000782311</v>
      </c>
      <c r="L70">
        <v>0</v>
      </c>
      <c r="M70">
        <v>400</v>
      </c>
      <c r="N70" s="7">
        <f t="shared" si="218"/>
        <v>12.567235495991634</v>
      </c>
      <c r="O70" s="7">
        <f t="shared" si="219"/>
        <v>0.13978896073504518</v>
      </c>
      <c r="P70" s="7">
        <f t="shared" si="220"/>
        <v>228.63553673904718</v>
      </c>
      <c r="Q70">
        <f t="shared" si="221"/>
        <v>2.8008375178256175</v>
      </c>
      <c r="R70">
        <f t="shared" si="222"/>
        <v>1.9124759365515682</v>
      </c>
      <c r="S70" s="4">
        <f>(Y70+AY70*L70)</f>
        <v>26.980213165283203</v>
      </c>
      <c r="T70" s="5">
        <v>4.1999999999999993</v>
      </c>
      <c r="U70">
        <f t="shared" si="223"/>
        <v>1.8152174532413485</v>
      </c>
      <c r="V70">
        <v>1</v>
      </c>
      <c r="W70">
        <f t="shared" si="224"/>
        <v>3.6304349064826971</v>
      </c>
      <c r="X70">
        <v>25.487764358520508</v>
      </c>
      <c r="Y70" s="4">
        <v>26.980213165283203</v>
      </c>
      <c r="Z70">
        <v>25.014411926269531</v>
      </c>
      <c r="AA70">
        <v>398.87994384765625</v>
      </c>
      <c r="AB70">
        <v>387.420654296875</v>
      </c>
      <c r="AC70">
        <v>15.277559280395508</v>
      </c>
      <c r="AD70">
        <v>17.587137222290039</v>
      </c>
      <c r="AE70">
        <v>44.260955810546875</v>
      </c>
      <c r="AF70">
        <v>50.786594390869141</v>
      </c>
      <c r="AG70">
        <v>500.37847900390625</v>
      </c>
      <c r="AH70">
        <v>1800.761474609375</v>
      </c>
      <c r="AI70">
        <v>1062.78759765625</v>
      </c>
      <c r="AJ70">
        <v>94.530815124511719</v>
      </c>
      <c r="AK70">
        <v>-1.5221776962280273</v>
      </c>
      <c r="AL70">
        <v>0.22467201948165894</v>
      </c>
      <c r="AM70">
        <v>1</v>
      </c>
      <c r="AN70">
        <v>-0.21956524252891541</v>
      </c>
      <c r="AO70">
        <v>2.737391471862793</v>
      </c>
      <c r="AP70">
        <v>1</v>
      </c>
      <c r="AQ70">
        <v>0</v>
      </c>
      <c r="AR70">
        <v>0.15999999642372131</v>
      </c>
      <c r="AS70">
        <v>111115</v>
      </c>
      <c r="AT70">
        <f t="shared" si="225"/>
        <v>1.1913773309616815</v>
      </c>
      <c r="AU70">
        <f t="shared" si="226"/>
        <v>2.8008375178256175E-3</v>
      </c>
      <c r="AV70">
        <f t="shared" si="227"/>
        <v>300.13021316528318</v>
      </c>
      <c r="AW70">
        <f t="shared" si="228"/>
        <v>298.63776435852049</v>
      </c>
      <c r="AX70">
        <f t="shared" si="229"/>
        <v>288.12182949747512</v>
      </c>
      <c r="AY70">
        <f t="shared" si="230"/>
        <v>1.4039454978738359</v>
      </c>
      <c r="AZ70">
        <f t="shared" si="231"/>
        <v>3.5750023538812865</v>
      </c>
      <c r="BA70">
        <f t="shared" si="232"/>
        <v>37.81838069599268</v>
      </c>
      <c r="BB70">
        <f t="shared" si="233"/>
        <v>20.231243473702641</v>
      </c>
      <c r="BC70">
        <f>IF(L70,Y70,(X70+Y70)/2)</f>
        <v>26.233988761901855</v>
      </c>
      <c r="BD70">
        <f t="shared" si="234"/>
        <v>3.4212614873852392</v>
      </c>
      <c r="BE70">
        <f t="shared" si="235"/>
        <v>0.13460599170413606</v>
      </c>
      <c r="BF70">
        <f t="shared" si="236"/>
        <v>1.6625264173297183</v>
      </c>
      <c r="BG70">
        <f t="shared" si="237"/>
        <v>1.7587350700555209</v>
      </c>
      <c r="BH70">
        <f t="shared" si="238"/>
        <v>8.4579539625756539E-2</v>
      </c>
      <c r="BI70">
        <f t="shared" si="239"/>
        <v>21.613103654372374</v>
      </c>
      <c r="BJ70">
        <f t="shared" si="240"/>
        <v>0.59014803212801092</v>
      </c>
      <c r="BK70">
        <f t="shared" si="241"/>
        <v>47.019980987002249</v>
      </c>
      <c r="BL70">
        <f t="shared" si="242"/>
        <v>382.74744892159237</v>
      </c>
      <c r="BM70">
        <f t="shared" si="243"/>
        <v>1.5438670479597563E-2</v>
      </c>
    </row>
    <row r="71" spans="1:65" x14ac:dyDescent="0.3">
      <c r="A71" t="str">
        <f t="array" ref="A71">INDEX(MtrxNb!A$2:C$115,MATCH(1,(MtrxNb!B$2:B$115=D71)*(MtrxNb!C$2:C$115=F71),0),1)</f>
        <v>M30</v>
      </c>
      <c r="B71" s="6">
        <v>41596</v>
      </c>
      <c r="C71">
        <v>46</v>
      </c>
      <c r="D71">
        <v>77</v>
      </c>
      <c r="E71">
        <v>2</v>
      </c>
      <c r="F71" t="s">
        <v>7</v>
      </c>
      <c r="G71">
        <v>51</v>
      </c>
      <c r="H71">
        <v>4</v>
      </c>
      <c r="I71">
        <v>33</v>
      </c>
      <c r="J71" t="s">
        <v>353</v>
      </c>
      <c r="K71">
        <v>6559</v>
      </c>
      <c r="L71">
        <v>0</v>
      </c>
      <c r="M71">
        <v>600</v>
      </c>
      <c r="N71" s="7">
        <f t="shared" si="218"/>
        <v>20.426590191308325</v>
      </c>
      <c r="O71" s="7">
        <f t="shared" si="219"/>
        <v>0.15010922575640415</v>
      </c>
      <c r="P71" s="7">
        <f t="shared" si="220"/>
        <v>340.36106998840245</v>
      </c>
      <c r="Q71">
        <f t="shared" si="221"/>
        <v>2.9782577761831797</v>
      </c>
      <c r="R71">
        <f t="shared" si="222"/>
        <v>1.8984682502539578</v>
      </c>
      <c r="S71" s="4">
        <f>(Y71+AY71*L71)</f>
        <v>27.041053771972656</v>
      </c>
      <c r="T71" s="5">
        <v>4.1999999999999993</v>
      </c>
      <c r="U71">
        <f t="shared" si="223"/>
        <v>1.8152174532413485</v>
      </c>
      <c r="V71">
        <v>1</v>
      </c>
      <c r="W71">
        <f t="shared" si="224"/>
        <v>3.6304349064826971</v>
      </c>
      <c r="X71">
        <v>25.537694931030273</v>
      </c>
      <c r="Y71" s="4">
        <v>27.041053771972656</v>
      </c>
      <c r="Z71">
        <v>25.014137268066406</v>
      </c>
      <c r="AA71">
        <v>599.53363037109375</v>
      </c>
      <c r="AB71">
        <v>580.9354248046875</v>
      </c>
      <c r="AC71">
        <v>15.416483879089355</v>
      </c>
      <c r="AD71">
        <v>17.871730804443359</v>
      </c>
      <c r="AE71">
        <v>44.386257171630859</v>
      </c>
      <c r="AF71">
        <v>51.453983306884766</v>
      </c>
      <c r="AG71">
        <v>500.36233520507812</v>
      </c>
      <c r="AH71">
        <v>1800.1304931640625</v>
      </c>
      <c r="AI71">
        <v>1075.725830078125</v>
      </c>
      <c r="AJ71">
        <v>94.525291442871094</v>
      </c>
      <c r="AK71">
        <v>-4.0356664657592773</v>
      </c>
      <c r="AL71">
        <v>0.20099800825119019</v>
      </c>
      <c r="AM71">
        <v>1</v>
      </c>
      <c r="AN71">
        <v>-0.21956524252891541</v>
      </c>
      <c r="AO71">
        <v>2.737391471862793</v>
      </c>
      <c r="AP71">
        <v>1</v>
      </c>
      <c r="AQ71">
        <v>0</v>
      </c>
      <c r="AR71">
        <v>0.15999999642372131</v>
      </c>
      <c r="AS71">
        <v>111115</v>
      </c>
      <c r="AT71">
        <f t="shared" si="225"/>
        <v>1.1913388933454241</v>
      </c>
      <c r="AU71">
        <f t="shared" si="226"/>
        <v>2.9782577761831796E-3</v>
      </c>
      <c r="AV71">
        <f t="shared" si="227"/>
        <v>300.19105377197263</v>
      </c>
      <c r="AW71">
        <f t="shared" si="228"/>
        <v>298.68769493103025</v>
      </c>
      <c r="AX71">
        <f t="shared" si="229"/>
        <v>288.02087246848168</v>
      </c>
      <c r="AY71">
        <f t="shared" si="230"/>
        <v>1.3270494959608421</v>
      </c>
      <c r="AZ71">
        <f t="shared" si="231"/>
        <v>3.5877988131325034</v>
      </c>
      <c r="BA71">
        <f t="shared" si="232"/>
        <v>37.955966687506972</v>
      </c>
      <c r="BB71">
        <f t="shared" si="233"/>
        <v>20.084235883063613</v>
      </c>
      <c r="BC71">
        <f>IF(L71,Y71,(X71+Y71)/2)</f>
        <v>26.289374351501465</v>
      </c>
      <c r="BD71">
        <f t="shared" si="234"/>
        <v>3.432470524116245</v>
      </c>
      <c r="BE71">
        <f t="shared" si="235"/>
        <v>0.14414903090904452</v>
      </c>
      <c r="BF71">
        <f t="shared" si="236"/>
        <v>1.6893305628785455</v>
      </c>
      <c r="BG71">
        <f t="shared" si="237"/>
        <v>1.7431399612376994</v>
      </c>
      <c r="BH71">
        <f t="shared" si="238"/>
        <v>9.0610320592353688E-2</v>
      </c>
      <c r="BI71">
        <f t="shared" si="239"/>
        <v>32.172729336461188</v>
      </c>
      <c r="BJ71">
        <f t="shared" si="240"/>
        <v>0.58588451565478727</v>
      </c>
      <c r="BK71">
        <f t="shared" si="241"/>
        <v>47.727310866049436</v>
      </c>
      <c r="BL71">
        <f t="shared" si="242"/>
        <v>573.33966907056731</v>
      </c>
      <c r="BM71">
        <f t="shared" si="243"/>
        <v>1.7003990349636459E-2</v>
      </c>
    </row>
    <row r="72" spans="1:65" x14ac:dyDescent="0.3">
      <c r="A72" t="str">
        <f t="array" ref="A72">INDEX(MtrxNb!A$2:C$115,MATCH(1,(MtrxNb!B$2:B$115=D72)*(MtrxNb!C$2:C$115=F72),0),1)</f>
        <v>M30</v>
      </c>
      <c r="B72" s="6">
        <v>41596</v>
      </c>
      <c r="C72">
        <v>46</v>
      </c>
      <c r="D72">
        <v>77</v>
      </c>
      <c r="E72">
        <v>2</v>
      </c>
      <c r="F72" t="s">
        <v>7</v>
      </c>
      <c r="G72">
        <v>51</v>
      </c>
      <c r="H72">
        <v>4</v>
      </c>
      <c r="I72">
        <v>34</v>
      </c>
      <c r="J72" t="s">
        <v>354</v>
      </c>
      <c r="K72">
        <v>6702.4999998547137</v>
      </c>
      <c r="L72">
        <v>0</v>
      </c>
      <c r="M72">
        <v>800</v>
      </c>
      <c r="N72" s="7">
        <f t="shared" si="218"/>
        <v>29.310421895423268</v>
      </c>
      <c r="O72" s="7">
        <f t="shared" si="219"/>
        <v>0.16350241906308807</v>
      </c>
      <c r="P72" s="7">
        <f t="shared" si="220"/>
        <v>455.36874592288297</v>
      </c>
      <c r="Q72">
        <f t="shared" si="221"/>
        <v>3.1920541981127668</v>
      </c>
      <c r="R72">
        <f t="shared" si="222"/>
        <v>1.8744129736492945</v>
      </c>
      <c r="S72" s="4">
        <f>(Y72+AY72*L72)</f>
        <v>27.051298141479492</v>
      </c>
      <c r="T72" s="5">
        <v>4.1999999999999993</v>
      </c>
      <c r="U72">
        <f t="shared" si="223"/>
        <v>1.8152174532413485</v>
      </c>
      <c r="V72">
        <v>1</v>
      </c>
      <c r="W72">
        <f t="shared" si="224"/>
        <v>3.6304349064826971</v>
      </c>
      <c r="X72">
        <v>25.537710189819336</v>
      </c>
      <c r="Y72" s="4">
        <v>27.051298141479492</v>
      </c>
      <c r="Z72">
        <v>25.009958267211914</v>
      </c>
      <c r="AA72">
        <v>799.85784912109375</v>
      </c>
      <c r="AB72">
        <v>773.1829833984375</v>
      </c>
      <c r="AC72">
        <v>15.518187522888184</v>
      </c>
      <c r="AD72">
        <v>18.148971557617187</v>
      </c>
      <c r="AE72">
        <v>44.678966522216797</v>
      </c>
      <c r="AF72">
        <v>52.250007629394531</v>
      </c>
      <c r="AG72">
        <v>500.35696411132812</v>
      </c>
      <c r="AH72">
        <v>1800.50439453125</v>
      </c>
      <c r="AI72">
        <v>1102.21533203125</v>
      </c>
      <c r="AJ72">
        <v>94.525711059570313</v>
      </c>
      <c r="AK72">
        <v>-6.8578710556030273</v>
      </c>
      <c r="AL72">
        <v>0.19400757551193237</v>
      </c>
      <c r="AM72">
        <v>0.75</v>
      </c>
      <c r="AN72">
        <v>-0.21956524252891541</v>
      </c>
      <c r="AO72">
        <v>2.737391471862793</v>
      </c>
      <c r="AP72">
        <v>1</v>
      </c>
      <c r="AQ72">
        <v>0</v>
      </c>
      <c r="AR72">
        <v>0.15999999642372131</v>
      </c>
      <c r="AS72">
        <v>111115</v>
      </c>
      <c r="AT72">
        <f t="shared" si="225"/>
        <v>1.1913261050269717</v>
      </c>
      <c r="AU72">
        <f t="shared" si="226"/>
        <v>3.1920541981127668E-3</v>
      </c>
      <c r="AV72">
        <f t="shared" si="227"/>
        <v>300.20129814147947</v>
      </c>
      <c r="AW72">
        <f t="shared" si="228"/>
        <v>298.68771018981931</v>
      </c>
      <c r="AX72">
        <f t="shared" si="229"/>
        <v>288.08069668589451</v>
      </c>
      <c r="AY72">
        <f t="shared" si="230"/>
        <v>1.2366399003885673</v>
      </c>
      <c r="AZ72">
        <f t="shared" si="231"/>
        <v>3.5899574151329765</v>
      </c>
      <c r="BA72">
        <f t="shared" si="232"/>
        <v>37.978634330193799</v>
      </c>
      <c r="BB72">
        <f t="shared" si="233"/>
        <v>19.829662772576611</v>
      </c>
      <c r="BC72">
        <f>IF(L72,Y72,(X72+Y72)/2)</f>
        <v>26.294504165649414</v>
      </c>
      <c r="BD72">
        <f t="shared" si="234"/>
        <v>3.4335103261112705</v>
      </c>
      <c r="BE72">
        <f t="shared" si="235"/>
        <v>0.15645616638530144</v>
      </c>
      <c r="BF72">
        <f t="shared" si="236"/>
        <v>1.715544441483682</v>
      </c>
      <c r="BG72">
        <f t="shared" si="237"/>
        <v>1.7179658846275885</v>
      </c>
      <c r="BH72">
        <f t="shared" si="238"/>
        <v>9.8394659711926818E-2</v>
      </c>
      <c r="BI72">
        <f t="shared" si="239"/>
        <v>43.044054502665318</v>
      </c>
      <c r="BJ72">
        <f t="shared" si="240"/>
        <v>0.588953398743156</v>
      </c>
      <c r="BK72">
        <f t="shared" si="241"/>
        <v>48.594838232149939</v>
      </c>
      <c r="BL72">
        <f t="shared" si="242"/>
        <v>762.28371910143414</v>
      </c>
      <c r="BM72">
        <f t="shared" si="243"/>
        <v>1.8685106015423485E-2</v>
      </c>
    </row>
    <row r="73" spans="1:65" hidden="1" x14ac:dyDescent="0.3">
      <c r="A73" t="str">
        <f t="array" ref="A73">INDEX(MtrxNb!A$2:C$115,MATCH(1,(MtrxNb!B$2:B$115=D73)*(MtrxNb!C$2:C$115=F73),0),1)</f>
        <v>M30</v>
      </c>
      <c r="B73" s="6">
        <v>41596</v>
      </c>
      <c r="C73">
        <v>46</v>
      </c>
      <c r="D73">
        <v>77</v>
      </c>
      <c r="E73">
        <v>2</v>
      </c>
      <c r="F73" t="s">
        <v>7</v>
      </c>
      <c r="G73">
        <v>51</v>
      </c>
      <c r="H73">
        <v>4</v>
      </c>
      <c r="I73">
        <v>35</v>
      </c>
      <c r="J73" t="s">
        <v>355</v>
      </c>
      <c r="K73">
        <v>6825.0000000670552</v>
      </c>
      <c r="L73">
        <v>0</v>
      </c>
      <c r="M73" t="s">
        <v>322</v>
      </c>
      <c r="N73">
        <f t="shared" si="218"/>
        <v>16.008332641973823</v>
      </c>
      <c r="O73">
        <f t="shared" si="219"/>
        <v>0.17570758906928816</v>
      </c>
      <c r="P73">
        <f t="shared" si="220"/>
        <v>224.06475532723508</v>
      </c>
      <c r="Q73">
        <f t="shared" si="221"/>
        <v>3.281597499175176</v>
      </c>
      <c r="R73">
        <f t="shared" si="222"/>
        <v>1.7992380811057076</v>
      </c>
      <c r="S73" s="4">
        <f>(Y73+AY73*L73)</f>
        <v>26.775260925292969</v>
      </c>
      <c r="T73" s="5">
        <v>4.1999999999999993</v>
      </c>
      <c r="U73">
        <f t="shared" si="223"/>
        <v>1.8152174532413485</v>
      </c>
      <c r="V73">
        <v>1</v>
      </c>
      <c r="W73">
        <f t="shared" si="224"/>
        <v>3.6304349064826971</v>
      </c>
      <c r="X73">
        <v>25.495155334472656</v>
      </c>
      <c r="Y73" s="4">
        <v>26.775260925292969</v>
      </c>
      <c r="Z73">
        <v>25.017097473144531</v>
      </c>
      <c r="AA73">
        <v>399.859619140625</v>
      </c>
      <c r="AB73">
        <v>385.36111450195312</v>
      </c>
      <c r="AC73">
        <v>15.62975025177002</v>
      </c>
      <c r="AD73">
        <v>18.333747863769531</v>
      </c>
      <c r="AE73">
        <v>45.246025085449219</v>
      </c>
      <c r="AF73">
        <v>52.915134429931641</v>
      </c>
      <c r="AG73">
        <v>500.37103271484375</v>
      </c>
      <c r="AH73">
        <v>1800.4417724609375</v>
      </c>
      <c r="AI73">
        <v>1117.05908203125</v>
      </c>
      <c r="AJ73">
        <v>94.52239990234375</v>
      </c>
      <c r="AK73">
        <v>-1.1796483993530273</v>
      </c>
      <c r="AL73">
        <v>0.21413964033126831</v>
      </c>
      <c r="AM73">
        <v>1</v>
      </c>
      <c r="AN73">
        <v>-0.21956524252891541</v>
      </c>
      <c r="AO73">
        <v>2.737391471862793</v>
      </c>
      <c r="AP73">
        <v>1</v>
      </c>
      <c r="AQ73">
        <v>0</v>
      </c>
      <c r="AR73">
        <v>0.15999999642372131</v>
      </c>
      <c r="AS73">
        <v>111115</v>
      </c>
      <c r="AT73">
        <f t="shared" si="225"/>
        <v>1.1913596017020089</v>
      </c>
      <c r="AU73">
        <f t="shared" si="226"/>
        <v>3.2815974991751758E-3</v>
      </c>
      <c r="AV73">
        <f t="shared" si="227"/>
        <v>299.92526092529295</v>
      </c>
      <c r="AW73">
        <f t="shared" si="228"/>
        <v>298.64515533447263</v>
      </c>
      <c r="AX73">
        <f t="shared" si="229"/>
        <v>288.07067715486846</v>
      </c>
      <c r="AY73">
        <f t="shared" si="230"/>
        <v>1.2252606177780891</v>
      </c>
      <c r="AZ73">
        <f t="shared" si="231"/>
        <v>3.5321879283936717</v>
      </c>
      <c r="BA73">
        <f t="shared" si="232"/>
        <v>37.368792286727462</v>
      </c>
      <c r="BB73">
        <f t="shared" si="233"/>
        <v>19.035044422957931</v>
      </c>
      <c r="BC73">
        <f>IF(L73,Y73,(X73+Y73)/2)</f>
        <v>26.135208129882812</v>
      </c>
      <c r="BD73">
        <f t="shared" si="234"/>
        <v>3.4013494114607221</v>
      </c>
      <c r="BE73">
        <f t="shared" si="235"/>
        <v>0.16759618575408872</v>
      </c>
      <c r="BF73">
        <f t="shared" si="236"/>
        <v>1.7329498472879641</v>
      </c>
      <c r="BG73">
        <f t="shared" si="237"/>
        <v>1.668399564172758</v>
      </c>
      <c r="BH73">
        <f t="shared" si="238"/>
        <v>0.10544737608573249</v>
      </c>
      <c r="BI73">
        <f t="shared" si="239"/>
        <v>21.179138407061721</v>
      </c>
      <c r="BJ73">
        <f t="shared" si="240"/>
        <v>0.58144100921241093</v>
      </c>
      <c r="BK73">
        <f t="shared" si="241"/>
        <v>50.021210852090803</v>
      </c>
      <c r="BL73">
        <f t="shared" si="242"/>
        <v>379.40831556095725</v>
      </c>
      <c r="BM73">
        <f t="shared" si="243"/>
        <v>2.1105393572902011E-2</v>
      </c>
    </row>
    <row r="74" spans="1:65" hidden="1" x14ac:dyDescent="0.3">
      <c r="A74" t="str">
        <f t="array" ref="A74">INDEX(MtrxNb!A$2:C$115,MATCH(1,(MtrxNb!B$2:B$115=D74)*(MtrxNb!C$2:C$115=F74),0),1)</f>
        <v>M86</v>
      </c>
      <c r="B74" s="6">
        <v>41596</v>
      </c>
      <c r="C74">
        <v>46</v>
      </c>
      <c r="D74">
        <v>77</v>
      </c>
      <c r="E74">
        <v>2</v>
      </c>
      <c r="F74" t="s">
        <v>36</v>
      </c>
      <c r="G74">
        <v>51</v>
      </c>
      <c r="H74">
        <v>4</v>
      </c>
      <c r="I74" t="s">
        <v>323</v>
      </c>
      <c r="J74" t="s">
        <v>356</v>
      </c>
      <c r="M74">
        <f t="shared" ref="M74" si="244">AA74</f>
        <v>0</v>
      </c>
      <c r="S74" s="4">
        <f>AVERAGE(S68:S73)</f>
        <v>26.995540618896484</v>
      </c>
      <c r="Y74" s="4">
        <f>AVERAGE(Y68:Y73)</f>
        <v>26.995540618896484</v>
      </c>
    </row>
    <row r="75" spans="1:65" hidden="1" x14ac:dyDescent="0.3">
      <c r="A75" t="str">
        <f t="array" ref="A75">INDEX(MtrxNb!A$2:C$115,MATCH(1,(MtrxNb!B$2:B$115=D75)*(MtrxNb!C$2:C$115=F75),0),1)</f>
        <v>M86</v>
      </c>
      <c r="B75" s="6">
        <v>41596</v>
      </c>
      <c r="C75">
        <v>46</v>
      </c>
      <c r="D75">
        <v>77</v>
      </c>
      <c r="E75">
        <v>2</v>
      </c>
      <c r="F75" t="s">
        <v>36</v>
      </c>
      <c r="G75">
        <v>51</v>
      </c>
      <c r="H75">
        <v>4</v>
      </c>
      <c r="I75">
        <v>36</v>
      </c>
      <c r="J75" t="s">
        <v>357</v>
      </c>
      <c r="K75">
        <v>7203.5000000558794</v>
      </c>
      <c r="L75">
        <v>0</v>
      </c>
      <c r="M75" t="s">
        <v>315</v>
      </c>
      <c r="N75">
        <f t="shared" ref="N75:N81" si="245">(AA75-AB75*(1000-AC75)/(1000-AD75))*AT75</f>
        <v>23.071851526906194</v>
      </c>
      <c r="O75">
        <f t="shared" ref="O75:O81" si="246">IF(BE75&lt;&gt;0,1/(1/BE75-1/W75),0)</f>
        <v>0.39104580824004775</v>
      </c>
      <c r="P75">
        <f t="shared" ref="P75:P81" si="247">((BH75-AU75/2)*AB75-N75)/(BH75+AU75/2)</f>
        <v>271.11598053245797</v>
      </c>
      <c r="Q75">
        <f t="shared" ref="Q75:Q81" si="248">AU75*1000</f>
        <v>5.998004194520651</v>
      </c>
      <c r="R75">
        <f t="shared" ref="R75:R81" si="249">(AZ75-BF75)</f>
        <v>1.5516099273284429</v>
      </c>
      <c r="S75" s="4">
        <f>(Y75+AY75*L75)</f>
        <v>25.936956405639648</v>
      </c>
      <c r="T75" s="5">
        <v>3.5999999999999996</v>
      </c>
      <c r="U75">
        <f t="shared" ref="U75:U81" si="250">(T75*AN75+AO75)</f>
        <v>1.9469565987586976</v>
      </c>
      <c r="V75">
        <v>1</v>
      </c>
      <c r="W75">
        <f t="shared" ref="W75:W81" si="251">U75*(V75+1)*(V75+1)/(V75*V75+1)</f>
        <v>3.8939131975173953</v>
      </c>
      <c r="X75">
        <v>25.298000335693359</v>
      </c>
      <c r="Y75" s="4">
        <v>25.936956405639648</v>
      </c>
      <c r="Z75">
        <v>25.018531799316406</v>
      </c>
      <c r="AA75">
        <v>400.59036254882812</v>
      </c>
      <c r="AB75">
        <v>382.34185791015625</v>
      </c>
      <c r="AC75">
        <v>14.919175148010254</v>
      </c>
      <c r="AD75">
        <v>19.151691436767578</v>
      </c>
      <c r="AE75">
        <v>43.669422149658203</v>
      </c>
      <c r="AF75">
        <v>55.931133270263672</v>
      </c>
      <c r="AG75">
        <v>500.39443969726562</v>
      </c>
      <c r="AH75">
        <v>1798.588623046875</v>
      </c>
      <c r="AI75">
        <v>1504.25244140625</v>
      </c>
      <c r="AJ75">
        <v>94.512870788574219</v>
      </c>
      <c r="AK75">
        <v>-1.4521398544311523</v>
      </c>
      <c r="AL75">
        <v>0.19484299421310425</v>
      </c>
      <c r="AM75">
        <v>1</v>
      </c>
      <c r="AN75">
        <v>-0.21956524252891541</v>
      </c>
      <c r="AO75">
        <v>2.737391471862793</v>
      </c>
      <c r="AP75">
        <v>1</v>
      </c>
      <c r="AQ75">
        <v>0</v>
      </c>
      <c r="AR75">
        <v>0.15999999642372131</v>
      </c>
      <c r="AS75">
        <v>111115</v>
      </c>
      <c r="AT75">
        <f t="shared" ref="AT75:AT81" si="252">AG75*0.000001/(T75*0.0001)</f>
        <v>1.3899845547146268</v>
      </c>
      <c r="AU75">
        <f t="shared" ref="AU75:AU81" si="253">(AD75-AC75)/(1000-AD75)*AT75</f>
        <v>5.9980041945206508E-3</v>
      </c>
      <c r="AV75">
        <f t="shared" ref="AV75:AV81" si="254">(Y75+273.15)</f>
        <v>299.08695640563963</v>
      </c>
      <c r="AW75">
        <f t="shared" ref="AW75:AW81" si="255">(X75+273.15)</f>
        <v>298.44800033569334</v>
      </c>
      <c r="AX75">
        <f t="shared" ref="AX75:AX81" si="256">(AH75*AP75+AI75*AQ75)*AR75</f>
        <v>287.77417325524584</v>
      </c>
      <c r="AY75">
        <f t="shared" ref="AY75:AY81" si="257">((AX75+0.00000010773*(AW75^4-AV75^4))-AU75*44100)/(U75*51.4+0.00000043092*AV75^3)</f>
        <v>0.14264268001824684</v>
      </c>
      <c r="AZ75">
        <f t="shared" ref="AZ75:AZ81" si="258">0.61365*EXP(17.502*S75/(240.97+S75))</f>
        <v>3.3616912654743003</v>
      </c>
      <c r="BA75">
        <f t="shared" ref="BA75:BA81" si="259">AZ75*1000/AJ75</f>
        <v>35.568608142211879</v>
      </c>
      <c r="BB75">
        <f t="shared" ref="BB75:BB81" si="260">(BA75-AD75)</f>
        <v>16.416916705444301</v>
      </c>
      <c r="BC75">
        <f>IF(L75,Y75,(X75+Y75)/2)</f>
        <v>25.617478370666504</v>
      </c>
      <c r="BD75">
        <f t="shared" ref="BD75:BD81" si="261">0.61365*EXP(17.502*BC75/(240.97+BC75))</f>
        <v>3.2986326544379794</v>
      </c>
      <c r="BE75">
        <f t="shared" ref="BE75:BE81" si="262">IF(BB75&lt;&gt;0,(1000-(BA75+AD75)/2)/BB75*AU75,0)</f>
        <v>0.35535892677008574</v>
      </c>
      <c r="BF75">
        <f t="shared" ref="BF75:BF81" si="263">AD75*AJ75/1000</f>
        <v>1.8100813381458574</v>
      </c>
      <c r="BG75">
        <f t="shared" ref="BG75:BG81" si="264">(BD75-BF75)</f>
        <v>1.488551316292122</v>
      </c>
      <c r="BH75">
        <f t="shared" ref="BH75:BH81" si="265">1/(1.6/O75+1.37/W75)</f>
        <v>0.2250517015016672</v>
      </c>
      <c r="BI75">
        <f t="shared" ref="BI75:BI81" si="266">P75*AJ75*0.001</f>
        <v>25.623949636781802</v>
      </c>
      <c r="BJ75">
        <f t="shared" ref="BJ75:BJ81" si="267">P75/AB75</f>
        <v>0.7090931189547276</v>
      </c>
      <c r="BK75">
        <f t="shared" ref="BK75:BK81" si="268">(1-AU75*AJ75/AZ75/O75)*100</f>
        <v>56.876673026638592</v>
      </c>
      <c r="BL75">
        <f t="shared" ref="BL75:BL81" si="269">(AB75-N75/(W75/1.35))</f>
        <v>374.3429637434395</v>
      </c>
      <c r="BM75">
        <f t="shared" ref="BM75:BM81" si="270">N75*BK75/100/BL75</f>
        <v>3.5054756800888147E-2</v>
      </c>
    </row>
    <row r="76" spans="1:65" x14ac:dyDescent="0.3">
      <c r="A76" t="str">
        <f t="array" ref="A76">INDEX(MtrxNb!A$2:C$115,MATCH(1,(MtrxNb!B$2:B$115=D76)*(MtrxNb!C$2:C$115=F76),0),1)</f>
        <v>M86</v>
      </c>
      <c r="B76" s="6">
        <v>41596</v>
      </c>
      <c r="C76">
        <v>46</v>
      </c>
      <c r="D76">
        <v>77</v>
      </c>
      <c r="E76">
        <v>2</v>
      </c>
      <c r="F76" t="s">
        <v>36</v>
      </c>
      <c r="G76">
        <v>51</v>
      </c>
      <c r="H76">
        <v>4</v>
      </c>
      <c r="I76">
        <v>37</v>
      </c>
      <c r="J76" t="s">
        <v>358</v>
      </c>
      <c r="K76">
        <v>7324.0000000670552</v>
      </c>
      <c r="L76">
        <v>0</v>
      </c>
      <c r="M76">
        <v>50</v>
      </c>
      <c r="N76" s="7">
        <f t="shared" si="245"/>
        <v>-0.58317237113994314</v>
      </c>
      <c r="O76" s="7">
        <f t="shared" si="246"/>
        <v>0.36413752152253442</v>
      </c>
      <c r="P76" s="7">
        <f t="shared" si="247"/>
        <v>51.718027656898471</v>
      </c>
      <c r="Q76">
        <f t="shared" si="248"/>
        <v>5.7837564260915117</v>
      </c>
      <c r="R76">
        <f t="shared" si="249"/>
        <v>1.5960616509661758</v>
      </c>
      <c r="S76" s="4">
        <f>(Y76+AY76*L76)</f>
        <v>26.197189331054688</v>
      </c>
      <c r="T76" s="5">
        <v>3.5999999999999996</v>
      </c>
      <c r="U76">
        <f t="shared" si="250"/>
        <v>1.9469565987586976</v>
      </c>
      <c r="V76">
        <v>1</v>
      </c>
      <c r="W76">
        <f t="shared" si="251"/>
        <v>3.8939131975173953</v>
      </c>
      <c r="X76">
        <v>25.329673767089844</v>
      </c>
      <c r="Y76" s="4">
        <v>26.197189331054688</v>
      </c>
      <c r="Z76">
        <v>25.011848449707031</v>
      </c>
      <c r="AA76">
        <v>50.141208648681641</v>
      </c>
      <c r="AB76">
        <v>50.351242065429687</v>
      </c>
      <c r="AC76">
        <v>15.15310001373291</v>
      </c>
      <c r="AD76">
        <v>19.233951568603516</v>
      </c>
      <c r="AE76">
        <v>44.310256958007813</v>
      </c>
      <c r="AF76">
        <v>56.054458618164063</v>
      </c>
      <c r="AG76">
        <v>500.41131591796875</v>
      </c>
      <c r="AH76">
        <v>1798.88720703125</v>
      </c>
      <c r="AI76">
        <v>1475.769775390625</v>
      </c>
      <c r="AJ76">
        <v>94.508399963378906</v>
      </c>
      <c r="AK76">
        <v>1.6597108840942383</v>
      </c>
      <c r="AL76">
        <v>0.23968857526779175</v>
      </c>
      <c r="AM76">
        <v>1</v>
      </c>
      <c r="AN76">
        <v>-0.21956524252891541</v>
      </c>
      <c r="AO76">
        <v>2.737391471862793</v>
      </c>
      <c r="AP76">
        <v>1</v>
      </c>
      <c r="AQ76">
        <v>0</v>
      </c>
      <c r="AR76">
        <v>0.15999999642372131</v>
      </c>
      <c r="AS76">
        <v>111115</v>
      </c>
      <c r="AT76">
        <f t="shared" si="252"/>
        <v>1.3900314331054688</v>
      </c>
      <c r="AU76">
        <f t="shared" si="253"/>
        <v>5.783756426091512E-3</v>
      </c>
      <c r="AV76">
        <f t="shared" si="254"/>
        <v>299.34718933105466</v>
      </c>
      <c r="AW76">
        <f t="shared" si="255"/>
        <v>298.47967376708982</v>
      </c>
      <c r="AX76">
        <f t="shared" si="256"/>
        <v>287.82194669167802</v>
      </c>
      <c r="AY76">
        <f t="shared" si="257"/>
        <v>0.20400970012229186</v>
      </c>
      <c r="AZ76">
        <f t="shared" si="258"/>
        <v>3.4138316386880159</v>
      </c>
      <c r="BA76">
        <f t="shared" si="259"/>
        <v>36.121991696090959</v>
      </c>
      <c r="BB76">
        <f t="shared" si="260"/>
        <v>16.888040127487443</v>
      </c>
      <c r="BC76">
        <f>IF(L76,Y76,(X76+Y76)/2)</f>
        <v>25.763431549072266</v>
      </c>
      <c r="BD76">
        <f t="shared" si="261"/>
        <v>3.3273115274205143</v>
      </c>
      <c r="BE76">
        <f t="shared" si="262"/>
        <v>0.33299741931856841</v>
      </c>
      <c r="BF76">
        <f t="shared" si="263"/>
        <v>1.8177699877218401</v>
      </c>
      <c r="BG76">
        <f t="shared" si="264"/>
        <v>1.5095415396986742</v>
      </c>
      <c r="BH76">
        <f t="shared" si="265"/>
        <v>0.21071371808869965</v>
      </c>
      <c r="BI76">
        <f t="shared" si="266"/>
        <v>4.8877880431152523</v>
      </c>
      <c r="BJ76">
        <f t="shared" si="267"/>
        <v>1.0271450223550134</v>
      </c>
      <c r="BK76">
        <f t="shared" si="268"/>
        <v>56.028338637228593</v>
      </c>
      <c r="BL76">
        <f t="shared" si="269"/>
        <v>50.553424975295492</v>
      </c>
      <c r="BM76">
        <f t="shared" si="270"/>
        <v>-6.463296821149417E-3</v>
      </c>
    </row>
    <row r="77" spans="1:65" x14ac:dyDescent="0.3">
      <c r="A77" t="str">
        <f t="array" ref="A77">INDEX(MtrxNb!A$2:C$115,MATCH(1,(MtrxNb!B$2:B$115=D77)*(MtrxNb!C$2:C$115=F77),0),1)</f>
        <v>M86</v>
      </c>
      <c r="B77" s="6">
        <v>41596</v>
      </c>
      <c r="C77">
        <v>46</v>
      </c>
      <c r="D77">
        <v>77</v>
      </c>
      <c r="E77">
        <v>2</v>
      </c>
      <c r="F77" t="s">
        <v>36</v>
      </c>
      <c r="G77">
        <v>51</v>
      </c>
      <c r="H77">
        <v>4</v>
      </c>
      <c r="I77">
        <v>38</v>
      </c>
      <c r="J77" t="s">
        <v>359</v>
      </c>
      <c r="K77">
        <v>7444.0000000670552</v>
      </c>
      <c r="L77">
        <v>0</v>
      </c>
      <c r="M77">
        <v>150</v>
      </c>
      <c r="N77" s="7">
        <f t="shared" si="245"/>
        <v>7.5864202516093764</v>
      </c>
      <c r="O77" s="7">
        <f t="shared" si="246"/>
        <v>0.37242397877895062</v>
      </c>
      <c r="P77" s="7">
        <f t="shared" si="247"/>
        <v>105.24560699777403</v>
      </c>
      <c r="Q77">
        <f t="shared" si="248"/>
        <v>5.7404541864650032</v>
      </c>
      <c r="R77">
        <f t="shared" si="249"/>
        <v>1.5522996798718649</v>
      </c>
      <c r="S77" s="4">
        <f>(Y77+AY77*L77)</f>
        <v>25.994180679321289</v>
      </c>
      <c r="T77" s="5">
        <v>3.5999999999999996</v>
      </c>
      <c r="U77">
        <f t="shared" si="250"/>
        <v>1.9469565987586976</v>
      </c>
      <c r="V77">
        <v>1</v>
      </c>
      <c r="W77">
        <f t="shared" si="251"/>
        <v>3.8939131975173953</v>
      </c>
      <c r="X77">
        <v>25.335756301879883</v>
      </c>
      <c r="Y77" s="4">
        <v>25.994180679321289</v>
      </c>
      <c r="Z77">
        <v>25.013286590576172</v>
      </c>
      <c r="AA77">
        <v>149.88206481933594</v>
      </c>
      <c r="AB77">
        <v>143.83024597167969</v>
      </c>
      <c r="AC77">
        <v>15.214512825012207</v>
      </c>
      <c r="AD77">
        <v>19.264755249023438</v>
      </c>
      <c r="AE77">
        <v>44.478145599365234</v>
      </c>
      <c r="AF77">
        <v>56.129764556884766</v>
      </c>
      <c r="AG77">
        <v>500.40255737304687</v>
      </c>
      <c r="AH77">
        <v>1799.7412109375</v>
      </c>
      <c r="AI77">
        <v>1442.0616455078125</v>
      </c>
      <c r="AJ77">
        <v>94.514411926269531</v>
      </c>
      <c r="AK77">
        <v>0.87775897979736328</v>
      </c>
      <c r="AL77">
        <v>0.23215073347091675</v>
      </c>
      <c r="AM77">
        <v>1</v>
      </c>
      <c r="AN77">
        <v>-0.21956524252891541</v>
      </c>
      <c r="AO77">
        <v>2.737391471862793</v>
      </c>
      <c r="AP77">
        <v>1</v>
      </c>
      <c r="AQ77">
        <v>0</v>
      </c>
      <c r="AR77">
        <v>0.15999999642372131</v>
      </c>
      <c r="AS77">
        <v>111115</v>
      </c>
      <c r="AT77">
        <f t="shared" si="252"/>
        <v>1.3900071038140192</v>
      </c>
      <c r="AU77">
        <f t="shared" si="253"/>
        <v>5.740454186465003E-3</v>
      </c>
      <c r="AV77">
        <f t="shared" si="254"/>
        <v>299.14418067932127</v>
      </c>
      <c r="AW77">
        <f t="shared" si="255"/>
        <v>298.48575630187986</v>
      </c>
      <c r="AX77">
        <f t="shared" si="256"/>
        <v>287.95858731362387</v>
      </c>
      <c r="AY77">
        <f t="shared" si="257"/>
        <v>0.24401508959958859</v>
      </c>
      <c r="AZ77">
        <f t="shared" si="258"/>
        <v>3.3730966931368291</v>
      </c>
      <c r="BA77">
        <f t="shared" si="259"/>
        <v>35.688702118447019</v>
      </c>
      <c r="BB77">
        <f t="shared" si="260"/>
        <v>16.423946869423581</v>
      </c>
      <c r="BC77">
        <f>IF(L77,Y77,(X77+Y77)/2)</f>
        <v>25.664968490600586</v>
      </c>
      <c r="BD77">
        <f t="shared" si="261"/>
        <v>3.3079403683921402</v>
      </c>
      <c r="BE77">
        <f t="shared" si="262"/>
        <v>0.33991374476834413</v>
      </c>
      <c r="BF77">
        <f t="shared" si="263"/>
        <v>1.8207970132649642</v>
      </c>
      <c r="BG77">
        <f t="shared" si="264"/>
        <v>1.487143355127176</v>
      </c>
      <c r="BH77">
        <f t="shared" si="265"/>
        <v>0.21514583870245327</v>
      </c>
      <c r="BI77">
        <f t="shared" si="266"/>
        <v>9.9472266532178892</v>
      </c>
      <c r="BJ77">
        <f t="shared" si="267"/>
        <v>0.73173487458609365</v>
      </c>
      <c r="BK77">
        <f t="shared" si="268"/>
        <v>56.810530924714378</v>
      </c>
      <c r="BL77">
        <f t="shared" si="269"/>
        <v>141.20007246236716</v>
      </c>
      <c r="BM77">
        <f t="shared" si="270"/>
        <v>3.052325362133235E-2</v>
      </c>
    </row>
    <row r="78" spans="1:65" x14ac:dyDescent="0.3">
      <c r="A78" t="str">
        <f t="array" ref="A78">INDEX(MtrxNb!A$2:C$115,MATCH(1,(MtrxNb!B$2:B$115=D78)*(MtrxNb!C$2:C$115=F78),0),1)</f>
        <v>M86</v>
      </c>
      <c r="B78" s="6">
        <v>41596</v>
      </c>
      <c r="C78">
        <v>46</v>
      </c>
      <c r="D78">
        <v>77</v>
      </c>
      <c r="E78">
        <v>2</v>
      </c>
      <c r="F78" t="s">
        <v>36</v>
      </c>
      <c r="G78">
        <v>51</v>
      </c>
      <c r="H78">
        <v>4</v>
      </c>
      <c r="I78">
        <v>39</v>
      </c>
      <c r="J78" t="s">
        <v>360</v>
      </c>
      <c r="K78">
        <v>7563.5000000782311</v>
      </c>
      <c r="L78">
        <v>0</v>
      </c>
      <c r="M78">
        <v>400</v>
      </c>
      <c r="N78" s="7">
        <f t="shared" si="245"/>
        <v>21.988596029766271</v>
      </c>
      <c r="O78" s="7">
        <f t="shared" si="246"/>
        <v>0.36435439934019637</v>
      </c>
      <c r="P78" s="7">
        <f t="shared" si="247"/>
        <v>269.23299696442484</v>
      </c>
      <c r="Q78">
        <f t="shared" si="248"/>
        <v>5.6804900178990518</v>
      </c>
      <c r="R78">
        <f t="shared" si="249"/>
        <v>1.5672244058375131</v>
      </c>
      <c r="S78" s="4">
        <f>(Y78+AY78*L78)</f>
        <v>26.004858016967773</v>
      </c>
      <c r="T78" s="5">
        <v>3.5999999999999996</v>
      </c>
      <c r="U78">
        <f t="shared" si="250"/>
        <v>1.9469565987586976</v>
      </c>
      <c r="V78">
        <v>1</v>
      </c>
      <c r="W78">
        <f t="shared" si="251"/>
        <v>3.8939131975173953</v>
      </c>
      <c r="X78">
        <v>25.345199584960937</v>
      </c>
      <c r="Y78" s="4">
        <v>26.004858016967773</v>
      </c>
      <c r="Z78">
        <v>25.010591506958008</v>
      </c>
      <c r="AA78">
        <v>399.68746948242187</v>
      </c>
      <c r="AB78">
        <v>382.3057861328125</v>
      </c>
      <c r="AC78">
        <v>15.120872497558594</v>
      </c>
      <c r="AD78">
        <v>19.129423141479492</v>
      </c>
      <c r="AE78">
        <v>44.22906494140625</v>
      </c>
      <c r="AF78">
        <v>55.705577850341797</v>
      </c>
      <c r="AG78">
        <v>500.39462280273438</v>
      </c>
      <c r="AH78">
        <v>1800.1580810546875</v>
      </c>
      <c r="AI78">
        <v>1483.128173828125</v>
      </c>
      <c r="AJ78">
        <v>94.514305114746094</v>
      </c>
      <c r="AK78">
        <v>-1.5128355026245117</v>
      </c>
      <c r="AL78">
        <v>0.20291107892990112</v>
      </c>
      <c r="AM78">
        <v>1</v>
      </c>
      <c r="AN78">
        <v>-0.21956524252891541</v>
      </c>
      <c r="AO78">
        <v>2.737391471862793</v>
      </c>
      <c r="AP78">
        <v>1</v>
      </c>
      <c r="AQ78">
        <v>0</v>
      </c>
      <c r="AR78">
        <v>0.15999999642372131</v>
      </c>
      <c r="AS78">
        <v>111115</v>
      </c>
      <c r="AT78">
        <f t="shared" si="252"/>
        <v>1.3899850633409288</v>
      </c>
      <c r="AU78">
        <f t="shared" si="253"/>
        <v>5.6804900178990519E-3</v>
      </c>
      <c r="AV78">
        <f t="shared" si="254"/>
        <v>299.15485801696775</v>
      </c>
      <c r="AW78">
        <f t="shared" si="255"/>
        <v>298.49519958496091</v>
      </c>
      <c r="AX78">
        <f t="shared" si="256"/>
        <v>288.02528653088302</v>
      </c>
      <c r="AY78">
        <f t="shared" si="257"/>
        <v>0.2681693265162855</v>
      </c>
      <c r="AZ78">
        <f t="shared" si="258"/>
        <v>3.3752285413003906</v>
      </c>
      <c r="BA78">
        <f t="shared" si="259"/>
        <v>35.711298275987517</v>
      </c>
      <c r="BB78">
        <f t="shared" si="260"/>
        <v>16.581875134508024</v>
      </c>
      <c r="BC78">
        <f>IF(L78,Y78,(X78+Y78)/2)</f>
        <v>25.675028800964355</v>
      </c>
      <c r="BD78">
        <f t="shared" si="261"/>
        <v>3.3099150573888325</v>
      </c>
      <c r="BE78">
        <f t="shared" si="262"/>
        <v>0.33317878031227954</v>
      </c>
      <c r="BF78">
        <f t="shared" si="263"/>
        <v>1.8080041354628775</v>
      </c>
      <c r="BG78">
        <f t="shared" si="264"/>
        <v>1.501910921925955</v>
      </c>
      <c r="BH78">
        <f t="shared" si="265"/>
        <v>0.21082990860952489</v>
      </c>
      <c r="BI78">
        <f t="shared" si="266"/>
        <v>25.446369622053162</v>
      </c>
      <c r="BJ78">
        <f t="shared" si="267"/>
        <v>0.7042346904759994</v>
      </c>
      <c r="BK78">
        <f t="shared" si="268"/>
        <v>56.342773280313516</v>
      </c>
      <c r="BL78">
        <f t="shared" si="269"/>
        <v>374.68245116501964</v>
      </c>
      <c r="BM78">
        <f t="shared" si="270"/>
        <v>3.3065292409755281E-2</v>
      </c>
    </row>
    <row r="79" spans="1:65" x14ac:dyDescent="0.3">
      <c r="A79" t="str">
        <f t="array" ref="A79">INDEX(MtrxNb!A$2:C$115,MATCH(1,(MtrxNb!B$2:B$115=D79)*(MtrxNb!C$2:C$115=F79),0),1)</f>
        <v>M86</v>
      </c>
      <c r="B79" s="6">
        <v>41596</v>
      </c>
      <c r="C79">
        <v>46</v>
      </c>
      <c r="D79">
        <v>77</v>
      </c>
      <c r="E79">
        <v>2</v>
      </c>
      <c r="F79" t="s">
        <v>36</v>
      </c>
      <c r="G79">
        <v>51</v>
      </c>
      <c r="H79">
        <v>4</v>
      </c>
      <c r="I79">
        <v>40</v>
      </c>
      <c r="J79" t="s">
        <v>361</v>
      </c>
      <c r="K79">
        <v>7684.0000000670552</v>
      </c>
      <c r="L79">
        <v>0</v>
      </c>
      <c r="M79">
        <v>600</v>
      </c>
      <c r="N79" s="7">
        <f t="shared" si="245"/>
        <v>30.885663594123056</v>
      </c>
      <c r="O79" s="7">
        <f t="shared" si="246"/>
        <v>0.35896766145761388</v>
      </c>
      <c r="P79" s="7">
        <f t="shared" si="247"/>
        <v>412.74225214313742</v>
      </c>
      <c r="Q79">
        <f t="shared" si="248"/>
        <v>5.6728435386129767</v>
      </c>
      <c r="R79">
        <f t="shared" si="249"/>
        <v>1.5865982299994013</v>
      </c>
      <c r="S79" s="4">
        <f>(Y79+AY79*L79)</f>
        <v>26.036245346069336</v>
      </c>
      <c r="T79" s="5">
        <v>3.5999999999999996</v>
      </c>
      <c r="U79">
        <f t="shared" si="250"/>
        <v>1.9469565987586976</v>
      </c>
      <c r="V79">
        <v>1</v>
      </c>
      <c r="W79">
        <f t="shared" si="251"/>
        <v>3.8939131975173953</v>
      </c>
      <c r="X79">
        <v>25.351354598999023</v>
      </c>
      <c r="Y79" s="4">
        <v>26.036245346069336</v>
      </c>
      <c r="Z79">
        <v>25.011699676513672</v>
      </c>
      <c r="AA79">
        <v>599.3095703125</v>
      </c>
      <c r="AB79">
        <v>574.74298095703125</v>
      </c>
      <c r="AC79">
        <v>14.987579345703125</v>
      </c>
      <c r="AD79">
        <v>18.991426467895508</v>
      </c>
      <c r="AE79">
        <v>43.775184631347656</v>
      </c>
      <c r="AF79">
        <v>55.283439636230469</v>
      </c>
      <c r="AG79">
        <v>500.37847900390625</v>
      </c>
      <c r="AH79">
        <v>1800.04345703125</v>
      </c>
      <c r="AI79">
        <v>1278.80517578125</v>
      </c>
      <c r="AJ79">
        <v>94.511276245117188</v>
      </c>
      <c r="AK79">
        <v>-4.2119321823120117</v>
      </c>
      <c r="AL79">
        <v>0.18239563703536987</v>
      </c>
      <c r="AM79">
        <v>1</v>
      </c>
      <c r="AN79">
        <v>-0.21956524252891541</v>
      </c>
      <c r="AO79">
        <v>2.737391471862793</v>
      </c>
      <c r="AP79">
        <v>1</v>
      </c>
      <c r="AQ79">
        <v>0</v>
      </c>
      <c r="AR79">
        <v>0.15999999642372131</v>
      </c>
      <c r="AS79">
        <v>111115</v>
      </c>
      <c r="AT79">
        <f t="shared" si="252"/>
        <v>1.3899402194552952</v>
      </c>
      <c r="AU79">
        <f t="shared" si="253"/>
        <v>5.6728435386129766E-3</v>
      </c>
      <c r="AV79">
        <f t="shared" si="254"/>
        <v>299.18624534606931</v>
      </c>
      <c r="AW79">
        <f t="shared" si="255"/>
        <v>298.501354598999</v>
      </c>
      <c r="AX79">
        <f t="shared" si="256"/>
        <v>288.00694668754295</v>
      </c>
      <c r="AY79">
        <f t="shared" si="257"/>
        <v>0.2684047150367565</v>
      </c>
      <c r="AZ79">
        <f t="shared" si="258"/>
        <v>3.3815021831955039</v>
      </c>
      <c r="BA79">
        <f t="shared" si="259"/>
        <v>35.778822565314847</v>
      </c>
      <c r="BB79">
        <f t="shared" si="260"/>
        <v>16.787396097419339</v>
      </c>
      <c r="BC79">
        <f>IF(L79,Y79,(X79+Y79)/2)</f>
        <v>25.69379997253418</v>
      </c>
      <c r="BD79">
        <f t="shared" si="261"/>
        <v>3.3136023119413833</v>
      </c>
      <c r="BE79">
        <f t="shared" si="262"/>
        <v>0.32866872145782178</v>
      </c>
      <c r="BF79">
        <f t="shared" si="263"/>
        <v>1.7949039531961026</v>
      </c>
      <c r="BG79">
        <f t="shared" si="264"/>
        <v>1.5186983587452807</v>
      </c>
      <c r="BH79">
        <f t="shared" si="265"/>
        <v>0.20794096701167417</v>
      </c>
      <c r="BI79">
        <f t="shared" si="266"/>
        <v>39.008797010331875</v>
      </c>
      <c r="BJ79">
        <f t="shared" si="267"/>
        <v>0.71813361070693049</v>
      </c>
      <c r="BK79">
        <f t="shared" si="268"/>
        <v>55.830809961095639</v>
      </c>
      <c r="BL79">
        <f t="shared" si="269"/>
        <v>564.03507768927227</v>
      </c>
      <c r="BM79">
        <f t="shared" si="270"/>
        <v>3.0572063384961549E-2</v>
      </c>
    </row>
    <row r="80" spans="1:65" x14ac:dyDescent="0.3">
      <c r="A80" t="str">
        <f t="array" ref="A80">INDEX(MtrxNb!A$2:C$115,MATCH(1,(MtrxNb!B$2:B$115=D80)*(MtrxNb!C$2:C$115=F80),0),1)</f>
        <v>M86</v>
      </c>
      <c r="B80" s="6">
        <v>41596</v>
      </c>
      <c r="C80">
        <v>46</v>
      </c>
      <c r="D80">
        <v>77</v>
      </c>
      <c r="E80">
        <v>2</v>
      </c>
      <c r="F80" t="s">
        <v>36</v>
      </c>
      <c r="G80">
        <v>51</v>
      </c>
      <c r="H80">
        <v>4</v>
      </c>
      <c r="I80">
        <v>41</v>
      </c>
      <c r="J80" t="s">
        <v>362</v>
      </c>
      <c r="K80">
        <v>7802.5000000782311</v>
      </c>
      <c r="L80">
        <v>0</v>
      </c>
      <c r="M80">
        <v>800</v>
      </c>
      <c r="N80" s="7">
        <f t="shared" si="245"/>
        <v>35.965262258386495</v>
      </c>
      <c r="O80" s="7">
        <f t="shared" si="246"/>
        <v>0.33240054379694928</v>
      </c>
      <c r="P80" s="7">
        <f t="shared" si="247"/>
        <v>565.5082463611717</v>
      </c>
      <c r="Q80">
        <f t="shared" si="248"/>
        <v>5.3945094670577154</v>
      </c>
      <c r="R80">
        <f t="shared" si="249"/>
        <v>1.6192706911403203</v>
      </c>
      <c r="S80" s="4">
        <f>(Y80+AY80*L80)</f>
        <v>26.064775466918945</v>
      </c>
      <c r="T80" s="5">
        <v>3.5999999999999996</v>
      </c>
      <c r="U80">
        <f t="shared" si="250"/>
        <v>1.9469565987586976</v>
      </c>
      <c r="V80">
        <v>1</v>
      </c>
      <c r="W80">
        <f t="shared" si="251"/>
        <v>3.8939131975173953</v>
      </c>
      <c r="X80">
        <v>25.359836578369141</v>
      </c>
      <c r="Y80" s="4">
        <v>26.064775466918945</v>
      </c>
      <c r="Z80">
        <v>25.015335083007813</v>
      </c>
      <c r="AA80">
        <v>798.74761962890625</v>
      </c>
      <c r="AB80">
        <v>769.884521484375</v>
      </c>
      <c r="AC80">
        <v>14.89857292175293</v>
      </c>
      <c r="AD80">
        <v>18.707036972045898</v>
      </c>
      <c r="AE80">
        <v>43.532581329345703</v>
      </c>
      <c r="AF80">
        <v>54.425838470458984</v>
      </c>
      <c r="AG80">
        <v>500.38385009765625</v>
      </c>
      <c r="AH80">
        <v>1800.582763671875</v>
      </c>
      <c r="AI80">
        <v>1556.2728271484375</v>
      </c>
      <c r="AJ80">
        <v>94.5068359375</v>
      </c>
      <c r="AK80">
        <v>-7.3114194869995117</v>
      </c>
      <c r="AL80">
        <v>0.16643685102462769</v>
      </c>
      <c r="AM80">
        <v>1</v>
      </c>
      <c r="AN80">
        <v>-0.21956524252891541</v>
      </c>
      <c r="AO80">
        <v>2.737391471862793</v>
      </c>
      <c r="AP80">
        <v>1</v>
      </c>
      <c r="AQ80">
        <v>0</v>
      </c>
      <c r="AR80">
        <v>0.15999999642372131</v>
      </c>
      <c r="AS80">
        <v>111115</v>
      </c>
      <c r="AT80">
        <f t="shared" si="252"/>
        <v>1.3899551391601561</v>
      </c>
      <c r="AU80">
        <f t="shared" si="253"/>
        <v>5.394509467057715E-3</v>
      </c>
      <c r="AV80">
        <f t="shared" si="254"/>
        <v>299.21477546691892</v>
      </c>
      <c r="AW80">
        <f t="shared" si="255"/>
        <v>298.50983657836912</v>
      </c>
      <c r="AX80">
        <f t="shared" si="256"/>
        <v>288.09323574811424</v>
      </c>
      <c r="AY80">
        <f t="shared" si="257"/>
        <v>0.37706044390474575</v>
      </c>
      <c r="AZ80">
        <f t="shared" si="258"/>
        <v>3.3872135651342088</v>
      </c>
      <c r="BA80">
        <f t="shared" si="259"/>
        <v>35.840937129397361</v>
      </c>
      <c r="BB80">
        <f t="shared" si="260"/>
        <v>17.133900157351462</v>
      </c>
      <c r="BC80">
        <f>IF(L80,Y80,(X80+Y80)/2)</f>
        <v>25.712306022644043</v>
      </c>
      <c r="BD80">
        <f t="shared" si="261"/>
        <v>3.3172410002211015</v>
      </c>
      <c r="BE80">
        <f t="shared" si="262"/>
        <v>0.30625716489054888</v>
      </c>
      <c r="BF80">
        <f t="shared" si="263"/>
        <v>1.7679428739938885</v>
      </c>
      <c r="BG80">
        <f t="shared" si="264"/>
        <v>1.549298126227213</v>
      </c>
      <c r="BH80">
        <f t="shared" si="265"/>
        <v>0.1935995589445301</v>
      </c>
      <c r="BI80">
        <f t="shared" si="266"/>
        <v>53.444395060158584</v>
      </c>
      <c r="BJ80">
        <f t="shared" si="267"/>
        <v>0.73453645394876121</v>
      </c>
      <c r="BK80">
        <f t="shared" si="268"/>
        <v>54.719535074832358</v>
      </c>
      <c r="BL80">
        <f t="shared" si="269"/>
        <v>757.41554706558793</v>
      </c>
      <c r="BM80">
        <f t="shared" si="270"/>
        <v>2.5983126927455403E-2</v>
      </c>
    </row>
    <row r="81" spans="1:65" hidden="1" x14ac:dyDescent="0.3">
      <c r="A81" t="str">
        <f t="array" ref="A81">INDEX(MtrxNb!A$2:C$115,MATCH(1,(MtrxNb!B$2:B$115=D81)*(MtrxNb!C$2:C$115=F81),0),1)</f>
        <v>M86</v>
      </c>
      <c r="B81" s="6">
        <v>41596</v>
      </c>
      <c r="C81">
        <v>46</v>
      </c>
      <c r="D81">
        <v>77</v>
      </c>
      <c r="E81">
        <v>2</v>
      </c>
      <c r="F81" t="s">
        <v>36</v>
      </c>
      <c r="G81">
        <v>51</v>
      </c>
      <c r="H81">
        <v>4</v>
      </c>
      <c r="I81">
        <v>42</v>
      </c>
      <c r="J81" t="s">
        <v>363</v>
      </c>
      <c r="K81">
        <v>7923.0000000670552</v>
      </c>
      <c r="L81">
        <v>0</v>
      </c>
      <c r="M81" t="s">
        <v>322</v>
      </c>
      <c r="N81">
        <f t="shared" si="245"/>
        <v>21.495599603920613</v>
      </c>
      <c r="O81">
        <f t="shared" si="246"/>
        <v>0.3210102967965846</v>
      </c>
      <c r="P81">
        <f t="shared" si="247"/>
        <v>258.46720854738726</v>
      </c>
      <c r="Q81">
        <f t="shared" si="248"/>
        <v>5.451531502832756</v>
      </c>
      <c r="R81">
        <f t="shared" si="249"/>
        <v>1.6894213957615518</v>
      </c>
      <c r="S81" s="4">
        <f>(Y81+AY81*L81)</f>
        <v>26.34361457824707</v>
      </c>
      <c r="T81" s="5">
        <v>3.5999999999999996</v>
      </c>
      <c r="U81">
        <f t="shared" si="250"/>
        <v>1.9469565987586976</v>
      </c>
      <c r="V81">
        <v>1</v>
      </c>
      <c r="W81">
        <f t="shared" si="251"/>
        <v>3.8939131975173953</v>
      </c>
      <c r="X81">
        <v>25.457746505737305</v>
      </c>
      <c r="Y81" s="4">
        <v>26.34361457824707</v>
      </c>
      <c r="Z81">
        <v>25.015558242797852</v>
      </c>
      <c r="AA81">
        <v>399.45681762695312</v>
      </c>
      <c r="AB81">
        <v>382.49249267578125</v>
      </c>
      <c r="AC81">
        <v>14.711774826049805</v>
      </c>
      <c r="AD81">
        <v>18.560886383056641</v>
      </c>
      <c r="AE81">
        <v>42.691379547119141</v>
      </c>
      <c r="AF81">
        <v>53.683609008789063</v>
      </c>
      <c r="AG81">
        <v>500.4075927734375</v>
      </c>
      <c r="AH81">
        <v>1799.989013671875</v>
      </c>
      <c r="AI81">
        <v>1548.21044921875</v>
      </c>
      <c r="AJ81">
        <v>94.502891540527344</v>
      </c>
      <c r="AK81">
        <v>-1.3420896530151367</v>
      </c>
      <c r="AL81">
        <v>0.19681137800216675</v>
      </c>
      <c r="AM81">
        <v>1</v>
      </c>
      <c r="AN81">
        <v>-0.21956524252891541</v>
      </c>
      <c r="AO81">
        <v>2.737391471862793</v>
      </c>
      <c r="AP81">
        <v>1</v>
      </c>
      <c r="AQ81">
        <v>0</v>
      </c>
      <c r="AR81">
        <v>0.15999999642372131</v>
      </c>
      <c r="AS81">
        <v>111115</v>
      </c>
      <c r="AT81">
        <f t="shared" si="252"/>
        <v>1.3900210910373263</v>
      </c>
      <c r="AU81">
        <f t="shared" si="253"/>
        <v>5.4515315028327562E-3</v>
      </c>
      <c r="AV81">
        <f t="shared" si="254"/>
        <v>299.49361457824705</v>
      </c>
      <c r="AW81">
        <f t="shared" si="255"/>
        <v>298.60774650573728</v>
      </c>
      <c r="AX81">
        <f t="shared" si="256"/>
        <v>287.99823575023765</v>
      </c>
      <c r="AY81">
        <f t="shared" si="257"/>
        <v>0.334764119956802</v>
      </c>
      <c r="AZ81">
        <f t="shared" si="258"/>
        <v>3.4434788285156044</v>
      </c>
      <c r="BA81">
        <f t="shared" si="259"/>
        <v>36.437814466649165</v>
      </c>
      <c r="BB81">
        <f t="shared" si="260"/>
        <v>17.876928083592524</v>
      </c>
      <c r="BC81">
        <f>IF(L81,Y81,(X81+Y81)/2)</f>
        <v>25.900680541992188</v>
      </c>
      <c r="BD81">
        <f t="shared" si="261"/>
        <v>3.3544785439072409</v>
      </c>
      <c r="BE81">
        <f t="shared" si="262"/>
        <v>0.29656202133240483</v>
      </c>
      <c r="BF81">
        <f t="shared" si="263"/>
        <v>1.7540574327540526</v>
      </c>
      <c r="BG81">
        <f t="shared" si="264"/>
        <v>1.6004211111531883</v>
      </c>
      <c r="BH81">
        <f t="shared" si="265"/>
        <v>0.18740296197581277</v>
      </c>
      <c r="BI81">
        <f t="shared" si="266"/>
        <v>24.4258985761366</v>
      </c>
      <c r="BJ81">
        <f t="shared" si="267"/>
        <v>0.67574452700821064</v>
      </c>
      <c r="BK81">
        <f t="shared" si="268"/>
        <v>53.393419219627688</v>
      </c>
      <c r="BL81">
        <f t="shared" si="269"/>
        <v>375.04007707396602</v>
      </c>
      <c r="BM81">
        <f t="shared" si="270"/>
        <v>3.060269105061645E-2</v>
      </c>
    </row>
    <row r="82" spans="1:65" hidden="1" x14ac:dyDescent="0.3">
      <c r="A82" t="str">
        <f t="array" ref="A82">INDEX(MtrxNb!A$2:C$115,MATCH(1,(MtrxNb!B$2:B$115=D82)*(MtrxNb!C$2:C$115=F82),0),1)</f>
        <v>M6</v>
      </c>
      <c r="B82" s="6">
        <v>41596</v>
      </c>
      <c r="C82">
        <v>46</v>
      </c>
      <c r="D82">
        <v>6</v>
      </c>
      <c r="E82">
        <v>6</v>
      </c>
      <c r="F82" t="s">
        <v>7</v>
      </c>
      <c r="G82">
        <v>49</v>
      </c>
      <c r="H82">
        <v>3</v>
      </c>
      <c r="I82" t="s">
        <v>323</v>
      </c>
      <c r="J82" t="s">
        <v>364</v>
      </c>
      <c r="M82">
        <f t="shared" ref="M82" si="271">AA82</f>
        <v>0</v>
      </c>
      <c r="S82" s="4">
        <f>AVERAGE(S76:S81)</f>
        <v>26.106810569763184</v>
      </c>
      <c r="Y82" s="4">
        <f>AVERAGE(Y76:Y81)</f>
        <v>26.106810569763184</v>
      </c>
    </row>
    <row r="83" spans="1:65" hidden="1" x14ac:dyDescent="0.3">
      <c r="A83" t="str">
        <f t="array" ref="A83">INDEX(MtrxNb!A$2:C$115,MATCH(1,(MtrxNb!B$2:B$115=D83)*(MtrxNb!C$2:C$115=F83),0),1)</f>
        <v>M6</v>
      </c>
      <c r="B83" s="6">
        <v>41596</v>
      </c>
      <c r="C83">
        <v>46</v>
      </c>
      <c r="D83">
        <v>6</v>
      </c>
      <c r="E83">
        <v>6</v>
      </c>
      <c r="F83" t="s">
        <v>7</v>
      </c>
      <c r="G83">
        <v>49</v>
      </c>
      <c r="H83">
        <v>3</v>
      </c>
      <c r="I83">
        <v>1</v>
      </c>
      <c r="J83" t="s">
        <v>365</v>
      </c>
      <c r="K83">
        <v>884</v>
      </c>
      <c r="L83">
        <v>0</v>
      </c>
      <c r="M83" t="s">
        <v>315</v>
      </c>
      <c r="N83">
        <f t="shared" ref="N83:N89" si="272">(AA83-AB83*(1000-AC83)/(1000-AD83))*AT83</f>
        <v>19.710033167937446</v>
      </c>
      <c r="O83">
        <f t="shared" ref="O83:O89" si="273">IF(BE83&lt;&gt;0,1/(1/BE83-1/W83),0)</f>
        <v>0.2573175490643026</v>
      </c>
      <c r="P83">
        <f t="shared" ref="P83:P89" si="274">((BH83-AU83/2)*AB83-N83)/(BH83+AU83/2)</f>
        <v>243.35912812377694</v>
      </c>
      <c r="Q83">
        <f t="shared" ref="Q83:Q89" si="275">AU83*1000</f>
        <v>3.3720939620370314</v>
      </c>
      <c r="R83">
        <f t="shared" ref="R83:R89" si="276">(AZ83-BF83)</f>
        <v>1.3046838024495473</v>
      </c>
      <c r="S83" s="4">
        <f>(Y83+AY83*L83)</f>
        <v>22.700967788696289</v>
      </c>
      <c r="T83">
        <f t="shared" ref="T83:T89" si="277">1.5*3</f>
        <v>4.5</v>
      </c>
      <c r="U83">
        <f t="shared" ref="U83:U89" si="278">(T83*AN83+AO83)</f>
        <v>1.7493478804826736</v>
      </c>
      <c r="V83">
        <v>1</v>
      </c>
      <c r="W83">
        <f t="shared" ref="W83:W89" si="279">U83*(V83+1)*(V83+1)/(V83*V83+1)</f>
        <v>3.4986957609653473</v>
      </c>
      <c r="X83">
        <v>24.269643783569336</v>
      </c>
      <c r="Y83" s="4">
        <v>22.700967788696289</v>
      </c>
      <c r="Z83">
        <v>25.065217971801758</v>
      </c>
      <c r="AA83">
        <v>399.46588134765625</v>
      </c>
      <c r="AB83">
        <v>380.58731079101562</v>
      </c>
      <c r="AC83">
        <v>12.452946662902832</v>
      </c>
      <c r="AD83">
        <v>15.438526153564453</v>
      </c>
      <c r="AE83">
        <v>39.00347900390625</v>
      </c>
      <c r="AF83">
        <v>48.110145568847656</v>
      </c>
      <c r="AG83">
        <v>500.41046142578125</v>
      </c>
      <c r="AH83">
        <v>1798.915283203125</v>
      </c>
      <c r="AI83">
        <v>392.07064819335937</v>
      </c>
      <c r="AJ83">
        <v>94.853965759277344</v>
      </c>
      <c r="AK83">
        <v>-1.3104405403137207</v>
      </c>
      <c r="AL83">
        <v>-0.1290789395570755</v>
      </c>
      <c r="AM83">
        <v>1</v>
      </c>
      <c r="AN83">
        <v>-0.21956524252891541</v>
      </c>
      <c r="AO83">
        <v>2.737391471862793</v>
      </c>
      <c r="AP83">
        <v>1</v>
      </c>
      <c r="AQ83">
        <v>0</v>
      </c>
      <c r="AR83">
        <v>0.15999999642372131</v>
      </c>
      <c r="AS83">
        <v>111115</v>
      </c>
      <c r="AT83">
        <f t="shared" ref="AT83:AT89" si="280">AG83*0.000001/(T83*0.0001)</f>
        <v>1.1120232476128471</v>
      </c>
      <c r="AU83">
        <f t="shared" ref="AU83:AU89" si="281">(AD83-AC83)/(1000-AD83)*AT83</f>
        <v>3.3720939620370313E-3</v>
      </c>
      <c r="AV83">
        <f t="shared" ref="AV83:AV89" si="282">(Y83+273.15)</f>
        <v>295.85096778869627</v>
      </c>
      <c r="AW83">
        <f t="shared" ref="AW83:AW89" si="283">(X83+273.15)</f>
        <v>297.41964378356931</v>
      </c>
      <c r="AX83">
        <f t="shared" ref="AX83:AX89" si="284">(AH83*AP83+AI83*AQ83)*AR83</f>
        <v>287.82643887907761</v>
      </c>
      <c r="AY83">
        <f t="shared" ref="AY83:AY89" si="285">((AX83+0.00000010773*(AW83^4-AV83^4))-AU83*44100)/(U83*51.4+0.00000043092*AV83^3)</f>
        <v>1.5509365567383171</v>
      </c>
      <c r="AZ83">
        <f t="shared" ref="AZ83:AZ89" si="286">0.61365*EXP(17.502*S83/(240.97+S83))</f>
        <v>2.7690892335934576</v>
      </c>
      <c r="BA83">
        <f t="shared" ref="BA83:BA89" si="287">AZ83*1000/AJ83</f>
        <v>29.193183557774677</v>
      </c>
      <c r="BB83">
        <f t="shared" ref="BB83:BB89" si="288">(BA83-AD83)</f>
        <v>13.754657404210224</v>
      </c>
      <c r="BC83">
        <f>IF(L83,Y83,(X83+Y83)/2)</f>
        <v>23.485305786132812</v>
      </c>
      <c r="BD83">
        <f t="shared" ref="BD83:BD89" si="289">0.61365*EXP(17.502*BC83/(240.97+BC83))</f>
        <v>2.903618980903516</v>
      </c>
      <c r="BE83">
        <f t="shared" ref="BE83:BE89" si="290">IF(BB83&lt;&gt;0,(1000-(BA83+AD83)/2)/BB83*AU83,0)</f>
        <v>0.23968919804657496</v>
      </c>
      <c r="BF83">
        <f t="shared" ref="BF83:BF89" si="291">AD83*AJ83/1000</f>
        <v>1.4644054311439103</v>
      </c>
      <c r="BG83">
        <f t="shared" ref="BG83:BG89" si="292">(BD83-BF83)</f>
        <v>1.4392135497596057</v>
      </c>
      <c r="BH83">
        <f t="shared" ref="BH83:BH89" si="293">1/(1.6/O83+1.37/W83)</f>
        <v>0.15129571618631973</v>
      </c>
      <c r="BI83">
        <f t="shared" ref="BI83:BI89" si="294">P83*AJ83*0.001</f>
        <v>23.083578406260326</v>
      </c>
      <c r="BJ83">
        <f t="shared" ref="BJ83:BJ89" si="295">P83/AB83</f>
        <v>0.63943048342304798</v>
      </c>
      <c r="BK83">
        <f t="shared" ref="BK83:BK89" si="296">(1-AU83*AJ83/AZ83/O83)*100</f>
        <v>55.11008289211594</v>
      </c>
      <c r="BL83">
        <f t="shared" ref="BL83:BL89" si="297">(AB83-N83/(W83/1.35))</f>
        <v>372.98203539851511</v>
      </c>
      <c r="BM83">
        <f t="shared" ref="BM83:BM89" si="298">N83*BK83/100/BL83</f>
        <v>2.9122624110590384E-2</v>
      </c>
    </row>
    <row r="84" spans="1:65" x14ac:dyDescent="0.3">
      <c r="A84" t="str">
        <f t="array" ref="A84">INDEX(MtrxNb!A$2:C$115,MATCH(1,(MtrxNb!B$2:B$115=D84)*(MtrxNb!C$2:C$115=F84),0),1)</f>
        <v>M6</v>
      </c>
      <c r="B84" s="6">
        <v>41596</v>
      </c>
      <c r="C84">
        <v>46</v>
      </c>
      <c r="D84">
        <v>6</v>
      </c>
      <c r="E84">
        <v>6</v>
      </c>
      <c r="F84" t="s">
        <v>7</v>
      </c>
      <c r="G84">
        <v>49</v>
      </c>
      <c r="H84">
        <v>3</v>
      </c>
      <c r="I84">
        <v>2</v>
      </c>
      <c r="J84" t="s">
        <v>366</v>
      </c>
      <c r="K84">
        <v>1003.4999999888241</v>
      </c>
      <c r="L84">
        <v>0</v>
      </c>
      <c r="M84">
        <v>50</v>
      </c>
      <c r="N84" s="7">
        <f t="shared" si="272"/>
        <v>-4.1928225230196285E-2</v>
      </c>
      <c r="O84" s="7">
        <f t="shared" si="273"/>
        <v>0.24610103910684183</v>
      </c>
      <c r="P84" s="7">
        <f t="shared" si="274"/>
        <v>48.204622996126247</v>
      </c>
      <c r="Q84">
        <f t="shared" si="275"/>
        <v>3.3827567823822831</v>
      </c>
      <c r="R84">
        <f t="shared" si="276"/>
        <v>1.3635084107680167</v>
      </c>
      <c r="S84" s="4">
        <f>(Y84+AY84*L84)</f>
        <v>23.240760803222656</v>
      </c>
      <c r="T84">
        <f t="shared" si="277"/>
        <v>4.5</v>
      </c>
      <c r="U84">
        <f t="shared" si="278"/>
        <v>1.7493478804826736</v>
      </c>
      <c r="V84">
        <v>1</v>
      </c>
      <c r="W84">
        <f t="shared" si="279"/>
        <v>3.4986957609653473</v>
      </c>
      <c r="X84">
        <v>24.384584426879883</v>
      </c>
      <c r="Y84" s="4">
        <v>23.240760803222656</v>
      </c>
      <c r="Z84">
        <v>25.062973022460938</v>
      </c>
      <c r="AA84">
        <v>49.160957336425781</v>
      </c>
      <c r="AB84">
        <v>49.049461364746094</v>
      </c>
      <c r="AC84">
        <v>12.793736457824707</v>
      </c>
      <c r="AD84">
        <v>15.787500381469727</v>
      </c>
      <c r="AE84">
        <v>39.745899200439453</v>
      </c>
      <c r="AF84">
        <v>48.857280731201172</v>
      </c>
      <c r="AG84">
        <v>500.4429931640625</v>
      </c>
      <c r="AH84">
        <v>1799.0606689453125</v>
      </c>
      <c r="AI84">
        <v>524.7357177734375</v>
      </c>
      <c r="AJ84">
        <v>94.857696533203125</v>
      </c>
      <c r="AK84">
        <v>0.4107203483581543</v>
      </c>
      <c r="AL84">
        <v>-5.457952618598938E-3</v>
      </c>
      <c r="AM84">
        <v>1</v>
      </c>
      <c r="AN84">
        <v>-0.21956524252891541</v>
      </c>
      <c r="AO84">
        <v>2.737391471862793</v>
      </c>
      <c r="AP84">
        <v>1</v>
      </c>
      <c r="AQ84">
        <v>0</v>
      </c>
      <c r="AR84">
        <v>0.15999999642372131</v>
      </c>
      <c r="AS84">
        <v>111115</v>
      </c>
      <c r="AT84">
        <f t="shared" si="280"/>
        <v>1.1120955403645834</v>
      </c>
      <c r="AU84">
        <f t="shared" si="281"/>
        <v>3.3827567823822829E-3</v>
      </c>
      <c r="AV84">
        <f t="shared" si="282"/>
        <v>296.39076080322263</v>
      </c>
      <c r="AW84">
        <f t="shared" si="283"/>
        <v>297.53458442687986</v>
      </c>
      <c r="AX84">
        <f t="shared" si="284"/>
        <v>287.84970059730767</v>
      </c>
      <c r="AY84">
        <f t="shared" si="285"/>
        <v>1.4987502878111258</v>
      </c>
      <c r="AZ84">
        <f t="shared" si="286"/>
        <v>2.8610743309713005</v>
      </c>
      <c r="BA84">
        <f t="shared" si="287"/>
        <v>30.161752135419356</v>
      </c>
      <c r="BB84">
        <f t="shared" si="288"/>
        <v>14.374251753949629</v>
      </c>
      <c r="BC84">
        <f>IF(L84,Y84,(X84+Y84)/2)</f>
        <v>23.81267261505127</v>
      </c>
      <c r="BD84">
        <f t="shared" si="289"/>
        <v>2.9614381255252975</v>
      </c>
      <c r="BE84">
        <f t="shared" si="290"/>
        <v>0.22992773927698198</v>
      </c>
      <c r="BF84">
        <f t="shared" si="291"/>
        <v>1.4975659202032838</v>
      </c>
      <c r="BG84">
        <f t="shared" si="292"/>
        <v>1.4638722053220137</v>
      </c>
      <c r="BH84">
        <f t="shared" si="293"/>
        <v>0.1450753612351772</v>
      </c>
      <c r="BI84">
        <f t="shared" si="294"/>
        <v>4.5725794996640081</v>
      </c>
      <c r="BJ84">
        <f t="shared" si="295"/>
        <v>0.98277578702980284</v>
      </c>
      <c r="BK84">
        <f t="shared" si="296"/>
        <v>54.427719755338266</v>
      </c>
      <c r="BL84">
        <f t="shared" si="297"/>
        <v>49.065639708885726</v>
      </c>
      <c r="BM84">
        <f t="shared" si="298"/>
        <v>-4.6510301429017117E-4</v>
      </c>
    </row>
    <row r="85" spans="1:65" x14ac:dyDescent="0.3">
      <c r="A85" t="str">
        <f t="array" ref="A85">INDEX(MtrxNb!A$2:C$115,MATCH(1,(MtrxNb!B$2:B$115=D85)*(MtrxNb!C$2:C$115=F85),0),1)</f>
        <v>M6</v>
      </c>
      <c r="B85" s="6">
        <v>41596</v>
      </c>
      <c r="C85">
        <v>46</v>
      </c>
      <c r="D85">
        <v>6</v>
      </c>
      <c r="E85">
        <v>6</v>
      </c>
      <c r="F85" t="s">
        <v>7</v>
      </c>
      <c r="G85">
        <v>49</v>
      </c>
      <c r="H85">
        <v>3</v>
      </c>
      <c r="I85">
        <v>3</v>
      </c>
      <c r="J85" t="s">
        <v>367</v>
      </c>
      <c r="K85">
        <v>1122</v>
      </c>
      <c r="L85">
        <v>0</v>
      </c>
      <c r="M85">
        <v>150</v>
      </c>
      <c r="N85" s="7">
        <f t="shared" si="272"/>
        <v>6.5158369121433077</v>
      </c>
      <c r="O85" s="7">
        <f t="shared" si="273"/>
        <v>0.25588392100385499</v>
      </c>
      <c r="P85" s="7">
        <f t="shared" si="274"/>
        <v>98.191381953116704</v>
      </c>
      <c r="Q85">
        <f t="shared" si="275"/>
        <v>3.4789709014823149</v>
      </c>
      <c r="R85">
        <f t="shared" si="276"/>
        <v>1.3514462455497394</v>
      </c>
      <c r="S85" s="4">
        <f>(Y85+AY85*L85)</f>
        <v>23.489728927612305</v>
      </c>
      <c r="T85">
        <f t="shared" si="277"/>
        <v>4.5</v>
      </c>
      <c r="U85">
        <f t="shared" si="278"/>
        <v>1.7493478804826736</v>
      </c>
      <c r="V85">
        <v>1</v>
      </c>
      <c r="W85">
        <f t="shared" si="279"/>
        <v>3.4986957609653473</v>
      </c>
      <c r="X85">
        <v>24.456480026245117</v>
      </c>
      <c r="Y85" s="4">
        <v>23.489728927612305</v>
      </c>
      <c r="Z85">
        <v>25.064094543457031</v>
      </c>
      <c r="AA85">
        <v>150.59848022460937</v>
      </c>
      <c r="AB85">
        <v>144.28781127929687</v>
      </c>
      <c r="AC85">
        <v>13.294552803039551</v>
      </c>
      <c r="AD85">
        <v>16.37175178527832</v>
      </c>
      <c r="AE85">
        <v>41.164859771728516</v>
      </c>
      <c r="AF85">
        <v>50.442901611328125</v>
      </c>
      <c r="AG85">
        <v>500.4246826171875</v>
      </c>
      <c r="AH85">
        <v>1798.8323974609375</v>
      </c>
      <c r="AI85">
        <v>521.10784912109375</v>
      </c>
      <c r="AJ85">
        <v>94.855293273925781</v>
      </c>
      <c r="AK85">
        <v>-0.1750187873840332</v>
      </c>
      <c r="AL85">
        <v>-8.9748203754425049E-4</v>
      </c>
      <c r="AM85">
        <v>1</v>
      </c>
      <c r="AN85">
        <v>-0.21956524252891541</v>
      </c>
      <c r="AO85">
        <v>2.737391471862793</v>
      </c>
      <c r="AP85">
        <v>1</v>
      </c>
      <c r="AQ85">
        <v>0</v>
      </c>
      <c r="AR85">
        <v>0.15999999642372131</v>
      </c>
      <c r="AS85">
        <v>111115</v>
      </c>
      <c r="AT85">
        <f t="shared" si="280"/>
        <v>1.1120548502604164</v>
      </c>
      <c r="AU85">
        <f t="shared" si="281"/>
        <v>3.4789709014823151E-3</v>
      </c>
      <c r="AV85">
        <f t="shared" si="282"/>
        <v>296.63972892761228</v>
      </c>
      <c r="AW85">
        <f t="shared" si="283"/>
        <v>297.60648002624509</v>
      </c>
      <c r="AX85">
        <f t="shared" si="284"/>
        <v>287.81317716062404</v>
      </c>
      <c r="AY85">
        <f t="shared" si="285"/>
        <v>1.4364501918700794</v>
      </c>
      <c r="AZ85">
        <f t="shared" si="286"/>
        <v>2.9043935625502324</v>
      </c>
      <c r="BA85">
        <f t="shared" si="287"/>
        <v>30.619203866281271</v>
      </c>
      <c r="BB85">
        <f t="shared" si="288"/>
        <v>14.247452081002951</v>
      </c>
      <c r="BC85">
        <f>IF(L85,Y85,(X85+Y85)/2)</f>
        <v>23.973104476928711</v>
      </c>
      <c r="BD85">
        <f t="shared" si="289"/>
        <v>2.9901391774963817</v>
      </c>
      <c r="BE85">
        <f t="shared" si="290"/>
        <v>0.23844479690089654</v>
      </c>
      <c r="BF85">
        <f t="shared" si="291"/>
        <v>1.552947317000493</v>
      </c>
      <c r="BG85">
        <f t="shared" si="292"/>
        <v>1.4371918604958887</v>
      </c>
      <c r="BH85">
        <f t="shared" si="293"/>
        <v>0.15050245848301233</v>
      </c>
      <c r="BI85">
        <f t="shared" si="294"/>
        <v>9.3139723321349486</v>
      </c>
      <c r="BJ85">
        <f t="shared" si="295"/>
        <v>0.68052443988528144</v>
      </c>
      <c r="BK85">
        <f t="shared" si="296"/>
        <v>55.596837270559462</v>
      </c>
      <c r="BL85">
        <f t="shared" si="297"/>
        <v>141.77362301247643</v>
      </c>
      <c r="BM85">
        <f t="shared" si="298"/>
        <v>2.5551997387698581E-2</v>
      </c>
    </row>
    <row r="86" spans="1:65" x14ac:dyDescent="0.3">
      <c r="A86" t="str">
        <f t="array" ref="A86">INDEX(MtrxNb!A$2:C$115,MATCH(1,(MtrxNb!B$2:B$115=D86)*(MtrxNb!C$2:C$115=F86),0),1)</f>
        <v>M6</v>
      </c>
      <c r="B86" s="6">
        <v>41596</v>
      </c>
      <c r="C86">
        <v>46</v>
      </c>
      <c r="D86">
        <v>6</v>
      </c>
      <c r="E86">
        <v>6</v>
      </c>
      <c r="F86" t="s">
        <v>7</v>
      </c>
      <c r="G86">
        <v>49</v>
      </c>
      <c r="H86">
        <v>3</v>
      </c>
      <c r="I86">
        <v>4</v>
      </c>
      <c r="J86" t="s">
        <v>368</v>
      </c>
      <c r="K86">
        <v>1273.4999999441206</v>
      </c>
      <c r="L86">
        <v>0</v>
      </c>
      <c r="M86">
        <v>400</v>
      </c>
      <c r="N86" s="7">
        <f t="shared" si="272"/>
        <v>23.542089950327039</v>
      </c>
      <c r="O86" s="7">
        <f t="shared" si="273"/>
        <v>0.30677530668201358</v>
      </c>
      <c r="P86" s="7">
        <f t="shared" si="274"/>
        <v>238.7308977930611</v>
      </c>
      <c r="Q86">
        <f t="shared" si="275"/>
        <v>4.0814505325984696</v>
      </c>
      <c r="R86">
        <f t="shared" si="276"/>
        <v>1.3390523998930519</v>
      </c>
      <c r="S86" s="4">
        <f>(Y86+AY86*L86)</f>
        <v>23.986404418945313</v>
      </c>
      <c r="T86">
        <f t="shared" si="277"/>
        <v>4.5</v>
      </c>
      <c r="U86">
        <f t="shared" si="278"/>
        <v>1.7493478804826736</v>
      </c>
      <c r="V86">
        <v>1</v>
      </c>
      <c r="W86">
        <f t="shared" si="279"/>
        <v>3.4986957609653473</v>
      </c>
      <c r="X86">
        <v>24.646755218505859</v>
      </c>
      <c r="Y86" s="4">
        <v>23.986404418945313</v>
      </c>
      <c r="Z86">
        <v>25.063394546508789</v>
      </c>
      <c r="AA86">
        <v>400.34869384765625</v>
      </c>
      <c r="AB86">
        <v>377.78875732421875</v>
      </c>
      <c r="AC86">
        <v>13.824496269226074</v>
      </c>
      <c r="AD86">
        <v>17.431264877319336</v>
      </c>
      <c r="AE86">
        <v>42.122573852539063</v>
      </c>
      <c r="AF86">
        <v>53.098945617675781</v>
      </c>
      <c r="AG86">
        <v>500.34747314453125</v>
      </c>
      <c r="AH86">
        <v>1799.15673828125</v>
      </c>
      <c r="AI86">
        <v>619.81219482421875</v>
      </c>
      <c r="AJ86">
        <v>94.856971740722656</v>
      </c>
      <c r="AK86">
        <v>-0.1737065315246582</v>
      </c>
      <c r="AL86">
        <v>-0.16474254429340363</v>
      </c>
      <c r="AM86">
        <v>1</v>
      </c>
      <c r="AN86">
        <v>-0.21956524252891541</v>
      </c>
      <c r="AO86">
        <v>2.737391471862793</v>
      </c>
      <c r="AP86">
        <v>1</v>
      </c>
      <c r="AQ86">
        <v>0</v>
      </c>
      <c r="AR86">
        <v>0.15999999642372131</v>
      </c>
      <c r="AS86">
        <v>111115</v>
      </c>
      <c r="AT86">
        <f t="shared" si="280"/>
        <v>1.1118832736545137</v>
      </c>
      <c r="AU86">
        <f t="shared" si="281"/>
        <v>4.0814505325984692E-3</v>
      </c>
      <c r="AV86">
        <f t="shared" si="282"/>
        <v>297.13640441894529</v>
      </c>
      <c r="AW86">
        <f t="shared" si="283"/>
        <v>297.79675521850584</v>
      </c>
      <c r="AX86">
        <f t="shared" si="284"/>
        <v>287.8650716907141</v>
      </c>
      <c r="AY86">
        <f t="shared" si="285"/>
        <v>1.1397123342443531</v>
      </c>
      <c r="AZ86">
        <f t="shared" si="286"/>
        <v>2.9925293997659836</v>
      </c>
      <c r="BA86">
        <f t="shared" si="287"/>
        <v>31.547806606620494</v>
      </c>
      <c r="BB86">
        <f t="shared" si="288"/>
        <v>14.116541729301158</v>
      </c>
      <c r="BC86">
        <f>IF(L86,Y86,(X86+Y86)/2)</f>
        <v>24.316579818725586</v>
      </c>
      <c r="BD86">
        <f t="shared" si="289"/>
        <v>3.0524054428000964</v>
      </c>
      <c r="BE86">
        <f t="shared" si="290"/>
        <v>0.28204483649398893</v>
      </c>
      <c r="BF86">
        <f t="shared" si="291"/>
        <v>1.6534769998729317</v>
      </c>
      <c r="BG86">
        <f t="shared" si="292"/>
        <v>1.3989284429271647</v>
      </c>
      <c r="BH86">
        <f t="shared" si="293"/>
        <v>0.17834473557489328</v>
      </c>
      <c r="BI86">
        <f t="shared" si="294"/>
        <v>22.645290025593745</v>
      </c>
      <c r="BJ86">
        <f t="shared" si="295"/>
        <v>0.63191636374764315</v>
      </c>
      <c r="BK86">
        <f t="shared" si="296"/>
        <v>57.827925176712355</v>
      </c>
      <c r="BL86">
        <f t="shared" si="297"/>
        <v>368.70485189079164</v>
      </c>
      <c r="BM86">
        <f t="shared" si="298"/>
        <v>3.6923577467707969E-2</v>
      </c>
    </row>
    <row r="87" spans="1:65" x14ac:dyDescent="0.3">
      <c r="A87" t="str">
        <f t="array" ref="A87">INDEX(MtrxNb!A$2:C$115,MATCH(1,(MtrxNb!B$2:B$115=D87)*(MtrxNb!C$2:C$115=F87),0),1)</f>
        <v>M6</v>
      </c>
      <c r="B87" s="6">
        <v>41596</v>
      </c>
      <c r="C87">
        <v>46</v>
      </c>
      <c r="D87">
        <v>6</v>
      </c>
      <c r="E87">
        <v>6</v>
      </c>
      <c r="F87" t="s">
        <v>7</v>
      </c>
      <c r="G87">
        <v>49</v>
      </c>
      <c r="H87">
        <v>3</v>
      </c>
      <c r="I87">
        <v>5</v>
      </c>
      <c r="J87" t="s">
        <v>369</v>
      </c>
      <c r="K87">
        <v>1422</v>
      </c>
      <c r="L87">
        <v>0</v>
      </c>
      <c r="M87">
        <v>600</v>
      </c>
      <c r="N87" s="7">
        <f t="shared" si="272"/>
        <v>34.363991541041159</v>
      </c>
      <c r="O87" s="7">
        <f t="shared" si="273"/>
        <v>0.32044501411139942</v>
      </c>
      <c r="P87" s="7">
        <f t="shared" si="274"/>
        <v>370.21987715506549</v>
      </c>
      <c r="Q87">
        <f t="shared" si="275"/>
        <v>4.1438034173488409</v>
      </c>
      <c r="R87">
        <f t="shared" si="276"/>
        <v>1.3050137108964988</v>
      </c>
      <c r="S87" s="4">
        <f>(Y87+AY87*L87)</f>
        <v>24.330427169799805</v>
      </c>
      <c r="T87">
        <f t="shared" si="277"/>
        <v>4.5</v>
      </c>
      <c r="U87">
        <f t="shared" si="278"/>
        <v>1.7493478804826736</v>
      </c>
      <c r="V87">
        <v>1</v>
      </c>
      <c r="W87">
        <f t="shared" si="279"/>
        <v>3.4986957609653473</v>
      </c>
      <c r="X87">
        <v>24.777715682983398</v>
      </c>
      <c r="Y87" s="4">
        <v>24.330427169799805</v>
      </c>
      <c r="Z87">
        <v>25.061708450317383</v>
      </c>
      <c r="AA87">
        <v>598.71038818359375</v>
      </c>
      <c r="AB87">
        <v>565.69879150390625</v>
      </c>
      <c r="AC87">
        <v>14.791031837463379</v>
      </c>
      <c r="AD87">
        <v>18.448801040649414</v>
      </c>
      <c r="AE87">
        <v>44.940677642822266</v>
      </c>
      <c r="AF87">
        <v>55.760414123535156</v>
      </c>
      <c r="AG87">
        <v>500.3896484375</v>
      </c>
      <c r="AH87">
        <v>1798.652099609375</v>
      </c>
      <c r="AI87">
        <v>586.1002197265625</v>
      </c>
      <c r="AJ87">
        <v>94.853080749511719</v>
      </c>
      <c r="AK87">
        <v>-2.6805424690246582</v>
      </c>
      <c r="AL87">
        <v>-0.16654498875141144</v>
      </c>
      <c r="AM87">
        <v>1</v>
      </c>
      <c r="AN87">
        <v>-0.21956524252891541</v>
      </c>
      <c r="AO87">
        <v>2.737391471862793</v>
      </c>
      <c r="AP87">
        <v>1</v>
      </c>
      <c r="AQ87">
        <v>0</v>
      </c>
      <c r="AR87">
        <v>0.15999999642372131</v>
      </c>
      <c r="AS87">
        <v>111115</v>
      </c>
      <c r="AT87">
        <f t="shared" si="280"/>
        <v>1.1119769965277775</v>
      </c>
      <c r="AU87">
        <f t="shared" si="281"/>
        <v>4.143803417348841E-3</v>
      </c>
      <c r="AV87">
        <f t="shared" si="282"/>
        <v>297.48042716979978</v>
      </c>
      <c r="AW87">
        <f t="shared" si="283"/>
        <v>297.92771568298338</v>
      </c>
      <c r="AX87">
        <f t="shared" si="284"/>
        <v>287.78432950501883</v>
      </c>
      <c r="AY87">
        <f t="shared" si="285"/>
        <v>1.0875713807062553</v>
      </c>
      <c r="AZ87">
        <f t="shared" si="286"/>
        <v>3.0549393257368935</v>
      </c>
      <c r="BA87">
        <f t="shared" si="287"/>
        <v>32.207064879678349</v>
      </c>
      <c r="BB87">
        <f t="shared" si="288"/>
        <v>13.758263839028935</v>
      </c>
      <c r="BC87">
        <f>IF(L87,Y87,(X87+Y87)/2)</f>
        <v>24.554071426391602</v>
      </c>
      <c r="BD87">
        <f t="shared" si="289"/>
        <v>3.0961187148555562</v>
      </c>
      <c r="BE87">
        <f t="shared" si="290"/>
        <v>0.29355807458328226</v>
      </c>
      <c r="BF87">
        <f t="shared" si="291"/>
        <v>1.7499256148403948</v>
      </c>
      <c r="BG87">
        <f t="shared" si="292"/>
        <v>1.3461931000151615</v>
      </c>
      <c r="BH87">
        <f t="shared" si="293"/>
        <v>0.18571375409335167</v>
      </c>
      <c r="BI87">
        <f t="shared" si="294"/>
        <v>35.11649590286374</v>
      </c>
      <c r="BJ87">
        <f t="shared" si="295"/>
        <v>0.65444700026817904</v>
      </c>
      <c r="BK87">
        <f t="shared" si="296"/>
        <v>59.849174627233403</v>
      </c>
      <c r="BL87">
        <f t="shared" si="297"/>
        <v>552.43916798991268</v>
      </c>
      <c r="BM87">
        <f t="shared" si="298"/>
        <v>3.7228651583699757E-2</v>
      </c>
    </row>
    <row r="88" spans="1:65" x14ac:dyDescent="0.3">
      <c r="A88" t="str">
        <f t="array" ref="A88">INDEX(MtrxNb!A$2:C$115,MATCH(1,(MtrxNb!B$2:B$115=D88)*(MtrxNb!C$2:C$115=F88),0),1)</f>
        <v>M6</v>
      </c>
      <c r="B88" s="6">
        <v>41596</v>
      </c>
      <c r="C88">
        <v>46</v>
      </c>
      <c r="D88">
        <v>6</v>
      </c>
      <c r="E88">
        <v>6</v>
      </c>
      <c r="F88" t="s">
        <v>7</v>
      </c>
      <c r="G88">
        <v>49</v>
      </c>
      <c r="H88">
        <v>3</v>
      </c>
      <c r="I88">
        <v>6</v>
      </c>
      <c r="J88" t="s">
        <v>370</v>
      </c>
      <c r="K88">
        <v>1572.4999999664724</v>
      </c>
      <c r="L88">
        <v>0</v>
      </c>
      <c r="M88">
        <v>800</v>
      </c>
      <c r="N88" s="7">
        <f t="shared" si="272"/>
        <v>43.762672118093676</v>
      </c>
      <c r="O88" s="7">
        <f t="shared" si="273"/>
        <v>0.35011652642405727</v>
      </c>
      <c r="P88" s="7">
        <f t="shared" si="274"/>
        <v>526.7046022699825</v>
      </c>
      <c r="Q88">
        <f t="shared" si="275"/>
        <v>4.3596056042532521</v>
      </c>
      <c r="R88">
        <f t="shared" si="276"/>
        <v>1.2655635241818515</v>
      </c>
      <c r="S88" s="4">
        <f>(Y88+AY88*L88)</f>
        <v>24.539333343505859</v>
      </c>
      <c r="T88">
        <f t="shared" si="277"/>
        <v>4.5</v>
      </c>
      <c r="U88">
        <f t="shared" si="278"/>
        <v>1.7493478804826736</v>
      </c>
      <c r="V88">
        <v>1</v>
      </c>
      <c r="W88">
        <f t="shared" si="279"/>
        <v>3.4986957609653473</v>
      </c>
      <c r="X88">
        <v>24.863803863525391</v>
      </c>
      <c r="Y88" s="4">
        <v>24.539333343505859</v>
      </c>
      <c r="Z88">
        <v>25.05633544921875</v>
      </c>
      <c r="AA88">
        <v>800.0501708984375</v>
      </c>
      <c r="AB88">
        <v>757.72344970703125</v>
      </c>
      <c r="AC88">
        <v>15.425355911254883</v>
      </c>
      <c r="AD88">
        <v>19.270418167114258</v>
      </c>
      <c r="AE88">
        <v>46.475326538085937</v>
      </c>
      <c r="AF88">
        <v>57.945026397705078</v>
      </c>
      <c r="AG88">
        <v>500.38653564453125</v>
      </c>
      <c r="AH88">
        <v>1799.4932861328125</v>
      </c>
      <c r="AI88">
        <v>618.22528076171875</v>
      </c>
      <c r="AJ88">
        <v>94.851425170898437</v>
      </c>
      <c r="AK88">
        <v>-3.5491337776184082</v>
      </c>
      <c r="AL88">
        <v>-0.25387674570083618</v>
      </c>
      <c r="AM88">
        <v>1</v>
      </c>
      <c r="AN88">
        <v>-0.21956524252891541</v>
      </c>
      <c r="AO88">
        <v>2.737391471862793</v>
      </c>
      <c r="AP88">
        <v>1</v>
      </c>
      <c r="AQ88">
        <v>0</v>
      </c>
      <c r="AR88">
        <v>0.15999999642372131</v>
      </c>
      <c r="AS88">
        <v>111115</v>
      </c>
      <c r="AT88">
        <f t="shared" si="280"/>
        <v>1.1119700792100693</v>
      </c>
      <c r="AU88">
        <f t="shared" si="281"/>
        <v>4.3596056042532524E-3</v>
      </c>
      <c r="AV88">
        <f t="shared" si="282"/>
        <v>297.68933334350584</v>
      </c>
      <c r="AW88">
        <f t="shared" si="283"/>
        <v>298.01380386352537</v>
      </c>
      <c r="AX88">
        <f t="shared" si="284"/>
        <v>287.91891934576051</v>
      </c>
      <c r="AY88">
        <f t="shared" si="285"/>
        <v>0.98094876648831875</v>
      </c>
      <c r="AZ88">
        <f t="shared" si="286"/>
        <v>3.0933901509718114</v>
      </c>
      <c r="BA88">
        <f t="shared" si="287"/>
        <v>32.613006556288418</v>
      </c>
      <c r="BB88">
        <f t="shared" si="288"/>
        <v>13.342588389174161</v>
      </c>
      <c r="BC88">
        <f>IF(L88,Y88,(X88+Y88)/2)</f>
        <v>24.701568603515625</v>
      </c>
      <c r="BD88">
        <f t="shared" si="289"/>
        <v>3.1235419868135783</v>
      </c>
      <c r="BE88">
        <f t="shared" si="290"/>
        <v>0.3182673290815719</v>
      </c>
      <c r="BF88">
        <f t="shared" si="291"/>
        <v>1.8278266267899599</v>
      </c>
      <c r="BG88">
        <f t="shared" si="292"/>
        <v>1.2957153600236184</v>
      </c>
      <c r="BH88">
        <f t="shared" si="293"/>
        <v>0.20155269797894387</v>
      </c>
      <c r="BI88">
        <f t="shared" si="294"/>
        <v>49.958682169379074</v>
      </c>
      <c r="BJ88">
        <f t="shared" si="295"/>
        <v>0.69511455990127979</v>
      </c>
      <c r="BK88">
        <f t="shared" si="296"/>
        <v>61.819311701357883</v>
      </c>
      <c r="BL88">
        <f t="shared" si="297"/>
        <v>740.83726942849069</v>
      </c>
      <c r="BM88">
        <f t="shared" si="298"/>
        <v>3.6517847848553643E-2</v>
      </c>
    </row>
    <row r="89" spans="1:65" hidden="1" x14ac:dyDescent="0.3">
      <c r="A89" t="str">
        <f t="array" ref="A89">INDEX(MtrxNb!A$2:C$115,MATCH(1,(MtrxNb!B$2:B$115=D89)*(MtrxNb!C$2:C$115=F89),0),1)</f>
        <v>M6</v>
      </c>
      <c r="B89" s="6">
        <v>41596</v>
      </c>
      <c r="C89">
        <v>46</v>
      </c>
      <c r="D89">
        <v>6</v>
      </c>
      <c r="E89">
        <v>6</v>
      </c>
      <c r="F89" t="s">
        <v>7</v>
      </c>
      <c r="G89">
        <v>49</v>
      </c>
      <c r="H89">
        <v>3</v>
      </c>
      <c r="I89">
        <v>7</v>
      </c>
      <c r="J89" t="s">
        <v>371</v>
      </c>
      <c r="K89">
        <v>1692</v>
      </c>
      <c r="L89">
        <v>0</v>
      </c>
      <c r="M89" t="s">
        <v>322</v>
      </c>
      <c r="N89">
        <f t="shared" si="272"/>
        <v>25.082889203607646</v>
      </c>
      <c r="O89">
        <f t="shared" si="273"/>
        <v>0.34938642633114614</v>
      </c>
      <c r="P89">
        <f t="shared" si="274"/>
        <v>243.11561113301784</v>
      </c>
      <c r="Q89">
        <f t="shared" si="275"/>
        <v>4.2113957335289642</v>
      </c>
      <c r="R89">
        <f t="shared" si="276"/>
        <v>1.2243073221058953</v>
      </c>
      <c r="S89" s="4">
        <f>(Y89+AY89*L89)</f>
        <v>24.634632110595703</v>
      </c>
      <c r="T89">
        <f t="shared" si="277"/>
        <v>4.5</v>
      </c>
      <c r="U89">
        <f t="shared" si="278"/>
        <v>1.7493478804826736</v>
      </c>
      <c r="V89">
        <v>1</v>
      </c>
      <c r="W89">
        <f t="shared" si="279"/>
        <v>3.4986957609653473</v>
      </c>
      <c r="X89">
        <v>24.868059158325195</v>
      </c>
      <c r="Y89" s="4">
        <v>24.634632110595703</v>
      </c>
      <c r="Z89">
        <v>25.057126998901367</v>
      </c>
      <c r="AA89">
        <v>398.2412109375</v>
      </c>
      <c r="AB89">
        <v>374.265869140625</v>
      </c>
      <c r="AC89">
        <v>16.180410385131836</v>
      </c>
      <c r="AD89">
        <v>19.892509460449219</v>
      </c>
      <c r="AE89">
        <v>48.876289367675781</v>
      </c>
      <c r="AF89">
        <v>59.797660827636719</v>
      </c>
      <c r="AG89">
        <v>500.37167358398437</v>
      </c>
      <c r="AH89">
        <v>1799.7098388671875</v>
      </c>
      <c r="AI89">
        <v>637.0556640625</v>
      </c>
      <c r="AJ89">
        <v>94.847930908203125</v>
      </c>
      <c r="AK89">
        <v>-0.4244694709777832</v>
      </c>
      <c r="AL89">
        <v>-0.17954546213150024</v>
      </c>
      <c r="AM89">
        <v>1</v>
      </c>
      <c r="AN89">
        <v>-0.21956524252891541</v>
      </c>
      <c r="AO89">
        <v>2.737391471862793</v>
      </c>
      <c r="AP89">
        <v>1</v>
      </c>
      <c r="AQ89">
        <v>0</v>
      </c>
      <c r="AR89">
        <v>0.15999999642372131</v>
      </c>
      <c r="AS89">
        <v>111115</v>
      </c>
      <c r="AT89">
        <f t="shared" si="280"/>
        <v>1.1119370524088541</v>
      </c>
      <c r="AU89">
        <f t="shared" si="281"/>
        <v>4.2113957335289639E-3</v>
      </c>
      <c r="AV89">
        <f t="shared" si="282"/>
        <v>297.78463211059568</v>
      </c>
      <c r="AW89">
        <f t="shared" si="283"/>
        <v>298.01805915832517</v>
      </c>
      <c r="AX89">
        <f t="shared" si="284"/>
        <v>287.95356778248606</v>
      </c>
      <c r="AY89">
        <f t="shared" si="285"/>
        <v>1.0354886385628861</v>
      </c>
      <c r="AZ89">
        <f t="shared" si="286"/>
        <v>3.1110706850013599</v>
      </c>
      <c r="BA89">
        <f t="shared" si="287"/>
        <v>32.800617316706195</v>
      </c>
      <c r="BB89">
        <f t="shared" si="288"/>
        <v>12.908107856256976</v>
      </c>
      <c r="BC89">
        <f>IF(L89,Y89,(X89+Y89)/2)</f>
        <v>24.751345634460449</v>
      </c>
      <c r="BD89">
        <f t="shared" si="289"/>
        <v>3.1328445232119062</v>
      </c>
      <c r="BE89">
        <f t="shared" si="290"/>
        <v>0.31766390353591151</v>
      </c>
      <c r="BF89">
        <f t="shared" si="291"/>
        <v>1.8867633628954645</v>
      </c>
      <c r="BG89">
        <f t="shared" si="292"/>
        <v>1.2460811603164417</v>
      </c>
      <c r="BH89">
        <f t="shared" si="293"/>
        <v>0.20116550642294165</v>
      </c>
      <c r="BI89">
        <f t="shared" si="294"/>
        <v>23.059012687450053</v>
      </c>
      <c r="BJ89">
        <f t="shared" si="295"/>
        <v>0.64957996755421654</v>
      </c>
      <c r="BK89">
        <f t="shared" si="296"/>
        <v>63.251636222950047</v>
      </c>
      <c r="BL89">
        <f t="shared" si="297"/>
        <v>364.58743387835824</v>
      </c>
      <c r="BM89">
        <f t="shared" si="298"/>
        <v>4.3515865767784163E-2</v>
      </c>
    </row>
    <row r="90" spans="1:65" hidden="1" x14ac:dyDescent="0.3">
      <c r="A90" t="str">
        <f t="array" ref="A90">INDEX(MtrxNb!A$2:C$115,MATCH(1,(MtrxNb!B$2:B$115=D90)*(MtrxNb!C$2:C$115=F90),0),1)</f>
        <v>M62</v>
      </c>
      <c r="B90" s="6">
        <v>41596</v>
      </c>
      <c r="C90">
        <v>46</v>
      </c>
      <c r="D90">
        <v>6</v>
      </c>
      <c r="E90">
        <v>6</v>
      </c>
      <c r="F90" t="s">
        <v>36</v>
      </c>
      <c r="G90">
        <v>49</v>
      </c>
      <c r="H90">
        <v>3</v>
      </c>
      <c r="I90" t="s">
        <v>323</v>
      </c>
      <c r="J90" t="s">
        <v>372</v>
      </c>
      <c r="M90">
        <f t="shared" ref="M90" si="299">AA90</f>
        <v>0</v>
      </c>
      <c r="S90" s="4">
        <f>AVERAGE(S84:S89)</f>
        <v>24.036881128946941</v>
      </c>
      <c r="Y90" s="4">
        <f>AVERAGE(Y84:Y89)</f>
        <v>24.036881128946941</v>
      </c>
    </row>
    <row r="91" spans="1:65" hidden="1" x14ac:dyDescent="0.3">
      <c r="A91" t="str">
        <f t="array" ref="A91">INDEX(MtrxNb!A$2:C$115,MATCH(1,(MtrxNb!B$2:B$115=D91)*(MtrxNb!C$2:C$115=F91),0),1)</f>
        <v>M62</v>
      </c>
      <c r="B91" s="6">
        <v>41596</v>
      </c>
      <c r="C91">
        <v>46</v>
      </c>
      <c r="D91">
        <v>6</v>
      </c>
      <c r="E91">
        <v>6</v>
      </c>
      <c r="F91" t="s">
        <v>36</v>
      </c>
      <c r="G91">
        <v>49</v>
      </c>
      <c r="H91">
        <v>3</v>
      </c>
      <c r="I91">
        <v>8</v>
      </c>
      <c r="J91" t="s">
        <v>373</v>
      </c>
      <c r="K91">
        <v>3980.4999997653067</v>
      </c>
      <c r="L91">
        <v>0</v>
      </c>
      <c r="M91" t="s">
        <v>315</v>
      </c>
      <c r="N91">
        <f t="shared" ref="N91:N97" si="300">(AA91-AB91*(1000-AC91)/(1000-AD91))*AT91</f>
        <v>20.804857472547987</v>
      </c>
      <c r="O91">
        <f t="shared" ref="O91:O97" si="301">IF(BE91&lt;&gt;0,1/(1/BE91-1/W91),0)</f>
        <v>0.28178129450436595</v>
      </c>
      <c r="P91">
        <f t="shared" ref="P91:P97" si="302">((BH91-AU91/2)*AB91-N91)/(BH91+AU91/2)</f>
        <v>244.5291099248293</v>
      </c>
      <c r="Q91">
        <f t="shared" ref="Q91:Q97" si="303">AU91*1000</f>
        <v>3.1077421937249605</v>
      </c>
      <c r="R91">
        <f t="shared" ref="R91:R97" si="304">(AZ91-BF91)</f>
        <v>1.1032732204816091</v>
      </c>
      <c r="S91" s="4">
        <f>(Y91+AY91*L91)</f>
        <v>25.792463302612305</v>
      </c>
      <c r="T91">
        <f t="shared" ref="T91:T97" si="305">1.7*3</f>
        <v>5.0999999999999996</v>
      </c>
      <c r="U91">
        <f t="shared" ref="U91:U97" si="306">(T91*AN91+AO91)</f>
        <v>1.6176087349653245</v>
      </c>
      <c r="V91">
        <v>1</v>
      </c>
      <c r="W91">
        <f t="shared" ref="W91:W97" si="307">U91*(V91+1)*(V91+1)/(V91*V91+1)</f>
        <v>3.2352174699306491</v>
      </c>
      <c r="X91">
        <v>25.099504470825195</v>
      </c>
      <c r="Y91" s="4">
        <v>25.792463302612305</v>
      </c>
      <c r="Z91">
        <v>25.04548454284668</v>
      </c>
      <c r="AA91">
        <v>399.77215576171875</v>
      </c>
      <c r="AB91">
        <v>377.368896484375</v>
      </c>
      <c r="AC91">
        <v>20.427038192749023</v>
      </c>
      <c r="AD91">
        <v>23.520456314086914</v>
      </c>
      <c r="AE91">
        <v>60.544334411621094</v>
      </c>
      <c r="AF91">
        <v>69.723381042480469</v>
      </c>
      <c r="AG91">
        <v>500.31057739257812</v>
      </c>
      <c r="AH91">
        <v>1799.6927490234375</v>
      </c>
      <c r="AI91">
        <v>454.11209106445312</v>
      </c>
      <c r="AJ91">
        <v>94.801254272460938</v>
      </c>
      <c r="AK91">
        <v>-0.3939824104309082</v>
      </c>
      <c r="AL91">
        <v>-0.30233675241470337</v>
      </c>
      <c r="AM91">
        <v>0.75</v>
      </c>
      <c r="AN91">
        <v>-0.21956524252891541</v>
      </c>
      <c r="AO91">
        <v>2.737391471862793</v>
      </c>
      <c r="AP91">
        <v>1</v>
      </c>
      <c r="AQ91">
        <v>0</v>
      </c>
      <c r="AR91">
        <v>0.15999999642372131</v>
      </c>
      <c r="AS91">
        <v>111115</v>
      </c>
      <c r="AT91">
        <f t="shared" ref="AT91:AT97" si="308">AG91*0.000001/(T91*0.0001)</f>
        <v>0.98100113214230988</v>
      </c>
      <c r="AU91">
        <f t="shared" ref="AU91:AU97" si="309">(AD91-AC91)/(1000-AD91)*AT91</f>
        <v>3.1077421937249607E-3</v>
      </c>
      <c r="AV91">
        <f t="shared" ref="AV91:AV97" si="310">(Y91+273.15)</f>
        <v>298.94246330261228</v>
      </c>
      <c r="AW91">
        <f t="shared" ref="AW91:AW97" si="311">(X91+273.15)</f>
        <v>298.24950447082517</v>
      </c>
      <c r="AX91">
        <f t="shared" ref="AX91:AX97" si="312">(AH91*AP91+AI91*AQ91)*AR91</f>
        <v>287.95083340754718</v>
      </c>
      <c r="AY91">
        <f t="shared" ref="AY91:AY97" si="313">((AX91+0.00000010773*(AW91^4-AV91^4))-AU91*44100)/(U91*51.4+0.00000043092*AV91^3)</f>
        <v>1.5101800572283972</v>
      </c>
      <c r="AZ91">
        <f t="shared" ref="AZ91:AZ97" si="314">0.61365*EXP(17.502*S91/(240.97+S91))</f>
        <v>3.3330419801176721</v>
      </c>
      <c r="BA91">
        <f t="shared" ref="BA91:BA97" si="315">AZ91*1000/AJ91</f>
        <v>35.158205507897968</v>
      </c>
      <c r="BB91">
        <f t="shared" ref="BB91:BB97" si="316">(BA91-AD91)</f>
        <v>11.637749193811054</v>
      </c>
      <c r="BC91">
        <f>IF(L91,Y91,(X91+Y91)/2)</f>
        <v>25.44598388671875</v>
      </c>
      <c r="BD91">
        <f t="shared" ref="BD91:BD97" si="317">0.61365*EXP(17.502*BC91/(240.97+BC91))</f>
        <v>3.265211204929539</v>
      </c>
      <c r="BE91">
        <f t="shared" ref="BE91:BE97" si="318">IF(BB91&lt;&gt;0,(1000-(BA91+AD91)/2)/BB91*AU91,0)</f>
        <v>0.25920502898631093</v>
      </c>
      <c r="BF91">
        <f t="shared" ref="BF91:BF97" si="319">AD91*AJ91/1000</f>
        <v>2.2297687596360629</v>
      </c>
      <c r="BG91">
        <f t="shared" ref="BG91:BG97" si="320">(BD91-BF91)</f>
        <v>1.0354424452934761</v>
      </c>
      <c r="BH91">
        <f t="shared" ref="BH91:BH97" si="321">1/(1.6/O91+1.37/W91)</f>
        <v>0.16389070905458472</v>
      </c>
      <c r="BI91">
        <f t="shared" ref="BI91:BI97" si="322">P91*AJ91*0.001</f>
        <v>23.181666327002294</v>
      </c>
      <c r="BJ91">
        <f t="shared" ref="BJ91:BJ97" si="323">P91/AB91</f>
        <v>0.64798427269152015</v>
      </c>
      <c r="BK91">
        <f t="shared" ref="BK91:BK97" si="324">(1-AU91*AJ91/AZ91/O91)*100</f>
        <v>68.63060636640823</v>
      </c>
      <c r="BL91">
        <f t="shared" ref="BL91:BL97" si="325">(AB91-N91/(W91/1.35))</f>
        <v>368.68739119176729</v>
      </c>
      <c r="BM91">
        <f t="shared" ref="BM91:BM97" si="326">N91*BK91/100/BL91</f>
        <v>3.8727930974048218E-2</v>
      </c>
    </row>
    <row r="92" spans="1:65" x14ac:dyDescent="0.3">
      <c r="A92" t="str">
        <f t="array" ref="A92">INDEX(MtrxNb!A$2:C$115,MATCH(1,(MtrxNb!B$2:B$115=D92)*(MtrxNb!C$2:C$115=F92),0),1)</f>
        <v>M62</v>
      </c>
      <c r="B92" s="6">
        <v>41596</v>
      </c>
      <c r="C92">
        <v>46</v>
      </c>
      <c r="D92">
        <v>6</v>
      </c>
      <c r="E92">
        <v>6</v>
      </c>
      <c r="F92" t="s">
        <v>36</v>
      </c>
      <c r="G92">
        <v>49</v>
      </c>
      <c r="H92">
        <v>3</v>
      </c>
      <c r="I92">
        <v>9</v>
      </c>
      <c r="J92" t="s">
        <v>374</v>
      </c>
      <c r="K92">
        <v>4099.4999999888241</v>
      </c>
      <c r="L92">
        <v>0</v>
      </c>
      <c r="M92">
        <v>50</v>
      </c>
      <c r="N92" s="7">
        <f t="shared" si="300"/>
        <v>-0.28855162530943734</v>
      </c>
      <c r="O92" s="7">
        <f t="shared" si="301"/>
        <v>0.22211434899162741</v>
      </c>
      <c r="P92" s="7">
        <f t="shared" si="302"/>
        <v>51.343389888111751</v>
      </c>
      <c r="Q92">
        <f t="shared" si="303"/>
        <v>2.5783321952785423</v>
      </c>
      <c r="R92">
        <f t="shared" si="304"/>
        <v>1.1418850021687037</v>
      </c>
      <c r="S92" s="4">
        <f>(Y92+AY92*L92)</f>
        <v>25.736557006835938</v>
      </c>
      <c r="T92">
        <f t="shared" si="305"/>
        <v>5.0999999999999996</v>
      </c>
      <c r="U92">
        <f t="shared" si="306"/>
        <v>1.6176087349653245</v>
      </c>
      <c r="V92">
        <v>1</v>
      </c>
      <c r="W92">
        <f t="shared" si="307"/>
        <v>3.2352174699306491</v>
      </c>
      <c r="X92">
        <v>25.054206848144531</v>
      </c>
      <c r="Y92" s="4">
        <v>25.736557006835938</v>
      </c>
      <c r="Z92">
        <v>25.045982360839844</v>
      </c>
      <c r="AA92">
        <v>49.978092193603516</v>
      </c>
      <c r="AB92">
        <v>50.140449523925781</v>
      </c>
      <c r="AC92">
        <v>20.429130554199219</v>
      </c>
      <c r="AD92">
        <v>22.996952056884766</v>
      </c>
      <c r="AE92">
        <v>60.842903137207031</v>
      </c>
      <c r="AF92">
        <v>68.346405029296875</v>
      </c>
      <c r="AG92">
        <v>500.31109619140625</v>
      </c>
      <c r="AH92">
        <v>1800.2940673828125</v>
      </c>
      <c r="AI92">
        <v>669.95770263671875</v>
      </c>
      <c r="AJ92">
        <v>94.800804138183594</v>
      </c>
      <c r="AK92">
        <v>1.032874584197998</v>
      </c>
      <c r="AL92">
        <v>-0.16986757516860962</v>
      </c>
      <c r="AM92">
        <v>1</v>
      </c>
      <c r="AN92">
        <v>-0.21956524252891541</v>
      </c>
      <c r="AO92">
        <v>2.737391471862793</v>
      </c>
      <c r="AP92">
        <v>1</v>
      </c>
      <c r="AQ92">
        <v>0</v>
      </c>
      <c r="AR92">
        <v>0.15999999642372131</v>
      </c>
      <c r="AS92">
        <v>111115</v>
      </c>
      <c r="AT92">
        <f t="shared" si="308"/>
        <v>0.98100214939491404</v>
      </c>
      <c r="AU92">
        <f t="shared" si="309"/>
        <v>2.5783321952785425E-3</v>
      </c>
      <c r="AV92">
        <f t="shared" si="310"/>
        <v>298.88655700683591</v>
      </c>
      <c r="AW92">
        <f t="shared" si="311"/>
        <v>298.20420684814451</v>
      </c>
      <c r="AX92">
        <f t="shared" si="312"/>
        <v>288.0470443428967</v>
      </c>
      <c r="AY92">
        <f t="shared" si="313"/>
        <v>1.7592916712761741</v>
      </c>
      <c r="AZ92">
        <f t="shared" si="314"/>
        <v>3.3220145498886349</v>
      </c>
      <c r="BA92">
        <f t="shared" si="315"/>
        <v>35.042050329514069</v>
      </c>
      <c r="BB92">
        <f t="shared" si="316"/>
        <v>12.045098272629303</v>
      </c>
      <c r="BC92">
        <f>IF(L92,Y92,(X92+Y92)/2)</f>
        <v>25.395381927490234</v>
      </c>
      <c r="BD92">
        <f t="shared" si="317"/>
        <v>3.2554064139164249</v>
      </c>
      <c r="BE92">
        <f t="shared" si="318"/>
        <v>0.20784473687110114</v>
      </c>
      <c r="BF92">
        <f t="shared" si="319"/>
        <v>2.1801295477199312</v>
      </c>
      <c r="BG92">
        <f t="shared" si="320"/>
        <v>1.0752768661964938</v>
      </c>
      <c r="BH92">
        <f t="shared" si="321"/>
        <v>0.13111381476329545</v>
      </c>
      <c r="BI92">
        <f t="shared" si="322"/>
        <v>4.8673946485732786</v>
      </c>
      <c r="BJ92">
        <f t="shared" si="323"/>
        <v>1.0239914156256609</v>
      </c>
      <c r="BK92">
        <f t="shared" si="324"/>
        <v>66.873714013068366</v>
      </c>
      <c r="BL92">
        <f t="shared" si="325"/>
        <v>50.260857100167044</v>
      </c>
      <c r="BM92">
        <f t="shared" si="326"/>
        <v>-3.8392737375115798E-3</v>
      </c>
    </row>
    <row r="93" spans="1:65" x14ac:dyDescent="0.3">
      <c r="A93" t="str">
        <f t="array" ref="A93">INDEX(MtrxNb!A$2:C$115,MATCH(1,(MtrxNb!B$2:B$115=D93)*(MtrxNb!C$2:C$115=F93),0),1)</f>
        <v>M62</v>
      </c>
      <c r="B93" s="6">
        <v>41596</v>
      </c>
      <c r="C93">
        <v>46</v>
      </c>
      <c r="D93">
        <v>6</v>
      </c>
      <c r="E93">
        <v>6</v>
      </c>
      <c r="F93" t="s">
        <v>36</v>
      </c>
      <c r="G93">
        <v>49</v>
      </c>
      <c r="H93">
        <v>3</v>
      </c>
      <c r="I93">
        <v>10</v>
      </c>
      <c r="J93" t="s">
        <v>375</v>
      </c>
      <c r="K93">
        <v>4223</v>
      </c>
      <c r="L93">
        <v>0</v>
      </c>
      <c r="M93">
        <v>150</v>
      </c>
      <c r="N93" s="7">
        <f t="shared" si="300"/>
        <v>4.9833306119570775</v>
      </c>
      <c r="O93" s="7">
        <f t="shared" si="301"/>
        <v>0.20955613410120488</v>
      </c>
      <c r="P93" s="7">
        <f t="shared" si="302"/>
        <v>102.08010005275439</v>
      </c>
      <c r="Q93">
        <f t="shared" si="303"/>
        <v>2.459811215536345</v>
      </c>
      <c r="R93">
        <f t="shared" si="304"/>
        <v>1.1503722398461225</v>
      </c>
      <c r="S93" s="4">
        <f>(Y93+AY93*L93)</f>
        <v>25.820180892944336</v>
      </c>
      <c r="T93">
        <f t="shared" si="305"/>
        <v>5.0999999999999996</v>
      </c>
      <c r="U93">
        <f t="shared" si="306"/>
        <v>1.6176087349653245</v>
      </c>
      <c r="V93">
        <v>1</v>
      </c>
      <c r="W93">
        <f t="shared" si="307"/>
        <v>3.2352174699306491</v>
      </c>
      <c r="X93">
        <v>25.072908401489258</v>
      </c>
      <c r="Y93" s="4">
        <v>25.820180892944336</v>
      </c>
      <c r="Z93">
        <v>25.04798698425293</v>
      </c>
      <c r="AA93">
        <v>150.12724304199219</v>
      </c>
      <c r="AB93">
        <v>144.68479919433594</v>
      </c>
      <c r="AC93">
        <v>20.631271362304687</v>
      </c>
      <c r="AD93">
        <v>23.08076286315918</v>
      </c>
      <c r="AE93">
        <v>61.402217864990234</v>
      </c>
      <c r="AF93">
        <v>68.514259338378906</v>
      </c>
      <c r="AG93">
        <v>500.32785034179687</v>
      </c>
      <c r="AH93">
        <v>1799.043701171875</v>
      </c>
      <c r="AI93">
        <v>1002.6605834960937</v>
      </c>
      <c r="AJ93">
        <v>94.804008483886719</v>
      </c>
      <c r="AK93">
        <v>0.96445417404174805</v>
      </c>
      <c r="AL93">
        <v>-0.20420938730239868</v>
      </c>
      <c r="AM93">
        <v>1</v>
      </c>
      <c r="AN93">
        <v>-0.21956524252891541</v>
      </c>
      <c r="AO93">
        <v>2.737391471862793</v>
      </c>
      <c r="AP93">
        <v>1</v>
      </c>
      <c r="AQ93">
        <v>0</v>
      </c>
      <c r="AR93">
        <v>0.15999999642372131</v>
      </c>
      <c r="AS93">
        <v>111115</v>
      </c>
      <c r="AT93">
        <f t="shared" si="308"/>
        <v>0.98103500067018978</v>
      </c>
      <c r="AU93">
        <f t="shared" si="309"/>
        <v>2.459811215536345E-3</v>
      </c>
      <c r="AV93">
        <f t="shared" si="310"/>
        <v>298.97018089294431</v>
      </c>
      <c r="AW93">
        <f t="shared" si="311"/>
        <v>298.22290840148924</v>
      </c>
      <c r="AX93">
        <f t="shared" si="312"/>
        <v>287.84698575361836</v>
      </c>
      <c r="AY93">
        <f t="shared" si="313"/>
        <v>1.8043039510996395</v>
      </c>
      <c r="AZ93">
        <f t="shared" si="314"/>
        <v>3.3385210781396428</v>
      </c>
      <c r="BA93">
        <f t="shared" si="315"/>
        <v>35.214978053455106</v>
      </c>
      <c r="BB93">
        <f t="shared" si="316"/>
        <v>12.134215190295926</v>
      </c>
      <c r="BC93">
        <f>IF(L93,Y93,(X93+Y93)/2)</f>
        <v>25.446544647216797</v>
      </c>
      <c r="BD93">
        <f t="shared" si="317"/>
        <v>3.2653200039824801</v>
      </c>
      <c r="BE93">
        <f t="shared" si="318"/>
        <v>0.19680819232411847</v>
      </c>
      <c r="BF93">
        <f t="shared" si="319"/>
        <v>2.1881488382935204</v>
      </c>
      <c r="BG93">
        <f t="shared" si="320"/>
        <v>1.0771711656889598</v>
      </c>
      <c r="BH93">
        <f t="shared" si="321"/>
        <v>0.12409025886493254</v>
      </c>
      <c r="BI93">
        <f t="shared" si="322"/>
        <v>9.6776026714373327</v>
      </c>
      <c r="BJ93">
        <f t="shared" si="323"/>
        <v>0.70553437970801414</v>
      </c>
      <c r="BK93">
        <f t="shared" si="324"/>
        <v>66.66703261996436</v>
      </c>
      <c r="BL93">
        <f t="shared" si="325"/>
        <v>142.60534197432833</v>
      </c>
      <c r="BM93">
        <f t="shared" si="326"/>
        <v>2.3296733478835319E-2</v>
      </c>
    </row>
    <row r="94" spans="1:65" x14ac:dyDescent="0.3">
      <c r="A94" t="str">
        <f t="array" ref="A94">INDEX(MtrxNb!A$2:C$115,MATCH(1,(MtrxNb!B$2:B$115=D94)*(MtrxNb!C$2:C$115=F94),0),1)</f>
        <v>M62</v>
      </c>
      <c r="B94" s="6">
        <v>41596</v>
      </c>
      <c r="C94">
        <v>46</v>
      </c>
      <c r="D94">
        <v>6</v>
      </c>
      <c r="E94">
        <v>6</v>
      </c>
      <c r="F94" t="s">
        <v>36</v>
      </c>
      <c r="G94">
        <v>49</v>
      </c>
      <c r="H94">
        <v>3</v>
      </c>
      <c r="I94">
        <v>11</v>
      </c>
      <c r="J94" t="s">
        <v>376</v>
      </c>
      <c r="K94">
        <v>4372.4999999888241</v>
      </c>
      <c r="L94">
        <v>0</v>
      </c>
      <c r="M94">
        <v>400</v>
      </c>
      <c r="N94" s="7">
        <f t="shared" si="300"/>
        <v>17.457900802372713</v>
      </c>
      <c r="O94" s="7">
        <f t="shared" si="301"/>
        <v>0.21572043671905214</v>
      </c>
      <c r="P94" s="7">
        <f t="shared" si="302"/>
        <v>238.45622734195027</v>
      </c>
      <c r="Q94">
        <f t="shared" si="303"/>
        <v>2.5488504048223528</v>
      </c>
      <c r="R94">
        <f t="shared" si="304"/>
        <v>1.1595324428546463</v>
      </c>
      <c r="S94" s="4">
        <f>(Y94+AY94*L94)</f>
        <v>25.983154296875</v>
      </c>
      <c r="T94">
        <f t="shared" si="305"/>
        <v>5.0999999999999996</v>
      </c>
      <c r="U94">
        <f t="shared" si="306"/>
        <v>1.6176087349653245</v>
      </c>
      <c r="V94">
        <v>1</v>
      </c>
      <c r="W94">
        <f t="shared" si="307"/>
        <v>3.2352174699306491</v>
      </c>
      <c r="X94">
        <v>25.145536422729492</v>
      </c>
      <c r="Y94" s="4">
        <v>25.983154296875</v>
      </c>
      <c r="Z94">
        <v>25.049112319946289</v>
      </c>
      <c r="AA94">
        <v>400.31655883789062</v>
      </c>
      <c r="AB94">
        <v>381.52935791015625</v>
      </c>
      <c r="AC94">
        <v>20.790782928466797</v>
      </c>
      <c r="AD94">
        <v>23.328371047973633</v>
      </c>
      <c r="AE94">
        <v>61.573925018310547</v>
      </c>
      <c r="AF94">
        <v>68.945060729980469</v>
      </c>
      <c r="AG94">
        <v>500.31320190429687</v>
      </c>
      <c r="AH94">
        <v>1800.1614990234375</v>
      </c>
      <c r="AI94">
        <v>872.89434814453125</v>
      </c>
      <c r="AJ94">
        <v>94.792900085449219</v>
      </c>
      <c r="AK94">
        <v>-0.31206560134887695</v>
      </c>
      <c r="AL94">
        <v>-0.28728777170181274</v>
      </c>
      <c r="AM94">
        <v>1</v>
      </c>
      <c r="AN94">
        <v>-0.21956524252891541</v>
      </c>
      <c r="AO94">
        <v>2.737391471862793</v>
      </c>
      <c r="AP94">
        <v>1</v>
      </c>
      <c r="AQ94">
        <v>0</v>
      </c>
      <c r="AR94">
        <v>0.15999999642372131</v>
      </c>
      <c r="AS94">
        <v>111115</v>
      </c>
      <c r="AT94">
        <f t="shared" si="308"/>
        <v>0.98100627824371922</v>
      </c>
      <c r="AU94">
        <f t="shared" si="309"/>
        <v>2.5488504048223528E-3</v>
      </c>
      <c r="AV94">
        <f t="shared" si="310"/>
        <v>299.13315429687498</v>
      </c>
      <c r="AW94">
        <f t="shared" si="311"/>
        <v>298.29553642272947</v>
      </c>
      <c r="AX94">
        <f t="shared" si="312"/>
        <v>288.0258334058708</v>
      </c>
      <c r="AY94">
        <f t="shared" si="313"/>
        <v>1.7532935647154912</v>
      </c>
      <c r="AZ94">
        <f t="shared" si="314"/>
        <v>3.3708963887614973</v>
      </c>
      <c r="BA94">
        <f t="shared" si="315"/>
        <v>35.560642049382054</v>
      </c>
      <c r="BB94">
        <f t="shared" si="316"/>
        <v>12.232271001408421</v>
      </c>
      <c r="BC94">
        <f>IF(L94,Y94,(X94+Y94)/2)</f>
        <v>25.564345359802246</v>
      </c>
      <c r="BD94">
        <f t="shared" si="317"/>
        <v>3.2882461007309907</v>
      </c>
      <c r="BE94">
        <f t="shared" si="318"/>
        <v>0.20223560793421991</v>
      </c>
      <c r="BF94">
        <f t="shared" si="319"/>
        <v>2.211363945906851</v>
      </c>
      <c r="BG94">
        <f t="shared" si="320"/>
        <v>1.0768821548241396</v>
      </c>
      <c r="BH94">
        <f t="shared" si="321"/>
        <v>0.1275433478311318</v>
      </c>
      <c r="BI94">
        <f t="shared" si="322"/>
        <v>22.603957333178656</v>
      </c>
      <c r="BJ94">
        <f t="shared" si="323"/>
        <v>0.62500099244814267</v>
      </c>
      <c r="BK94">
        <f t="shared" si="324"/>
        <v>66.773586729652692</v>
      </c>
      <c r="BL94">
        <f t="shared" si="325"/>
        <v>374.24447944301926</v>
      </c>
      <c r="BM94">
        <f t="shared" si="326"/>
        <v>3.1148800246294503E-2</v>
      </c>
    </row>
    <row r="95" spans="1:65" x14ac:dyDescent="0.3">
      <c r="A95" t="str">
        <f t="array" ref="A95">INDEX(MtrxNb!A$2:C$115,MATCH(1,(MtrxNb!B$2:B$115=D95)*(MtrxNb!C$2:C$115=F95),0),1)</f>
        <v>M62</v>
      </c>
      <c r="B95" s="6">
        <v>41596</v>
      </c>
      <c r="C95">
        <v>46</v>
      </c>
      <c r="D95">
        <v>6</v>
      </c>
      <c r="E95">
        <v>6</v>
      </c>
      <c r="F95" t="s">
        <v>36</v>
      </c>
      <c r="G95">
        <v>49</v>
      </c>
      <c r="H95">
        <v>3</v>
      </c>
      <c r="I95">
        <v>12</v>
      </c>
      <c r="J95" t="s">
        <v>377</v>
      </c>
      <c r="K95">
        <v>4521</v>
      </c>
      <c r="L95">
        <v>0</v>
      </c>
      <c r="M95">
        <v>600</v>
      </c>
      <c r="N95" s="7">
        <f t="shared" si="300"/>
        <v>26.218388459087443</v>
      </c>
      <c r="O95" s="7">
        <f t="shared" si="301"/>
        <v>0.21997809788808259</v>
      </c>
      <c r="P95" s="7">
        <f t="shared" si="302"/>
        <v>359.83838685941902</v>
      </c>
      <c r="Q95">
        <f t="shared" si="303"/>
        <v>2.5804735536015961</v>
      </c>
      <c r="R95">
        <f t="shared" si="304"/>
        <v>1.1529012880525871</v>
      </c>
      <c r="S95" s="4">
        <f>(Y95+AY95*L95)</f>
        <v>25.83331298828125</v>
      </c>
      <c r="T95">
        <f t="shared" si="305"/>
        <v>5.0999999999999996</v>
      </c>
      <c r="U95">
        <f t="shared" si="306"/>
        <v>1.6176087349653245</v>
      </c>
      <c r="V95">
        <v>1</v>
      </c>
      <c r="W95">
        <f t="shared" si="307"/>
        <v>3.2352174699306491</v>
      </c>
      <c r="X95">
        <v>25.126585006713867</v>
      </c>
      <c r="Y95" s="4">
        <v>25.83331298828125</v>
      </c>
      <c r="Z95">
        <v>25.044336318969727</v>
      </c>
      <c r="AA95">
        <v>599.1087646484375</v>
      </c>
      <c r="AB95">
        <v>570.8819580078125</v>
      </c>
      <c r="AC95">
        <v>20.5155029296875</v>
      </c>
      <c r="AD95">
        <v>23.085134506225586</v>
      </c>
      <c r="AE95">
        <v>60.868293762207031</v>
      </c>
      <c r="AF95">
        <v>68.305183410644531</v>
      </c>
      <c r="AG95">
        <v>500.3287353515625</v>
      </c>
      <c r="AH95">
        <v>1800.46435546875</v>
      </c>
      <c r="AI95">
        <v>480.66015625</v>
      </c>
      <c r="AJ95">
        <v>94.789070129394531</v>
      </c>
      <c r="AK95">
        <v>-1.993889331817627</v>
      </c>
      <c r="AL95">
        <v>-0.34180170297622681</v>
      </c>
      <c r="AM95">
        <v>1</v>
      </c>
      <c r="AN95">
        <v>-0.21956524252891541</v>
      </c>
      <c r="AO95">
        <v>2.737391471862793</v>
      </c>
      <c r="AP95">
        <v>1</v>
      </c>
      <c r="AQ95">
        <v>0</v>
      </c>
      <c r="AR95">
        <v>0.15999999642372131</v>
      </c>
      <c r="AS95">
        <v>111115</v>
      </c>
      <c r="AT95">
        <f t="shared" si="308"/>
        <v>0.98103673598345575</v>
      </c>
      <c r="AU95">
        <f t="shared" si="309"/>
        <v>2.5804735536015962E-3</v>
      </c>
      <c r="AV95">
        <f t="shared" si="310"/>
        <v>298.98331298828123</v>
      </c>
      <c r="AW95">
        <f t="shared" si="311"/>
        <v>298.27658500671384</v>
      </c>
      <c r="AX95">
        <f t="shared" si="312"/>
        <v>288.0742904360377</v>
      </c>
      <c r="AY95">
        <f t="shared" si="313"/>
        <v>1.7553485040005745</v>
      </c>
      <c r="AZ95">
        <f t="shared" si="314"/>
        <v>3.3411197217097097</v>
      </c>
      <c r="BA95">
        <f t="shared" si="315"/>
        <v>35.247942797084292</v>
      </c>
      <c r="BB95">
        <f t="shared" si="316"/>
        <v>12.162808290858706</v>
      </c>
      <c r="BC95">
        <f>IF(L95,Y95,(X95+Y95)/2)</f>
        <v>25.479948997497559</v>
      </c>
      <c r="BD95">
        <f t="shared" si="317"/>
        <v>3.271806850582371</v>
      </c>
      <c r="BE95">
        <f t="shared" si="318"/>
        <v>0.20597299670042168</v>
      </c>
      <c r="BF95">
        <f t="shared" si="319"/>
        <v>2.1882184336571227</v>
      </c>
      <c r="BG95">
        <f t="shared" si="320"/>
        <v>1.0835884169252483</v>
      </c>
      <c r="BH95">
        <f t="shared" si="321"/>
        <v>0.12992216691439634</v>
      </c>
      <c r="BI95">
        <f t="shared" si="322"/>
        <v>34.108746087265665</v>
      </c>
      <c r="BJ95">
        <f t="shared" si="323"/>
        <v>0.63032012452300101</v>
      </c>
      <c r="BK95">
        <f t="shared" si="324"/>
        <v>66.719779503149198</v>
      </c>
      <c r="BL95">
        <f t="shared" si="325"/>
        <v>559.94148035870819</v>
      </c>
      <c r="BM95">
        <f t="shared" si="326"/>
        <v>3.1240498485620386E-2</v>
      </c>
    </row>
    <row r="96" spans="1:65" x14ac:dyDescent="0.3">
      <c r="A96" t="str">
        <f t="array" ref="A96">INDEX(MtrxNb!A$2:C$115,MATCH(1,(MtrxNb!B$2:B$115=D96)*(MtrxNb!C$2:C$115=F96),0),1)</f>
        <v>M62</v>
      </c>
      <c r="B96" s="6">
        <v>41596</v>
      </c>
      <c r="C96">
        <v>46</v>
      </c>
      <c r="D96">
        <v>6</v>
      </c>
      <c r="E96">
        <v>6</v>
      </c>
      <c r="F96" t="s">
        <v>36</v>
      </c>
      <c r="G96">
        <v>49</v>
      </c>
      <c r="H96">
        <v>3</v>
      </c>
      <c r="I96">
        <v>13</v>
      </c>
      <c r="J96" t="s">
        <v>378</v>
      </c>
      <c r="K96">
        <v>4670.4999999888241</v>
      </c>
      <c r="L96">
        <v>0</v>
      </c>
      <c r="M96">
        <v>800</v>
      </c>
      <c r="N96" s="7">
        <f t="shared" si="300"/>
        <v>34.131034736998046</v>
      </c>
      <c r="O96" s="7">
        <f t="shared" si="301"/>
        <v>0.22662638041728991</v>
      </c>
      <c r="P96" s="7">
        <f t="shared" si="302"/>
        <v>494.61502829340253</v>
      </c>
      <c r="Q96">
        <f t="shared" si="303"/>
        <v>2.5996708973433034</v>
      </c>
      <c r="R96">
        <f t="shared" si="304"/>
        <v>1.1302819728911397</v>
      </c>
      <c r="S96" s="4">
        <f>(Y96+AY96*L96)</f>
        <v>25.480096817016602</v>
      </c>
      <c r="T96">
        <f t="shared" si="305"/>
        <v>5.0999999999999996</v>
      </c>
      <c r="U96">
        <f t="shared" si="306"/>
        <v>1.6176087349653245</v>
      </c>
      <c r="V96">
        <v>1</v>
      </c>
      <c r="W96">
        <f t="shared" si="307"/>
        <v>3.2352174699306491</v>
      </c>
      <c r="X96">
        <v>25.023874282836914</v>
      </c>
      <c r="Y96" s="4">
        <v>25.480096817016602</v>
      </c>
      <c r="Z96">
        <v>25.048419952392578</v>
      </c>
      <c r="AA96">
        <v>799.07366943359375</v>
      </c>
      <c r="AB96">
        <v>762.26220703125</v>
      </c>
      <c r="AC96">
        <v>20.002809524536133</v>
      </c>
      <c r="AD96">
        <v>22.592914581298828</v>
      </c>
      <c r="AE96">
        <v>59.675712585449219</v>
      </c>
      <c r="AF96">
        <v>67.254119873046875</v>
      </c>
      <c r="AG96">
        <v>500.318603515625</v>
      </c>
      <c r="AH96">
        <v>1800.0887451171875</v>
      </c>
      <c r="AI96">
        <v>738.36651611328125</v>
      </c>
      <c r="AJ96">
        <v>94.788726806640625</v>
      </c>
      <c r="AK96">
        <v>-4.349419116973877</v>
      </c>
      <c r="AL96">
        <v>-0.35191255807876587</v>
      </c>
      <c r="AM96">
        <v>1</v>
      </c>
      <c r="AN96">
        <v>-0.21956524252891541</v>
      </c>
      <c r="AO96">
        <v>2.737391471862793</v>
      </c>
      <c r="AP96">
        <v>1</v>
      </c>
      <c r="AQ96">
        <v>0</v>
      </c>
      <c r="AR96">
        <v>0.15999999642372131</v>
      </c>
      <c r="AS96">
        <v>111115</v>
      </c>
      <c r="AT96">
        <f t="shared" si="308"/>
        <v>0.98101686963848034</v>
      </c>
      <c r="AU96">
        <f t="shared" si="309"/>
        <v>2.5996708973433035E-3</v>
      </c>
      <c r="AV96">
        <f t="shared" si="310"/>
        <v>298.63009681701658</v>
      </c>
      <c r="AW96">
        <f t="shared" si="311"/>
        <v>298.17387428283689</v>
      </c>
      <c r="AX96">
        <f t="shared" si="312"/>
        <v>288.01419278113099</v>
      </c>
      <c r="AY96">
        <f t="shared" si="313"/>
        <v>1.7770317435491567</v>
      </c>
      <c r="AZ96">
        <f t="shared" si="314"/>
        <v>3.2718355809036419</v>
      </c>
      <c r="BA96">
        <f t="shared" si="315"/>
        <v>34.51713817802252</v>
      </c>
      <c r="BB96">
        <f t="shared" si="316"/>
        <v>11.924223596723692</v>
      </c>
      <c r="BC96">
        <f>IF(L96,Y96,(X96+Y96)/2)</f>
        <v>25.251985549926758</v>
      </c>
      <c r="BD96">
        <f t="shared" si="317"/>
        <v>3.227761085573416</v>
      </c>
      <c r="BE96">
        <f t="shared" si="318"/>
        <v>0.21179049569190569</v>
      </c>
      <c r="BF96">
        <f t="shared" si="319"/>
        <v>2.1415536080125022</v>
      </c>
      <c r="BG96">
        <f t="shared" si="320"/>
        <v>1.0862074775609138</v>
      </c>
      <c r="BH96">
        <f t="shared" si="321"/>
        <v>0.13362654704883697</v>
      </c>
      <c r="BI96">
        <f t="shared" si="322"/>
        <v>46.883928791362159</v>
      </c>
      <c r="BJ96">
        <f t="shared" si="323"/>
        <v>0.64887780573532372</v>
      </c>
      <c r="BK96">
        <f t="shared" si="324"/>
        <v>66.766725954474708</v>
      </c>
      <c r="BL96">
        <f t="shared" si="325"/>
        <v>748.01991966627259</v>
      </c>
      <c r="BM96">
        <f t="shared" si="326"/>
        <v>3.0464662543271504E-2</v>
      </c>
    </row>
    <row r="97" spans="1:65" hidden="1" x14ac:dyDescent="0.3">
      <c r="A97" t="str">
        <f t="array" ref="A97">INDEX(MtrxNb!A$2:C$115,MATCH(1,(MtrxNb!B$2:B$115=D97)*(MtrxNb!C$2:C$115=F97),0),1)</f>
        <v>M62</v>
      </c>
      <c r="B97" s="6">
        <v>41596</v>
      </c>
      <c r="C97">
        <v>46</v>
      </c>
      <c r="D97">
        <v>6</v>
      </c>
      <c r="E97">
        <v>6</v>
      </c>
      <c r="F97" t="s">
        <v>36</v>
      </c>
      <c r="G97">
        <v>49</v>
      </c>
      <c r="H97">
        <v>3</v>
      </c>
      <c r="I97">
        <v>14</v>
      </c>
      <c r="J97" t="s">
        <v>379</v>
      </c>
      <c r="K97">
        <v>4806.9999998211861</v>
      </c>
      <c r="L97">
        <v>0</v>
      </c>
      <c r="M97" t="s">
        <v>322</v>
      </c>
      <c r="N97">
        <f t="shared" si="300"/>
        <v>19.932280952832492</v>
      </c>
      <c r="O97">
        <f t="shared" si="301"/>
        <v>0.25397780075665216</v>
      </c>
      <c r="P97">
        <f t="shared" si="302"/>
        <v>238.45005685660342</v>
      </c>
      <c r="Q97">
        <f t="shared" si="303"/>
        <v>2.8893468410256937</v>
      </c>
      <c r="R97">
        <f t="shared" si="304"/>
        <v>1.1297004230400356</v>
      </c>
      <c r="S97" s="4">
        <f>(Y97+AY97*L97)</f>
        <v>25.513864517211914</v>
      </c>
      <c r="T97">
        <f t="shared" si="305"/>
        <v>5.0999999999999996</v>
      </c>
      <c r="U97">
        <f t="shared" si="306"/>
        <v>1.6176087349653245</v>
      </c>
      <c r="V97">
        <v>1</v>
      </c>
      <c r="W97">
        <f t="shared" si="307"/>
        <v>3.2352174699306491</v>
      </c>
      <c r="X97">
        <v>25.02302360534668</v>
      </c>
      <c r="Y97" s="4">
        <v>25.513864517211914</v>
      </c>
      <c r="Z97">
        <v>25.047582626342773</v>
      </c>
      <c r="AA97">
        <v>399.88381958007812</v>
      </c>
      <c r="AB97">
        <v>378.45120239257812</v>
      </c>
      <c r="AC97">
        <v>19.790109634399414</v>
      </c>
      <c r="AD97">
        <v>22.668601989746094</v>
      </c>
      <c r="AE97">
        <v>58.915718078613281</v>
      </c>
      <c r="AF97">
        <v>67.480789184570313</v>
      </c>
      <c r="AG97">
        <v>500.31857299804687</v>
      </c>
      <c r="AH97">
        <v>1799.8094482421875</v>
      </c>
      <c r="AI97">
        <v>589.19195556640625</v>
      </c>
      <c r="AJ97">
        <v>94.787673950195313</v>
      </c>
      <c r="AK97">
        <v>-0.70232439041137695</v>
      </c>
      <c r="AL97">
        <v>-0.27415567636489868</v>
      </c>
      <c r="AM97">
        <v>1</v>
      </c>
      <c r="AN97">
        <v>-0.21956524252891541</v>
      </c>
      <c r="AO97">
        <v>2.737391471862793</v>
      </c>
      <c r="AP97">
        <v>1</v>
      </c>
      <c r="AQ97">
        <v>0</v>
      </c>
      <c r="AR97">
        <v>0.15999999642372131</v>
      </c>
      <c r="AS97">
        <v>111115</v>
      </c>
      <c r="AT97">
        <f t="shared" si="308"/>
        <v>0.98101680980009176</v>
      </c>
      <c r="AU97">
        <f t="shared" si="309"/>
        <v>2.8893468410256936E-3</v>
      </c>
      <c r="AV97">
        <f t="shared" si="310"/>
        <v>298.66386451721189</v>
      </c>
      <c r="AW97">
        <f t="shared" si="311"/>
        <v>298.17302360534666</v>
      </c>
      <c r="AX97">
        <f t="shared" si="312"/>
        <v>287.96950528212983</v>
      </c>
      <c r="AY97">
        <f t="shared" si="313"/>
        <v>1.6372843152999912</v>
      </c>
      <c r="AZ97">
        <f t="shared" si="314"/>
        <v>3.2784044773508372</v>
      </c>
      <c r="BA97">
        <f t="shared" si="315"/>
        <v>34.586822745259298</v>
      </c>
      <c r="BB97">
        <f t="shared" si="316"/>
        <v>11.918220755513204</v>
      </c>
      <c r="BC97">
        <f>IF(L97,Y97,(X97+Y97)/2)</f>
        <v>25.268444061279297</v>
      </c>
      <c r="BD97">
        <f t="shared" si="317"/>
        <v>3.2309236587278329</v>
      </c>
      <c r="BE97">
        <f t="shared" si="318"/>
        <v>0.23549080926635371</v>
      </c>
      <c r="BF97">
        <f t="shared" si="319"/>
        <v>2.1487040543108016</v>
      </c>
      <c r="BG97">
        <f t="shared" si="320"/>
        <v>1.0822196044170314</v>
      </c>
      <c r="BH97">
        <f t="shared" si="321"/>
        <v>0.14873808157376747</v>
      </c>
      <c r="BI97">
        <f t="shared" si="322"/>
        <v>22.602126242729263</v>
      </c>
      <c r="BJ97">
        <f t="shared" si="323"/>
        <v>0.63006817087412093</v>
      </c>
      <c r="BK97">
        <f t="shared" si="324"/>
        <v>67.10777504219169</v>
      </c>
      <c r="BL97">
        <f t="shared" si="325"/>
        <v>370.13380811030112</v>
      </c>
      <c r="BM97">
        <f t="shared" si="326"/>
        <v>3.6138580074312816E-2</v>
      </c>
    </row>
    <row r="98" spans="1:65" hidden="1" x14ac:dyDescent="0.3">
      <c r="A98" t="str">
        <f t="array" ref="A98">INDEX(MtrxNb!A$2:C$115,MATCH(1,(MtrxNb!B$2:B$115=D98)*(MtrxNb!C$2:C$115=F98),0),1)</f>
        <v>M23</v>
      </c>
      <c r="B98" s="6">
        <v>41596</v>
      </c>
      <c r="C98">
        <v>46</v>
      </c>
      <c r="D98">
        <v>4</v>
      </c>
      <c r="E98">
        <v>29</v>
      </c>
      <c r="F98" t="s">
        <v>7</v>
      </c>
      <c r="G98">
        <v>45</v>
      </c>
      <c r="H98">
        <v>3</v>
      </c>
      <c r="I98" t="s">
        <v>323</v>
      </c>
      <c r="J98" t="s">
        <v>380</v>
      </c>
      <c r="M98">
        <f t="shared" ref="M98" si="327">AA98</f>
        <v>0</v>
      </c>
      <c r="S98" s="4">
        <f>AVERAGE(S92:S97)</f>
        <v>25.727861086527508</v>
      </c>
      <c r="Y98" s="4">
        <f>AVERAGE(Y92:Y97)</f>
        <v>25.727861086527508</v>
      </c>
    </row>
    <row r="99" spans="1:65" hidden="1" x14ac:dyDescent="0.3">
      <c r="A99" t="str">
        <f t="array" ref="A99">INDEX(MtrxNb!A$2:C$115,MATCH(1,(MtrxNb!B$2:B$115=D99)*(MtrxNb!C$2:C$115=F99),0),1)</f>
        <v>M23</v>
      </c>
      <c r="B99" s="6">
        <v>41596</v>
      </c>
      <c r="C99">
        <v>46</v>
      </c>
      <c r="D99">
        <v>4</v>
      </c>
      <c r="E99">
        <v>29</v>
      </c>
      <c r="F99" t="s">
        <v>7</v>
      </c>
      <c r="G99">
        <v>45</v>
      </c>
      <c r="H99">
        <v>3</v>
      </c>
      <c r="I99">
        <v>15</v>
      </c>
      <c r="J99" t="s">
        <v>381</v>
      </c>
      <c r="K99">
        <v>6351.4999999888241</v>
      </c>
      <c r="L99">
        <v>0</v>
      </c>
      <c r="M99" t="s">
        <v>315</v>
      </c>
      <c r="N99">
        <f t="shared" ref="N99:N105" si="328">(AA99-AB99*(1000-AC99)/(1000-AD99))*AT99</f>
        <v>22.998705015698974</v>
      </c>
      <c r="O99">
        <f t="shared" ref="O99:O105" si="329">IF(BE99&lt;&gt;0,1/(1/BE99-1/W99),0)</f>
        <v>0.39553571679817973</v>
      </c>
      <c r="P99">
        <f t="shared" ref="P99:P105" si="330">((BH99-AU99/2)*AB99-N99)/(BH99+AU99/2)</f>
        <v>270.77167994110977</v>
      </c>
      <c r="Q99">
        <f t="shared" ref="Q99:Q105" si="331">AU99*1000</f>
        <v>3.9945478137651684</v>
      </c>
      <c r="R99">
        <f t="shared" ref="R99:R105" si="332">(AZ99-BF99)</f>
        <v>1.0303654156269202</v>
      </c>
      <c r="S99" s="4">
        <f>(Y99+AY99*L99)</f>
        <v>25.491828918457031</v>
      </c>
      <c r="T99">
        <f t="shared" ref="T99:T105" si="333">1.4*3</f>
        <v>4.1999999999999993</v>
      </c>
      <c r="U99">
        <f t="shared" ref="U99:U105" si="334">(T99*AN99+AO99)</f>
        <v>1.8152174532413485</v>
      </c>
      <c r="V99">
        <v>1</v>
      </c>
      <c r="W99">
        <f t="shared" ref="W99:W105" si="335">U99*(V99+1)*(V99+1)/(V99*V99+1)</f>
        <v>3.6304349064826971</v>
      </c>
      <c r="X99">
        <v>25.146583557128906</v>
      </c>
      <c r="Y99" s="4">
        <v>25.491828918457031</v>
      </c>
      <c r="Z99">
        <v>25.047409057617187</v>
      </c>
      <c r="AA99">
        <v>398.79147338867188</v>
      </c>
      <c r="AB99">
        <v>378.21621704101562</v>
      </c>
      <c r="AC99">
        <v>20.40406608581543</v>
      </c>
      <c r="AD99">
        <v>23.678010940551758</v>
      </c>
      <c r="AE99">
        <v>60.408699035644531</v>
      </c>
      <c r="AF99">
        <v>69.958084106445313</v>
      </c>
      <c r="AG99">
        <v>500.30935668945312</v>
      </c>
      <c r="AH99">
        <v>1800.706298828125</v>
      </c>
      <c r="AI99">
        <v>298.7415771484375</v>
      </c>
      <c r="AJ99">
        <v>94.760963439941406</v>
      </c>
      <c r="AK99">
        <v>-0.70034074783325195</v>
      </c>
      <c r="AL99">
        <v>-0.28341966867446899</v>
      </c>
      <c r="AM99">
        <v>1</v>
      </c>
      <c r="AN99">
        <v>-0.21956524252891541</v>
      </c>
      <c r="AO99">
        <v>2.737391471862793</v>
      </c>
      <c r="AP99">
        <v>1</v>
      </c>
      <c r="AQ99">
        <v>0</v>
      </c>
      <c r="AR99">
        <v>0.15999999642372131</v>
      </c>
      <c r="AS99">
        <v>111115</v>
      </c>
      <c r="AT99">
        <f t="shared" ref="AT99:AT105" si="336">AG99*0.000001/(T99*0.0001)</f>
        <v>1.1912127540225075</v>
      </c>
      <c r="AU99">
        <f t="shared" ref="AU99:AU105" si="337">(AD99-AC99)/(1000-AD99)*AT99</f>
        <v>3.9945478137651683E-3</v>
      </c>
      <c r="AV99">
        <f t="shared" ref="AV99:AV105" si="338">(Y99+273.15)</f>
        <v>298.64182891845701</v>
      </c>
      <c r="AW99">
        <f t="shared" ref="AW99:AW105" si="339">(X99+273.15)</f>
        <v>298.29658355712888</v>
      </c>
      <c r="AX99">
        <f t="shared" ref="AX99:AX105" si="340">(AH99*AP99+AI99*AQ99)*AR99</f>
        <v>288.11300137267244</v>
      </c>
      <c r="AY99">
        <f t="shared" ref="AY99:AY105" si="341">((AX99+0.00000010773*(AW99^4-AV99^4))-AU99*44100)/(U99*51.4+0.00000043092*AV99^3)</f>
        <v>1.0307123713552002</v>
      </c>
      <c r="AZ99">
        <f t="shared" ref="AZ99:AZ105" si="342">0.61365*EXP(17.502*S99/(240.97+S99))</f>
        <v>3.2741165446950777</v>
      </c>
      <c r="BA99">
        <f t="shared" ref="BA99:BA105" si="343">AZ99*1000/AJ99</f>
        <v>34.551321829586307</v>
      </c>
      <c r="BB99">
        <f t="shared" ref="BB99:BB105" si="344">(BA99-AD99)</f>
        <v>10.873310889034549</v>
      </c>
      <c r="BC99">
        <f>IF(L99,Y99,(X99+Y99)/2)</f>
        <v>25.319206237792969</v>
      </c>
      <c r="BD99">
        <f t="shared" ref="BD99:BD105" si="345">0.61365*EXP(17.502*BC99/(240.97+BC99))</f>
        <v>3.2406948867389516</v>
      </c>
      <c r="BE99">
        <f t="shared" ref="BE99:BE105" si="346">IF(BB99&lt;&gt;0,(1000-(BA99+AD99)/2)/BB99*AU99,0)</f>
        <v>0.35667589443426106</v>
      </c>
      <c r="BF99">
        <f t="shared" ref="BF99:BF105" si="347">AD99*AJ99/1000</f>
        <v>2.2437511290681575</v>
      </c>
      <c r="BG99">
        <f t="shared" ref="BG99:BG105" si="348">(BD99-BF99)</f>
        <v>0.99694375767079402</v>
      </c>
      <c r="BH99">
        <f t="shared" ref="BH99:BH105" si="349">1/(1.6/O99+1.37/W99)</f>
        <v>0.22611583858966872</v>
      </c>
      <c r="BI99">
        <f t="shared" ref="BI99:BI105" si="350">P99*AJ99*0.001</f>
        <v>25.658585263471018</v>
      </c>
      <c r="BJ99">
        <f t="shared" ref="BJ99:BJ105" si="351">P99/AB99</f>
        <v>0.7159176887218085</v>
      </c>
      <c r="BK99">
        <f t="shared" ref="BK99:BK105" si="352">(1-AU99*AJ99/AZ99/O99)*100</f>
        <v>70.770778338083247</v>
      </c>
      <c r="BL99">
        <f t="shared" ref="BL99:BL105" si="353">(AB99-N99/(W99/1.35))</f>
        <v>369.66400427010154</v>
      </c>
      <c r="BM99">
        <f t="shared" ref="BM99:BM105" si="354">N99*BK99/100/BL99</f>
        <v>4.4030152677233196E-2</v>
      </c>
    </row>
    <row r="100" spans="1:65" x14ac:dyDescent="0.3">
      <c r="A100" t="str">
        <f t="array" ref="A100">INDEX(MtrxNb!A$2:C$115,MATCH(1,(MtrxNb!B$2:B$115=D100)*(MtrxNb!C$2:C$115=F100),0),1)</f>
        <v>M23</v>
      </c>
      <c r="B100" s="6">
        <v>41596</v>
      </c>
      <c r="C100">
        <v>46</v>
      </c>
      <c r="D100">
        <v>4</v>
      </c>
      <c r="E100">
        <v>29</v>
      </c>
      <c r="F100" t="s">
        <v>7</v>
      </c>
      <c r="G100">
        <v>45</v>
      </c>
      <c r="H100">
        <v>3</v>
      </c>
      <c r="I100">
        <v>16</v>
      </c>
      <c r="J100" t="s">
        <v>382</v>
      </c>
      <c r="K100">
        <v>6470.9999999776483</v>
      </c>
      <c r="L100">
        <v>0</v>
      </c>
      <c r="M100">
        <v>50</v>
      </c>
      <c r="N100" s="7">
        <f t="shared" si="328"/>
        <v>-0.26720049380598815</v>
      </c>
      <c r="O100" s="7">
        <f t="shared" si="329"/>
        <v>0.38064034375880368</v>
      </c>
      <c r="P100" s="7">
        <f t="shared" si="330"/>
        <v>50.6900432264313</v>
      </c>
      <c r="Q100">
        <f t="shared" si="331"/>
        <v>4.0929357356156544</v>
      </c>
      <c r="R100">
        <f t="shared" si="332"/>
        <v>1.0928190115782455</v>
      </c>
      <c r="S100" s="4">
        <f>(Y100+AY100*L100)</f>
        <v>25.73121452331543</v>
      </c>
      <c r="T100">
        <f t="shared" si="333"/>
        <v>4.1999999999999993</v>
      </c>
      <c r="U100">
        <f t="shared" si="334"/>
        <v>1.8152174532413485</v>
      </c>
      <c r="V100">
        <v>1</v>
      </c>
      <c r="W100">
        <f t="shared" si="335"/>
        <v>3.6304349064826971</v>
      </c>
      <c r="X100">
        <v>25.223142623901367</v>
      </c>
      <c r="Y100" s="4">
        <v>25.73121452331543</v>
      </c>
      <c r="Z100">
        <v>25.044460296630859</v>
      </c>
      <c r="AA100">
        <v>50.362754821777344</v>
      </c>
      <c r="AB100">
        <v>50.413845062255859</v>
      </c>
      <c r="AC100">
        <v>20.158061981201172</v>
      </c>
      <c r="AD100">
        <v>23.51318359375</v>
      </c>
      <c r="AE100">
        <v>59.368400573730469</v>
      </c>
      <c r="AF100">
        <v>69.152503967285156</v>
      </c>
      <c r="AG100">
        <v>500.31362915039062</v>
      </c>
      <c r="AH100">
        <v>1799.3076171875</v>
      </c>
      <c r="AI100">
        <v>338.1444091796875</v>
      </c>
      <c r="AJ100">
        <v>94.761451721191406</v>
      </c>
      <c r="AK100">
        <v>0.43843412399291992</v>
      </c>
      <c r="AL100">
        <v>-0.15364176034927368</v>
      </c>
      <c r="AM100">
        <v>1</v>
      </c>
      <c r="AN100">
        <v>-0.21956524252891541</v>
      </c>
      <c r="AO100">
        <v>2.737391471862793</v>
      </c>
      <c r="AP100">
        <v>1</v>
      </c>
      <c r="AQ100">
        <v>0</v>
      </c>
      <c r="AR100">
        <v>0.15999999642372131</v>
      </c>
      <c r="AS100">
        <v>111115</v>
      </c>
      <c r="AT100">
        <f t="shared" si="336"/>
        <v>1.1912229265485492</v>
      </c>
      <c r="AU100">
        <f t="shared" si="337"/>
        <v>4.0929357356156541E-3</v>
      </c>
      <c r="AV100">
        <f t="shared" si="338"/>
        <v>298.88121452331541</v>
      </c>
      <c r="AW100">
        <f t="shared" si="339"/>
        <v>298.37314262390134</v>
      </c>
      <c r="AX100">
        <f t="shared" si="340"/>
        <v>287.88921231517452</v>
      </c>
      <c r="AY100">
        <f t="shared" si="341"/>
        <v>0.96901796130813078</v>
      </c>
      <c r="AZ100">
        <f t="shared" si="342"/>
        <v>3.3209624235088961</v>
      </c>
      <c r="BA100">
        <f t="shared" si="343"/>
        <v>35.045499654014193</v>
      </c>
      <c r="BB100">
        <f t="shared" si="344"/>
        <v>11.532316060264193</v>
      </c>
      <c r="BC100">
        <f>IF(L100,Y100,(X100+Y100)/2)</f>
        <v>25.477178573608398</v>
      </c>
      <c r="BD100">
        <f t="shared" si="345"/>
        <v>3.2712684295285626</v>
      </c>
      <c r="BE100">
        <f t="shared" si="346"/>
        <v>0.34451859029928011</v>
      </c>
      <c r="BF100">
        <f t="shared" si="347"/>
        <v>2.2281434119306507</v>
      </c>
      <c r="BG100">
        <f t="shared" si="348"/>
        <v>1.0431250175979119</v>
      </c>
      <c r="BH100">
        <f t="shared" si="349"/>
        <v>0.21830208500031756</v>
      </c>
      <c r="BI100">
        <f t="shared" si="350"/>
        <v>4.8034620839465756</v>
      </c>
      <c r="BJ100">
        <f t="shared" si="351"/>
        <v>1.0054786173090817</v>
      </c>
      <c r="BK100">
        <f t="shared" si="352"/>
        <v>69.317704197164701</v>
      </c>
      <c r="BL100">
        <f t="shared" si="353"/>
        <v>50.513205242490457</v>
      </c>
      <c r="BM100">
        <f t="shared" si="354"/>
        <v>-3.6667094677650365E-3</v>
      </c>
    </row>
    <row r="101" spans="1:65" x14ac:dyDescent="0.3">
      <c r="A101" t="str">
        <f t="array" ref="A101">INDEX(MtrxNb!A$2:C$115,MATCH(1,(MtrxNb!B$2:B$115=D101)*(MtrxNb!C$2:C$115=F101),0),1)</f>
        <v>M23</v>
      </c>
      <c r="B101" s="6">
        <v>41596</v>
      </c>
      <c r="C101">
        <v>46</v>
      </c>
      <c r="D101">
        <v>4</v>
      </c>
      <c r="E101">
        <v>29</v>
      </c>
      <c r="F101" t="s">
        <v>7</v>
      </c>
      <c r="G101">
        <v>45</v>
      </c>
      <c r="H101">
        <v>3</v>
      </c>
      <c r="I101">
        <v>17</v>
      </c>
      <c r="J101" t="s">
        <v>383</v>
      </c>
      <c r="K101">
        <v>6590</v>
      </c>
      <c r="L101">
        <v>0</v>
      </c>
      <c r="M101">
        <v>150</v>
      </c>
      <c r="N101" s="7">
        <f t="shared" si="328"/>
        <v>7.1361029608841244</v>
      </c>
      <c r="O101" s="7">
        <f t="shared" si="329"/>
        <v>0.37243006785664934</v>
      </c>
      <c r="P101" s="7">
        <f t="shared" si="330"/>
        <v>107.34878579520756</v>
      </c>
      <c r="Q101">
        <f t="shared" si="331"/>
        <v>4.1124202256866109</v>
      </c>
      <c r="R101">
        <f t="shared" si="332"/>
        <v>1.1199177068592108</v>
      </c>
      <c r="S101" s="4">
        <f>(Y101+AY101*L101)</f>
        <v>25.788591384887695</v>
      </c>
      <c r="T101">
        <f t="shared" si="333"/>
        <v>4.1999999999999993</v>
      </c>
      <c r="U101">
        <f t="shared" si="334"/>
        <v>1.8152174532413485</v>
      </c>
      <c r="V101">
        <v>1</v>
      </c>
      <c r="W101">
        <f t="shared" si="335"/>
        <v>3.6304349064826971</v>
      </c>
      <c r="X101">
        <v>25.245172500610352</v>
      </c>
      <c r="Y101" s="4">
        <v>25.788591384887695</v>
      </c>
      <c r="Z101">
        <v>25.046413421630859</v>
      </c>
      <c r="AA101">
        <v>149.59049987792969</v>
      </c>
      <c r="AB101">
        <v>143.10595703125</v>
      </c>
      <c r="AC101">
        <v>19.975793838500977</v>
      </c>
      <c r="AD101">
        <v>23.34742546081543</v>
      </c>
      <c r="AE101">
        <v>58.838031768798828</v>
      </c>
      <c r="AF101">
        <v>68.570770263671875</v>
      </c>
      <c r="AG101">
        <v>500.3187255859375</v>
      </c>
      <c r="AH101">
        <v>1799.6556396484375</v>
      </c>
      <c r="AI101">
        <v>356.24114990234375</v>
      </c>
      <c r="AJ101">
        <v>94.7581787109375</v>
      </c>
      <c r="AK101">
        <v>0.19424772262573242</v>
      </c>
      <c r="AL101">
        <v>-0.18246942758560181</v>
      </c>
      <c r="AM101">
        <v>1</v>
      </c>
      <c r="AN101">
        <v>-0.21956524252891541</v>
      </c>
      <c r="AO101">
        <v>2.737391471862793</v>
      </c>
      <c r="AP101">
        <v>1</v>
      </c>
      <c r="AQ101">
        <v>0</v>
      </c>
      <c r="AR101">
        <v>0.15999999642372131</v>
      </c>
      <c r="AS101">
        <v>111115</v>
      </c>
      <c r="AT101">
        <f t="shared" si="336"/>
        <v>1.1912350609188989</v>
      </c>
      <c r="AU101">
        <f t="shared" si="337"/>
        <v>4.1124202256866112E-3</v>
      </c>
      <c r="AV101">
        <f t="shared" si="338"/>
        <v>298.93859138488767</v>
      </c>
      <c r="AW101">
        <f t="shared" si="339"/>
        <v>298.39517250061033</v>
      </c>
      <c r="AX101">
        <f t="shared" si="340"/>
        <v>287.94489590767989</v>
      </c>
      <c r="AY101">
        <f t="shared" si="341"/>
        <v>0.95739613635274567</v>
      </c>
      <c r="AZ101">
        <f t="shared" si="342"/>
        <v>3.3322772211154517</v>
      </c>
      <c r="BA101">
        <f t="shared" si="343"/>
        <v>35.166117230689473</v>
      </c>
      <c r="BB101">
        <f t="shared" si="344"/>
        <v>11.818691769874043</v>
      </c>
      <c r="BC101">
        <f>IF(L101,Y101,(X101+Y101)/2)</f>
        <v>25.516881942749023</v>
      </c>
      <c r="BD101">
        <f t="shared" si="345"/>
        <v>3.2789920234040859</v>
      </c>
      <c r="BE101">
        <f t="shared" si="346"/>
        <v>0.33777884770985916</v>
      </c>
      <c r="BF101">
        <f t="shared" si="347"/>
        <v>2.2123595142562409</v>
      </c>
      <c r="BG101">
        <f t="shared" si="348"/>
        <v>1.066632509147845</v>
      </c>
      <c r="BH101">
        <f t="shared" si="349"/>
        <v>0.21397359666363433</v>
      </c>
      <c r="BI101">
        <f t="shared" si="350"/>
        <v>10.172175428784428</v>
      </c>
      <c r="BJ101">
        <f t="shared" si="351"/>
        <v>0.75013499103860393</v>
      </c>
      <c r="BK101">
        <f t="shared" si="352"/>
        <v>68.600095245514467</v>
      </c>
      <c r="BL101">
        <f t="shared" si="353"/>
        <v>140.45235236807562</v>
      </c>
      <c r="BM101">
        <f t="shared" si="354"/>
        <v>3.4854335619495046E-2</v>
      </c>
    </row>
    <row r="102" spans="1:65" x14ac:dyDescent="0.3">
      <c r="A102" t="str">
        <f t="array" ref="A102">INDEX(MtrxNb!A$2:C$115,MATCH(1,(MtrxNb!B$2:B$115=D102)*(MtrxNb!C$2:C$115=F102),0),1)</f>
        <v>M23</v>
      </c>
      <c r="B102" s="6">
        <v>41596</v>
      </c>
      <c r="C102">
        <v>46</v>
      </c>
      <c r="D102">
        <v>4</v>
      </c>
      <c r="E102">
        <v>29</v>
      </c>
      <c r="F102" t="s">
        <v>7</v>
      </c>
      <c r="G102">
        <v>45</v>
      </c>
      <c r="H102">
        <v>3</v>
      </c>
      <c r="I102">
        <v>18</v>
      </c>
      <c r="J102" t="s">
        <v>384</v>
      </c>
      <c r="K102">
        <v>6740.4999999888241</v>
      </c>
      <c r="L102">
        <v>0</v>
      </c>
      <c r="M102">
        <v>400</v>
      </c>
      <c r="N102" s="7">
        <f t="shared" si="328"/>
        <v>23.437783962455192</v>
      </c>
      <c r="O102" s="7">
        <f t="shared" si="329"/>
        <v>0.38482057319864077</v>
      </c>
      <c r="P102" s="7">
        <f t="shared" si="330"/>
        <v>265.8360328847661</v>
      </c>
      <c r="Q102">
        <f t="shared" si="331"/>
        <v>4.4096990213016714</v>
      </c>
      <c r="R102">
        <f t="shared" si="332"/>
        <v>1.1655449426695106</v>
      </c>
      <c r="S102" s="4">
        <f>(Y102+AY102*L102)</f>
        <v>25.983297348022461</v>
      </c>
      <c r="T102">
        <f t="shared" si="333"/>
        <v>4.1999999999999993</v>
      </c>
      <c r="U102">
        <f t="shared" si="334"/>
        <v>1.8152174532413485</v>
      </c>
      <c r="V102">
        <v>1</v>
      </c>
      <c r="W102">
        <f t="shared" si="335"/>
        <v>3.6304349064826971</v>
      </c>
      <c r="X102">
        <v>25.310333251953125</v>
      </c>
      <c r="Y102" s="4">
        <v>25.983297348022461</v>
      </c>
      <c r="Z102">
        <v>25.045389175415039</v>
      </c>
      <c r="AA102">
        <v>399.65032958984375</v>
      </c>
      <c r="AB102">
        <v>378.573486328125</v>
      </c>
      <c r="AC102">
        <v>19.659267425537109</v>
      </c>
      <c r="AD102">
        <v>23.274938583374023</v>
      </c>
      <c r="AE102">
        <v>57.646530151367188</v>
      </c>
      <c r="AF102">
        <v>68.087593078613281</v>
      </c>
      <c r="AG102">
        <v>500.31283569335937</v>
      </c>
      <c r="AH102">
        <v>1799.0574951171875</v>
      </c>
      <c r="AI102">
        <v>378.96133422851562</v>
      </c>
      <c r="AJ102">
        <v>94.75341796875</v>
      </c>
      <c r="AK102">
        <v>-0.78371858596801758</v>
      </c>
      <c r="AL102">
        <v>-0.28007227182388306</v>
      </c>
      <c r="AM102">
        <v>1</v>
      </c>
      <c r="AN102">
        <v>-0.21956524252891541</v>
      </c>
      <c r="AO102">
        <v>2.737391471862793</v>
      </c>
      <c r="AP102">
        <v>1</v>
      </c>
      <c r="AQ102">
        <v>0</v>
      </c>
      <c r="AR102">
        <v>0.15999999642372131</v>
      </c>
      <c r="AS102">
        <v>111115</v>
      </c>
      <c r="AT102">
        <f t="shared" si="336"/>
        <v>1.1912210373651415</v>
      </c>
      <c r="AU102">
        <f t="shared" si="337"/>
        <v>4.4096990213016718E-3</v>
      </c>
      <c r="AV102">
        <f t="shared" si="338"/>
        <v>299.13329734802244</v>
      </c>
      <c r="AW102">
        <f t="shared" si="339"/>
        <v>298.4603332519531</v>
      </c>
      <c r="AX102">
        <f t="shared" si="340"/>
        <v>287.84919278481902</v>
      </c>
      <c r="AY102">
        <f t="shared" si="341"/>
        <v>0.81694335588578515</v>
      </c>
      <c r="AZ102">
        <f t="shared" si="342"/>
        <v>3.3709249264569356</v>
      </c>
      <c r="BA102">
        <f t="shared" si="343"/>
        <v>35.575760734759754</v>
      </c>
      <c r="BB102">
        <f t="shared" si="344"/>
        <v>12.300822151385731</v>
      </c>
      <c r="BC102">
        <f>IF(L102,Y102,(X102+Y102)/2)</f>
        <v>25.646815299987793</v>
      </c>
      <c r="BD102">
        <f t="shared" si="345"/>
        <v>3.3043797714256273</v>
      </c>
      <c r="BE102">
        <f t="shared" si="346"/>
        <v>0.34793951437030363</v>
      </c>
      <c r="BF102">
        <f t="shared" si="347"/>
        <v>2.2053799837874251</v>
      </c>
      <c r="BG102">
        <f t="shared" si="348"/>
        <v>1.0989997876382023</v>
      </c>
      <c r="BH102">
        <f t="shared" si="349"/>
        <v>0.22050001322798932</v>
      </c>
      <c r="BI102">
        <f t="shared" si="350"/>
        <v>25.188872735084612</v>
      </c>
      <c r="BJ102">
        <f t="shared" si="351"/>
        <v>0.70220457186046892</v>
      </c>
      <c r="BK102">
        <f t="shared" si="352"/>
        <v>67.789573862584859</v>
      </c>
      <c r="BL102">
        <f t="shared" si="353"/>
        <v>369.85799929575467</v>
      </c>
      <c r="BM102">
        <f t="shared" si="354"/>
        <v>4.2958037682663694E-2</v>
      </c>
    </row>
    <row r="103" spans="1:65" x14ac:dyDescent="0.3">
      <c r="A103" t="str">
        <f t="array" ref="A103">INDEX(MtrxNb!A$2:C$115,MATCH(1,(MtrxNb!B$2:B$115=D103)*(MtrxNb!C$2:C$115=F103),0),1)</f>
        <v>M23</v>
      </c>
      <c r="B103" s="6">
        <v>41596</v>
      </c>
      <c r="C103">
        <v>46</v>
      </c>
      <c r="D103">
        <v>4</v>
      </c>
      <c r="E103">
        <v>29</v>
      </c>
      <c r="F103" t="s">
        <v>7</v>
      </c>
      <c r="G103">
        <v>45</v>
      </c>
      <c r="H103">
        <v>3</v>
      </c>
      <c r="I103">
        <v>19</v>
      </c>
      <c r="J103" t="s">
        <v>385</v>
      </c>
      <c r="K103">
        <v>6889</v>
      </c>
      <c r="L103">
        <v>0</v>
      </c>
      <c r="M103">
        <v>600</v>
      </c>
      <c r="N103" s="7">
        <f t="shared" si="328"/>
        <v>33.451615163382677</v>
      </c>
      <c r="O103" s="7">
        <f t="shared" si="329"/>
        <v>0.38147805138356206</v>
      </c>
      <c r="P103" s="7">
        <f t="shared" si="330"/>
        <v>406.7666197700446</v>
      </c>
      <c r="Q103">
        <f t="shared" si="331"/>
        <v>4.5499621237598564</v>
      </c>
      <c r="R103">
        <f t="shared" si="332"/>
        <v>1.2115881178084922</v>
      </c>
      <c r="S103" s="4">
        <f>(Y103+AY103*L103)</f>
        <v>26.278512954711914</v>
      </c>
      <c r="T103">
        <f t="shared" si="333"/>
        <v>4.1999999999999993</v>
      </c>
      <c r="U103">
        <f t="shared" si="334"/>
        <v>1.8152174532413485</v>
      </c>
      <c r="V103">
        <v>1</v>
      </c>
      <c r="W103">
        <f t="shared" si="335"/>
        <v>3.6304349064826971</v>
      </c>
      <c r="X103">
        <v>25.397487640380859</v>
      </c>
      <c r="Y103" s="4">
        <v>26.278512954711914</v>
      </c>
      <c r="Z103">
        <v>25.045232772827148</v>
      </c>
      <c r="AA103">
        <v>600.106201171875</v>
      </c>
      <c r="AB103">
        <v>569.850341796875</v>
      </c>
      <c r="AC103">
        <v>19.686977386474609</v>
      </c>
      <c r="AD103">
        <v>23.416803359985352</v>
      </c>
      <c r="AE103">
        <v>57.475803375244141</v>
      </c>
      <c r="AF103">
        <v>68.142333984375</v>
      </c>
      <c r="AG103">
        <v>500.35443115234375</v>
      </c>
      <c r="AH103">
        <v>1798.66845703125</v>
      </c>
      <c r="AI103">
        <v>412.546630859375</v>
      </c>
      <c r="AJ103">
        <v>94.747421264648438</v>
      </c>
      <c r="AK103">
        <v>-1.7641873359680176</v>
      </c>
      <c r="AL103">
        <v>-0.37858873605728149</v>
      </c>
      <c r="AM103">
        <v>1</v>
      </c>
      <c r="AN103">
        <v>-0.21956524252891541</v>
      </c>
      <c r="AO103">
        <v>2.737391471862793</v>
      </c>
      <c r="AP103">
        <v>1</v>
      </c>
      <c r="AQ103">
        <v>0</v>
      </c>
      <c r="AR103">
        <v>0.15999999642372131</v>
      </c>
      <c r="AS103">
        <v>111115</v>
      </c>
      <c r="AT103">
        <f t="shared" si="336"/>
        <v>1.1913200741722469</v>
      </c>
      <c r="AU103">
        <f t="shared" si="337"/>
        <v>4.5499621237598568E-3</v>
      </c>
      <c r="AV103">
        <f t="shared" si="338"/>
        <v>299.42851295471189</v>
      </c>
      <c r="AW103">
        <f t="shared" si="339"/>
        <v>298.54748764038084</v>
      </c>
      <c r="AX103">
        <f t="shared" si="340"/>
        <v>287.78694669246033</v>
      </c>
      <c r="AY103">
        <f t="shared" si="341"/>
        <v>0.73410807789056798</v>
      </c>
      <c r="AZ103">
        <f t="shared" si="342"/>
        <v>3.4302698504284592</v>
      </c>
      <c r="BA103">
        <f t="shared" si="343"/>
        <v>36.204361075401003</v>
      </c>
      <c r="BB103">
        <f t="shared" si="344"/>
        <v>12.787557715415652</v>
      </c>
      <c r="BC103">
        <f>IF(L103,Y103,(X103+Y103)/2)</f>
        <v>25.838000297546387</v>
      </c>
      <c r="BD103">
        <f t="shared" si="345"/>
        <v>3.3420476972782169</v>
      </c>
      <c r="BE103">
        <f t="shared" si="346"/>
        <v>0.34520470617001148</v>
      </c>
      <c r="BF103">
        <f t="shared" si="347"/>
        <v>2.218681732619967</v>
      </c>
      <c r="BG103">
        <f t="shared" si="348"/>
        <v>1.1233659646582499</v>
      </c>
      <c r="BH103">
        <f t="shared" si="349"/>
        <v>0.21874286294366743</v>
      </c>
      <c r="BI103">
        <f t="shared" si="350"/>
        <v>38.54008827974949</v>
      </c>
      <c r="BJ103">
        <f t="shared" si="351"/>
        <v>0.71381306622965557</v>
      </c>
      <c r="BK103">
        <f t="shared" si="352"/>
        <v>67.055923463134945</v>
      </c>
      <c r="BL103">
        <f t="shared" si="353"/>
        <v>557.41114879828217</v>
      </c>
      <c r="BM103">
        <f t="shared" si="354"/>
        <v>4.0241910319698038E-2</v>
      </c>
    </row>
    <row r="104" spans="1:65" x14ac:dyDescent="0.3">
      <c r="A104" t="str">
        <f t="array" ref="A104">INDEX(MtrxNb!A$2:C$115,MATCH(1,(MtrxNb!B$2:B$115=D104)*(MtrxNb!C$2:C$115=F104),0),1)</f>
        <v>M23</v>
      </c>
      <c r="B104" s="6">
        <v>41596</v>
      </c>
      <c r="C104">
        <v>46</v>
      </c>
      <c r="D104">
        <v>4</v>
      </c>
      <c r="E104">
        <v>29</v>
      </c>
      <c r="F104" t="s">
        <v>7</v>
      </c>
      <c r="G104">
        <v>45</v>
      </c>
      <c r="H104">
        <v>3</v>
      </c>
      <c r="I104">
        <v>20</v>
      </c>
      <c r="J104" t="s">
        <v>386</v>
      </c>
      <c r="K104">
        <v>7042.4999999217689</v>
      </c>
      <c r="L104">
        <v>0</v>
      </c>
      <c r="M104">
        <v>800</v>
      </c>
      <c r="N104" s="7">
        <f t="shared" si="328"/>
        <v>40.879352904044687</v>
      </c>
      <c r="O104" s="7">
        <f t="shared" si="329"/>
        <v>0.40461635207771962</v>
      </c>
      <c r="P104" s="7">
        <f t="shared" si="330"/>
        <v>572.27548291466792</v>
      </c>
      <c r="Q104">
        <f t="shared" si="331"/>
        <v>4.6350746963721718</v>
      </c>
      <c r="R104">
        <f t="shared" si="332"/>
        <v>1.1709199660910006</v>
      </c>
      <c r="S104" s="4">
        <f>(Y104+AY104*L104)</f>
        <v>25.993021011352539</v>
      </c>
      <c r="T104">
        <f t="shared" si="333"/>
        <v>4.1999999999999993</v>
      </c>
      <c r="U104">
        <f t="shared" si="334"/>
        <v>1.8152174532413485</v>
      </c>
      <c r="V104">
        <v>1</v>
      </c>
      <c r="W104">
        <f t="shared" si="335"/>
        <v>3.6304349064826971</v>
      </c>
      <c r="X104">
        <v>25.342288970947266</v>
      </c>
      <c r="Y104" s="4">
        <v>25.993021011352539</v>
      </c>
      <c r="Z104">
        <v>25.045665740966797</v>
      </c>
      <c r="AA104">
        <v>800.04302978515625</v>
      </c>
      <c r="AB104">
        <v>762.75604248046875</v>
      </c>
      <c r="AC104">
        <v>19.438091278076172</v>
      </c>
      <c r="AD104">
        <v>23.238889694213867</v>
      </c>
      <c r="AE104">
        <v>56.755279541015625</v>
      </c>
      <c r="AF104">
        <v>67.853660583496094</v>
      </c>
      <c r="AG104">
        <v>500.28738403320312</v>
      </c>
      <c r="AH104">
        <v>1801.1671142578125</v>
      </c>
      <c r="AI104">
        <v>403.11077880859375</v>
      </c>
      <c r="AJ104">
        <v>94.752601623535156</v>
      </c>
      <c r="AK104">
        <v>-3.4986233711242676</v>
      </c>
      <c r="AL104">
        <v>-0.43615442514419556</v>
      </c>
      <c r="AM104">
        <v>1</v>
      </c>
      <c r="AN104">
        <v>-0.21956524252891541</v>
      </c>
      <c r="AO104">
        <v>2.737391471862793</v>
      </c>
      <c r="AP104">
        <v>1</v>
      </c>
      <c r="AQ104">
        <v>0</v>
      </c>
      <c r="AR104">
        <v>0.15999999642372131</v>
      </c>
      <c r="AS104">
        <v>111115</v>
      </c>
      <c r="AT104">
        <f t="shared" si="336"/>
        <v>1.1911604381742933</v>
      </c>
      <c r="AU104">
        <f t="shared" si="337"/>
        <v>4.635074696372172E-3</v>
      </c>
      <c r="AV104">
        <f t="shared" si="338"/>
        <v>299.14302101135252</v>
      </c>
      <c r="AW104">
        <f t="shared" si="339"/>
        <v>298.49228897094724</v>
      </c>
      <c r="AX104">
        <f t="shared" si="340"/>
        <v>288.18673183977444</v>
      </c>
      <c r="AY104">
        <f t="shared" si="341"/>
        <v>0.72777262486609329</v>
      </c>
      <c r="AZ104">
        <f t="shared" si="342"/>
        <v>3.3728652234601237</v>
      </c>
      <c r="BA104">
        <f t="shared" si="343"/>
        <v>35.596544745662726</v>
      </c>
      <c r="BB104">
        <f t="shared" si="344"/>
        <v>12.357655051448859</v>
      </c>
      <c r="BC104">
        <f>IF(L104,Y104,(X104+Y104)/2)</f>
        <v>25.667654991149902</v>
      </c>
      <c r="BD104">
        <f t="shared" si="345"/>
        <v>3.3084675876711924</v>
      </c>
      <c r="BE104">
        <f t="shared" si="346"/>
        <v>0.36404328822348514</v>
      </c>
      <c r="BF104">
        <f t="shared" si="347"/>
        <v>2.2019452573691232</v>
      </c>
      <c r="BG104">
        <f t="shared" si="348"/>
        <v>1.1065223303020693</v>
      </c>
      <c r="BH104">
        <f t="shared" si="349"/>
        <v>0.23085473092577383</v>
      </c>
      <c r="BI104">
        <f t="shared" si="350"/>
        <v>54.224590851529726</v>
      </c>
      <c r="BJ104">
        <f t="shared" si="351"/>
        <v>0.75027328666402759</v>
      </c>
      <c r="BK104">
        <f t="shared" si="352"/>
        <v>67.818560773932404</v>
      </c>
      <c r="BL104">
        <f t="shared" si="353"/>
        <v>747.55479859590957</v>
      </c>
      <c r="BM104">
        <f t="shared" si="354"/>
        <v>3.7085961919168853E-2</v>
      </c>
    </row>
    <row r="105" spans="1:65" hidden="1" x14ac:dyDescent="0.3">
      <c r="A105" t="str">
        <f t="array" ref="A105">INDEX(MtrxNb!A$2:C$115,MATCH(1,(MtrxNb!B$2:B$115=D105)*(MtrxNb!C$2:C$115=F105),0),1)</f>
        <v>M23</v>
      </c>
      <c r="B105" s="6">
        <v>41596</v>
      </c>
      <c r="C105">
        <v>46</v>
      </c>
      <c r="D105">
        <v>4</v>
      </c>
      <c r="E105">
        <v>29</v>
      </c>
      <c r="F105" t="s">
        <v>7</v>
      </c>
      <c r="G105">
        <v>45</v>
      </c>
      <c r="H105">
        <v>3</v>
      </c>
      <c r="I105">
        <v>21</v>
      </c>
      <c r="J105" t="s">
        <v>387</v>
      </c>
      <c r="K105">
        <v>7167.9999998435378</v>
      </c>
      <c r="L105">
        <v>0</v>
      </c>
      <c r="M105" t="s">
        <v>322</v>
      </c>
      <c r="N105">
        <f t="shared" si="328"/>
        <v>24.989176192052977</v>
      </c>
      <c r="O105">
        <f t="shared" si="329"/>
        <v>0.41978355208807072</v>
      </c>
      <c r="P105">
        <f t="shared" si="330"/>
        <v>265.81669624474301</v>
      </c>
      <c r="Q105">
        <f t="shared" si="331"/>
        <v>4.7306631351907571</v>
      </c>
      <c r="R105">
        <f t="shared" si="332"/>
        <v>1.1562327523238105</v>
      </c>
      <c r="S105" s="4">
        <f>(Y105+AY105*L105)</f>
        <v>25.938188552856445</v>
      </c>
      <c r="T105">
        <f t="shared" si="333"/>
        <v>4.1999999999999993</v>
      </c>
      <c r="U105">
        <f t="shared" si="334"/>
        <v>1.8152174532413485</v>
      </c>
      <c r="V105">
        <v>1</v>
      </c>
      <c r="W105">
        <f t="shared" si="335"/>
        <v>3.6304349064826971</v>
      </c>
      <c r="X105">
        <v>25.329051971435547</v>
      </c>
      <c r="Y105" s="4">
        <v>25.938188552856445</v>
      </c>
      <c r="Z105">
        <v>25.038356781005859</v>
      </c>
      <c r="AA105">
        <v>399.33563232421875</v>
      </c>
      <c r="AB105">
        <v>376.8603515625</v>
      </c>
      <c r="AC105">
        <v>19.400180816650391</v>
      </c>
      <c r="AD105">
        <v>23.279157638549805</v>
      </c>
      <c r="AE105">
        <v>56.691482543945313</v>
      </c>
      <c r="AF105">
        <v>68.023933410644531</v>
      </c>
      <c r="AG105">
        <v>500.29318237304688</v>
      </c>
      <c r="AH105">
        <v>1799.5999755859375</v>
      </c>
      <c r="AI105">
        <v>334.17501831054687</v>
      </c>
      <c r="AJ105">
        <v>94.750152587890625</v>
      </c>
      <c r="AK105">
        <v>-0.20528841018676758</v>
      </c>
      <c r="AL105">
        <v>-0.33358293771743774</v>
      </c>
      <c r="AM105">
        <v>1</v>
      </c>
      <c r="AN105">
        <v>-0.21956524252891541</v>
      </c>
      <c r="AO105">
        <v>2.737391471862793</v>
      </c>
      <c r="AP105">
        <v>1</v>
      </c>
      <c r="AQ105">
        <v>0</v>
      </c>
      <c r="AR105">
        <v>0.15999999642372131</v>
      </c>
      <c r="AS105">
        <v>111115</v>
      </c>
      <c r="AT105">
        <f t="shared" si="336"/>
        <v>1.1911742437453499</v>
      </c>
      <c r="AU105">
        <f t="shared" si="337"/>
        <v>4.7306631351907574E-3</v>
      </c>
      <c r="AV105">
        <f t="shared" si="338"/>
        <v>299.08818855285642</v>
      </c>
      <c r="AW105">
        <f t="shared" si="339"/>
        <v>298.47905197143552</v>
      </c>
      <c r="AX105">
        <f t="shared" si="340"/>
        <v>287.93598965787896</v>
      </c>
      <c r="AY105">
        <f t="shared" si="341"/>
        <v>0.68979802081189656</v>
      </c>
      <c r="AZ105">
        <f t="shared" si="342"/>
        <v>3.3619364906939642</v>
      </c>
      <c r="BA105">
        <f t="shared" si="343"/>
        <v>35.482122179966076</v>
      </c>
      <c r="BB105">
        <f t="shared" si="344"/>
        <v>12.202964541416272</v>
      </c>
      <c r="BC105">
        <f>IF(L105,Y105,(X105+Y105)/2)</f>
        <v>25.633620262145996</v>
      </c>
      <c r="BD105">
        <f t="shared" si="345"/>
        <v>3.3017937764364564</v>
      </c>
      <c r="BE105">
        <f t="shared" si="346"/>
        <v>0.37627522472099295</v>
      </c>
      <c r="BF105">
        <f t="shared" si="347"/>
        <v>2.2057037383701537</v>
      </c>
      <c r="BG105">
        <f t="shared" si="348"/>
        <v>1.0960900380663028</v>
      </c>
      <c r="BH105">
        <f t="shared" si="349"/>
        <v>0.23872881728490222</v>
      </c>
      <c r="BI105">
        <f t="shared" si="350"/>
        <v>25.186172529598373</v>
      </c>
      <c r="BJ105">
        <f t="shared" si="351"/>
        <v>0.70534534912638303</v>
      </c>
      <c r="BK105">
        <f t="shared" si="352"/>
        <v>68.239522845328594</v>
      </c>
      <c r="BL105">
        <f t="shared" si="353"/>
        <v>367.56796959497547</v>
      </c>
      <c r="BM105">
        <f t="shared" si="354"/>
        <v>4.6392765439343404E-2</v>
      </c>
    </row>
    <row r="106" spans="1:65" hidden="1" x14ac:dyDescent="0.3">
      <c r="A106" t="str">
        <f t="array" ref="A106">INDEX(MtrxNb!A$2:C$115,MATCH(1,(MtrxNb!B$2:B$115=D106)*(MtrxNb!C$2:C$115=F106),0),1)</f>
        <v>M79</v>
      </c>
      <c r="B106" s="6">
        <v>41596</v>
      </c>
      <c r="C106">
        <v>46</v>
      </c>
      <c r="D106">
        <v>4</v>
      </c>
      <c r="E106">
        <v>29</v>
      </c>
      <c r="F106" t="s">
        <v>36</v>
      </c>
      <c r="G106">
        <v>45</v>
      </c>
      <c r="H106">
        <v>3</v>
      </c>
      <c r="I106" t="s">
        <v>323</v>
      </c>
      <c r="J106" t="s">
        <v>388</v>
      </c>
      <c r="M106">
        <f t="shared" ref="M106" si="355">AA106</f>
        <v>0</v>
      </c>
      <c r="S106" s="4">
        <f>AVERAGE(S100:S105)</f>
        <v>25.952137629191082</v>
      </c>
      <c r="Y106" s="4">
        <f>AVERAGE(Y100:Y105)</f>
        <v>25.952137629191082</v>
      </c>
    </row>
    <row r="107" spans="1:65" hidden="1" x14ac:dyDescent="0.3">
      <c r="A107" t="str">
        <f t="array" ref="A107">INDEX(MtrxNb!A$2:C$115,MATCH(1,(MtrxNb!B$2:B$115=D107)*(MtrxNb!C$2:C$115=F107),0),1)</f>
        <v>M79</v>
      </c>
      <c r="B107" s="6">
        <v>41596</v>
      </c>
      <c r="C107">
        <v>46</v>
      </c>
      <c r="D107">
        <v>4</v>
      </c>
      <c r="E107">
        <v>29</v>
      </c>
      <c r="F107" t="s">
        <v>36</v>
      </c>
      <c r="G107">
        <v>45</v>
      </c>
      <c r="H107">
        <v>3</v>
      </c>
      <c r="I107">
        <v>22</v>
      </c>
      <c r="J107" t="s">
        <v>389</v>
      </c>
      <c r="K107">
        <v>7694.9999999776483</v>
      </c>
      <c r="L107">
        <v>0</v>
      </c>
      <c r="M107" t="s">
        <v>315</v>
      </c>
      <c r="N107">
        <f t="shared" ref="N107:N113" si="356">(AA107-AB107*(1000-AC107)/(1000-AD107))*AT107</f>
        <v>23.727662537745854</v>
      </c>
      <c r="O107">
        <f t="shared" ref="O107:O113" si="357">IF(BE107&lt;&gt;0,1/(1/BE107-1/W107),0)</f>
        <v>0.44854987154631953</v>
      </c>
      <c r="P107">
        <f t="shared" ref="P107:P113" si="358">((BH107-AU107/2)*AB107-N107)/(BH107+AU107/2)</f>
        <v>277.42960668314697</v>
      </c>
      <c r="Q107">
        <f t="shared" ref="Q107:Q113" si="359">AU107*1000</f>
        <v>4.5881971676308302</v>
      </c>
      <c r="R107">
        <f t="shared" ref="R107:R113" si="360">(AZ107-BF107)</f>
        <v>1.063576794235793</v>
      </c>
      <c r="S107" s="4">
        <f>(Y107+AY107*L107)</f>
        <v>24.657136917114258</v>
      </c>
      <c r="T107">
        <f t="shared" ref="T107:T113" si="361">1.5*3</f>
        <v>4.5</v>
      </c>
      <c r="U107">
        <f t="shared" ref="U107:U113" si="362">(T107*AN107+AO107)</f>
        <v>1.7493478804826736</v>
      </c>
      <c r="V107">
        <v>1</v>
      </c>
      <c r="W107">
        <f t="shared" ref="W107:W113" si="363">U107*(V107+1)*(V107+1)/(V107*V107+1)</f>
        <v>3.4986957609653473</v>
      </c>
      <c r="X107">
        <v>24.965747833251953</v>
      </c>
      <c r="Y107" s="4">
        <v>24.657136917114258</v>
      </c>
      <c r="Z107">
        <v>25.048002243041992</v>
      </c>
      <c r="AA107">
        <v>400.20175170898437</v>
      </c>
      <c r="AB107">
        <v>377.30447387695312</v>
      </c>
      <c r="AC107">
        <v>17.617588043212891</v>
      </c>
      <c r="AD107">
        <v>21.65478515625</v>
      </c>
      <c r="AE107">
        <v>52.7093505859375</v>
      </c>
      <c r="AF107">
        <v>64.667572021484375</v>
      </c>
      <c r="AG107">
        <v>500.34176635742187</v>
      </c>
      <c r="AH107">
        <v>1800.5692138671875</v>
      </c>
      <c r="AI107">
        <v>196.26971435546875</v>
      </c>
      <c r="AJ107">
        <v>94.744972229003906</v>
      </c>
      <c r="AK107">
        <v>-1.2102017402648926</v>
      </c>
      <c r="AL107">
        <v>-0.26698786020278931</v>
      </c>
      <c r="AM107">
        <v>1</v>
      </c>
      <c r="AN107">
        <v>-0.21956524252891541</v>
      </c>
      <c r="AO107">
        <v>2.737391471862793</v>
      </c>
      <c r="AP107">
        <v>1</v>
      </c>
      <c r="AQ107">
        <v>0</v>
      </c>
      <c r="AR107">
        <v>0.15999999642372131</v>
      </c>
      <c r="AS107">
        <v>111115</v>
      </c>
      <c r="AT107">
        <f t="shared" ref="AT107:AT113" si="364">AG107*0.000001/(T107*0.0001)</f>
        <v>1.1118705919053817</v>
      </c>
      <c r="AU107">
        <f t="shared" ref="AU107:AU113" si="365">(AD107-AC107)/(1000-AD107)*AT107</f>
        <v>4.5881971676308298E-3</v>
      </c>
      <c r="AV107">
        <f t="shared" ref="AV107:AV113" si="366">(Y107+273.15)</f>
        <v>297.80713691711424</v>
      </c>
      <c r="AW107">
        <f t="shared" ref="AW107:AW113" si="367">(X107+273.15)</f>
        <v>298.11574783325193</v>
      </c>
      <c r="AX107">
        <f t="shared" ref="AX107:AX113" si="368">(AH107*AP107+AI107*AQ107)*AR107</f>
        <v>288.0910677794127</v>
      </c>
      <c r="AY107">
        <f t="shared" ref="AY107:AY113" si="369">((AX107+0.00000010773*(AW107^4-AV107^4))-AU107*44100)/(U107*51.4+0.00000043092*AV107^3)</f>
        <v>0.88125601037879919</v>
      </c>
      <c r="AZ107">
        <f t="shared" ref="AZ107:AZ113" si="370">0.61365*EXP(17.502*S107/(240.97+S107))</f>
        <v>3.1152588124897451</v>
      </c>
      <c r="BA107">
        <f t="shared" ref="BA107:BA113" si="371">AZ107*1000/AJ107</f>
        <v>32.880465730255217</v>
      </c>
      <c r="BB107">
        <f t="shared" ref="BB107:BB113" si="372">(BA107-AD107)</f>
        <v>11.225680574005217</v>
      </c>
      <c r="BC107">
        <f>IF(L107,Y107,(X107+Y107)/2)</f>
        <v>24.811442375183105</v>
      </c>
      <c r="BD107">
        <f t="shared" ref="BD107:BD113" si="373">0.61365*EXP(17.502*BC107/(240.97+BC107))</f>
        <v>3.1441079062821409</v>
      </c>
      <c r="BE107">
        <f t="shared" ref="BE107:BE113" si="374">IF(BB107&lt;&gt;0,(1000-(BA107+AD107)/2)/BB107*AU107,0)</f>
        <v>0.3975783825649773</v>
      </c>
      <c r="BF107">
        <f t="shared" ref="BF107:BF113" si="375">AD107*AJ107/1000</f>
        <v>2.0516820182539521</v>
      </c>
      <c r="BG107">
        <f t="shared" ref="BG107:BG113" si="376">(BD107-BF107)</f>
        <v>1.0924258880281887</v>
      </c>
      <c r="BH107">
        <f t="shared" ref="BH107:BH113" si="377">1/(1.6/O107+1.37/W107)</f>
        <v>0.25261297234845398</v>
      </c>
      <c r="BI107">
        <f t="shared" ref="BI107:BI113" si="378">P107*AJ107*0.001</f>
        <v>26.285060380698237</v>
      </c>
      <c r="BJ107">
        <f t="shared" ref="BJ107:BJ113" si="379">P107/AB107</f>
        <v>0.73529371075950334</v>
      </c>
      <c r="BK107">
        <f t="shared" ref="BK107:BK113" si="380">(1-AU107*AJ107/AZ107/O107)*100</f>
        <v>68.890475332977161</v>
      </c>
      <c r="BL107">
        <f t="shared" ref="BL107:BL113" si="381">(AB107-N107/(W107/1.35))</f>
        <v>368.14896376277312</v>
      </c>
      <c r="BM107">
        <f t="shared" ref="BM107:BM113" si="382">N107*BK107/100/BL107</f>
        <v>4.4400775546365324E-2</v>
      </c>
    </row>
    <row r="108" spans="1:65" x14ac:dyDescent="0.3">
      <c r="A108" t="str">
        <f t="array" ref="A108">INDEX(MtrxNb!A$2:C$115,MATCH(1,(MtrxNb!B$2:B$115=D108)*(MtrxNb!C$2:C$115=F108),0),1)</f>
        <v>M79</v>
      </c>
      <c r="B108" s="6">
        <v>41596</v>
      </c>
      <c r="C108">
        <v>46</v>
      </c>
      <c r="D108">
        <v>4</v>
      </c>
      <c r="E108">
        <v>29</v>
      </c>
      <c r="F108" t="s">
        <v>36</v>
      </c>
      <c r="G108">
        <v>45</v>
      </c>
      <c r="H108">
        <v>3</v>
      </c>
      <c r="I108">
        <v>23</v>
      </c>
      <c r="J108" t="s">
        <v>390</v>
      </c>
      <c r="K108">
        <v>7814</v>
      </c>
      <c r="L108">
        <v>0</v>
      </c>
      <c r="M108">
        <v>50</v>
      </c>
      <c r="N108" s="7">
        <f t="shared" si="356"/>
        <v>-0.18306299856345754</v>
      </c>
      <c r="O108" s="7">
        <f t="shared" si="357"/>
        <v>0.38878764998264448</v>
      </c>
      <c r="P108" s="7">
        <f t="shared" si="358"/>
        <v>49.52823446366628</v>
      </c>
      <c r="Q108">
        <f t="shared" si="359"/>
        <v>4.2842483406385057</v>
      </c>
      <c r="R108">
        <f t="shared" si="360"/>
        <v>1.1286696725117962</v>
      </c>
      <c r="S108" s="4">
        <f>(Y108+AY108*L108)</f>
        <v>24.719655990600586</v>
      </c>
      <c r="T108">
        <f t="shared" si="361"/>
        <v>4.5</v>
      </c>
      <c r="U108">
        <f t="shared" si="362"/>
        <v>1.7493478804826736</v>
      </c>
      <c r="V108">
        <v>1</v>
      </c>
      <c r="W108">
        <f t="shared" si="363"/>
        <v>3.4986957609653473</v>
      </c>
      <c r="X108">
        <v>24.962791442871094</v>
      </c>
      <c r="Y108" s="4">
        <v>24.719655990600586</v>
      </c>
      <c r="Z108">
        <v>25.049182891845703</v>
      </c>
      <c r="AA108">
        <v>49.687503814697266</v>
      </c>
      <c r="AB108">
        <v>49.660793304443359</v>
      </c>
      <c r="AC108">
        <v>17.318859100341797</v>
      </c>
      <c r="AD108">
        <v>21.091093063354492</v>
      </c>
      <c r="AE108">
        <v>51.915279388427734</v>
      </c>
      <c r="AF108">
        <v>62.990226745605469</v>
      </c>
      <c r="AG108">
        <v>500.30035400390625</v>
      </c>
      <c r="AH108">
        <v>1800.52099609375</v>
      </c>
      <c r="AI108">
        <v>273.13922119140625</v>
      </c>
      <c r="AJ108">
        <v>94.7437744140625</v>
      </c>
      <c r="AK108">
        <v>0.48810911178588867</v>
      </c>
      <c r="AL108">
        <v>-0.11971384286880493</v>
      </c>
      <c r="AM108">
        <v>1</v>
      </c>
      <c r="AN108">
        <v>-0.21956524252891541</v>
      </c>
      <c r="AO108">
        <v>2.737391471862793</v>
      </c>
      <c r="AP108">
        <v>1</v>
      </c>
      <c r="AQ108">
        <v>0</v>
      </c>
      <c r="AR108">
        <v>0.15999999642372131</v>
      </c>
      <c r="AS108">
        <v>111115</v>
      </c>
      <c r="AT108">
        <f t="shared" si="364"/>
        <v>1.1117785644531248</v>
      </c>
      <c r="AU108">
        <f t="shared" si="365"/>
        <v>4.2842483406385053E-3</v>
      </c>
      <c r="AV108">
        <f t="shared" si="366"/>
        <v>297.86965599060056</v>
      </c>
      <c r="AW108">
        <f t="shared" si="367"/>
        <v>298.11279144287107</v>
      </c>
      <c r="AX108">
        <f t="shared" si="368"/>
        <v>288.08335293583514</v>
      </c>
      <c r="AY108">
        <f t="shared" si="369"/>
        <v>1.0060725730726252</v>
      </c>
      <c r="AZ108">
        <f t="shared" si="370"/>
        <v>3.1269194358522525</v>
      </c>
      <c r="BA108">
        <f t="shared" si="371"/>
        <v>33.003956779118298</v>
      </c>
      <c r="BB108">
        <f t="shared" si="372"/>
        <v>11.912863715763805</v>
      </c>
      <c r="BC108">
        <f>IF(L108,Y108,(X108+Y108)/2)</f>
        <v>24.84122371673584</v>
      </c>
      <c r="BD108">
        <f t="shared" si="373"/>
        <v>3.1497026539317661</v>
      </c>
      <c r="BE108">
        <f t="shared" si="374"/>
        <v>0.34990495369811764</v>
      </c>
      <c r="BF108">
        <f t="shared" si="375"/>
        <v>1.9982497633404563</v>
      </c>
      <c r="BG108">
        <f t="shared" si="376"/>
        <v>1.1514528905913097</v>
      </c>
      <c r="BH108">
        <f t="shared" si="377"/>
        <v>0.22188045004511384</v>
      </c>
      <c r="BI108">
        <f t="shared" si="378"/>
        <v>4.6924918731523944</v>
      </c>
      <c r="BJ108">
        <f t="shared" si="379"/>
        <v>0.99733071439345655</v>
      </c>
      <c r="BK108">
        <f t="shared" si="380"/>
        <v>66.611557041348249</v>
      </c>
      <c r="BL108">
        <f t="shared" si="381"/>
        <v>49.731429640079611</v>
      </c>
      <c r="BM108">
        <f t="shared" si="382"/>
        <v>-2.4519929266506569E-3</v>
      </c>
    </row>
    <row r="109" spans="1:65" x14ac:dyDescent="0.3">
      <c r="A109" t="str">
        <f t="array" ref="A109">INDEX(MtrxNb!A$2:C$115,MATCH(1,(MtrxNb!B$2:B$115=D109)*(MtrxNb!C$2:C$115=F109),0),1)</f>
        <v>M79</v>
      </c>
      <c r="B109" s="6">
        <v>41596</v>
      </c>
      <c r="C109">
        <v>46</v>
      </c>
      <c r="D109">
        <v>4</v>
      </c>
      <c r="E109">
        <v>29</v>
      </c>
      <c r="F109" t="s">
        <v>36</v>
      </c>
      <c r="G109">
        <v>45</v>
      </c>
      <c r="H109">
        <v>3</v>
      </c>
      <c r="I109">
        <v>24</v>
      </c>
      <c r="J109" t="s">
        <v>391</v>
      </c>
      <c r="K109">
        <v>7935.4999999888241</v>
      </c>
      <c r="L109">
        <v>0</v>
      </c>
      <c r="M109">
        <v>150</v>
      </c>
      <c r="N109" s="7">
        <f t="shared" si="356"/>
        <v>7.3850866800796036</v>
      </c>
      <c r="O109" s="7">
        <f t="shared" si="357"/>
        <v>0.38994378099304383</v>
      </c>
      <c r="P109" s="7">
        <f t="shared" si="358"/>
        <v>105.81360602515707</v>
      </c>
      <c r="Q109">
        <f t="shared" si="359"/>
        <v>4.4191491454109384</v>
      </c>
      <c r="R109">
        <f t="shared" si="360"/>
        <v>1.1612300481569111</v>
      </c>
      <c r="S109" s="4">
        <f>(Y109+AY109*L109)</f>
        <v>24.739467620849609</v>
      </c>
      <c r="T109">
        <f t="shared" si="361"/>
        <v>4.5</v>
      </c>
      <c r="U109">
        <f t="shared" si="362"/>
        <v>1.7493478804826736</v>
      </c>
      <c r="V109">
        <v>1</v>
      </c>
      <c r="W109">
        <f t="shared" si="363"/>
        <v>3.4986957609653473</v>
      </c>
      <c r="X109">
        <v>24.967885971069336</v>
      </c>
      <c r="Y109" s="4">
        <v>24.739467620849609</v>
      </c>
      <c r="Z109">
        <v>25.050334930419922</v>
      </c>
      <c r="AA109">
        <v>148.66775512695312</v>
      </c>
      <c r="AB109">
        <v>141.46339416503906</v>
      </c>
      <c r="AC109">
        <v>16.895105361938477</v>
      </c>
      <c r="AD109">
        <v>20.787044525146484</v>
      </c>
      <c r="AE109">
        <v>50.586997985839844</v>
      </c>
      <c r="AF109">
        <v>62.059043884277344</v>
      </c>
      <c r="AG109">
        <v>500.33660888671875</v>
      </c>
      <c r="AH109">
        <v>1799.2242431640625</v>
      </c>
      <c r="AI109">
        <v>284.21322631835938</v>
      </c>
      <c r="AJ109">
        <v>94.741340637207031</v>
      </c>
      <c r="AK109">
        <v>0.18687009811401367</v>
      </c>
      <c r="AL109">
        <v>-0.14060121774673462</v>
      </c>
      <c r="AM109">
        <v>1</v>
      </c>
      <c r="AN109">
        <v>-0.21956524252891541</v>
      </c>
      <c r="AO109">
        <v>2.737391471862793</v>
      </c>
      <c r="AP109">
        <v>1</v>
      </c>
      <c r="AQ109">
        <v>0</v>
      </c>
      <c r="AR109">
        <v>0.15999999642372131</v>
      </c>
      <c r="AS109">
        <v>111115</v>
      </c>
      <c r="AT109">
        <f t="shared" si="364"/>
        <v>1.1118591308593748</v>
      </c>
      <c r="AU109">
        <f t="shared" si="365"/>
        <v>4.4191491454109383E-3</v>
      </c>
      <c r="AV109">
        <f t="shared" si="366"/>
        <v>297.88946762084959</v>
      </c>
      <c r="AW109">
        <f t="shared" si="367"/>
        <v>298.11788597106931</v>
      </c>
      <c r="AX109">
        <f t="shared" si="368"/>
        <v>287.87587247172269</v>
      </c>
      <c r="AY109">
        <f t="shared" si="369"/>
        <v>0.94362526062826446</v>
      </c>
      <c r="AZ109">
        <f t="shared" si="370"/>
        <v>3.1306225143546036</v>
      </c>
      <c r="BA109">
        <f t="shared" si="371"/>
        <v>33.043890800983014</v>
      </c>
      <c r="BB109">
        <f t="shared" si="372"/>
        <v>12.25684627583653</v>
      </c>
      <c r="BC109">
        <f>IF(L109,Y109,(X109+Y109)/2)</f>
        <v>24.853676795959473</v>
      </c>
      <c r="BD109">
        <f t="shared" si="373"/>
        <v>3.1520446782656983</v>
      </c>
      <c r="BE109">
        <f t="shared" si="374"/>
        <v>0.3508411203595585</v>
      </c>
      <c r="BF109">
        <f t="shared" si="375"/>
        <v>1.9693924661976925</v>
      </c>
      <c r="BG109">
        <f t="shared" si="376"/>
        <v>1.1826522120680059</v>
      </c>
      <c r="BH109">
        <f t="shared" si="377"/>
        <v>0.22248277103340444</v>
      </c>
      <c r="BI109">
        <f t="shared" si="378"/>
        <v>10.024922892480628</v>
      </c>
      <c r="BJ109">
        <f t="shared" si="379"/>
        <v>0.74799284047793335</v>
      </c>
      <c r="BK109">
        <f t="shared" si="380"/>
        <v>65.703841115787441</v>
      </c>
      <c r="BL109">
        <f t="shared" si="381"/>
        <v>138.61379885888513</v>
      </c>
      <c r="BM109">
        <f t="shared" si="382"/>
        <v>3.5005790610230091E-2</v>
      </c>
    </row>
    <row r="110" spans="1:65" x14ac:dyDescent="0.3">
      <c r="A110" t="str">
        <f t="array" ref="A110">INDEX(MtrxNb!A$2:C$115,MATCH(1,(MtrxNb!B$2:B$115=D110)*(MtrxNb!C$2:C$115=F110),0),1)</f>
        <v>M79</v>
      </c>
      <c r="B110" s="6">
        <v>41596</v>
      </c>
      <c r="C110">
        <v>46</v>
      </c>
      <c r="D110">
        <v>4</v>
      </c>
      <c r="E110">
        <v>29</v>
      </c>
      <c r="F110" t="s">
        <v>36</v>
      </c>
      <c r="G110">
        <v>45</v>
      </c>
      <c r="H110">
        <v>3</v>
      </c>
      <c r="I110">
        <v>25</v>
      </c>
      <c r="J110" t="s">
        <v>392</v>
      </c>
      <c r="K110">
        <v>8086.4999999664724</v>
      </c>
      <c r="L110">
        <v>0</v>
      </c>
      <c r="M110">
        <v>400</v>
      </c>
      <c r="N110" s="7">
        <f t="shared" si="356"/>
        <v>23.182412861818534</v>
      </c>
      <c r="O110" s="7">
        <f t="shared" si="357"/>
        <v>0.39966458733958421</v>
      </c>
      <c r="P110" s="7">
        <f t="shared" si="358"/>
        <v>268.95193943360027</v>
      </c>
      <c r="Q110">
        <f t="shared" si="359"/>
        <v>4.6776216273371514</v>
      </c>
      <c r="R110">
        <f t="shared" si="360"/>
        <v>1.2022150434626708</v>
      </c>
      <c r="S110" s="4">
        <f>(Y110+AY110*L110)</f>
        <v>24.859405517578125</v>
      </c>
      <c r="T110">
        <f t="shared" si="361"/>
        <v>4.5</v>
      </c>
      <c r="U110">
        <f t="shared" si="362"/>
        <v>1.7493478804826736</v>
      </c>
      <c r="V110">
        <v>1</v>
      </c>
      <c r="W110">
        <f t="shared" si="363"/>
        <v>3.4986957609653473</v>
      </c>
      <c r="X110">
        <v>25.036556243896484</v>
      </c>
      <c r="Y110" s="4">
        <v>24.859405517578125</v>
      </c>
      <c r="Z110">
        <v>25.050268173217773</v>
      </c>
      <c r="AA110">
        <v>399.91799926757812</v>
      </c>
      <c r="AB110">
        <v>377.481689453125</v>
      </c>
      <c r="AC110">
        <v>16.47205924987793</v>
      </c>
      <c r="AD110">
        <v>20.592105865478516</v>
      </c>
      <c r="AE110">
        <v>49.027816772460938</v>
      </c>
      <c r="AF110">
        <v>61.225177764892578</v>
      </c>
      <c r="AG110">
        <v>500.37899780273437</v>
      </c>
      <c r="AH110">
        <v>1799.446044921875</v>
      </c>
      <c r="AI110">
        <v>275.733154296875</v>
      </c>
      <c r="AJ110">
        <v>94.740554809570313</v>
      </c>
      <c r="AK110">
        <v>-1.0222363471984863</v>
      </c>
      <c r="AL110">
        <v>-0.21518617868423462</v>
      </c>
      <c r="AM110">
        <v>1</v>
      </c>
      <c r="AN110">
        <v>-0.21956524252891541</v>
      </c>
      <c r="AO110">
        <v>2.737391471862793</v>
      </c>
      <c r="AP110">
        <v>1</v>
      </c>
      <c r="AQ110">
        <v>0</v>
      </c>
      <c r="AR110">
        <v>0.15999999642372131</v>
      </c>
      <c r="AS110">
        <v>111115</v>
      </c>
      <c r="AT110">
        <f t="shared" si="364"/>
        <v>1.1119533284505205</v>
      </c>
      <c r="AU110">
        <f t="shared" si="365"/>
        <v>4.6776216273371517E-3</v>
      </c>
      <c r="AV110">
        <f t="shared" si="366"/>
        <v>298.0094055175781</v>
      </c>
      <c r="AW110">
        <f t="shared" si="367"/>
        <v>298.18655624389646</v>
      </c>
      <c r="AX110">
        <f t="shared" si="368"/>
        <v>287.91136075217946</v>
      </c>
      <c r="AY110">
        <f t="shared" si="369"/>
        <v>0.82559592433534634</v>
      </c>
      <c r="AZ110">
        <f t="shared" si="370"/>
        <v>3.1531225778555125</v>
      </c>
      <c r="BA110">
        <f t="shared" si="371"/>
        <v>33.281656247351812</v>
      </c>
      <c r="BB110">
        <f t="shared" si="372"/>
        <v>12.689550381873296</v>
      </c>
      <c r="BC110">
        <f>IF(L110,Y110,(X110+Y110)/2)</f>
        <v>24.947980880737305</v>
      </c>
      <c r="BD110">
        <f t="shared" si="373"/>
        <v>3.1698297047880306</v>
      </c>
      <c r="BE110">
        <f t="shared" si="374"/>
        <v>0.35869049359199773</v>
      </c>
      <c r="BF110">
        <f t="shared" si="375"/>
        <v>1.9509075343928417</v>
      </c>
      <c r="BG110">
        <f t="shared" si="376"/>
        <v>1.2189221703951889</v>
      </c>
      <c r="BH110">
        <f t="shared" si="377"/>
        <v>0.22753483555371018</v>
      </c>
      <c r="BI110">
        <f t="shared" si="378"/>
        <v>25.480655959049244</v>
      </c>
      <c r="BJ110">
        <f t="shared" si="379"/>
        <v>0.71249002785603521</v>
      </c>
      <c r="BK110">
        <f t="shared" si="380"/>
        <v>64.833877120695888</v>
      </c>
      <c r="BL110">
        <f t="shared" si="381"/>
        <v>368.53656832752591</v>
      </c>
      <c r="BM110">
        <f t="shared" si="382"/>
        <v>4.0783081952090877E-2</v>
      </c>
    </row>
    <row r="111" spans="1:65" x14ac:dyDescent="0.3">
      <c r="A111" t="str">
        <f t="array" ref="A111">INDEX(MtrxNb!A$2:C$115,MATCH(1,(MtrxNb!B$2:B$115=D111)*(MtrxNb!C$2:C$115=F111),0),1)</f>
        <v>M79</v>
      </c>
      <c r="B111" s="6">
        <v>41596</v>
      </c>
      <c r="C111">
        <v>46</v>
      </c>
      <c r="D111">
        <v>4</v>
      </c>
      <c r="E111">
        <v>29</v>
      </c>
      <c r="F111" t="s">
        <v>36</v>
      </c>
      <c r="G111">
        <v>45</v>
      </c>
      <c r="H111">
        <v>3</v>
      </c>
      <c r="I111">
        <v>26</v>
      </c>
      <c r="J111" t="s">
        <v>393</v>
      </c>
      <c r="K111">
        <v>8235</v>
      </c>
      <c r="L111">
        <v>0</v>
      </c>
      <c r="M111">
        <v>600</v>
      </c>
      <c r="N111" s="7">
        <f t="shared" si="356"/>
        <v>32.291789398616061</v>
      </c>
      <c r="O111" s="7">
        <f t="shared" si="357"/>
        <v>0.3927746454700215</v>
      </c>
      <c r="P111" s="7">
        <f t="shared" si="358"/>
        <v>414.21381450738448</v>
      </c>
      <c r="Q111">
        <f t="shared" si="359"/>
        <v>4.5857990521100822</v>
      </c>
      <c r="R111">
        <f t="shared" si="360"/>
        <v>1.1977210763456694</v>
      </c>
      <c r="S111" s="4">
        <f>(Y111+AY111*L111)</f>
        <v>24.630767822265625</v>
      </c>
      <c r="T111">
        <f t="shared" si="361"/>
        <v>4.5</v>
      </c>
      <c r="U111">
        <f t="shared" si="362"/>
        <v>1.7493478804826736</v>
      </c>
      <c r="V111">
        <v>1</v>
      </c>
      <c r="W111">
        <f t="shared" si="363"/>
        <v>3.4986957609653473</v>
      </c>
      <c r="X111">
        <v>24.976816177368164</v>
      </c>
      <c r="Y111" s="4">
        <v>24.630767822265625</v>
      </c>
      <c r="Z111">
        <v>25.047338485717773</v>
      </c>
      <c r="AA111">
        <v>599.84765625</v>
      </c>
      <c r="AB111">
        <v>568.4625244140625</v>
      </c>
      <c r="AC111">
        <v>16.146839141845703</v>
      </c>
      <c r="AD111">
        <v>20.187694549560547</v>
      </c>
      <c r="AE111">
        <v>48.384357452392578</v>
      </c>
      <c r="AF111">
        <v>60.238094329833984</v>
      </c>
      <c r="AG111">
        <v>500.37673950195312</v>
      </c>
      <c r="AH111">
        <v>1799.9747314453125</v>
      </c>
      <c r="AI111">
        <v>268.45416259765625</v>
      </c>
      <c r="AJ111">
        <v>94.742416381835938</v>
      </c>
      <c r="AK111">
        <v>-2.8822216987609863</v>
      </c>
      <c r="AL111">
        <v>-0.25712114572525024</v>
      </c>
      <c r="AM111">
        <v>1</v>
      </c>
      <c r="AN111">
        <v>-0.21956524252891541</v>
      </c>
      <c r="AO111">
        <v>2.737391471862793</v>
      </c>
      <c r="AP111">
        <v>1</v>
      </c>
      <c r="AQ111">
        <v>0</v>
      </c>
      <c r="AR111">
        <v>0.15999999642372131</v>
      </c>
      <c r="AS111">
        <v>111115</v>
      </c>
      <c r="AT111">
        <f t="shared" si="364"/>
        <v>1.1119483100043401</v>
      </c>
      <c r="AU111">
        <f t="shared" si="365"/>
        <v>4.5857990521100825E-3</v>
      </c>
      <c r="AV111">
        <f t="shared" si="366"/>
        <v>297.7807678222656</v>
      </c>
      <c r="AW111">
        <f t="shared" si="367"/>
        <v>298.12681617736814</v>
      </c>
      <c r="AX111">
        <f t="shared" si="368"/>
        <v>287.99595059403873</v>
      </c>
      <c r="AY111">
        <f t="shared" si="369"/>
        <v>0.88559738486821993</v>
      </c>
      <c r="AZ111">
        <f t="shared" si="370"/>
        <v>3.1103520391494546</v>
      </c>
      <c r="BA111">
        <f t="shared" si="371"/>
        <v>32.829562068735378</v>
      </c>
      <c r="BB111">
        <f t="shared" si="372"/>
        <v>12.641867519174831</v>
      </c>
      <c r="BC111">
        <f>IF(L111,Y111,(X111+Y111)/2)</f>
        <v>24.803791999816895</v>
      </c>
      <c r="BD111">
        <f t="shared" si="373"/>
        <v>3.1426721032867753</v>
      </c>
      <c r="BE111">
        <f t="shared" si="374"/>
        <v>0.35313103880941837</v>
      </c>
      <c r="BF111">
        <f t="shared" si="375"/>
        <v>1.9126309628037852</v>
      </c>
      <c r="BG111">
        <f t="shared" si="376"/>
        <v>1.2300411404829901</v>
      </c>
      <c r="BH111">
        <f t="shared" si="377"/>
        <v>0.22395628158766842</v>
      </c>
      <c r="BI111">
        <f t="shared" si="378"/>
        <v>39.24361768516718</v>
      </c>
      <c r="BJ111">
        <f t="shared" si="379"/>
        <v>0.72865632599850194</v>
      </c>
      <c r="BK111">
        <f t="shared" si="380"/>
        <v>64.436337065524427</v>
      </c>
      <c r="BL111">
        <f t="shared" si="381"/>
        <v>556.00247682304155</v>
      </c>
      <c r="BM111">
        <f t="shared" si="382"/>
        <v>3.7423657499288374E-2</v>
      </c>
    </row>
    <row r="112" spans="1:65" x14ac:dyDescent="0.3">
      <c r="A112" t="str">
        <f t="array" ref="A112">INDEX(MtrxNb!A$2:C$115,MATCH(1,(MtrxNb!B$2:B$115=D112)*(MtrxNb!C$2:C$115=F112),0),1)</f>
        <v>M79</v>
      </c>
      <c r="B112" s="6">
        <v>41596</v>
      </c>
      <c r="C112">
        <v>46</v>
      </c>
      <c r="D112">
        <v>4</v>
      </c>
      <c r="E112">
        <v>29</v>
      </c>
      <c r="F112" t="s">
        <v>36</v>
      </c>
      <c r="G112">
        <v>45</v>
      </c>
      <c r="H112">
        <v>3</v>
      </c>
      <c r="I112">
        <v>27</v>
      </c>
      <c r="J112" t="s">
        <v>394</v>
      </c>
      <c r="K112">
        <v>8385.4999999888241</v>
      </c>
      <c r="L112">
        <v>0</v>
      </c>
      <c r="M112">
        <v>800</v>
      </c>
      <c r="N112" s="7">
        <f t="shared" si="356"/>
        <v>38.376296363285846</v>
      </c>
      <c r="O112" s="7">
        <f t="shared" si="357"/>
        <v>0.3967736939709231</v>
      </c>
      <c r="P112" s="7">
        <f t="shared" si="358"/>
        <v>579.4776032101629</v>
      </c>
      <c r="Q112">
        <f t="shared" si="359"/>
        <v>4.5952129874215277</v>
      </c>
      <c r="R112">
        <f t="shared" si="360"/>
        <v>1.1898837281731796</v>
      </c>
      <c r="S112" s="4">
        <f>(Y112+AY112*L112)</f>
        <v>24.348548889160156</v>
      </c>
      <c r="T112">
        <f t="shared" si="361"/>
        <v>4.5</v>
      </c>
      <c r="U112">
        <f t="shared" si="362"/>
        <v>1.7493478804826736</v>
      </c>
      <c r="V112">
        <v>1</v>
      </c>
      <c r="W112">
        <f t="shared" si="363"/>
        <v>3.4986957609653473</v>
      </c>
      <c r="X112">
        <v>24.884931564331055</v>
      </c>
      <c r="Y112" s="4">
        <v>24.348548889160156</v>
      </c>
      <c r="Z112">
        <v>25.051877975463867</v>
      </c>
      <c r="AA112">
        <v>800.5738525390625</v>
      </c>
      <c r="AB112">
        <v>762.90325927734375</v>
      </c>
      <c r="AC112">
        <v>15.669608116149902</v>
      </c>
      <c r="AD112">
        <v>19.721242904663086</v>
      </c>
      <c r="AE112">
        <v>47.165004730224609</v>
      </c>
      <c r="AF112">
        <v>59.169227600097656</v>
      </c>
      <c r="AG112">
        <v>500.30801391601562</v>
      </c>
      <c r="AH112">
        <v>1801.21240234375</v>
      </c>
      <c r="AI112">
        <v>264.903076171875</v>
      </c>
      <c r="AJ112">
        <v>94.739181518554688</v>
      </c>
      <c r="AK112">
        <v>-5.1554760932922363</v>
      </c>
      <c r="AL112">
        <v>-0.28427606821060181</v>
      </c>
      <c r="AM112">
        <v>1</v>
      </c>
      <c r="AN112">
        <v>-0.21956524252891541</v>
      </c>
      <c r="AO112">
        <v>2.737391471862793</v>
      </c>
      <c r="AP112">
        <v>1</v>
      </c>
      <c r="AQ112">
        <v>0</v>
      </c>
      <c r="AR112">
        <v>0.15999999642372131</v>
      </c>
      <c r="AS112">
        <v>111115</v>
      </c>
      <c r="AT112">
        <f t="shared" si="364"/>
        <v>1.1117955864800344</v>
      </c>
      <c r="AU112">
        <f t="shared" si="365"/>
        <v>4.5952129874215278E-3</v>
      </c>
      <c r="AV112">
        <f t="shared" si="366"/>
        <v>297.49854888916013</v>
      </c>
      <c r="AW112">
        <f t="shared" si="367"/>
        <v>298.03493156433103</v>
      </c>
      <c r="AX112">
        <f t="shared" si="368"/>
        <v>288.19397793336248</v>
      </c>
      <c r="AY112">
        <f t="shared" si="369"/>
        <v>0.90504676391299954</v>
      </c>
      <c r="AZ112">
        <f t="shared" si="370"/>
        <v>3.0582581394895643</v>
      </c>
      <c r="BA112">
        <f t="shared" si="371"/>
        <v>32.280816558359263</v>
      </c>
      <c r="BB112">
        <f t="shared" si="372"/>
        <v>12.559573653696177</v>
      </c>
      <c r="BC112">
        <f>IF(L112,Y112,(X112+Y112)/2)</f>
        <v>24.616740226745605</v>
      </c>
      <c r="BD112">
        <f t="shared" si="373"/>
        <v>3.1077445313351113</v>
      </c>
      <c r="BE112">
        <f t="shared" si="374"/>
        <v>0.35636024289692225</v>
      </c>
      <c r="BF112">
        <f t="shared" si="375"/>
        <v>1.8683744113163847</v>
      </c>
      <c r="BG112">
        <f t="shared" si="376"/>
        <v>1.2393701200187266</v>
      </c>
      <c r="BH112">
        <f t="shared" si="377"/>
        <v>0.22603467932961918</v>
      </c>
      <c r="BI112">
        <f t="shared" si="378"/>
        <v>54.899233836464639</v>
      </c>
      <c r="BJ112">
        <f t="shared" si="379"/>
        <v>0.75956891802909599</v>
      </c>
      <c r="BK112">
        <f t="shared" si="380"/>
        <v>64.122823015510761</v>
      </c>
      <c r="BL112">
        <f t="shared" si="381"/>
        <v>748.09545556132662</v>
      </c>
      <c r="BM112">
        <f t="shared" si="382"/>
        <v>3.2894150624766617E-2</v>
      </c>
    </row>
    <row r="113" spans="1:65" hidden="1" x14ac:dyDescent="0.3">
      <c r="A113" t="str">
        <f t="array" ref="A113">INDEX(MtrxNb!A$2:C$115,MATCH(1,(MtrxNb!B$2:B$115=D113)*(MtrxNb!C$2:C$115=F113),0),1)</f>
        <v>M79</v>
      </c>
      <c r="B113" s="6">
        <v>41596</v>
      </c>
      <c r="C113">
        <v>46</v>
      </c>
      <c r="D113">
        <v>4</v>
      </c>
      <c r="E113">
        <v>29</v>
      </c>
      <c r="F113" t="s">
        <v>36</v>
      </c>
      <c r="G113">
        <v>45</v>
      </c>
      <c r="H113">
        <v>3</v>
      </c>
      <c r="I113">
        <v>28</v>
      </c>
      <c r="J113" t="s">
        <v>395</v>
      </c>
      <c r="K113">
        <v>8504</v>
      </c>
      <c r="L113">
        <v>0</v>
      </c>
      <c r="M113" t="s">
        <v>322</v>
      </c>
      <c r="N113">
        <f t="shared" si="356"/>
        <v>23.603740800676739</v>
      </c>
      <c r="O113">
        <f t="shared" si="357"/>
        <v>0.39245746065462689</v>
      </c>
      <c r="P113">
        <f t="shared" si="358"/>
        <v>264.08859300051267</v>
      </c>
      <c r="Q113">
        <f t="shared" si="359"/>
        <v>4.6175221771760215</v>
      </c>
      <c r="R113">
        <f t="shared" si="360"/>
        <v>1.2075154696067214</v>
      </c>
      <c r="S113" s="4">
        <f>(Y113+AY113*L113)</f>
        <v>24.360382080078125</v>
      </c>
      <c r="T113">
        <f t="shared" si="361"/>
        <v>4.5</v>
      </c>
      <c r="U113">
        <f t="shared" si="362"/>
        <v>1.7493478804826736</v>
      </c>
      <c r="V113">
        <v>1</v>
      </c>
      <c r="W113">
        <f t="shared" si="363"/>
        <v>3.4986957609653473</v>
      </c>
      <c r="X113">
        <v>24.885427474975586</v>
      </c>
      <c r="Y113" s="4">
        <v>24.360382080078125</v>
      </c>
      <c r="Z113">
        <v>25.052253723144531</v>
      </c>
      <c r="AA113">
        <v>398.95703125</v>
      </c>
      <c r="AB113">
        <v>376.16595458984375</v>
      </c>
      <c r="AC113">
        <v>15.48698616027832</v>
      </c>
      <c r="AD113">
        <v>19.558696746826172</v>
      </c>
      <c r="AE113">
        <v>46.667346954345703</v>
      </c>
      <c r="AF113">
        <v>58.675334930419922</v>
      </c>
      <c r="AG113">
        <v>500.34112548828125</v>
      </c>
      <c r="AH113">
        <v>1800.7691650390625</v>
      </c>
      <c r="AI113">
        <v>271.24612426757812</v>
      </c>
      <c r="AJ113">
        <v>94.735939025878906</v>
      </c>
      <c r="AK113">
        <v>-1.1110424995422363</v>
      </c>
      <c r="AL113">
        <v>-0.19277292490005493</v>
      </c>
      <c r="AM113">
        <v>1</v>
      </c>
      <c r="AN113">
        <v>-0.21956524252891541</v>
      </c>
      <c r="AO113">
        <v>2.737391471862793</v>
      </c>
      <c r="AP113">
        <v>1</v>
      </c>
      <c r="AQ113">
        <v>0</v>
      </c>
      <c r="AR113">
        <v>0.15999999642372131</v>
      </c>
      <c r="AS113">
        <v>111115</v>
      </c>
      <c r="AT113">
        <f t="shared" si="364"/>
        <v>1.1118691677517358</v>
      </c>
      <c r="AU113">
        <f t="shared" si="365"/>
        <v>4.6175221771760219E-3</v>
      </c>
      <c r="AV113">
        <f t="shared" si="366"/>
        <v>297.5103820800781</v>
      </c>
      <c r="AW113">
        <f t="shared" si="367"/>
        <v>298.03542747497556</v>
      </c>
      <c r="AX113">
        <f t="shared" si="368"/>
        <v>288.12305996619762</v>
      </c>
      <c r="AY113">
        <f t="shared" si="369"/>
        <v>0.89334871944702277</v>
      </c>
      <c r="AZ113">
        <f t="shared" si="370"/>
        <v>3.0604269720397017</v>
      </c>
      <c r="BA113">
        <f t="shared" si="371"/>
        <v>32.304814872882496</v>
      </c>
      <c r="BB113">
        <f t="shared" si="372"/>
        <v>12.746118126056324</v>
      </c>
      <c r="BC113">
        <f>IF(L113,Y113,(X113+Y113)/2)</f>
        <v>24.622904777526855</v>
      </c>
      <c r="BD113">
        <f t="shared" si="373"/>
        <v>3.1088901882568765</v>
      </c>
      <c r="BE113">
        <f t="shared" si="374"/>
        <v>0.35287463015396753</v>
      </c>
      <c r="BF113">
        <f t="shared" si="375"/>
        <v>1.8529115024329803</v>
      </c>
      <c r="BG113">
        <f t="shared" si="376"/>
        <v>1.2559786858238962</v>
      </c>
      <c r="BH113">
        <f t="shared" si="377"/>
        <v>0.22379127444888469</v>
      </c>
      <c r="BI113">
        <f t="shared" si="378"/>
        <v>25.01868084392672</v>
      </c>
      <c r="BJ113">
        <f t="shared" si="379"/>
        <v>0.70205341493082296</v>
      </c>
      <c r="BK113">
        <f t="shared" si="380"/>
        <v>63.579228275267532</v>
      </c>
      <c r="BL113">
        <f t="shared" si="381"/>
        <v>367.05826067817839</v>
      </c>
      <c r="BM113">
        <f t="shared" si="382"/>
        <v>4.0884725540402185E-2</v>
      </c>
    </row>
    <row r="114" spans="1:65" hidden="1" x14ac:dyDescent="0.3">
      <c r="A114" t="str">
        <f t="array" ref="A114">INDEX(MtrxNb!A$2:C$115,MATCH(1,(MtrxNb!B$2:B$115=D114)*(MtrxNb!C$2:C$115=F114),0),1)</f>
        <v>M11</v>
      </c>
      <c r="B114" s="6">
        <v>41596</v>
      </c>
      <c r="C114">
        <v>46</v>
      </c>
      <c r="D114">
        <v>12</v>
      </c>
      <c r="E114">
        <v>13</v>
      </c>
      <c r="F114" t="s">
        <v>7</v>
      </c>
      <c r="G114">
        <v>45</v>
      </c>
      <c r="H114">
        <v>3</v>
      </c>
      <c r="I114" t="s">
        <v>323</v>
      </c>
      <c r="J114" t="s">
        <v>396</v>
      </c>
      <c r="M114">
        <f t="shared" ref="M114" si="383">AA114</f>
        <v>0</v>
      </c>
      <c r="S114" s="4">
        <f>AVERAGE(S108:S113)</f>
        <v>24.609704653422039</v>
      </c>
      <c r="Y114" s="4">
        <f>AVERAGE(Y108:Y113)</f>
        <v>24.609704653422039</v>
      </c>
    </row>
    <row r="115" spans="1:65" hidden="1" x14ac:dyDescent="0.3">
      <c r="A115" t="str">
        <f t="array" ref="A115">INDEX(MtrxNb!A$2:C$115,MATCH(1,(MtrxNb!B$2:B$115=D115)*(MtrxNb!C$2:C$115=F115),0),1)</f>
        <v>M11</v>
      </c>
      <c r="B115" s="6">
        <v>41596</v>
      </c>
      <c r="C115">
        <v>46</v>
      </c>
      <c r="D115">
        <v>12</v>
      </c>
      <c r="E115">
        <v>13</v>
      </c>
      <c r="F115" t="s">
        <v>7</v>
      </c>
      <c r="G115">
        <v>45</v>
      </c>
      <c r="H115">
        <v>3</v>
      </c>
      <c r="I115">
        <v>29</v>
      </c>
      <c r="J115" t="s">
        <v>397</v>
      </c>
      <c r="K115">
        <v>9181.4999997876585</v>
      </c>
      <c r="L115">
        <v>0</v>
      </c>
      <c r="M115" t="s">
        <v>315</v>
      </c>
      <c r="N115">
        <f t="shared" ref="N115:N121" si="384">(AA115-AB115*(1000-AC115)/(1000-AD115))*AT115</f>
        <v>28.366633286259557</v>
      </c>
      <c r="O115">
        <f t="shared" ref="O115:O121" si="385">IF(BE115&lt;&gt;0,1/(1/BE115-1/W115),0)</f>
        <v>0.7724729245616796</v>
      </c>
      <c r="P115">
        <f t="shared" ref="P115:P121" si="386">((BH115-AU115/2)*AB115-N115)/(BH115+AU115/2)</f>
        <v>301.56292303439653</v>
      </c>
      <c r="Q115">
        <f t="shared" ref="Q115:Q121" si="387">AU115*1000</f>
        <v>7.6677173042672395</v>
      </c>
      <c r="R115">
        <f t="shared" ref="R115:R121" si="388">(AZ115-BF115)</f>
        <v>1.0971006581095522</v>
      </c>
      <c r="S115" s="4">
        <f>(Y115+AY115*L115)</f>
        <v>24.282669067382813</v>
      </c>
      <c r="T115">
        <f t="shared" ref="T115:T121" si="389">1.2*3</f>
        <v>3.5999999999999996</v>
      </c>
      <c r="U115">
        <f t="shared" ref="U115:U121" si="390">(T115*AN115+AO115)</f>
        <v>1.9469565987586976</v>
      </c>
      <c r="V115">
        <v>1</v>
      </c>
      <c r="W115">
        <f t="shared" ref="W115:W121" si="391">U115*(V115+1)*(V115+1)/(V115*V115+1)</f>
        <v>3.8939131975173953</v>
      </c>
      <c r="X115">
        <v>24.919937133789063</v>
      </c>
      <c r="Y115" s="4">
        <v>24.282669067382813</v>
      </c>
      <c r="Z115">
        <v>25.054285049438477</v>
      </c>
      <c r="AA115">
        <v>399.08358764648437</v>
      </c>
      <c r="AB115">
        <v>376.59814453125</v>
      </c>
      <c r="AC115">
        <v>15.17311954498291</v>
      </c>
      <c r="AD115">
        <v>20.576042175292969</v>
      </c>
      <c r="AE115">
        <v>45.420379638671875</v>
      </c>
      <c r="AF115">
        <v>61.595928192138672</v>
      </c>
      <c r="AG115">
        <v>500.39224243164063</v>
      </c>
      <c r="AH115">
        <v>1798.7755126953125</v>
      </c>
      <c r="AI115">
        <v>263.46310424804687</v>
      </c>
      <c r="AJ115">
        <v>94.727027893066406</v>
      </c>
      <c r="AK115">
        <v>-0.33000612258911133</v>
      </c>
      <c r="AL115">
        <v>-0.24373155832290649</v>
      </c>
      <c r="AM115">
        <v>1</v>
      </c>
      <c r="AN115">
        <v>-0.21956524252891541</v>
      </c>
      <c r="AO115">
        <v>2.737391471862793</v>
      </c>
      <c r="AP115">
        <v>1</v>
      </c>
      <c r="AQ115">
        <v>0</v>
      </c>
      <c r="AR115">
        <v>0.15999999642372131</v>
      </c>
      <c r="AS115">
        <v>111115</v>
      </c>
      <c r="AT115">
        <f t="shared" ref="AT115:AT121" si="392">AG115*0.000001/(T115*0.0001)</f>
        <v>1.3899784511990019</v>
      </c>
      <c r="AU115">
        <f t="shared" ref="AU115:AU121" si="393">(AD115-AC115)/(1000-AD115)*AT115</f>
        <v>7.6677173042672391E-3</v>
      </c>
      <c r="AV115">
        <f t="shared" ref="AV115:AV121" si="394">(Y115+273.15)</f>
        <v>297.43266906738279</v>
      </c>
      <c r="AW115">
        <f t="shared" ref="AW115:AW121" si="395">(X115+273.15)</f>
        <v>298.06993713378904</v>
      </c>
      <c r="AX115">
        <f t="shared" ref="AX115:AX121" si="396">(AH115*AP115+AI115*AQ115)*AR115</f>
        <v>287.80407559832747</v>
      </c>
      <c r="AY115">
        <f t="shared" ref="AY115:AY121" si="397">((AX115+0.00000010773*(AW115^4-AV115^4))-AU115*44100)/(U115*51.4+0.00000043092*AV115^3)</f>
        <v>-0.38679067366139147</v>
      </c>
      <c r="AZ115">
        <f t="shared" ref="AZ115:AZ121" si="398">0.61365*EXP(17.502*S115/(240.97+S115))</f>
        <v>3.0462079791774399</v>
      </c>
      <c r="BA115">
        <f t="shared" ref="BA115:BA121" si="399">AZ115*1000/AJ115</f>
        <v>32.157748922685336</v>
      </c>
      <c r="BB115">
        <f t="shared" ref="BB115:BB121" si="400">(BA115-AD115)</f>
        <v>11.581706747392367</v>
      </c>
      <c r="BC115">
        <f>IF(L115,Y115,(X115+Y115)/2)</f>
        <v>24.601303100585938</v>
      </c>
      <c r="BD115">
        <f t="shared" ref="BD115:BD121" si="401">0.61365*EXP(17.502*BC115/(240.97+BC115))</f>
        <v>3.1048772225583456</v>
      </c>
      <c r="BE115">
        <f t="shared" ref="BE115:BE121" si="402">IF(BB115&lt;&gt;0,(1000-(BA115+AD115)/2)/BB115*AU115,0)</f>
        <v>0.64459786159646304</v>
      </c>
      <c r="BF115">
        <f t="shared" ref="BF115:BF121" si="403">AD115*AJ115/1000</f>
        <v>1.9491073210678878</v>
      </c>
      <c r="BG115">
        <f t="shared" ref="BG115:BG121" si="404">(BD115-BF115)</f>
        <v>1.1557699014904579</v>
      </c>
      <c r="BH115">
        <f t="shared" ref="BH115:BH121" si="405">1/(1.6/O115+1.37/W115)</f>
        <v>0.41269428336377756</v>
      </c>
      <c r="BI115">
        <f t="shared" ref="BI115:BI121" si="406">P115*AJ115*0.001</f>
        <v>28.56615942179392</v>
      </c>
      <c r="BJ115">
        <f t="shared" ref="BJ115:BJ121" si="407">P115/AB115</f>
        <v>0.80075520130283839</v>
      </c>
      <c r="BK115">
        <f t="shared" ref="BK115:BK121" si="408">(1-AU115*AJ115/AZ115/O115)*100</f>
        <v>69.132803507920457</v>
      </c>
      <c r="BL115">
        <f t="shared" ref="BL115:BL121" si="409">(AB115-N115/(W115/1.35))</f>
        <v>366.76357632339528</v>
      </c>
      <c r="BM115">
        <f t="shared" ref="BM115:BM121" si="410">N115*BK115/100/BL115</f>
        <v>5.3469455849973521E-2</v>
      </c>
    </row>
    <row r="116" spans="1:65" x14ac:dyDescent="0.3">
      <c r="A116" t="str">
        <f t="array" ref="A116">INDEX(MtrxNb!A$2:C$115,MATCH(1,(MtrxNb!B$2:B$115=D116)*(MtrxNb!C$2:C$115=F116),0),1)</f>
        <v>M11</v>
      </c>
      <c r="B116" s="6">
        <v>41596</v>
      </c>
      <c r="C116">
        <v>46</v>
      </c>
      <c r="D116">
        <v>12</v>
      </c>
      <c r="E116">
        <v>13</v>
      </c>
      <c r="F116" t="s">
        <v>7</v>
      </c>
      <c r="G116">
        <v>45</v>
      </c>
      <c r="H116">
        <v>3</v>
      </c>
      <c r="I116">
        <v>30</v>
      </c>
      <c r="J116" t="s">
        <v>398</v>
      </c>
      <c r="K116">
        <v>9301.4999999888241</v>
      </c>
      <c r="L116">
        <v>0</v>
      </c>
      <c r="M116">
        <v>50</v>
      </c>
      <c r="N116" s="7">
        <f t="shared" si="384"/>
        <v>-6.5836160458981705E-2</v>
      </c>
      <c r="O116" s="7">
        <f t="shared" si="385"/>
        <v>0.69309642149204176</v>
      </c>
      <c r="P116" s="7">
        <f t="shared" si="386"/>
        <v>49.572371708458398</v>
      </c>
      <c r="Q116">
        <f t="shared" si="387"/>
        <v>7.551250434608229</v>
      </c>
      <c r="R116">
        <f t="shared" si="388"/>
        <v>1.1829670877908156</v>
      </c>
      <c r="S116" s="4">
        <f>(Y116+AY116*L116)</f>
        <v>24.815042495727539</v>
      </c>
      <c r="T116">
        <f t="shared" si="389"/>
        <v>3.5999999999999996</v>
      </c>
      <c r="U116">
        <f t="shared" si="390"/>
        <v>1.9469565987586976</v>
      </c>
      <c r="V116">
        <v>1</v>
      </c>
      <c r="W116">
        <f t="shared" si="391"/>
        <v>3.8939131975173953</v>
      </c>
      <c r="X116">
        <v>25.078245162963867</v>
      </c>
      <c r="Y116" s="4">
        <v>24.815042495727539</v>
      </c>
      <c r="Z116">
        <v>25.047346115112305</v>
      </c>
      <c r="AA116">
        <v>50.627857208251953</v>
      </c>
      <c r="AB116">
        <v>50.401397705078125</v>
      </c>
      <c r="AC116">
        <v>15.389949798583984</v>
      </c>
      <c r="AD116">
        <v>20.710353851318359</v>
      </c>
      <c r="AE116">
        <v>45.830268859863281</v>
      </c>
      <c r="AF116">
        <v>61.413276672363281</v>
      </c>
      <c r="AG116">
        <v>500.36614990234375</v>
      </c>
      <c r="AH116">
        <v>1798.50439453125</v>
      </c>
      <c r="AI116">
        <v>226.82392883300781</v>
      </c>
      <c r="AJ116">
        <v>94.726371765136719</v>
      </c>
      <c r="AK116">
        <v>1.0375933647155762</v>
      </c>
      <c r="AL116">
        <v>-0.14893823862075806</v>
      </c>
      <c r="AM116">
        <v>1</v>
      </c>
      <c r="AN116">
        <v>-0.21956524252891541</v>
      </c>
      <c r="AO116">
        <v>2.737391471862793</v>
      </c>
      <c r="AP116">
        <v>1</v>
      </c>
      <c r="AQ116">
        <v>0</v>
      </c>
      <c r="AR116">
        <v>0.15999999642372131</v>
      </c>
      <c r="AS116">
        <v>111115</v>
      </c>
      <c r="AT116">
        <f t="shared" si="392"/>
        <v>1.3899059719509548</v>
      </c>
      <c r="AU116">
        <f t="shared" si="393"/>
        <v>7.5512504346082285E-3</v>
      </c>
      <c r="AV116">
        <f t="shared" si="394"/>
        <v>297.96504249572752</v>
      </c>
      <c r="AW116">
        <f t="shared" si="395"/>
        <v>298.22824516296384</v>
      </c>
      <c r="AX116">
        <f t="shared" si="396"/>
        <v>287.76069669304707</v>
      </c>
      <c r="AY116">
        <f t="shared" si="397"/>
        <v>-0.37897024410767755</v>
      </c>
      <c r="AZ116">
        <f t="shared" si="398"/>
        <v>3.1447837660983295</v>
      </c>
      <c r="BA116">
        <f t="shared" si="399"/>
        <v>33.198608872041078</v>
      </c>
      <c r="BB116">
        <f t="shared" si="400"/>
        <v>12.488255020722718</v>
      </c>
      <c r="BC116">
        <f>IF(L116,Y116,(X116+Y116)/2)</f>
        <v>24.946643829345703</v>
      </c>
      <c r="BD116">
        <f t="shared" si="401"/>
        <v>3.1695769355922456</v>
      </c>
      <c r="BE116">
        <f t="shared" si="402"/>
        <v>0.58836966280065439</v>
      </c>
      <c r="BF116">
        <f t="shared" si="403"/>
        <v>1.9618166783075139</v>
      </c>
      <c r="BG116">
        <f t="shared" si="404"/>
        <v>1.2077602572847317</v>
      </c>
      <c r="BH116">
        <f t="shared" si="405"/>
        <v>0.37589572061472376</v>
      </c>
      <c r="BI116">
        <f t="shared" si="406"/>
        <v>4.6958109117349762</v>
      </c>
      <c r="BJ116">
        <f t="shared" si="407"/>
        <v>0.9835515276486827</v>
      </c>
      <c r="BK116">
        <f t="shared" si="408"/>
        <v>67.182512279105339</v>
      </c>
      <c r="BL116">
        <f t="shared" si="409"/>
        <v>50.424222768738069</v>
      </c>
      <c r="BM116">
        <f t="shared" si="410"/>
        <v>-8.7716546048318604E-4</v>
      </c>
    </row>
    <row r="117" spans="1:65" x14ac:dyDescent="0.3">
      <c r="A117" t="str">
        <f t="array" ref="A117">INDEX(MtrxNb!A$2:C$115,MATCH(1,(MtrxNb!B$2:B$115=D117)*(MtrxNb!C$2:C$115=F117),0),1)</f>
        <v>M11</v>
      </c>
      <c r="B117" s="6">
        <v>41596</v>
      </c>
      <c r="C117">
        <v>46</v>
      </c>
      <c r="D117">
        <v>12</v>
      </c>
      <c r="E117">
        <v>13</v>
      </c>
      <c r="F117" t="s">
        <v>7</v>
      </c>
      <c r="G117">
        <v>45</v>
      </c>
      <c r="H117">
        <v>3</v>
      </c>
      <c r="I117">
        <v>31</v>
      </c>
      <c r="J117" t="s">
        <v>399</v>
      </c>
      <c r="K117">
        <v>9421.4999999888241</v>
      </c>
      <c r="L117">
        <v>0</v>
      </c>
      <c r="M117">
        <v>150</v>
      </c>
      <c r="N117" s="7">
        <f t="shared" si="384"/>
        <v>9.1919158428839509</v>
      </c>
      <c r="O117" s="7">
        <f t="shared" si="385"/>
        <v>0.65623023832778093</v>
      </c>
      <c r="P117" s="7">
        <f t="shared" si="386"/>
        <v>112.92005826015136</v>
      </c>
      <c r="Q117">
        <f t="shared" si="387"/>
        <v>7.3834953707861466</v>
      </c>
      <c r="R117">
        <f t="shared" si="388"/>
        <v>1.2118193181469077</v>
      </c>
      <c r="S117" s="4">
        <f>(Y117+AY117*L117)</f>
        <v>24.906930923461914</v>
      </c>
      <c r="T117">
        <f t="shared" si="389"/>
        <v>3.5999999999999996</v>
      </c>
      <c r="U117">
        <f t="shared" si="390"/>
        <v>1.9469565987586976</v>
      </c>
      <c r="V117">
        <v>1</v>
      </c>
      <c r="W117">
        <f t="shared" si="391"/>
        <v>3.8939131975173953</v>
      </c>
      <c r="X117">
        <v>25.10081672668457</v>
      </c>
      <c r="Y117" s="4">
        <v>24.906930923461914</v>
      </c>
      <c r="Z117">
        <v>25.047885894775391</v>
      </c>
      <c r="AA117">
        <v>148.54582214355469</v>
      </c>
      <c r="AB117">
        <v>141.18275451660156</v>
      </c>
      <c r="AC117">
        <v>15.385534286499023</v>
      </c>
      <c r="AD117">
        <v>20.588205337524414</v>
      </c>
      <c r="AE117">
        <v>45.751712799072266</v>
      </c>
      <c r="AF117">
        <v>60.970546722412109</v>
      </c>
      <c r="AG117">
        <v>500.38406372070313</v>
      </c>
      <c r="AH117">
        <v>1799.5677490234375</v>
      </c>
      <c r="AI117">
        <v>221.73928833007812</v>
      </c>
      <c r="AJ117">
        <v>94.726951599121094</v>
      </c>
      <c r="AK117">
        <v>0.75925779342651367</v>
      </c>
      <c r="AL117">
        <v>-0.17613321542739868</v>
      </c>
      <c r="AM117">
        <v>1</v>
      </c>
      <c r="AN117">
        <v>-0.21956524252891541</v>
      </c>
      <c r="AO117">
        <v>2.737391471862793</v>
      </c>
      <c r="AP117">
        <v>1</v>
      </c>
      <c r="AQ117">
        <v>0</v>
      </c>
      <c r="AR117">
        <v>0.15999999642372131</v>
      </c>
      <c r="AS117">
        <v>111115</v>
      </c>
      <c r="AT117">
        <f t="shared" si="392"/>
        <v>1.3899557325575087</v>
      </c>
      <c r="AU117">
        <f t="shared" si="393"/>
        <v>7.3834953707861469E-3</v>
      </c>
      <c r="AV117">
        <f t="shared" si="394"/>
        <v>298.05693092346189</v>
      </c>
      <c r="AW117">
        <f t="shared" si="395"/>
        <v>298.25081672668455</v>
      </c>
      <c r="AX117">
        <f t="shared" si="396"/>
        <v>287.93083340799421</v>
      </c>
      <c r="AY117">
        <f t="shared" si="397"/>
        <v>-0.31813476484322079</v>
      </c>
      <c r="AZ117">
        <f t="shared" si="398"/>
        <v>3.1620772486673494</v>
      </c>
      <c r="BA117">
        <f t="shared" si="399"/>
        <v>33.380967035116626</v>
      </c>
      <c r="BB117">
        <f t="shared" si="400"/>
        <v>12.792761697592212</v>
      </c>
      <c r="BC117">
        <f>IF(L117,Y117,(X117+Y117)/2)</f>
        <v>25.003873825073242</v>
      </c>
      <c r="BD117">
        <f t="shared" si="401"/>
        <v>3.1804120231230906</v>
      </c>
      <c r="BE117">
        <f t="shared" si="402"/>
        <v>0.56158747996916525</v>
      </c>
      <c r="BF117">
        <f t="shared" si="403"/>
        <v>1.9502579305204417</v>
      </c>
      <c r="BG117">
        <f t="shared" si="404"/>
        <v>1.2301540926026489</v>
      </c>
      <c r="BH117">
        <f t="shared" si="405"/>
        <v>0.35842296226399517</v>
      </c>
      <c r="BI117">
        <f t="shared" si="406"/>
        <v>10.696572893379292</v>
      </c>
      <c r="BJ117">
        <f t="shared" si="407"/>
        <v>0.79981481199159621</v>
      </c>
      <c r="BK117">
        <f t="shared" si="408"/>
        <v>66.294028072248295</v>
      </c>
      <c r="BL117">
        <f t="shared" si="409"/>
        <v>137.99596381058251</v>
      </c>
      <c r="BM117">
        <f t="shared" si="410"/>
        <v>4.4158474646572361E-2</v>
      </c>
    </row>
    <row r="118" spans="1:65" x14ac:dyDescent="0.3">
      <c r="A118" t="str">
        <f t="array" ref="A118">INDEX(MtrxNb!A$2:C$115,MATCH(1,(MtrxNb!B$2:B$115=D118)*(MtrxNb!C$2:C$115=F118),0),1)</f>
        <v>M11</v>
      </c>
      <c r="B118" s="6">
        <v>41596</v>
      </c>
      <c r="C118">
        <v>46</v>
      </c>
      <c r="D118">
        <v>12</v>
      </c>
      <c r="E118">
        <v>13</v>
      </c>
      <c r="F118" t="s">
        <v>7</v>
      </c>
      <c r="G118">
        <v>45</v>
      </c>
      <c r="H118">
        <v>3</v>
      </c>
      <c r="I118">
        <v>32</v>
      </c>
      <c r="J118" t="s">
        <v>400</v>
      </c>
      <c r="K118">
        <v>9570</v>
      </c>
      <c r="L118">
        <v>0</v>
      </c>
      <c r="M118">
        <v>400</v>
      </c>
      <c r="N118" s="7">
        <f t="shared" si="384"/>
        <v>27.001859008743093</v>
      </c>
      <c r="O118" s="7">
        <f t="shared" si="385"/>
        <v>0.61781379243826318</v>
      </c>
      <c r="P118" s="7">
        <f t="shared" si="386"/>
        <v>291.13124041676917</v>
      </c>
      <c r="Q118">
        <f t="shared" si="387"/>
        <v>7.1125344568257267</v>
      </c>
      <c r="R118">
        <f t="shared" si="388"/>
        <v>1.2292615879448507</v>
      </c>
      <c r="S118" s="4">
        <f>(Y118+AY118*L118)</f>
        <v>24.968511581420898</v>
      </c>
      <c r="T118">
        <f t="shared" si="389"/>
        <v>3.5999999999999996</v>
      </c>
      <c r="U118">
        <f t="shared" si="390"/>
        <v>1.9469565987586976</v>
      </c>
      <c r="V118">
        <v>1</v>
      </c>
      <c r="W118">
        <f t="shared" si="391"/>
        <v>3.8939131975173953</v>
      </c>
      <c r="X118">
        <v>25.115818023681641</v>
      </c>
      <c r="Y118" s="4">
        <v>24.968511581420898</v>
      </c>
      <c r="Z118">
        <v>25.050312042236328</v>
      </c>
      <c r="AA118">
        <v>398.91644287109375</v>
      </c>
      <c r="AB118">
        <v>377.55535888671875</v>
      </c>
      <c r="AC118">
        <v>15.516932487487793</v>
      </c>
      <c r="AD118">
        <v>20.529603958129883</v>
      </c>
      <c r="AE118">
        <v>46.149623870849609</v>
      </c>
      <c r="AF118">
        <v>60.729541778564453</v>
      </c>
      <c r="AG118">
        <v>500.32125854492187</v>
      </c>
      <c r="AH118">
        <v>1800.3900146484375</v>
      </c>
      <c r="AI118">
        <v>293.17202758789063</v>
      </c>
      <c r="AJ118">
        <v>94.714523315429688</v>
      </c>
      <c r="AK118">
        <v>-0.86879396438598633</v>
      </c>
      <c r="AL118">
        <v>-0.23350054025650024</v>
      </c>
      <c r="AM118">
        <v>1</v>
      </c>
      <c r="AN118">
        <v>-0.21956524252891541</v>
      </c>
      <c r="AO118">
        <v>2.737391471862793</v>
      </c>
      <c r="AP118">
        <v>1</v>
      </c>
      <c r="AQ118">
        <v>0</v>
      </c>
      <c r="AR118">
        <v>0.15999999642372131</v>
      </c>
      <c r="AS118">
        <v>111115</v>
      </c>
      <c r="AT118">
        <f t="shared" si="392"/>
        <v>1.3897812737358943</v>
      </c>
      <c r="AU118">
        <f t="shared" si="393"/>
        <v>7.1125344568257268E-3</v>
      </c>
      <c r="AV118">
        <f t="shared" si="394"/>
        <v>298.11851158142088</v>
      </c>
      <c r="AW118">
        <f t="shared" si="395"/>
        <v>298.26581802368162</v>
      </c>
      <c r="AX118">
        <f t="shared" si="396"/>
        <v>288.06239590505356</v>
      </c>
      <c r="AY118">
        <f t="shared" si="397"/>
        <v>-0.21452235808332443</v>
      </c>
      <c r="AZ118">
        <f t="shared" si="398"/>
        <v>3.1737132406936812</v>
      </c>
      <c r="BA118">
        <f t="shared" si="399"/>
        <v>33.508200533557037</v>
      </c>
      <c r="BB118">
        <f t="shared" si="400"/>
        <v>12.978596575427154</v>
      </c>
      <c r="BC118">
        <f>IF(L118,Y118,(X118+Y118)/2)</f>
        <v>25.04216480255127</v>
      </c>
      <c r="BD118">
        <f t="shared" si="401"/>
        <v>3.187679534974738</v>
      </c>
      <c r="BE118">
        <f t="shared" si="402"/>
        <v>0.53321339818198288</v>
      </c>
      <c r="BF118">
        <f t="shared" si="403"/>
        <v>1.9444516527488305</v>
      </c>
      <c r="BG118">
        <f t="shared" si="404"/>
        <v>1.2432278822259075</v>
      </c>
      <c r="BH118">
        <f t="shared" si="405"/>
        <v>0.33995009458083819</v>
      </c>
      <c r="BI118">
        <f t="shared" si="406"/>
        <v>27.574356658304048</v>
      </c>
      <c r="BJ118">
        <f t="shared" si="407"/>
        <v>0.77109550576957864</v>
      </c>
      <c r="BK118">
        <f t="shared" si="408"/>
        <v>65.642964947738989</v>
      </c>
      <c r="BL118">
        <f t="shared" si="409"/>
        <v>368.19395101428751</v>
      </c>
      <c r="BM118">
        <f t="shared" si="410"/>
        <v>4.8139902340925016E-2</v>
      </c>
    </row>
    <row r="119" spans="1:65" x14ac:dyDescent="0.3">
      <c r="A119" t="str">
        <f t="array" ref="A119">INDEX(MtrxNb!A$2:C$115,MATCH(1,(MtrxNb!B$2:B$115=D119)*(MtrxNb!C$2:C$115=F119),0),1)</f>
        <v>M11</v>
      </c>
      <c r="B119" s="6">
        <v>41596</v>
      </c>
      <c r="C119">
        <v>46</v>
      </c>
      <c r="D119">
        <v>12</v>
      </c>
      <c r="E119">
        <v>13</v>
      </c>
      <c r="F119" t="s">
        <v>7</v>
      </c>
      <c r="G119">
        <v>45</v>
      </c>
      <c r="H119">
        <v>3</v>
      </c>
      <c r="I119">
        <v>33</v>
      </c>
      <c r="J119" t="s">
        <v>401</v>
      </c>
      <c r="K119">
        <v>9720.4999999888241</v>
      </c>
      <c r="L119">
        <v>0</v>
      </c>
      <c r="M119">
        <v>600</v>
      </c>
      <c r="N119" s="7">
        <f t="shared" si="384"/>
        <v>37.550229023672671</v>
      </c>
      <c r="O119" s="7">
        <f t="shared" si="385"/>
        <v>0.63348520378258066</v>
      </c>
      <c r="P119" s="7">
        <f t="shared" si="386"/>
        <v>450.97872694033668</v>
      </c>
      <c r="Q119">
        <f t="shared" si="387"/>
        <v>7.4017317782001788</v>
      </c>
      <c r="R119">
        <f t="shared" si="388"/>
        <v>1.2511938055346823</v>
      </c>
      <c r="S119" s="4">
        <f>(Y119+AY119*L119)</f>
        <v>25.275531768798828</v>
      </c>
      <c r="T119">
        <f t="shared" si="389"/>
        <v>3.5999999999999996</v>
      </c>
      <c r="U119">
        <f t="shared" si="390"/>
        <v>1.9469565987586976</v>
      </c>
      <c r="V119">
        <v>1</v>
      </c>
      <c r="W119">
        <f t="shared" si="391"/>
        <v>3.8939131975173953</v>
      </c>
      <c r="X119">
        <v>25.212192535400391</v>
      </c>
      <c r="Y119" s="4">
        <v>25.275531768798828</v>
      </c>
      <c r="Z119">
        <v>25.045103073120117</v>
      </c>
      <c r="AA119">
        <v>599.956298828125</v>
      </c>
      <c r="AB119">
        <v>569.90283203125</v>
      </c>
      <c r="AC119">
        <v>15.703600883483887</v>
      </c>
      <c r="AD119">
        <v>20.917926788330078</v>
      </c>
      <c r="AE119">
        <v>46.374580383300781</v>
      </c>
      <c r="AF119">
        <v>61.520664215087891</v>
      </c>
      <c r="AG119">
        <v>500.33026123046875</v>
      </c>
      <c r="AH119">
        <v>1799.114990234375</v>
      </c>
      <c r="AI119">
        <v>217.87217712402344</v>
      </c>
      <c r="AJ119">
        <v>94.7078857421875</v>
      </c>
      <c r="AK119">
        <v>-2.5717968940734863</v>
      </c>
      <c r="AL119">
        <v>-0.28603655099868774</v>
      </c>
      <c r="AM119">
        <v>1</v>
      </c>
      <c r="AN119">
        <v>-0.21956524252891541</v>
      </c>
      <c r="AO119">
        <v>2.737391471862793</v>
      </c>
      <c r="AP119">
        <v>1</v>
      </c>
      <c r="AQ119">
        <v>0</v>
      </c>
      <c r="AR119">
        <v>0.15999999642372131</v>
      </c>
      <c r="AS119">
        <v>111115</v>
      </c>
      <c r="AT119">
        <f t="shared" si="392"/>
        <v>1.3898062811957466</v>
      </c>
      <c r="AU119">
        <f t="shared" si="393"/>
        <v>7.4017317782001787E-3</v>
      </c>
      <c r="AV119">
        <f t="shared" si="394"/>
        <v>298.42553176879881</v>
      </c>
      <c r="AW119">
        <f t="shared" si="395"/>
        <v>298.36219253540037</v>
      </c>
      <c r="AX119">
        <f t="shared" si="396"/>
        <v>287.85839200336341</v>
      </c>
      <c r="AY119">
        <f t="shared" si="397"/>
        <v>-0.352232520695408</v>
      </c>
      <c r="AZ119">
        <f t="shared" si="398"/>
        <v>3.2322864257672905</v>
      </c>
      <c r="BA119">
        <f t="shared" si="399"/>
        <v>34.129010487745191</v>
      </c>
      <c r="BB119">
        <f t="shared" si="400"/>
        <v>13.211083699415113</v>
      </c>
      <c r="BC119">
        <f>IF(L119,Y119,(X119+Y119)/2)</f>
        <v>25.243862152099609</v>
      </c>
      <c r="BD119">
        <f t="shared" si="401"/>
        <v>3.2262011372551807</v>
      </c>
      <c r="BE119">
        <f t="shared" si="402"/>
        <v>0.54484632824288237</v>
      </c>
      <c r="BF119">
        <f t="shared" si="403"/>
        <v>1.9810926202326082</v>
      </c>
      <c r="BG119">
        <f t="shared" si="404"/>
        <v>1.2451085170225724</v>
      </c>
      <c r="BH119">
        <f t="shared" si="405"/>
        <v>0.3475189048552253</v>
      </c>
      <c r="BI119">
        <f t="shared" si="406"/>
        <v>42.711241743222587</v>
      </c>
      <c r="BJ119">
        <f t="shared" si="407"/>
        <v>0.7913256463965207</v>
      </c>
      <c r="BK119">
        <f t="shared" si="408"/>
        <v>65.764776236823081</v>
      </c>
      <c r="BL119">
        <f t="shared" si="409"/>
        <v>556.88435765583813</v>
      </c>
      <c r="BM119">
        <f t="shared" si="410"/>
        <v>4.4344617970208194E-2</v>
      </c>
    </row>
    <row r="120" spans="1:65" x14ac:dyDescent="0.3">
      <c r="A120" t="str">
        <f t="array" ref="A120">INDEX(MtrxNb!A$2:C$115,MATCH(1,(MtrxNb!B$2:B$115=D120)*(MtrxNb!C$2:C$115=F120),0),1)</f>
        <v>M11</v>
      </c>
      <c r="B120" s="6">
        <v>41596</v>
      </c>
      <c r="C120">
        <v>46</v>
      </c>
      <c r="D120">
        <v>12</v>
      </c>
      <c r="E120">
        <v>13</v>
      </c>
      <c r="F120" t="s">
        <v>7</v>
      </c>
      <c r="G120">
        <v>45</v>
      </c>
      <c r="H120">
        <v>3</v>
      </c>
      <c r="I120">
        <v>34</v>
      </c>
      <c r="J120" t="s">
        <v>402</v>
      </c>
      <c r="K120">
        <v>9869</v>
      </c>
      <c r="L120">
        <v>0</v>
      </c>
      <c r="M120">
        <v>800</v>
      </c>
      <c r="N120" s="7">
        <f t="shared" si="384"/>
        <v>41.91399359399238</v>
      </c>
      <c r="O120" s="7">
        <f t="shared" si="385"/>
        <v>0.59587512137543319</v>
      </c>
      <c r="P120" s="7">
        <f t="shared" si="386"/>
        <v>623.20655513233237</v>
      </c>
      <c r="Q120">
        <f t="shared" si="387"/>
        <v>6.8490013041256681</v>
      </c>
      <c r="R120">
        <f t="shared" si="388"/>
        <v>1.2213378938845125</v>
      </c>
      <c r="S120" s="4">
        <f>(Y120+AY120*L120)</f>
        <v>24.953758239746094</v>
      </c>
      <c r="T120">
        <f t="shared" si="389"/>
        <v>3.5999999999999996</v>
      </c>
      <c r="U120">
        <f t="shared" si="390"/>
        <v>1.9469565987586976</v>
      </c>
      <c r="V120">
        <v>1</v>
      </c>
      <c r="W120">
        <f t="shared" si="391"/>
        <v>3.8939131975173953</v>
      </c>
      <c r="X120">
        <v>25.111587524414062</v>
      </c>
      <c r="Y120" s="4">
        <v>24.953758239746094</v>
      </c>
      <c r="Z120">
        <v>25.044193267822266</v>
      </c>
      <c r="AA120">
        <v>798.863037109375</v>
      </c>
      <c r="AB120">
        <v>764.934326171875</v>
      </c>
      <c r="AC120">
        <v>15.756665229797363</v>
      </c>
      <c r="AD120">
        <v>20.583389282226563</v>
      </c>
      <c r="AE120">
        <v>46.865055084228516</v>
      </c>
      <c r="AF120">
        <v>60.910934448242188</v>
      </c>
      <c r="AG120">
        <v>500.31640625</v>
      </c>
      <c r="AH120">
        <v>1801.3699951171875</v>
      </c>
      <c r="AI120">
        <v>184.39450073242187</v>
      </c>
      <c r="AJ120">
        <v>94.716384887695312</v>
      </c>
      <c r="AK120">
        <v>-4.7279858589172363</v>
      </c>
      <c r="AL120">
        <v>-0.31954294443130493</v>
      </c>
      <c r="AM120">
        <v>1</v>
      </c>
      <c r="AN120">
        <v>-0.21956524252891541</v>
      </c>
      <c r="AO120">
        <v>2.737391471862793</v>
      </c>
      <c r="AP120">
        <v>1</v>
      </c>
      <c r="AQ120">
        <v>0</v>
      </c>
      <c r="AR120">
        <v>0.15999999642372131</v>
      </c>
      <c r="AS120">
        <v>111115</v>
      </c>
      <c r="AT120">
        <f t="shared" si="392"/>
        <v>1.3897677951388889</v>
      </c>
      <c r="AU120">
        <f t="shared" si="393"/>
        <v>6.8490013041256678E-3</v>
      </c>
      <c r="AV120">
        <f t="shared" si="394"/>
        <v>298.10375823974607</v>
      </c>
      <c r="AW120">
        <f t="shared" si="395"/>
        <v>298.26158752441404</v>
      </c>
      <c r="AX120">
        <f t="shared" si="396"/>
        <v>288.21919277654888</v>
      </c>
      <c r="AY120">
        <f t="shared" si="397"/>
        <v>-0.10780074551900423</v>
      </c>
      <c r="AZ120">
        <f t="shared" si="398"/>
        <v>3.1709221154331462</v>
      </c>
      <c r="BA120">
        <f t="shared" si="399"/>
        <v>33.478073716526353</v>
      </c>
      <c r="BB120">
        <f t="shared" si="400"/>
        <v>12.894684434299791</v>
      </c>
      <c r="BC120">
        <f>IF(L120,Y120,(X120+Y120)/2)</f>
        <v>25.032672882080078</v>
      </c>
      <c r="BD120">
        <f t="shared" si="401"/>
        <v>3.1858766456759096</v>
      </c>
      <c r="BE120">
        <f t="shared" si="402"/>
        <v>0.51679184727538696</v>
      </c>
      <c r="BF120">
        <f t="shared" si="403"/>
        <v>1.9495842215486336</v>
      </c>
      <c r="BG120">
        <f t="shared" si="404"/>
        <v>1.2362924241272759</v>
      </c>
      <c r="BH120">
        <f t="shared" si="405"/>
        <v>0.32927691309103602</v>
      </c>
      <c r="BI120">
        <f t="shared" si="406"/>
        <v>59.027871940448698</v>
      </c>
      <c r="BJ120">
        <f t="shared" si="407"/>
        <v>0.81471903379101662</v>
      </c>
      <c r="BK120">
        <f t="shared" si="408"/>
        <v>65.667017338660855</v>
      </c>
      <c r="BL120">
        <f t="shared" si="409"/>
        <v>750.40295670324758</v>
      </c>
      <c r="BM120">
        <f t="shared" si="410"/>
        <v>3.6678519447220961E-2</v>
      </c>
    </row>
    <row r="121" spans="1:65" hidden="1" x14ac:dyDescent="0.3">
      <c r="A121" t="str">
        <f t="array" ref="A121">INDEX(MtrxNb!A$2:C$115,MATCH(1,(MtrxNb!B$2:B$115=D121)*(MtrxNb!C$2:C$115=F121),0),1)</f>
        <v>M11</v>
      </c>
      <c r="B121" s="6">
        <v>41596</v>
      </c>
      <c r="C121">
        <v>46</v>
      </c>
      <c r="D121">
        <v>12</v>
      </c>
      <c r="E121">
        <v>13</v>
      </c>
      <c r="F121" t="s">
        <v>7</v>
      </c>
      <c r="G121">
        <v>45</v>
      </c>
      <c r="H121">
        <v>3</v>
      </c>
      <c r="I121">
        <v>35</v>
      </c>
      <c r="J121" t="s">
        <v>403</v>
      </c>
      <c r="K121">
        <v>9990.4999999664724</v>
      </c>
      <c r="L121">
        <v>0</v>
      </c>
      <c r="M121" t="s">
        <v>322</v>
      </c>
      <c r="N121">
        <f t="shared" si="384"/>
        <v>28.292764601041039</v>
      </c>
      <c r="O121">
        <f t="shared" si="385"/>
        <v>0.5909170363120918</v>
      </c>
      <c r="P121">
        <f t="shared" si="386"/>
        <v>284.33222663241497</v>
      </c>
      <c r="Q121">
        <f t="shared" si="387"/>
        <v>6.600187999526141</v>
      </c>
      <c r="R121">
        <f t="shared" si="388"/>
        <v>1.1862714728189581</v>
      </c>
      <c r="S121" s="4">
        <f>(Y121+AY121*L121)</f>
        <v>24.573831558227539</v>
      </c>
      <c r="T121">
        <f t="shared" si="389"/>
        <v>3.5999999999999996</v>
      </c>
      <c r="U121">
        <f t="shared" si="390"/>
        <v>1.9469565987586976</v>
      </c>
      <c r="V121">
        <v>1</v>
      </c>
      <c r="W121">
        <f t="shared" si="391"/>
        <v>3.8939131975173953</v>
      </c>
      <c r="X121">
        <v>24.978115081787109</v>
      </c>
      <c r="Y121" s="4">
        <v>24.573831558227539</v>
      </c>
      <c r="Z121">
        <v>25.04658317565918</v>
      </c>
      <c r="AA121">
        <v>399.72628784179687</v>
      </c>
      <c r="AB121">
        <v>377.57659912109375</v>
      </c>
      <c r="AC121">
        <v>15.548808097839355</v>
      </c>
      <c r="AD121">
        <v>20.20170783996582</v>
      </c>
      <c r="AE121">
        <v>46.437950134277344</v>
      </c>
      <c r="AF121">
        <v>60.261127471923828</v>
      </c>
      <c r="AG121">
        <v>500.34756469726562</v>
      </c>
      <c r="AH121">
        <v>1800.8193359375</v>
      </c>
      <c r="AI121">
        <v>158.76007080078125</v>
      </c>
      <c r="AJ121">
        <v>94.72015380859375</v>
      </c>
      <c r="AK121">
        <v>-0.92015504837036133</v>
      </c>
      <c r="AL121">
        <v>-0.22605615854263306</v>
      </c>
      <c r="AM121">
        <v>1</v>
      </c>
      <c r="AN121">
        <v>-0.21956524252891541</v>
      </c>
      <c r="AO121">
        <v>2.737391471862793</v>
      </c>
      <c r="AP121">
        <v>1</v>
      </c>
      <c r="AQ121">
        <v>0</v>
      </c>
      <c r="AR121">
        <v>0.15999999642372131</v>
      </c>
      <c r="AS121">
        <v>111115</v>
      </c>
      <c r="AT121">
        <f t="shared" si="392"/>
        <v>1.3898543463812933</v>
      </c>
      <c r="AU121">
        <f t="shared" si="393"/>
        <v>6.6001879995261411E-3</v>
      </c>
      <c r="AV121">
        <f t="shared" si="394"/>
        <v>297.72383155822752</v>
      </c>
      <c r="AW121">
        <f t="shared" si="395"/>
        <v>298.12811508178709</v>
      </c>
      <c r="AX121">
        <f t="shared" si="396"/>
        <v>288.13108730976819</v>
      </c>
      <c r="AY121">
        <f t="shared" si="397"/>
        <v>1.4982093162670258E-2</v>
      </c>
      <c r="AZ121">
        <f t="shared" si="398"/>
        <v>3.0997803466167948</v>
      </c>
      <c r="BA121">
        <f t="shared" si="399"/>
        <v>32.72566842406836</v>
      </c>
      <c r="BB121">
        <f t="shared" si="400"/>
        <v>12.523960584102539</v>
      </c>
      <c r="BC121">
        <f>IF(L121,Y121,(X121+Y121)/2)</f>
        <v>24.775973320007324</v>
      </c>
      <c r="BD121">
        <f t="shared" si="401"/>
        <v>3.1374559933744313</v>
      </c>
      <c r="BE121">
        <f t="shared" si="402"/>
        <v>0.5130583603760559</v>
      </c>
      <c r="BF121">
        <f t="shared" si="403"/>
        <v>1.9135088737978367</v>
      </c>
      <c r="BG121">
        <f t="shared" si="404"/>
        <v>1.2239471195765945</v>
      </c>
      <c r="BH121">
        <f t="shared" si="405"/>
        <v>0.32685217490203788</v>
      </c>
      <c r="BI121">
        <f t="shared" si="406"/>
        <v>26.931992239362284</v>
      </c>
      <c r="BJ121">
        <f t="shared" si="407"/>
        <v>0.7530451497637064</v>
      </c>
      <c r="BK121">
        <f t="shared" si="408"/>
        <v>65.869608549902424</v>
      </c>
      <c r="BL121">
        <f t="shared" si="409"/>
        <v>367.76764081258364</v>
      </c>
      <c r="BM121">
        <f t="shared" si="410"/>
        <v>5.0674206271857043E-2</v>
      </c>
    </row>
    <row r="122" spans="1:65" hidden="1" x14ac:dyDescent="0.3">
      <c r="A122" t="str">
        <f t="array" ref="A122">INDEX(MtrxNb!A$2:C$115,MATCH(1,(MtrxNb!B$2:B$115=D122)*(MtrxNb!C$2:C$115=F122),0),1)</f>
        <v>M67</v>
      </c>
      <c r="B122" s="6">
        <v>41596</v>
      </c>
      <c r="C122">
        <v>46</v>
      </c>
      <c r="D122">
        <v>12</v>
      </c>
      <c r="E122">
        <v>13</v>
      </c>
      <c r="F122" t="s">
        <v>36</v>
      </c>
      <c r="G122">
        <v>45</v>
      </c>
      <c r="H122">
        <v>3</v>
      </c>
      <c r="I122" t="s">
        <v>323</v>
      </c>
      <c r="J122" t="s">
        <v>404</v>
      </c>
      <c r="M122">
        <f t="shared" ref="M122" si="411">AA122</f>
        <v>0</v>
      </c>
      <c r="S122" s="4">
        <f>AVERAGE(S116:S120)</f>
        <v>24.983955001831056</v>
      </c>
      <c r="Y122" s="4">
        <f>AVERAGE(Y116:Y121)</f>
        <v>24.915601094563801</v>
      </c>
    </row>
    <row r="123" spans="1:65" hidden="1" x14ac:dyDescent="0.3">
      <c r="A123" t="str">
        <f t="array" ref="A123">INDEX(MtrxNb!A$2:C$115,MATCH(1,(MtrxNb!B$2:B$115=D123)*(MtrxNb!C$2:C$115=F123),0),1)</f>
        <v>M67</v>
      </c>
      <c r="B123" s="6">
        <v>41596</v>
      </c>
      <c r="C123">
        <v>46</v>
      </c>
      <c r="D123">
        <v>12</v>
      </c>
      <c r="E123">
        <v>13</v>
      </c>
      <c r="F123" t="s">
        <v>36</v>
      </c>
      <c r="G123">
        <v>45</v>
      </c>
      <c r="H123">
        <v>3</v>
      </c>
      <c r="I123">
        <v>36</v>
      </c>
      <c r="J123" t="s">
        <v>405</v>
      </c>
      <c r="K123">
        <v>10475</v>
      </c>
      <c r="L123">
        <v>0</v>
      </c>
      <c r="M123" t="s">
        <v>315</v>
      </c>
      <c r="N123">
        <f t="shared" ref="N123:N129" si="412">(AA123-AB123*(1000-AC123)/(1000-AD123))*AT123</f>
        <v>26.073901453703446</v>
      </c>
      <c r="O123">
        <f t="shared" ref="O123:O129" si="413">IF(BE123&lt;&gt;0,1/(1/BE123-1/W123),0)</f>
        <v>0.43391445620950397</v>
      </c>
      <c r="P123">
        <f t="shared" ref="P123:P129" si="414">((BH123-AU123/2)*AB123-N123)/(BH123+AU123/2)</f>
        <v>262.86455260802381</v>
      </c>
      <c r="Q123">
        <f t="shared" ref="Q123:Q129" si="415">AU123*1000</f>
        <v>5.5745529995040952</v>
      </c>
      <c r="R123">
        <f t="shared" ref="R123:R129" si="416">(AZ123-BF123)</f>
        <v>1.3262379044049002</v>
      </c>
      <c r="S123" s="4">
        <f>(Y123+AY123*L123)</f>
        <v>24.944314956665039</v>
      </c>
      <c r="T123">
        <f t="shared" ref="T123:T129" si="417">1.4*3</f>
        <v>4.1999999999999993</v>
      </c>
      <c r="U123">
        <f t="shared" ref="U123:U129" si="418">(T123*AN123+AO123)</f>
        <v>1.8152174532413485</v>
      </c>
      <c r="V123">
        <v>1</v>
      </c>
      <c r="W123">
        <f t="shared" ref="W123:W129" si="419">U123*(V123+1)*(V123+1)/(V123*V123+1)</f>
        <v>3.6304349064826971</v>
      </c>
      <c r="X123">
        <v>24.973508834838867</v>
      </c>
      <c r="Y123" s="4">
        <v>24.944314956665039</v>
      </c>
      <c r="Z123">
        <v>25.058452606201172</v>
      </c>
      <c r="AA123">
        <v>399.73428344726562</v>
      </c>
      <c r="AB123">
        <v>376.08688354492187</v>
      </c>
      <c r="AC123">
        <v>14.868415832519531</v>
      </c>
      <c r="AD123">
        <v>19.456874847412109</v>
      </c>
      <c r="AE123">
        <v>44.593029022216797</v>
      </c>
      <c r="AF123">
        <v>58.056709289550781</v>
      </c>
      <c r="AG123">
        <v>500.33303833007812</v>
      </c>
      <c r="AH123">
        <v>1799.2799072265625</v>
      </c>
      <c r="AI123">
        <v>196.44259643554687</v>
      </c>
      <c r="AJ123">
        <v>94.71710205078125</v>
      </c>
      <c r="AK123">
        <v>-0.86076784133911133</v>
      </c>
      <c r="AL123">
        <v>-0.22128015756607056</v>
      </c>
      <c r="AM123">
        <v>1</v>
      </c>
      <c r="AN123">
        <v>-0.21956524252891541</v>
      </c>
      <c r="AO123">
        <v>2.737391471862793</v>
      </c>
      <c r="AP123">
        <v>1</v>
      </c>
      <c r="AQ123">
        <v>0</v>
      </c>
      <c r="AR123">
        <v>0.15999999642372131</v>
      </c>
      <c r="AS123">
        <v>111115</v>
      </c>
      <c r="AT123">
        <f t="shared" ref="AT123:AT129" si="420">AG123*0.000001/(T123*0.0001)</f>
        <v>1.1912691388811385</v>
      </c>
      <c r="AU123">
        <f t="shared" ref="AU123:AU129" si="421">(AD123-AC123)/(1000-AD123)*AT123</f>
        <v>5.5745529995040949E-3</v>
      </c>
      <c r="AV123">
        <f t="shared" ref="AV123:AV129" si="422">(Y123+273.15)</f>
        <v>298.09431495666502</v>
      </c>
      <c r="AW123">
        <f t="shared" ref="AW123:AW129" si="423">(X123+273.15)</f>
        <v>298.12350883483884</v>
      </c>
      <c r="AX123">
        <f t="shared" ref="AX123:AX129" si="424">(AH123*AP123+AI123*AQ123)*AR123</f>
        <v>287.88477872152362</v>
      </c>
      <c r="AY123">
        <f t="shared" ref="AY123:AY129" si="425">((AX123+0.00000010773*(AW123^4-AV123^4))-AU123*44100)/(U123*51.4+0.00000043092*AV123^3)</f>
        <v>0.4047136216723568</v>
      </c>
      <c r="AZ123">
        <f t="shared" ref="AZ123:AZ129" si="426">0.61365*EXP(17.502*S123/(240.97+S123))</f>
        <v>3.1691367049165118</v>
      </c>
      <c r="BA123">
        <f t="shared" ref="BA123:BA129" si="427">AZ123*1000/AJ123</f>
        <v>33.458970305250929</v>
      </c>
      <c r="BB123">
        <f t="shared" ref="BB123:BB129" si="428">(BA123-AD123)</f>
        <v>14.00209545783882</v>
      </c>
      <c r="BC123">
        <f>IF(L123,Y123,(X123+Y123)/2)</f>
        <v>24.958911895751953</v>
      </c>
      <c r="BD123">
        <f t="shared" ref="BD123:BD129" si="429">0.61365*EXP(17.502*BC123/(240.97+BC123))</f>
        <v>3.1718968709596962</v>
      </c>
      <c r="BE123">
        <f t="shared" ref="BE123:BE129" si="430">IF(BB123&lt;&gt;0,(1000-(BA123+AD123)/2)/BB123*AU123,0)</f>
        <v>0.38758926649134628</v>
      </c>
      <c r="BF123">
        <f t="shared" ref="BF123:BF129" si="431">AD123*AJ123/1000</f>
        <v>1.8428988005116116</v>
      </c>
      <c r="BG123">
        <f t="shared" ref="BG123:BG129" si="432">(BD123-BF123)</f>
        <v>1.3289980704480846</v>
      </c>
      <c r="BH123">
        <f t="shared" ref="BH123:BH129" si="433">1/(1.6/O123+1.37/W123)</f>
        <v>0.24601892175934489</v>
      </c>
      <c r="BI123">
        <f t="shared" ref="BI123:BI129" si="434">P123*AJ123*0.001</f>
        <v>24.89776865490715</v>
      </c>
      <c r="BJ123">
        <f t="shared" ref="BJ123:BJ129" si="435">P123/AB123</f>
        <v>0.69894634487199769</v>
      </c>
      <c r="BK123">
        <f t="shared" ref="BK123:BK129" si="436">(1-AU123*AJ123/AZ123/O123)*100</f>
        <v>61.603347961600463</v>
      </c>
      <c r="BL123">
        <f t="shared" ref="BL123:BL129" si="437">(AB123-N123/(W123/1.35))</f>
        <v>366.39113968248682</v>
      </c>
      <c r="BM123">
        <f t="shared" ref="BM123:BM129" si="438">N123*BK123/100/BL123</f>
        <v>4.3839477814909357E-2</v>
      </c>
    </row>
    <row r="124" spans="1:65" x14ac:dyDescent="0.3">
      <c r="A124" t="str">
        <f t="array" ref="A124">INDEX(MtrxNb!A$2:C$115,MATCH(1,(MtrxNb!B$2:B$115=D124)*(MtrxNb!C$2:C$115=F124),0),1)</f>
        <v>M67</v>
      </c>
      <c r="B124" s="6">
        <v>41596</v>
      </c>
      <c r="C124">
        <v>46</v>
      </c>
      <c r="D124">
        <v>12</v>
      </c>
      <c r="E124">
        <v>13</v>
      </c>
      <c r="F124" t="s">
        <v>36</v>
      </c>
      <c r="G124">
        <v>45</v>
      </c>
      <c r="H124">
        <v>3</v>
      </c>
      <c r="I124">
        <v>37</v>
      </c>
      <c r="J124" t="s">
        <v>406</v>
      </c>
      <c r="K124">
        <v>10595.499999988824</v>
      </c>
      <c r="L124">
        <v>0</v>
      </c>
      <c r="M124">
        <v>50</v>
      </c>
      <c r="N124" s="7">
        <f t="shared" si="412"/>
        <v>-0.29854826702810489</v>
      </c>
      <c r="O124" s="7">
        <f t="shared" si="413"/>
        <v>0.40694015459491589</v>
      </c>
      <c r="P124" s="7">
        <f t="shared" si="414"/>
        <v>50.175753461690611</v>
      </c>
      <c r="Q124">
        <f t="shared" si="415"/>
        <v>5.5645911822371241</v>
      </c>
      <c r="R124">
        <f t="shared" si="416"/>
        <v>1.4014770559828782</v>
      </c>
      <c r="S124" s="4">
        <f>(Y124+AY124*L124)</f>
        <v>25.365348815917969</v>
      </c>
      <c r="T124">
        <f t="shared" si="417"/>
        <v>4.1999999999999993</v>
      </c>
      <c r="U124">
        <f t="shared" si="418"/>
        <v>1.8152174532413485</v>
      </c>
      <c r="V124">
        <v>1</v>
      </c>
      <c r="W124">
        <f t="shared" si="419"/>
        <v>3.6304349064826971</v>
      </c>
      <c r="X124">
        <v>25.067068099975586</v>
      </c>
      <c r="Y124" s="4">
        <v>25.365348815917969</v>
      </c>
      <c r="Z124">
        <v>25.048738479614258</v>
      </c>
      <c r="AA124">
        <v>50.074771881103516</v>
      </c>
      <c r="AB124">
        <v>50.091400146484375</v>
      </c>
      <c r="AC124">
        <v>14.934025764465332</v>
      </c>
      <c r="AD124">
        <v>19.513704299926758</v>
      </c>
      <c r="AE124">
        <v>44.473072052001953</v>
      </c>
      <c r="AF124">
        <v>57.889701843261719</v>
      </c>
      <c r="AG124">
        <v>500.36749267578125</v>
      </c>
      <c r="AH124">
        <v>1798.9278564453125</v>
      </c>
      <c r="AI124">
        <v>154.58297729492188</v>
      </c>
      <c r="AJ124">
        <v>94.708938598632812</v>
      </c>
      <c r="AK124">
        <v>0.5918879508972168</v>
      </c>
      <c r="AL124">
        <v>-9.3236029148101807E-2</v>
      </c>
      <c r="AM124">
        <v>1</v>
      </c>
      <c r="AN124">
        <v>-0.21956524252891541</v>
      </c>
      <c r="AO124">
        <v>2.737391471862793</v>
      </c>
      <c r="AP124">
        <v>1</v>
      </c>
      <c r="AQ124">
        <v>0</v>
      </c>
      <c r="AR124">
        <v>0.15999999642372131</v>
      </c>
      <c r="AS124">
        <v>111115</v>
      </c>
      <c r="AT124">
        <f t="shared" si="420"/>
        <v>1.1913511730375743</v>
      </c>
      <c r="AU124">
        <f t="shared" si="421"/>
        <v>5.5645911822371245E-3</v>
      </c>
      <c r="AV124">
        <f t="shared" si="422"/>
        <v>298.51534881591795</v>
      </c>
      <c r="AW124">
        <f t="shared" si="423"/>
        <v>298.21706809997556</v>
      </c>
      <c r="AX124">
        <f t="shared" si="424"/>
        <v>287.82845059778265</v>
      </c>
      <c r="AY124">
        <f t="shared" si="425"/>
        <v>0.37241323020523498</v>
      </c>
      <c r="AZ124">
        <f t="shared" si="426"/>
        <v>3.2495992783565186</v>
      </c>
      <c r="BA124">
        <f t="shared" si="427"/>
        <v>34.311431702640036</v>
      </c>
      <c r="BB124">
        <f t="shared" si="428"/>
        <v>14.797727402713278</v>
      </c>
      <c r="BC124">
        <f>IF(L124,Y124,(X124+Y124)/2)</f>
        <v>25.216208457946777</v>
      </c>
      <c r="BD124">
        <f t="shared" si="429"/>
        <v>3.2208956937355815</v>
      </c>
      <c r="BE124">
        <f t="shared" si="430"/>
        <v>0.36592333378522535</v>
      </c>
      <c r="BF124">
        <f t="shared" si="431"/>
        <v>1.8481222223736404</v>
      </c>
      <c r="BG124">
        <f t="shared" si="432"/>
        <v>1.3727734713619411</v>
      </c>
      <c r="BH124">
        <f t="shared" si="433"/>
        <v>0.23206447265543309</v>
      </c>
      <c r="BI124">
        <f t="shared" si="434"/>
        <v>4.7520923537433939</v>
      </c>
      <c r="BJ124">
        <f t="shared" si="435"/>
        <v>1.0016839879691835</v>
      </c>
      <c r="BK124">
        <f t="shared" si="436"/>
        <v>60.146737717896002</v>
      </c>
      <c r="BL124">
        <f t="shared" si="437"/>
        <v>50.20241719289065</v>
      </c>
      <c r="BM124">
        <f t="shared" si="438"/>
        <v>-3.5768605013733719E-3</v>
      </c>
    </row>
    <row r="125" spans="1:65" x14ac:dyDescent="0.3">
      <c r="A125" t="str">
        <f t="array" ref="A125">INDEX(MtrxNb!A$2:C$115,MATCH(1,(MtrxNb!B$2:B$115=D125)*(MtrxNb!C$2:C$115=F125),0),1)</f>
        <v>M67</v>
      </c>
      <c r="B125" s="6">
        <v>41596</v>
      </c>
      <c r="C125">
        <v>46</v>
      </c>
      <c r="D125">
        <v>12</v>
      </c>
      <c r="E125">
        <v>13</v>
      </c>
      <c r="F125" t="s">
        <v>36</v>
      </c>
      <c r="G125">
        <v>45</v>
      </c>
      <c r="H125">
        <v>3</v>
      </c>
      <c r="I125">
        <v>38</v>
      </c>
      <c r="J125" t="s">
        <v>407</v>
      </c>
      <c r="K125">
        <v>10714.999999977648</v>
      </c>
      <c r="L125">
        <v>0</v>
      </c>
      <c r="M125">
        <v>150</v>
      </c>
      <c r="N125" s="7">
        <f t="shared" si="412"/>
        <v>8.1371486769847916</v>
      </c>
      <c r="O125" s="7">
        <f t="shared" si="413"/>
        <v>0.41965097079624086</v>
      </c>
      <c r="P125" s="7">
        <f t="shared" si="414"/>
        <v>104.80340568814179</v>
      </c>
      <c r="Q125">
        <f t="shared" si="415"/>
        <v>5.6046542962070669</v>
      </c>
      <c r="R125">
        <f t="shared" si="416"/>
        <v>1.3734166261069722</v>
      </c>
      <c r="S125" s="4">
        <f>(Y125+AY125*L125)</f>
        <v>25.158702850341797</v>
      </c>
      <c r="T125">
        <f t="shared" si="417"/>
        <v>4.1999999999999993</v>
      </c>
      <c r="U125">
        <f t="shared" si="418"/>
        <v>1.8152174532413485</v>
      </c>
      <c r="V125">
        <v>1</v>
      </c>
      <c r="W125">
        <f t="shared" si="419"/>
        <v>3.6304349064826971</v>
      </c>
      <c r="X125">
        <v>25.025838851928711</v>
      </c>
      <c r="Y125" s="4">
        <v>25.158702850341797</v>
      </c>
      <c r="Z125">
        <v>25.051639556884766</v>
      </c>
      <c r="AA125">
        <v>149.29161071777344</v>
      </c>
      <c r="AB125">
        <v>141.79405212402344</v>
      </c>
      <c r="AC125">
        <v>14.778470993041992</v>
      </c>
      <c r="AD125">
        <v>19.391885757446289</v>
      </c>
      <c r="AE125">
        <v>44.061134338378906</v>
      </c>
      <c r="AF125">
        <v>57.667434692382813</v>
      </c>
      <c r="AG125">
        <v>500.34677124023437</v>
      </c>
      <c r="AH125">
        <v>1800.13134765625</v>
      </c>
      <c r="AI125">
        <v>136.89799499511719</v>
      </c>
      <c r="AJ125">
        <v>94.703056335449219</v>
      </c>
      <c r="AK125">
        <v>0.4451594352722168</v>
      </c>
      <c r="AL125">
        <v>-0.12163645029067993</v>
      </c>
      <c r="AM125">
        <v>1</v>
      </c>
      <c r="AN125">
        <v>-0.21956524252891541</v>
      </c>
      <c r="AO125">
        <v>2.737391471862793</v>
      </c>
      <c r="AP125">
        <v>1</v>
      </c>
      <c r="AQ125">
        <v>0</v>
      </c>
      <c r="AR125">
        <v>0.15999999642372131</v>
      </c>
      <c r="AS125">
        <v>111115</v>
      </c>
      <c r="AT125">
        <f t="shared" si="420"/>
        <v>1.1913018362862724</v>
      </c>
      <c r="AU125">
        <f t="shared" si="421"/>
        <v>5.6046542962070673E-3</v>
      </c>
      <c r="AV125">
        <f t="shared" si="422"/>
        <v>298.30870285034177</v>
      </c>
      <c r="AW125">
        <f t="shared" si="423"/>
        <v>298.17583885192869</v>
      </c>
      <c r="AX125">
        <f t="shared" si="424"/>
        <v>288.02100918722863</v>
      </c>
      <c r="AY125">
        <f t="shared" si="425"/>
        <v>0.37556245241651048</v>
      </c>
      <c r="AZ125">
        <f t="shared" si="426"/>
        <v>3.2098874754450035</v>
      </c>
      <c r="BA125">
        <f t="shared" si="427"/>
        <v>33.894233192170795</v>
      </c>
      <c r="BB125">
        <f t="shared" si="428"/>
        <v>14.502347434724506</v>
      </c>
      <c r="BC125">
        <f>IF(L125,Y125,(X125+Y125)/2)</f>
        <v>25.092270851135254</v>
      </c>
      <c r="BD125">
        <f t="shared" si="429"/>
        <v>3.1972114286251507</v>
      </c>
      <c r="BE125">
        <f t="shared" si="430"/>
        <v>0.3761686984132796</v>
      </c>
      <c r="BF125">
        <f t="shared" si="431"/>
        <v>1.8364708493380313</v>
      </c>
      <c r="BG125">
        <f t="shared" si="432"/>
        <v>1.3607405792871194</v>
      </c>
      <c r="BH125">
        <f t="shared" si="433"/>
        <v>0.23866020949289535</v>
      </c>
      <c r="BI125">
        <f t="shared" si="434"/>
        <v>9.9252028330310313</v>
      </c>
      <c r="BJ125">
        <f t="shared" si="435"/>
        <v>0.73912413192390525</v>
      </c>
      <c r="BK125">
        <f t="shared" si="436"/>
        <v>60.59650135817003</v>
      </c>
      <c r="BL125">
        <f t="shared" si="437"/>
        <v>138.76820233001837</v>
      </c>
      <c r="BM125">
        <f t="shared" si="438"/>
        <v>3.5532833356440807E-2</v>
      </c>
    </row>
    <row r="126" spans="1:65" x14ac:dyDescent="0.3">
      <c r="A126" t="str">
        <f t="array" ref="A126">INDEX(MtrxNb!A$2:C$115,MATCH(1,(MtrxNb!B$2:B$115=D126)*(MtrxNb!C$2:C$115=F126),0),1)</f>
        <v>M67</v>
      </c>
      <c r="B126" s="6">
        <v>41596</v>
      </c>
      <c r="C126">
        <v>46</v>
      </c>
      <c r="D126">
        <v>12</v>
      </c>
      <c r="E126">
        <v>13</v>
      </c>
      <c r="F126" t="s">
        <v>36</v>
      </c>
      <c r="G126">
        <v>45</v>
      </c>
      <c r="H126">
        <v>3</v>
      </c>
      <c r="I126">
        <v>39</v>
      </c>
      <c r="J126" t="s">
        <v>408</v>
      </c>
      <c r="K126">
        <v>10865.499999988824</v>
      </c>
      <c r="L126">
        <v>0</v>
      </c>
      <c r="M126">
        <v>400</v>
      </c>
      <c r="N126" s="7">
        <f t="shared" si="412"/>
        <v>26.177783961752468</v>
      </c>
      <c r="O126" s="7">
        <f t="shared" si="413"/>
        <v>0.43146844529386208</v>
      </c>
      <c r="P126" s="7">
        <f t="shared" si="414"/>
        <v>261.5831175617933</v>
      </c>
      <c r="Q126">
        <f t="shared" si="415"/>
        <v>5.7222012819522661</v>
      </c>
      <c r="R126">
        <f t="shared" si="416"/>
        <v>1.3675681629938912</v>
      </c>
      <c r="S126" s="4">
        <f>(Y126+AY126*L126)</f>
        <v>25.194879531860352</v>
      </c>
      <c r="T126">
        <f t="shared" si="417"/>
        <v>4.1999999999999993</v>
      </c>
      <c r="U126">
        <f t="shared" si="418"/>
        <v>1.8152174532413485</v>
      </c>
      <c r="V126">
        <v>1</v>
      </c>
      <c r="W126">
        <f t="shared" si="419"/>
        <v>3.6304349064826971</v>
      </c>
      <c r="X126">
        <v>25.056215286254883</v>
      </c>
      <c r="Y126" s="4">
        <v>25.194879531860352</v>
      </c>
      <c r="Z126">
        <v>25.052953720092773</v>
      </c>
      <c r="AA126">
        <v>399.76968383789062</v>
      </c>
      <c r="AB126">
        <v>375.98873901367187</v>
      </c>
      <c r="AC126">
        <v>14.818166732788086</v>
      </c>
      <c r="AD126">
        <v>19.527854919433594</v>
      </c>
      <c r="AE126">
        <v>44.155410766601563</v>
      </c>
      <c r="AF126">
        <v>57.960140228271484</v>
      </c>
      <c r="AG126">
        <v>500.32882690429688</v>
      </c>
      <c r="AH126">
        <v>1798.94482421875</v>
      </c>
      <c r="AI126">
        <v>150.16865539550781</v>
      </c>
      <c r="AJ126">
        <v>94.697586059570313</v>
      </c>
      <c r="AK126">
        <v>-0.9718632698059082</v>
      </c>
      <c r="AL126">
        <v>-0.20805841684341431</v>
      </c>
      <c r="AM126">
        <v>1</v>
      </c>
      <c r="AN126">
        <v>-0.21956524252891541</v>
      </c>
      <c r="AO126">
        <v>2.737391471862793</v>
      </c>
      <c r="AP126">
        <v>1</v>
      </c>
      <c r="AQ126">
        <v>0</v>
      </c>
      <c r="AR126">
        <v>0.15999999642372131</v>
      </c>
      <c r="AS126">
        <v>111115</v>
      </c>
      <c r="AT126">
        <f t="shared" si="420"/>
        <v>1.1912591116768974</v>
      </c>
      <c r="AU126">
        <f t="shared" si="421"/>
        <v>5.7222012819522659E-3</v>
      </c>
      <c r="AV126">
        <f t="shared" si="422"/>
        <v>298.34487953186033</v>
      </c>
      <c r="AW126">
        <f t="shared" si="423"/>
        <v>298.20621528625486</v>
      </c>
      <c r="AX126">
        <f t="shared" si="424"/>
        <v>287.83116544147197</v>
      </c>
      <c r="AY126">
        <f t="shared" si="425"/>
        <v>0.32360733269081393</v>
      </c>
      <c r="AZ126">
        <f t="shared" si="426"/>
        <v>3.2168088847857574</v>
      </c>
      <c r="BA126">
        <f t="shared" si="427"/>
        <v>33.969280724454762</v>
      </c>
      <c r="BB126">
        <f t="shared" si="428"/>
        <v>14.441425805021169</v>
      </c>
      <c r="BC126">
        <f>IF(L126,Y126,(X126+Y126)/2)</f>
        <v>25.125547409057617</v>
      </c>
      <c r="BD126">
        <f t="shared" si="429"/>
        <v>3.2035555287840638</v>
      </c>
      <c r="BE126">
        <f t="shared" si="430"/>
        <v>0.38563647856258099</v>
      </c>
      <c r="BF126">
        <f t="shared" si="431"/>
        <v>1.8492407217918663</v>
      </c>
      <c r="BG126">
        <f t="shared" si="432"/>
        <v>1.3543148069921975</v>
      </c>
      <c r="BH126">
        <f t="shared" si="433"/>
        <v>0.24476018620332476</v>
      </c>
      <c r="BI126">
        <f t="shared" si="434"/>
        <v>24.771289787038619</v>
      </c>
      <c r="BJ126">
        <f t="shared" si="435"/>
        <v>0.69572061718657352</v>
      </c>
      <c r="BK126">
        <f t="shared" si="436"/>
        <v>60.958388150527313</v>
      </c>
      <c r="BL126">
        <f t="shared" si="437"/>
        <v>366.25436578878333</v>
      </c>
      <c r="BM126">
        <f t="shared" si="438"/>
        <v>4.3569597108404662E-2</v>
      </c>
    </row>
    <row r="127" spans="1:65" x14ac:dyDescent="0.3">
      <c r="A127" t="str">
        <f t="array" ref="A127">INDEX(MtrxNb!A$2:C$115,MATCH(1,(MtrxNb!B$2:B$115=D127)*(MtrxNb!C$2:C$115=F127),0),1)</f>
        <v>M67</v>
      </c>
      <c r="B127" s="6">
        <v>41596</v>
      </c>
      <c r="C127">
        <v>46</v>
      </c>
      <c r="D127">
        <v>12</v>
      </c>
      <c r="E127">
        <v>13</v>
      </c>
      <c r="F127" t="s">
        <v>36</v>
      </c>
      <c r="G127">
        <v>45</v>
      </c>
      <c r="H127">
        <v>3</v>
      </c>
      <c r="I127">
        <v>40</v>
      </c>
      <c r="J127" t="s">
        <v>409</v>
      </c>
      <c r="K127">
        <v>11014</v>
      </c>
      <c r="L127">
        <v>0</v>
      </c>
      <c r="M127">
        <v>600</v>
      </c>
      <c r="N127" s="7">
        <f t="shared" si="412"/>
        <v>37.170069703328075</v>
      </c>
      <c r="O127" s="7">
        <f t="shared" si="413"/>
        <v>0.44489822788768302</v>
      </c>
      <c r="P127" s="7">
        <f t="shared" si="414"/>
        <v>406.56223122747059</v>
      </c>
      <c r="Q127">
        <f t="shared" si="415"/>
        <v>5.8202429205159323</v>
      </c>
      <c r="R127">
        <f t="shared" si="416"/>
        <v>1.3531371113904149</v>
      </c>
      <c r="S127" s="4">
        <f>(Y127+AY127*L127)</f>
        <v>25.292263031005859</v>
      </c>
      <c r="T127">
        <f t="shared" si="417"/>
        <v>4.1999999999999993</v>
      </c>
      <c r="U127">
        <f t="shared" si="418"/>
        <v>1.8152174532413485</v>
      </c>
      <c r="V127">
        <v>1</v>
      </c>
      <c r="W127">
        <f t="shared" si="419"/>
        <v>3.6304349064826971</v>
      </c>
      <c r="X127">
        <v>25.106306076049805</v>
      </c>
      <c r="Y127" s="4">
        <v>25.292263031005859</v>
      </c>
      <c r="Z127">
        <v>25.049764633178711</v>
      </c>
      <c r="AA127">
        <v>599.4674072265625</v>
      </c>
      <c r="AB127">
        <v>565.505615234375</v>
      </c>
      <c r="AC127">
        <v>15.088824272155762</v>
      </c>
      <c r="AD127">
        <v>19.877008438110352</v>
      </c>
      <c r="AE127">
        <v>44.890815734863281</v>
      </c>
      <c r="AF127">
        <v>58.823162078857422</v>
      </c>
      <c r="AG127">
        <v>500.38021850585937</v>
      </c>
      <c r="AH127">
        <v>1798.759765625</v>
      </c>
      <c r="AI127">
        <v>148.82408142089844</v>
      </c>
      <c r="AJ127">
        <v>94.700782775878906</v>
      </c>
      <c r="AK127">
        <v>-2.4997563362121582</v>
      </c>
      <c r="AL127">
        <v>-0.26973253488540649</v>
      </c>
      <c r="AM127">
        <v>1</v>
      </c>
      <c r="AN127">
        <v>-0.21956524252891541</v>
      </c>
      <c r="AO127">
        <v>2.737391471862793</v>
      </c>
      <c r="AP127">
        <v>1</v>
      </c>
      <c r="AQ127">
        <v>0</v>
      </c>
      <c r="AR127">
        <v>0.15999999642372131</v>
      </c>
      <c r="AS127">
        <v>111115</v>
      </c>
      <c r="AT127">
        <f t="shared" si="420"/>
        <v>1.1913814726329985</v>
      </c>
      <c r="AU127">
        <f t="shared" si="421"/>
        <v>5.8202429205159324E-3</v>
      </c>
      <c r="AV127">
        <f t="shared" si="422"/>
        <v>298.44226303100584</v>
      </c>
      <c r="AW127">
        <f t="shared" si="423"/>
        <v>298.25630607604978</v>
      </c>
      <c r="AX127">
        <f t="shared" si="424"/>
        <v>287.80155606713379</v>
      </c>
      <c r="AY127">
        <f t="shared" si="425"/>
        <v>0.2768393573653069</v>
      </c>
      <c r="AZ127">
        <f t="shared" si="426"/>
        <v>3.2355053697222154</v>
      </c>
      <c r="BA127">
        <f t="shared" si="427"/>
        <v>34.165560989917452</v>
      </c>
      <c r="BB127">
        <f t="shared" si="428"/>
        <v>14.288552551807101</v>
      </c>
      <c r="BC127">
        <f>IF(L127,Y127,(X127+Y127)/2)</f>
        <v>25.199284553527832</v>
      </c>
      <c r="BD127">
        <f t="shared" si="429"/>
        <v>3.2176525540420937</v>
      </c>
      <c r="BE127">
        <f t="shared" si="430"/>
        <v>0.39632933139471432</v>
      </c>
      <c r="BF127">
        <f t="shared" si="431"/>
        <v>1.8823682583318004</v>
      </c>
      <c r="BG127">
        <f t="shared" si="432"/>
        <v>1.3352842957102933</v>
      </c>
      <c r="BH127">
        <f t="shared" si="433"/>
        <v>0.25165504971509789</v>
      </c>
      <c r="BI127">
        <f t="shared" si="434"/>
        <v>38.501761544349343</v>
      </c>
      <c r="BJ127">
        <f t="shared" si="435"/>
        <v>0.71893579882309389</v>
      </c>
      <c r="BK127">
        <f t="shared" si="436"/>
        <v>61.709425778810157</v>
      </c>
      <c r="BL127">
        <f t="shared" si="437"/>
        <v>551.68369158277903</v>
      </c>
      <c r="BM127">
        <f t="shared" si="438"/>
        <v>4.1577151772784503E-2</v>
      </c>
    </row>
    <row r="128" spans="1:65" x14ac:dyDescent="0.3">
      <c r="A128" t="str">
        <f t="array" ref="A128">INDEX(MtrxNb!A$2:C$115,MATCH(1,(MtrxNb!B$2:B$115=D128)*(MtrxNb!C$2:C$115=F128),0),1)</f>
        <v>M67</v>
      </c>
      <c r="B128" s="6">
        <v>41596</v>
      </c>
      <c r="C128">
        <v>46</v>
      </c>
      <c r="D128">
        <v>12</v>
      </c>
      <c r="E128">
        <v>13</v>
      </c>
      <c r="F128" t="s">
        <v>36</v>
      </c>
      <c r="G128">
        <v>45</v>
      </c>
      <c r="H128">
        <v>3</v>
      </c>
      <c r="I128">
        <v>41</v>
      </c>
      <c r="J128" t="s">
        <v>410</v>
      </c>
      <c r="K128">
        <v>11164.499999988824</v>
      </c>
      <c r="L128">
        <v>0</v>
      </c>
      <c r="M128">
        <v>800</v>
      </c>
      <c r="N128" s="7">
        <f t="shared" si="412"/>
        <v>44.593288552931959</v>
      </c>
      <c r="O128" s="7">
        <f t="shared" si="413"/>
        <v>0.45575283250446891</v>
      </c>
      <c r="P128" s="7">
        <f t="shared" si="414"/>
        <v>569.82423770162006</v>
      </c>
      <c r="Q128">
        <f t="shared" si="415"/>
        <v>5.9043117321829186</v>
      </c>
      <c r="R128">
        <f t="shared" si="416"/>
        <v>1.3433178787044302</v>
      </c>
      <c r="S128" s="4">
        <f>(Y128+AY128*L128)</f>
        <v>25.331205368041992</v>
      </c>
      <c r="T128">
        <f t="shared" si="417"/>
        <v>4.1999999999999993</v>
      </c>
      <c r="U128">
        <f t="shared" si="418"/>
        <v>1.8152174532413485</v>
      </c>
      <c r="V128">
        <v>1</v>
      </c>
      <c r="W128">
        <f t="shared" si="419"/>
        <v>3.6304349064826971</v>
      </c>
      <c r="X128">
        <v>25.12409782409668</v>
      </c>
      <c r="Y128" s="4">
        <v>25.331205368041992</v>
      </c>
      <c r="Z128">
        <v>25.046665191650391</v>
      </c>
      <c r="AA128">
        <v>799.63970947265625</v>
      </c>
      <c r="AB128">
        <v>758.4508056640625</v>
      </c>
      <c r="AC128">
        <v>15.204322814941406</v>
      </c>
      <c r="AD128">
        <v>20.060785293579102</v>
      </c>
      <c r="AE128">
        <v>45.124000549316406</v>
      </c>
      <c r="AF128">
        <v>59.304790496826172</v>
      </c>
      <c r="AG128">
        <v>500.37738037109375</v>
      </c>
      <c r="AH128">
        <v>1799.7032470703125</v>
      </c>
      <c r="AI128">
        <v>142.38302612304687</v>
      </c>
      <c r="AJ128">
        <v>94.69671630859375</v>
      </c>
      <c r="AK128">
        <v>-4.7004399299621582</v>
      </c>
      <c r="AL128">
        <v>-0.31950861215591431</v>
      </c>
      <c r="AM128">
        <v>1</v>
      </c>
      <c r="AN128">
        <v>-0.21956524252891541</v>
      </c>
      <c r="AO128">
        <v>2.737391471862793</v>
      </c>
      <c r="AP128">
        <v>1</v>
      </c>
      <c r="AQ128">
        <v>0</v>
      </c>
      <c r="AR128">
        <v>0.15999999642372131</v>
      </c>
      <c r="AS128">
        <v>111115</v>
      </c>
      <c r="AT128">
        <f t="shared" si="420"/>
        <v>1.1913747151692711</v>
      </c>
      <c r="AU128">
        <f t="shared" si="421"/>
        <v>5.9043117321829182E-3</v>
      </c>
      <c r="AV128">
        <f t="shared" si="422"/>
        <v>298.48120536804197</v>
      </c>
      <c r="AW128">
        <f t="shared" si="423"/>
        <v>298.27409782409666</v>
      </c>
      <c r="AX128">
        <f t="shared" si="424"/>
        <v>287.95251309500964</v>
      </c>
      <c r="AY128">
        <f t="shared" si="425"/>
        <v>0.24056219455085426</v>
      </c>
      <c r="AZ128">
        <f t="shared" si="426"/>
        <v>3.2430083725781</v>
      </c>
      <c r="BA128">
        <f t="shared" si="427"/>
        <v>34.246260049925262</v>
      </c>
      <c r="BB128">
        <f t="shared" si="428"/>
        <v>14.18547475634616</v>
      </c>
      <c r="BC128">
        <f>IF(L128,Y128,(X128+Y128)/2)</f>
        <v>25.227651596069336</v>
      </c>
      <c r="BD128">
        <f t="shared" si="429"/>
        <v>3.2230901685135587</v>
      </c>
      <c r="BE128">
        <f t="shared" si="430"/>
        <v>0.40492045337659971</v>
      </c>
      <c r="BF128">
        <f t="shared" si="431"/>
        <v>1.8996904938736698</v>
      </c>
      <c r="BG128">
        <f t="shared" si="432"/>
        <v>1.3233996746398888</v>
      </c>
      <c r="BH128">
        <f t="shared" si="433"/>
        <v>0.2571989939595708</v>
      </c>
      <c r="BI128">
        <f t="shared" si="434"/>
        <v>53.960484183391003</v>
      </c>
      <c r="BJ128">
        <f t="shared" si="435"/>
        <v>0.75130019435170847</v>
      </c>
      <c r="BK128">
        <f t="shared" si="436"/>
        <v>62.170835250951818</v>
      </c>
      <c r="BL128">
        <f t="shared" si="437"/>
        <v>741.86851150449502</v>
      </c>
      <c r="BM128">
        <f t="shared" si="438"/>
        <v>3.73705306658738E-2</v>
      </c>
    </row>
    <row r="129" spans="1:65" hidden="1" x14ac:dyDescent="0.3">
      <c r="A129" t="str">
        <f t="array" ref="A129">INDEX(MtrxNb!A$2:C$115,MATCH(1,(MtrxNb!B$2:B$115=D129)*(MtrxNb!C$2:C$115=F129),0),1)</f>
        <v>M67</v>
      </c>
      <c r="B129" s="6">
        <v>41596</v>
      </c>
      <c r="C129">
        <v>46</v>
      </c>
      <c r="D129">
        <v>12</v>
      </c>
      <c r="E129">
        <v>13</v>
      </c>
      <c r="F129" t="s">
        <v>36</v>
      </c>
      <c r="G129">
        <v>45</v>
      </c>
      <c r="H129">
        <v>3</v>
      </c>
      <c r="I129">
        <v>42</v>
      </c>
      <c r="J129" t="s">
        <v>411</v>
      </c>
      <c r="K129">
        <v>11283</v>
      </c>
      <c r="L129">
        <v>0</v>
      </c>
      <c r="M129" t="s">
        <v>322</v>
      </c>
      <c r="N129">
        <f t="shared" si="412"/>
        <v>27.072495095439741</v>
      </c>
      <c r="O129">
        <f t="shared" si="413"/>
        <v>0.43852941532475992</v>
      </c>
      <c r="P129">
        <f t="shared" si="414"/>
        <v>257.97675527472575</v>
      </c>
      <c r="Q129">
        <f t="shared" si="415"/>
        <v>5.8090928585459949</v>
      </c>
      <c r="R129">
        <f t="shared" si="416"/>
        <v>1.3672059910708252</v>
      </c>
      <c r="S129" s="4">
        <f>(Y129+AY129*L129)</f>
        <v>25.551107406616211</v>
      </c>
      <c r="T129">
        <f t="shared" si="417"/>
        <v>4.1999999999999993</v>
      </c>
      <c r="U129">
        <f t="shared" si="418"/>
        <v>1.8152174532413485</v>
      </c>
      <c r="V129">
        <v>1</v>
      </c>
      <c r="W129">
        <f t="shared" si="419"/>
        <v>3.6304349064826971</v>
      </c>
      <c r="X129">
        <v>25.173563003540039</v>
      </c>
      <c r="Y129" s="4">
        <v>25.551107406616211</v>
      </c>
      <c r="Z129">
        <v>25.048824310302734</v>
      </c>
      <c r="AA129">
        <v>398.91485595703125</v>
      </c>
      <c r="AB129">
        <v>374.36279296875</v>
      </c>
      <c r="AC129">
        <v>15.482818603515625</v>
      </c>
      <c r="AD129">
        <v>20.26055908203125</v>
      </c>
      <c r="AE129">
        <v>45.867534637451172</v>
      </c>
      <c r="AF129">
        <v>59.71240234375</v>
      </c>
      <c r="AG129">
        <v>500.31744384765625</v>
      </c>
      <c r="AH129">
        <v>1798.7469482421875</v>
      </c>
      <c r="AI129">
        <v>143.43527221679687</v>
      </c>
      <c r="AJ129">
        <v>94.689231872558594</v>
      </c>
      <c r="AK129">
        <v>-1.0400700569152832</v>
      </c>
      <c r="AL129">
        <v>-0.23069483041763306</v>
      </c>
      <c r="AM129">
        <v>1</v>
      </c>
      <c r="AN129">
        <v>-0.21956524252891541</v>
      </c>
      <c r="AO129">
        <v>2.737391471862793</v>
      </c>
      <c r="AP129">
        <v>1</v>
      </c>
      <c r="AQ129">
        <v>0</v>
      </c>
      <c r="AR129">
        <v>0.15999999642372131</v>
      </c>
      <c r="AS129">
        <v>111115</v>
      </c>
      <c r="AT129">
        <f t="shared" si="420"/>
        <v>1.1912320091610864</v>
      </c>
      <c r="AU129">
        <f t="shared" si="421"/>
        <v>5.8090928585459948E-3</v>
      </c>
      <c r="AV129">
        <f t="shared" si="422"/>
        <v>298.70110740661619</v>
      </c>
      <c r="AW129">
        <f t="shared" si="423"/>
        <v>298.32356300354002</v>
      </c>
      <c r="AX129">
        <f t="shared" si="424"/>
        <v>287.79950528592963</v>
      </c>
      <c r="AY129">
        <f t="shared" si="425"/>
        <v>0.26044244589247634</v>
      </c>
      <c r="AZ129">
        <f t="shared" si="426"/>
        <v>3.2856627678569552</v>
      </c>
      <c r="BA129">
        <f t="shared" si="427"/>
        <v>34.699434168809184</v>
      </c>
      <c r="BB129">
        <f t="shared" si="428"/>
        <v>14.438875086777934</v>
      </c>
      <c r="BC129">
        <f>IF(L129,Y129,(X129+Y129)/2)</f>
        <v>25.362335205078125</v>
      </c>
      <c r="BD129">
        <f t="shared" si="429"/>
        <v>3.2490170732362977</v>
      </c>
      <c r="BE129">
        <f t="shared" si="430"/>
        <v>0.39126725402380963</v>
      </c>
      <c r="BF129">
        <f t="shared" si="431"/>
        <v>1.91845677678613</v>
      </c>
      <c r="BG129">
        <f t="shared" si="432"/>
        <v>1.3305602964501677</v>
      </c>
      <c r="BH129">
        <f t="shared" si="433"/>
        <v>0.24839023000662522</v>
      </c>
      <c r="BI129">
        <f t="shared" si="434"/>
        <v>24.427620797938811</v>
      </c>
      <c r="BJ129">
        <f t="shared" si="435"/>
        <v>0.689108960933146</v>
      </c>
      <c r="BK129">
        <f t="shared" si="436"/>
        <v>61.824283588581721</v>
      </c>
      <c r="BL129">
        <f t="shared" si="437"/>
        <v>364.29571579472275</v>
      </c>
      <c r="BM129">
        <f t="shared" si="438"/>
        <v>4.5944477018612262E-2</v>
      </c>
    </row>
    <row r="130" spans="1:65" hidden="1" x14ac:dyDescent="0.3">
      <c r="A130" t="str">
        <f t="array" ref="A130">INDEX(MtrxNb!A$2:C$115,MATCH(1,(MtrxNb!B$2:B$115=D130)*(MtrxNb!C$2:C$115=F130),0),1)</f>
        <v>M2</v>
      </c>
      <c r="B130" s="6">
        <v>41596</v>
      </c>
      <c r="C130">
        <v>46</v>
      </c>
      <c r="D130">
        <v>25</v>
      </c>
      <c r="E130">
        <v>2</v>
      </c>
      <c r="F130" t="s">
        <v>7</v>
      </c>
      <c r="G130">
        <v>49</v>
      </c>
      <c r="H130">
        <v>3</v>
      </c>
      <c r="I130" t="s">
        <v>323</v>
      </c>
      <c r="J130" t="s">
        <v>412</v>
      </c>
      <c r="M130">
        <f t="shared" ref="M130" si="439">AA130</f>
        <v>0</v>
      </c>
      <c r="S130" s="4">
        <f>AVERAGE(S124:S128)</f>
        <v>25.268479919433595</v>
      </c>
      <c r="Y130" s="4">
        <f>AVERAGE(Y124:Y129)</f>
        <v>25.315584500630695</v>
      </c>
    </row>
    <row r="131" spans="1:65" hidden="1" x14ac:dyDescent="0.3">
      <c r="A131" t="str">
        <f t="array" ref="A131">INDEX(MtrxNb!A$2:C$115,MATCH(1,(MtrxNb!B$2:B$115=D131)*(MtrxNb!C$2:C$115=F131),0),1)</f>
        <v>M2</v>
      </c>
      <c r="B131" s="6">
        <v>41596</v>
      </c>
      <c r="C131">
        <v>46</v>
      </c>
      <c r="D131">
        <v>25</v>
      </c>
      <c r="E131">
        <v>2</v>
      </c>
      <c r="F131" t="s">
        <v>7</v>
      </c>
      <c r="G131">
        <v>49</v>
      </c>
      <c r="H131">
        <v>3</v>
      </c>
      <c r="I131">
        <v>43</v>
      </c>
      <c r="J131" t="s">
        <v>413</v>
      </c>
      <c r="K131">
        <v>11811.999999977648</v>
      </c>
      <c r="L131">
        <v>0</v>
      </c>
      <c r="M131" t="s">
        <v>315</v>
      </c>
      <c r="N131">
        <f t="shared" ref="N131:N137" si="440">(AA131-AB131*(1000-AC131)/(1000-AD131))*AT131</f>
        <v>21.291103529645227</v>
      </c>
      <c r="O131">
        <f t="shared" ref="O131:O137" si="441">IF(BE131&lt;&gt;0,1/(1/BE131-1/W131),0)</f>
        <v>0.40882062744666192</v>
      </c>
      <c r="P131">
        <f t="shared" ref="P131:P137" si="442">((BH131-AU131/2)*AB131-N131)/(BH131+AU131/2)</f>
        <v>274.71405194745728</v>
      </c>
      <c r="Q131">
        <f t="shared" ref="Q131:Q137" si="443">AU131*1000</f>
        <v>4.9924025020675593</v>
      </c>
      <c r="R131">
        <f t="shared" ref="R131:R137" si="444">(AZ131-BF131)</f>
        <v>1.2712598674265307</v>
      </c>
      <c r="S131" s="4">
        <f>(Y131+AY131*L131)</f>
        <v>25.722570419311523</v>
      </c>
      <c r="T131">
        <f t="shared" ref="T131:T137" si="445">1.8*3</f>
        <v>5.4</v>
      </c>
      <c r="U131">
        <f t="shared" ref="U131:U137" si="446">(T131*AN131+AO131)</f>
        <v>1.5517391622066496</v>
      </c>
      <c r="V131">
        <v>1</v>
      </c>
      <c r="W131">
        <f t="shared" ref="W131:W137" si="447">U131*(V131+1)*(V131+1)/(V131*V131+1)</f>
        <v>3.1034783244132993</v>
      </c>
      <c r="X131">
        <v>25.315595626831055</v>
      </c>
      <c r="Y131" s="4">
        <v>25.722570419311523</v>
      </c>
      <c r="Z131">
        <v>25.044626235961914</v>
      </c>
      <c r="AA131">
        <v>399.49404907226562</v>
      </c>
      <c r="AB131">
        <v>374.49749755859375</v>
      </c>
      <c r="AC131">
        <v>16.361915588378906</v>
      </c>
      <c r="AD131">
        <v>21.63347053527832</v>
      </c>
      <c r="AE131">
        <v>47.927188873291016</v>
      </c>
      <c r="AF131">
        <v>63.210048675537109</v>
      </c>
      <c r="AG131">
        <v>500.34112548828125</v>
      </c>
      <c r="AH131">
        <v>1799.9844970703125</v>
      </c>
      <c r="AI131">
        <v>175.12416076660156</v>
      </c>
      <c r="AJ131">
        <v>94.668159484863281</v>
      </c>
      <c r="AK131">
        <v>-0.1394963264465332</v>
      </c>
      <c r="AL131">
        <v>-0.28515917062759399</v>
      </c>
      <c r="AM131">
        <v>1</v>
      </c>
      <c r="AN131">
        <v>-0.21956524252891541</v>
      </c>
      <c r="AO131">
        <v>2.737391471862793</v>
      </c>
      <c r="AP131">
        <v>1</v>
      </c>
      <c r="AQ131">
        <v>0</v>
      </c>
      <c r="AR131">
        <v>0.15999999642372131</v>
      </c>
      <c r="AS131">
        <v>111115</v>
      </c>
      <c r="AT131">
        <f t="shared" ref="AT131:AT137" si="448">AG131*0.000001/(T131*0.0001)</f>
        <v>0.92655763979311312</v>
      </c>
      <c r="AU131">
        <f t="shared" ref="AU131:AU137" si="449">(AD131-AC131)/(1000-AD131)*AT131</f>
        <v>4.9924025020675594E-3</v>
      </c>
      <c r="AV131">
        <f t="shared" ref="AV131:AV137" si="450">(Y131+273.15)</f>
        <v>298.8725704193115</v>
      </c>
      <c r="AW131">
        <f t="shared" ref="AW131:AW137" si="451">(X131+273.15)</f>
        <v>298.46559562683103</v>
      </c>
      <c r="AX131">
        <f t="shared" ref="AX131:AX137" si="452">(AH131*AP131+AI131*AQ131)*AR131</f>
        <v>287.99751309400381</v>
      </c>
      <c r="AY131">
        <f t="shared" ref="AY131:AY137" si="453">((AX131+0.00000010773*(AW131^4-AV131^4))-AU131*44100)/(U131*51.4+0.00000043092*AV131^3)</f>
        <v>0.69206396679055038</v>
      </c>
      <c r="AZ131">
        <f t="shared" ref="AZ131:AZ137" si="454">0.61365*EXP(17.502*S131/(240.97+S131))</f>
        <v>3.3192607062713493</v>
      </c>
      <c r="BA131">
        <f t="shared" ref="BA131:BA137" si="455">AZ131*1000/AJ131</f>
        <v>35.062060193555084</v>
      </c>
      <c r="BB131">
        <f t="shared" ref="BB131:BB137" si="456">(BA131-AD131)</f>
        <v>13.428589658276763</v>
      </c>
      <c r="BC131">
        <f>IF(L131,Y131,(X131+Y131)/2)</f>
        <v>25.519083023071289</v>
      </c>
      <c r="BD131">
        <f t="shared" ref="BD131:BD137" si="457">0.61365*EXP(17.502*BC131/(240.97+BC131))</f>
        <v>3.2794206706481779</v>
      </c>
      <c r="BE131">
        <f t="shared" ref="BE131:BE137" si="458">IF(BB131&lt;&gt;0,(1000-(BA131+AD131)/2)/BB131*AU131,0)</f>
        <v>0.36123518334960536</v>
      </c>
      <c r="BF131">
        <f t="shared" ref="BF131:BF137" si="459">AD131*AJ131/1000</f>
        <v>2.0480008388448185</v>
      </c>
      <c r="BG131">
        <f t="shared" ref="BG131:BG137" si="460">(BD131-BF131)</f>
        <v>1.2314198318033593</v>
      </c>
      <c r="BH131">
        <f t="shared" ref="BH131:BH137" si="461">1/(1.6/O131+1.37/W131)</f>
        <v>0.22961390109734509</v>
      </c>
      <c r="BI131">
        <f t="shared" ref="BI131:BI137" si="462">P131*AJ131*0.001</f>
        <v>26.006673682494903</v>
      </c>
      <c r="BJ131">
        <f t="shared" ref="BJ131:BJ137" si="463">P131/AB131</f>
        <v>0.73355377202347161</v>
      </c>
      <c r="BK131">
        <f t="shared" ref="BK131:BK137" si="464">(1-AU131*AJ131/AZ131/O131)*100</f>
        <v>65.17113188767209</v>
      </c>
      <c r="BL131">
        <f t="shared" ref="BL131:BL137" si="465">(AB131-N131/(W131/1.35))</f>
        <v>365.23595719631174</v>
      </c>
      <c r="BM131">
        <f t="shared" ref="BM131:BM137" si="466">N131*BK131/100/BL131</f>
        <v>3.7990928571657125E-2</v>
      </c>
    </row>
    <row r="132" spans="1:65" x14ac:dyDescent="0.3">
      <c r="A132" t="str">
        <f t="array" ref="A132">INDEX(MtrxNb!A$2:C$115,MATCH(1,(MtrxNb!B$2:B$115=D132)*(MtrxNb!C$2:C$115=F132),0),1)</f>
        <v>M2</v>
      </c>
      <c r="B132" s="6">
        <v>41596</v>
      </c>
      <c r="C132">
        <v>46</v>
      </c>
      <c r="D132">
        <v>25</v>
      </c>
      <c r="E132">
        <v>2</v>
      </c>
      <c r="F132" t="s">
        <v>7</v>
      </c>
      <c r="G132">
        <v>49</v>
      </c>
      <c r="H132">
        <v>3</v>
      </c>
      <c r="I132">
        <v>44</v>
      </c>
      <c r="J132" t="s">
        <v>414</v>
      </c>
      <c r="K132">
        <v>11931</v>
      </c>
      <c r="L132">
        <v>0</v>
      </c>
      <c r="M132">
        <v>50</v>
      </c>
      <c r="N132" s="7">
        <f t="shared" si="440"/>
        <v>-0.35766736850994302</v>
      </c>
      <c r="O132" s="7">
        <f t="shared" si="441"/>
        <v>0.35698681589094694</v>
      </c>
      <c r="P132" s="7">
        <f t="shared" si="442"/>
        <v>50.677971055156007</v>
      </c>
      <c r="Q132">
        <f t="shared" si="443"/>
        <v>4.5381595230222249</v>
      </c>
      <c r="R132">
        <f t="shared" si="444"/>
        <v>1.30318682333189</v>
      </c>
      <c r="S132" s="4">
        <f>(Y132+AY132*L132)</f>
        <v>26.032791137695312</v>
      </c>
      <c r="T132">
        <f t="shared" si="445"/>
        <v>5.4</v>
      </c>
      <c r="U132">
        <f t="shared" si="446"/>
        <v>1.5517391622066496</v>
      </c>
      <c r="V132">
        <v>1</v>
      </c>
      <c r="W132">
        <f t="shared" si="447"/>
        <v>3.1034783244132993</v>
      </c>
      <c r="X132">
        <v>25.365583419799805</v>
      </c>
      <c r="Y132" s="4">
        <v>26.032791137695312</v>
      </c>
      <c r="Z132">
        <v>25.043478012084961</v>
      </c>
      <c r="AA132">
        <v>49.901313781738281</v>
      </c>
      <c r="AB132">
        <v>50.042236328125</v>
      </c>
      <c r="AC132">
        <v>17.156126022338867</v>
      </c>
      <c r="AD132">
        <v>21.946693420410156</v>
      </c>
      <c r="AE132">
        <v>50.207073211669922</v>
      </c>
      <c r="AF132">
        <v>63.929241180419922</v>
      </c>
      <c r="AG132">
        <v>500.3214111328125</v>
      </c>
      <c r="AH132">
        <v>1799.4832763671875</v>
      </c>
      <c r="AI132">
        <v>176.34817504882812</v>
      </c>
      <c r="AJ132">
        <v>94.666854858398438</v>
      </c>
      <c r="AK132">
        <v>0.71612882614135742</v>
      </c>
      <c r="AL132">
        <v>-0.17182451486587524</v>
      </c>
      <c r="AM132">
        <v>1</v>
      </c>
      <c r="AN132">
        <v>-0.21956524252891541</v>
      </c>
      <c r="AO132">
        <v>2.737391471862793</v>
      </c>
      <c r="AP132">
        <v>1</v>
      </c>
      <c r="AQ132">
        <v>0</v>
      </c>
      <c r="AR132">
        <v>0.15999999642372131</v>
      </c>
      <c r="AS132">
        <v>111115</v>
      </c>
      <c r="AT132">
        <f t="shared" si="448"/>
        <v>0.92652113172743022</v>
      </c>
      <c r="AU132">
        <f t="shared" si="449"/>
        <v>4.5381595230222253E-3</v>
      </c>
      <c r="AV132">
        <f t="shared" si="450"/>
        <v>299.18279113769529</v>
      </c>
      <c r="AW132">
        <f t="shared" si="451"/>
        <v>298.51558341979978</v>
      </c>
      <c r="AX132">
        <f t="shared" si="452"/>
        <v>287.91731778329631</v>
      </c>
      <c r="AY132">
        <f t="shared" si="453"/>
        <v>0.87744938557268348</v>
      </c>
      <c r="AZ132">
        <f t="shared" si="454"/>
        <v>3.3808112639836261</v>
      </c>
      <c r="BA132">
        <f t="shared" si="455"/>
        <v>35.712724047298323</v>
      </c>
      <c r="BB132">
        <f t="shared" si="456"/>
        <v>13.766030626888167</v>
      </c>
      <c r="BC132">
        <f>IF(L132,Y132,(X132+Y132)/2)</f>
        <v>25.699187278747559</v>
      </c>
      <c r="BD132">
        <f t="shared" si="457"/>
        <v>3.3146612125185611</v>
      </c>
      <c r="BE132">
        <f t="shared" si="458"/>
        <v>0.32015951622083605</v>
      </c>
      <c r="BF132">
        <f t="shared" si="459"/>
        <v>2.0776244406517361</v>
      </c>
      <c r="BG132">
        <f t="shared" si="460"/>
        <v>1.2370367718668249</v>
      </c>
      <c r="BH132">
        <f t="shared" si="461"/>
        <v>0.20311173650112863</v>
      </c>
      <c r="BI132">
        <f t="shared" si="462"/>
        <v>4.7975241303965701</v>
      </c>
      <c r="BJ132">
        <f t="shared" si="463"/>
        <v>1.0127039631654853</v>
      </c>
      <c r="BK132">
        <f t="shared" si="464"/>
        <v>64.403720946368111</v>
      </c>
      <c r="BL132">
        <f t="shared" si="465"/>
        <v>50.197820127016108</v>
      </c>
      <c r="BM132">
        <f t="shared" si="466"/>
        <v>-4.5888664756457915E-3</v>
      </c>
    </row>
    <row r="133" spans="1:65" x14ac:dyDescent="0.3">
      <c r="A133" t="str">
        <f t="array" ref="A133">INDEX(MtrxNb!A$2:C$115,MATCH(1,(MtrxNb!B$2:B$115=D133)*(MtrxNb!C$2:C$115=F133),0),1)</f>
        <v>M2</v>
      </c>
      <c r="B133" s="6">
        <v>41596</v>
      </c>
      <c r="C133">
        <v>46</v>
      </c>
      <c r="D133">
        <v>25</v>
      </c>
      <c r="E133">
        <v>2</v>
      </c>
      <c r="F133" t="s">
        <v>7</v>
      </c>
      <c r="G133">
        <v>49</v>
      </c>
      <c r="H133">
        <v>3</v>
      </c>
      <c r="I133">
        <v>45</v>
      </c>
      <c r="J133" t="s">
        <v>415</v>
      </c>
      <c r="K133">
        <v>12061.499999765307</v>
      </c>
      <c r="L133">
        <v>0</v>
      </c>
      <c r="M133">
        <v>150</v>
      </c>
      <c r="N133" s="7">
        <f t="shared" si="440"/>
        <v>6.6550911009693028</v>
      </c>
      <c r="O133" s="7">
        <f t="shared" si="441"/>
        <v>0.35496214259442438</v>
      </c>
      <c r="P133" s="7">
        <f t="shared" si="442"/>
        <v>105.3678680256569</v>
      </c>
      <c r="Q133">
        <f t="shared" si="443"/>
        <v>4.4603302474119122</v>
      </c>
      <c r="R133">
        <f t="shared" si="444"/>
        <v>1.2874495287563006</v>
      </c>
      <c r="S133" s="4">
        <f>(Y133+AY133*L133)</f>
        <v>25.952138900756836</v>
      </c>
      <c r="T133">
        <f t="shared" si="445"/>
        <v>5.4</v>
      </c>
      <c r="U133">
        <f t="shared" si="446"/>
        <v>1.5517391622066496</v>
      </c>
      <c r="V133">
        <v>1</v>
      </c>
      <c r="W133">
        <f t="shared" si="447"/>
        <v>3.1034783244132993</v>
      </c>
      <c r="X133">
        <v>25.300056457519531</v>
      </c>
      <c r="Y133" s="4">
        <v>25.952138900756836</v>
      </c>
      <c r="Z133">
        <v>25.039909362792969</v>
      </c>
      <c r="AA133">
        <v>148.88459777832031</v>
      </c>
      <c r="AB133">
        <v>141.02308654785156</v>
      </c>
      <c r="AC133">
        <v>17.235536575317383</v>
      </c>
      <c r="AD133">
        <v>21.943801879882813</v>
      </c>
      <c r="AE133">
        <v>50.401767730712891</v>
      </c>
      <c r="AF133">
        <v>64.175888061523438</v>
      </c>
      <c r="AG133">
        <v>500.33819580078125</v>
      </c>
      <c r="AH133">
        <v>1801.1649169921875</v>
      </c>
      <c r="AI133">
        <v>154.89680480957031</v>
      </c>
      <c r="AJ133">
        <v>94.662925720214844</v>
      </c>
      <c r="AK133">
        <v>0.33810758590698242</v>
      </c>
      <c r="AL133">
        <v>-0.21380525827407837</v>
      </c>
      <c r="AM133">
        <v>0.75</v>
      </c>
      <c r="AN133">
        <v>-0.21956524252891541</v>
      </c>
      <c r="AO133">
        <v>2.737391471862793</v>
      </c>
      <c r="AP133">
        <v>1</v>
      </c>
      <c r="AQ133">
        <v>0</v>
      </c>
      <c r="AR133">
        <v>0.15999999642372131</v>
      </c>
      <c r="AS133">
        <v>111115</v>
      </c>
      <c r="AT133">
        <f t="shared" si="448"/>
        <v>0.92655221444589098</v>
      </c>
      <c r="AU133">
        <f t="shared" si="449"/>
        <v>4.4603302474119123E-3</v>
      </c>
      <c r="AV133">
        <f t="shared" si="450"/>
        <v>299.10213890075681</v>
      </c>
      <c r="AW133">
        <f t="shared" si="451"/>
        <v>298.45005645751951</v>
      </c>
      <c r="AX133">
        <f t="shared" si="452"/>
        <v>288.1863802772823</v>
      </c>
      <c r="AY133">
        <f t="shared" si="453"/>
        <v>0.92004968833693745</v>
      </c>
      <c r="AZ133">
        <f t="shared" si="454"/>
        <v>3.3647140161307583</v>
      </c>
      <c r="BA133">
        <f t="shared" si="455"/>
        <v>35.5441582914465</v>
      </c>
      <c r="BB133">
        <f t="shared" si="456"/>
        <v>13.600356411563688</v>
      </c>
      <c r="BC133">
        <f>IF(L133,Y133,(X133+Y133)/2)</f>
        <v>25.626097679138184</v>
      </c>
      <c r="BD133">
        <f t="shared" si="457"/>
        <v>3.3003202740798017</v>
      </c>
      <c r="BE133">
        <f t="shared" si="458"/>
        <v>0.31853007910303244</v>
      </c>
      <c r="BF133">
        <f t="shared" si="459"/>
        <v>2.0772644873744577</v>
      </c>
      <c r="BG133">
        <f t="shared" si="460"/>
        <v>1.223055786705344</v>
      </c>
      <c r="BH133">
        <f t="shared" si="461"/>
        <v>0.20206252866382104</v>
      </c>
      <c r="BI133">
        <f t="shared" si="462"/>
        <v>9.9744306642101606</v>
      </c>
      <c r="BJ133">
        <f t="shared" si="463"/>
        <v>0.74716750714361768</v>
      </c>
      <c r="BK133">
        <f t="shared" si="464"/>
        <v>64.647775701115634</v>
      </c>
      <c r="BL133">
        <f t="shared" si="465"/>
        <v>138.12814994860625</v>
      </c>
      <c r="BM133">
        <f t="shared" si="466"/>
        <v>3.1147657948508954E-2</v>
      </c>
    </row>
    <row r="134" spans="1:65" x14ac:dyDescent="0.3">
      <c r="A134" t="str">
        <f t="array" ref="A134">INDEX(MtrxNb!A$2:C$115,MATCH(1,(MtrxNb!B$2:B$115=D134)*(MtrxNb!C$2:C$115=F134),0),1)</f>
        <v>M2</v>
      </c>
      <c r="B134" s="6">
        <v>41596</v>
      </c>
      <c r="C134">
        <v>46</v>
      </c>
      <c r="D134">
        <v>25</v>
      </c>
      <c r="E134">
        <v>2</v>
      </c>
      <c r="F134" t="s">
        <v>7</v>
      </c>
      <c r="G134">
        <v>49</v>
      </c>
      <c r="H134">
        <v>3</v>
      </c>
      <c r="I134">
        <v>46</v>
      </c>
      <c r="J134" t="s">
        <v>416</v>
      </c>
      <c r="K134">
        <v>12210.999999977648</v>
      </c>
      <c r="L134">
        <v>0</v>
      </c>
      <c r="M134">
        <v>400</v>
      </c>
      <c r="N134" s="7">
        <f t="shared" si="440"/>
        <v>20.506016124242606</v>
      </c>
      <c r="O134" s="7">
        <f t="shared" si="441"/>
        <v>0.33753485041874248</v>
      </c>
      <c r="P134" s="7">
        <f t="shared" si="442"/>
        <v>262.86158991262289</v>
      </c>
      <c r="Q134">
        <f t="shared" si="443"/>
        <v>4.1554482381592583</v>
      </c>
      <c r="R134">
        <f t="shared" si="444"/>
        <v>1.2550484085810432</v>
      </c>
      <c r="S134" s="4">
        <f>(Y134+AY134*L134)</f>
        <v>25.858497619628906</v>
      </c>
      <c r="T134">
        <f t="shared" si="445"/>
        <v>5.4</v>
      </c>
      <c r="U134">
        <f t="shared" si="446"/>
        <v>1.5517391622066496</v>
      </c>
      <c r="V134">
        <v>1</v>
      </c>
      <c r="W134">
        <f t="shared" si="447"/>
        <v>3.1034783244132993</v>
      </c>
      <c r="X134">
        <v>25.273902893066406</v>
      </c>
      <c r="Y134" s="4">
        <v>25.858497619628906</v>
      </c>
      <c r="Z134">
        <v>25.044002532958984</v>
      </c>
      <c r="AA134">
        <v>399.81256103515625</v>
      </c>
      <c r="AB134">
        <v>375.99545288085937</v>
      </c>
      <c r="AC134">
        <v>17.703950881958008</v>
      </c>
      <c r="AD134">
        <v>22.089603424072266</v>
      </c>
      <c r="AE134">
        <v>51.954860687255859</v>
      </c>
      <c r="AF134">
        <v>64.693061828613281</v>
      </c>
      <c r="AG134">
        <v>500.35296630859375</v>
      </c>
      <c r="AH134">
        <v>1798.891845703125</v>
      </c>
      <c r="AI134">
        <v>166.99375915527344</v>
      </c>
      <c r="AJ134">
        <v>94.662628173828125</v>
      </c>
      <c r="AK134">
        <v>-0.83361482620239258</v>
      </c>
      <c r="AL134">
        <v>-0.29273515939712524</v>
      </c>
      <c r="AM134">
        <v>1</v>
      </c>
      <c r="AN134">
        <v>-0.21956524252891541</v>
      </c>
      <c r="AO134">
        <v>2.737391471862793</v>
      </c>
      <c r="AP134">
        <v>1</v>
      </c>
      <c r="AQ134">
        <v>0</v>
      </c>
      <c r="AR134">
        <v>0.15999999642372131</v>
      </c>
      <c r="AS134">
        <v>111115</v>
      </c>
      <c r="AT134">
        <f t="shared" si="448"/>
        <v>0.92657956723813628</v>
      </c>
      <c r="AU134">
        <f t="shared" si="449"/>
        <v>4.1554482381592588E-3</v>
      </c>
      <c r="AV134">
        <f t="shared" si="450"/>
        <v>299.00849761962888</v>
      </c>
      <c r="AW134">
        <f t="shared" si="451"/>
        <v>298.42390289306638</v>
      </c>
      <c r="AX134">
        <f t="shared" si="452"/>
        <v>287.82268887916143</v>
      </c>
      <c r="AY134">
        <f t="shared" si="453"/>
        <v>1.0720146288884564</v>
      </c>
      <c r="AZ134">
        <f t="shared" si="454"/>
        <v>3.3461083240213165</v>
      </c>
      <c r="BA134">
        <f t="shared" si="455"/>
        <v>35.347722629007173</v>
      </c>
      <c r="BB134">
        <f t="shared" si="456"/>
        <v>13.258119204934907</v>
      </c>
      <c r="BC134">
        <f>IF(L134,Y134,(X134+Y134)/2)</f>
        <v>25.566200256347656</v>
      </c>
      <c r="BD134">
        <f t="shared" si="457"/>
        <v>3.2886082179643812</v>
      </c>
      <c r="BE134">
        <f t="shared" si="458"/>
        <v>0.30442548132928415</v>
      </c>
      <c r="BF134">
        <f t="shared" si="459"/>
        <v>2.0910599154402734</v>
      </c>
      <c r="BG134">
        <f t="shared" si="460"/>
        <v>1.1975483025241078</v>
      </c>
      <c r="BH134">
        <f t="shared" si="461"/>
        <v>0.19298717676447119</v>
      </c>
      <c r="BI134">
        <f t="shared" si="462"/>
        <v>24.883168947079909</v>
      </c>
      <c r="BJ134">
        <f t="shared" si="463"/>
        <v>0.69910842777110682</v>
      </c>
      <c r="BK134">
        <f t="shared" si="464"/>
        <v>65.171255596780142</v>
      </c>
      <c r="BL134">
        <f t="shared" si="465"/>
        <v>367.07542223332428</v>
      </c>
      <c r="BM134">
        <f t="shared" si="466"/>
        <v>3.6406763764620868E-2</v>
      </c>
    </row>
    <row r="135" spans="1:65" x14ac:dyDescent="0.3">
      <c r="A135" t="str">
        <f t="array" ref="A135">INDEX(MtrxNb!A$2:C$115,MATCH(1,(MtrxNb!B$2:B$115=D135)*(MtrxNb!C$2:C$115=F135),0),1)</f>
        <v>M2</v>
      </c>
      <c r="B135" s="6">
        <v>41596</v>
      </c>
      <c r="C135">
        <v>46</v>
      </c>
      <c r="D135">
        <v>25</v>
      </c>
      <c r="E135">
        <v>2</v>
      </c>
      <c r="F135" t="s">
        <v>7</v>
      </c>
      <c r="G135">
        <v>49</v>
      </c>
      <c r="H135">
        <v>3</v>
      </c>
      <c r="I135">
        <v>47</v>
      </c>
      <c r="J135" t="s">
        <v>417</v>
      </c>
      <c r="K135">
        <v>12361.499999988824</v>
      </c>
      <c r="L135">
        <v>0</v>
      </c>
      <c r="M135">
        <v>600</v>
      </c>
      <c r="N135" s="7">
        <f t="shared" si="440"/>
        <v>29.400389457858566</v>
      </c>
      <c r="O135" s="7">
        <f t="shared" si="441"/>
        <v>0.32628144759996841</v>
      </c>
      <c r="P135" s="7">
        <f t="shared" si="442"/>
        <v>398.62828291956299</v>
      </c>
      <c r="Q135">
        <f t="shared" si="443"/>
        <v>3.9988258156138641</v>
      </c>
      <c r="R135">
        <f t="shared" si="444"/>
        <v>1.2447959755092128</v>
      </c>
      <c r="S135" s="4">
        <f>(Y135+AY135*L135)</f>
        <v>25.990161895751953</v>
      </c>
      <c r="T135">
        <f t="shared" si="445"/>
        <v>5.4</v>
      </c>
      <c r="U135">
        <f t="shared" si="446"/>
        <v>1.5517391622066496</v>
      </c>
      <c r="V135">
        <v>1</v>
      </c>
      <c r="W135">
        <f t="shared" si="447"/>
        <v>3.1034783244132993</v>
      </c>
      <c r="X135">
        <v>25.308874130249023</v>
      </c>
      <c r="Y135" s="4">
        <v>25.990161895751953</v>
      </c>
      <c r="Z135">
        <v>25.048439025878906</v>
      </c>
      <c r="AA135">
        <v>600.2667236328125</v>
      </c>
      <c r="AB135">
        <v>566.0888671875</v>
      </c>
      <c r="AC135">
        <v>18.256898880004883</v>
      </c>
      <c r="AD135">
        <v>22.476173400878906</v>
      </c>
      <c r="AE135">
        <v>53.510643005371094</v>
      </c>
      <c r="AF135">
        <v>65.686897277832031</v>
      </c>
      <c r="AG135">
        <v>500.2830810546875</v>
      </c>
      <c r="AH135">
        <v>1799.1077880859375</v>
      </c>
      <c r="AI135">
        <v>169.24221801757812</v>
      </c>
      <c r="AJ135">
        <v>94.655731201171875</v>
      </c>
      <c r="AK135">
        <v>-2.7099575996398926</v>
      </c>
      <c r="AL135">
        <v>-0.33428674936294556</v>
      </c>
      <c r="AM135">
        <v>1</v>
      </c>
      <c r="AN135">
        <v>-0.21956524252891541</v>
      </c>
      <c r="AO135">
        <v>2.737391471862793</v>
      </c>
      <c r="AP135">
        <v>1</v>
      </c>
      <c r="AQ135">
        <v>0</v>
      </c>
      <c r="AR135">
        <v>0.15999999642372131</v>
      </c>
      <c r="AS135">
        <v>111115</v>
      </c>
      <c r="AT135">
        <f t="shared" si="448"/>
        <v>0.92645015010127296</v>
      </c>
      <c r="AU135">
        <f t="shared" si="449"/>
        <v>3.9988258156138639E-3</v>
      </c>
      <c r="AV135">
        <f t="shared" si="450"/>
        <v>299.14016189575193</v>
      </c>
      <c r="AW135">
        <f t="shared" si="451"/>
        <v>298.458874130249</v>
      </c>
      <c r="AX135">
        <f t="shared" si="452"/>
        <v>287.85723965963916</v>
      </c>
      <c r="AY135">
        <f t="shared" si="453"/>
        <v>1.1356340105918796</v>
      </c>
      <c r="AZ135">
        <f t="shared" si="454"/>
        <v>3.3722946033737355</v>
      </c>
      <c r="BA135">
        <f t="shared" si="455"/>
        <v>35.626945781091649</v>
      </c>
      <c r="BB135">
        <f t="shared" si="456"/>
        <v>13.150772380212743</v>
      </c>
      <c r="BC135">
        <f>IF(L135,Y135,(X135+Y135)/2)</f>
        <v>25.649518013000488</v>
      </c>
      <c r="BD135">
        <f t="shared" si="457"/>
        <v>3.3049096738290884</v>
      </c>
      <c r="BE135">
        <f t="shared" si="458"/>
        <v>0.29524149433075175</v>
      </c>
      <c r="BF135">
        <f t="shared" si="459"/>
        <v>2.1274986278645227</v>
      </c>
      <c r="BG135">
        <f t="shared" si="460"/>
        <v>1.1774110459645657</v>
      </c>
      <c r="BH135">
        <f t="shared" si="461"/>
        <v>0.1870843668504017</v>
      </c>
      <c r="BI135">
        <f t="shared" si="462"/>
        <v>37.732451597218848</v>
      </c>
      <c r="BJ135">
        <f t="shared" si="463"/>
        <v>0.70417968984281276</v>
      </c>
      <c r="BK135">
        <f t="shared" si="464"/>
        <v>65.5997567256195</v>
      </c>
      <c r="BL135">
        <f t="shared" si="465"/>
        <v>553.29982160084762</v>
      </c>
      <c r="BM135">
        <f t="shared" si="466"/>
        <v>3.4857383298874993E-2</v>
      </c>
    </row>
    <row r="136" spans="1:65" x14ac:dyDescent="0.3">
      <c r="A136" t="str">
        <f t="array" ref="A136">INDEX(MtrxNb!A$2:C$115,MATCH(1,(MtrxNb!B$2:B$115=D136)*(MtrxNb!C$2:C$115=F136),0),1)</f>
        <v>M2</v>
      </c>
      <c r="B136" s="6">
        <v>41596</v>
      </c>
      <c r="C136">
        <v>46</v>
      </c>
      <c r="D136">
        <v>25</v>
      </c>
      <c r="E136">
        <v>2</v>
      </c>
      <c r="F136" t="s">
        <v>7</v>
      </c>
      <c r="G136">
        <v>49</v>
      </c>
      <c r="H136">
        <v>3</v>
      </c>
      <c r="I136">
        <v>48</v>
      </c>
      <c r="J136" t="s">
        <v>418</v>
      </c>
      <c r="K136">
        <v>12510</v>
      </c>
      <c r="L136">
        <v>0</v>
      </c>
      <c r="M136">
        <v>800</v>
      </c>
      <c r="N136" s="7">
        <f t="shared" si="440"/>
        <v>35.601776645427918</v>
      </c>
      <c r="O136" s="7">
        <f t="shared" si="441"/>
        <v>0.31469934850336062</v>
      </c>
      <c r="P136" s="7">
        <f t="shared" si="442"/>
        <v>545.83307528149328</v>
      </c>
      <c r="Q136">
        <f t="shared" si="443"/>
        <v>3.936592042042204</v>
      </c>
      <c r="R136">
        <f t="shared" si="444"/>
        <v>1.2658207050589123</v>
      </c>
      <c r="S136" s="4">
        <f>(Y136+AY136*L136)</f>
        <v>26.139467239379883</v>
      </c>
      <c r="T136">
        <f t="shared" si="445"/>
        <v>5.4</v>
      </c>
      <c r="U136">
        <f t="shared" si="446"/>
        <v>1.5517391622066496</v>
      </c>
      <c r="V136">
        <v>1</v>
      </c>
      <c r="W136">
        <f t="shared" si="447"/>
        <v>3.1034783244132993</v>
      </c>
      <c r="X136">
        <v>25.338979721069336</v>
      </c>
      <c r="Y136" s="4">
        <v>26.139467239379883</v>
      </c>
      <c r="Z136">
        <v>25.038724899291992</v>
      </c>
      <c r="AA136">
        <v>798.366455078125</v>
      </c>
      <c r="AB136">
        <v>756.72308349609375</v>
      </c>
      <c r="AC136">
        <v>18.419382095336914</v>
      </c>
      <c r="AD136">
        <v>22.572563171386719</v>
      </c>
      <c r="AE136">
        <v>53.9400634765625</v>
      </c>
      <c r="AF136">
        <v>65.85150146484375</v>
      </c>
      <c r="AG136">
        <v>500.285400390625</v>
      </c>
      <c r="AH136">
        <v>1800.224853515625</v>
      </c>
      <c r="AI136">
        <v>134.72714233398438</v>
      </c>
      <c r="AJ136">
        <v>94.645217895507812</v>
      </c>
      <c r="AK136">
        <v>-4.0888028144836426</v>
      </c>
      <c r="AL136">
        <v>-0.40922075510025024</v>
      </c>
      <c r="AM136">
        <v>1</v>
      </c>
      <c r="AN136">
        <v>-0.21956524252891541</v>
      </c>
      <c r="AO136">
        <v>2.737391471862793</v>
      </c>
      <c r="AP136">
        <v>1</v>
      </c>
      <c r="AQ136">
        <v>0</v>
      </c>
      <c r="AR136">
        <v>0.15999999642372131</v>
      </c>
      <c r="AS136">
        <v>111115</v>
      </c>
      <c r="AT136">
        <f t="shared" si="448"/>
        <v>0.92645444516782394</v>
      </c>
      <c r="AU136">
        <f t="shared" si="449"/>
        <v>3.936592042042204E-3</v>
      </c>
      <c r="AV136">
        <f t="shared" si="450"/>
        <v>299.28946723937986</v>
      </c>
      <c r="AW136">
        <f t="shared" si="451"/>
        <v>298.48897972106931</v>
      </c>
      <c r="AX136">
        <f t="shared" si="452"/>
        <v>288.03597012439423</v>
      </c>
      <c r="AY136">
        <f t="shared" si="453"/>
        <v>1.152335376466374</v>
      </c>
      <c r="AZ136">
        <f t="shared" si="454"/>
        <v>3.4022058648749232</v>
      </c>
      <c r="BA136">
        <f t="shared" si="455"/>
        <v>35.946938900083651</v>
      </c>
      <c r="BB136">
        <f t="shared" si="456"/>
        <v>13.374375728696933</v>
      </c>
      <c r="BC136">
        <f>IF(L136,Y136,(X136+Y136)/2)</f>
        <v>25.739223480224609</v>
      </c>
      <c r="BD136">
        <f t="shared" si="457"/>
        <v>3.3225397829355421</v>
      </c>
      <c r="BE136">
        <f t="shared" si="458"/>
        <v>0.28572610912697249</v>
      </c>
      <c r="BF136">
        <f t="shared" si="459"/>
        <v>2.1363851598160108</v>
      </c>
      <c r="BG136">
        <f t="shared" si="460"/>
        <v>1.1861546231195312</v>
      </c>
      <c r="BH136">
        <f t="shared" si="461"/>
        <v>0.18097392604333007</v>
      </c>
      <c r="BI136">
        <f t="shared" si="462"/>
        <v>51.660490344592048</v>
      </c>
      <c r="BJ136">
        <f t="shared" si="463"/>
        <v>0.72131151696829521</v>
      </c>
      <c r="BK136">
        <f t="shared" si="464"/>
        <v>65.201329415540954</v>
      </c>
      <c r="BL136">
        <f t="shared" si="465"/>
        <v>741.23646060163105</v>
      </c>
      <c r="BM136">
        <f t="shared" si="466"/>
        <v>3.1316365157657899E-2</v>
      </c>
    </row>
    <row r="137" spans="1:65" hidden="1" x14ac:dyDescent="0.3">
      <c r="A137" t="str">
        <f t="array" ref="A137">INDEX(MtrxNb!A$2:C$115,MATCH(1,(MtrxNb!B$2:B$115=D137)*(MtrxNb!C$2:C$115=F137),0),1)</f>
        <v>M2</v>
      </c>
      <c r="B137" s="6">
        <v>41596</v>
      </c>
      <c r="C137">
        <v>46</v>
      </c>
      <c r="D137">
        <v>25</v>
      </c>
      <c r="E137">
        <v>2</v>
      </c>
      <c r="F137" t="s">
        <v>7</v>
      </c>
      <c r="G137">
        <v>49</v>
      </c>
      <c r="H137">
        <v>3</v>
      </c>
      <c r="I137">
        <v>49</v>
      </c>
      <c r="J137" t="s">
        <v>419</v>
      </c>
      <c r="K137">
        <v>12640.499999988824</v>
      </c>
      <c r="L137">
        <v>0</v>
      </c>
      <c r="M137" t="s">
        <v>322</v>
      </c>
      <c r="N137">
        <f t="shared" si="440"/>
        <v>21.421002600663485</v>
      </c>
      <c r="O137">
        <f t="shared" si="441"/>
        <v>0.31609280569910642</v>
      </c>
      <c r="P137">
        <f t="shared" si="442"/>
        <v>250.34482827798519</v>
      </c>
      <c r="Q137">
        <f t="shared" si="443"/>
        <v>3.9120300356128879</v>
      </c>
      <c r="R137">
        <f t="shared" si="444"/>
        <v>1.2530609412035703</v>
      </c>
      <c r="S137" s="4">
        <f>(Y137+AY137*L137)</f>
        <v>26.058506011962891</v>
      </c>
      <c r="T137">
        <f t="shared" si="445"/>
        <v>5.4</v>
      </c>
      <c r="U137">
        <f t="shared" si="446"/>
        <v>1.5517391622066496</v>
      </c>
      <c r="V137">
        <v>1</v>
      </c>
      <c r="W137">
        <f t="shared" si="447"/>
        <v>3.1034783244132993</v>
      </c>
      <c r="X137">
        <v>25.29942512512207</v>
      </c>
      <c r="Y137" s="4">
        <v>26.058506011962891</v>
      </c>
      <c r="Z137">
        <v>25.045257568359375</v>
      </c>
      <c r="AA137">
        <v>399.66256713867187</v>
      </c>
      <c r="AB137">
        <v>374.96090698242187</v>
      </c>
      <c r="AC137">
        <v>18.408130645751953</v>
      </c>
      <c r="AD137">
        <v>22.5350341796875</v>
      </c>
      <c r="AE137">
        <v>53.974952697753906</v>
      </c>
      <c r="AF137">
        <v>65.887443542480469</v>
      </c>
      <c r="AG137">
        <v>500.3487548828125</v>
      </c>
      <c r="AH137">
        <v>1798.6871337890625</v>
      </c>
      <c r="AI137">
        <v>165.83645629882812</v>
      </c>
      <c r="AJ137">
        <v>94.648040771484375</v>
      </c>
      <c r="AK137">
        <v>-0.90572786331176758</v>
      </c>
      <c r="AL137">
        <v>-0.30485063791275024</v>
      </c>
      <c r="AM137">
        <v>1</v>
      </c>
      <c r="AN137">
        <v>-0.21956524252891541</v>
      </c>
      <c r="AO137">
        <v>2.737391471862793</v>
      </c>
      <c r="AP137">
        <v>1</v>
      </c>
      <c r="AQ137">
        <v>0</v>
      </c>
      <c r="AR137">
        <v>0.15999999642372131</v>
      </c>
      <c r="AS137">
        <v>111115</v>
      </c>
      <c r="AT137">
        <f t="shared" si="448"/>
        <v>0.92657176830150434</v>
      </c>
      <c r="AU137">
        <f t="shared" si="449"/>
        <v>3.912030035612888E-3</v>
      </c>
      <c r="AV137">
        <f t="shared" si="450"/>
        <v>299.20850601196287</v>
      </c>
      <c r="AW137">
        <f t="shared" si="451"/>
        <v>298.44942512512205</v>
      </c>
      <c r="AX137">
        <f t="shared" si="452"/>
        <v>287.78993497364354</v>
      </c>
      <c r="AY137">
        <f t="shared" si="453"/>
        <v>1.1668986502250613</v>
      </c>
      <c r="AZ137">
        <f t="shared" si="454"/>
        <v>3.3859577750294267</v>
      </c>
      <c r="BA137">
        <f t="shared" si="455"/>
        <v>35.774198255243235</v>
      </c>
      <c r="BB137">
        <f t="shared" si="456"/>
        <v>13.239164075555735</v>
      </c>
      <c r="BC137">
        <f>IF(L137,Y137,(X137+Y137)/2)</f>
        <v>25.67896556854248</v>
      </c>
      <c r="BD137">
        <f t="shared" si="457"/>
        <v>3.3106880664681535</v>
      </c>
      <c r="BE137">
        <f t="shared" si="458"/>
        <v>0.28687432828979204</v>
      </c>
      <c r="BF137">
        <f t="shared" si="459"/>
        <v>2.1328968338258565</v>
      </c>
      <c r="BG137">
        <f t="shared" si="460"/>
        <v>1.177791232642297</v>
      </c>
      <c r="BH137">
        <f t="shared" si="461"/>
        <v>0.18171098180083528</v>
      </c>
      <c r="BI137">
        <f t="shared" si="462"/>
        <v>23.694647513784997</v>
      </c>
      <c r="BJ137">
        <f t="shared" si="463"/>
        <v>0.66765581055552903</v>
      </c>
      <c r="BK137">
        <f t="shared" si="464"/>
        <v>65.404655496042665</v>
      </c>
      <c r="BL137">
        <f t="shared" si="465"/>
        <v>365.64286107135126</v>
      </c>
      <c r="BM137">
        <f t="shared" si="466"/>
        <v>3.8316987548208482E-2</v>
      </c>
    </row>
    <row r="138" spans="1:65" hidden="1" x14ac:dyDescent="0.3">
      <c r="A138" t="str">
        <f t="array" ref="A138">INDEX(MtrxNb!A$2:C$115,MATCH(1,(MtrxNb!B$2:B$115=D138)*(MtrxNb!C$2:C$115=F138),0),1)</f>
        <v>M58</v>
      </c>
      <c r="B138" s="6">
        <v>41596</v>
      </c>
      <c r="C138">
        <v>46</v>
      </c>
      <c r="D138">
        <v>25</v>
      </c>
      <c r="E138">
        <v>2</v>
      </c>
      <c r="F138" t="s">
        <v>36</v>
      </c>
      <c r="G138">
        <v>49</v>
      </c>
      <c r="H138">
        <v>3</v>
      </c>
      <c r="I138" t="s">
        <v>323</v>
      </c>
      <c r="J138" t="s">
        <v>420</v>
      </c>
      <c r="M138">
        <f t="shared" ref="M138" si="467">AA138</f>
        <v>0</v>
      </c>
      <c r="S138" s="4">
        <f>AVERAGE(S132:S137)</f>
        <v>26.005260467529297</v>
      </c>
      <c r="Y138" s="4">
        <f>AVERAGE(Y132:Y137)</f>
        <v>26.005260467529297</v>
      </c>
    </row>
    <row r="139" spans="1:65" hidden="1" x14ac:dyDescent="0.3">
      <c r="A139" t="str">
        <f t="array" ref="A139">INDEX(MtrxNb!A$2:C$115,MATCH(1,(MtrxNb!B$2:B$115=D139)*(MtrxNb!C$2:C$115=F139),0),1)</f>
        <v>M58</v>
      </c>
      <c r="B139" s="6">
        <v>41596</v>
      </c>
      <c r="C139">
        <v>46</v>
      </c>
      <c r="D139">
        <v>25</v>
      </c>
      <c r="E139">
        <v>2</v>
      </c>
      <c r="F139" t="s">
        <v>36</v>
      </c>
      <c r="G139">
        <v>49</v>
      </c>
      <c r="H139">
        <v>3</v>
      </c>
      <c r="I139">
        <v>50</v>
      </c>
      <c r="J139" t="s">
        <v>421</v>
      </c>
      <c r="K139">
        <v>13167</v>
      </c>
      <c r="L139">
        <v>0</v>
      </c>
      <c r="M139" t="s">
        <v>315</v>
      </c>
      <c r="N139">
        <f t="shared" ref="N139:N145" si="468">(AA139-AB139*(1000-AC139)/(1000-AD139))*AT139</f>
        <v>16.383967163292752</v>
      </c>
      <c r="O139">
        <f t="shared" ref="O139:O145" si="469">IF(BE139&lt;&gt;0,1/(1/BE139-1/W139),0)</f>
        <v>0.18401502460185798</v>
      </c>
      <c r="P139">
        <f t="shared" ref="P139:P145" si="470">((BH139-AU139/2)*AB139-N139)/(BH139+AU139/2)</f>
        <v>223.0742143179485</v>
      </c>
      <c r="Q139">
        <f t="shared" ref="Q139:Q145" si="471">AU139*1000</f>
        <v>2.9144360361536488</v>
      </c>
      <c r="R139">
        <f t="shared" ref="R139:R145" si="472">(AZ139-BF139)</f>
        <v>1.5412262146249978</v>
      </c>
      <c r="S139" s="4">
        <f>(Y139+AY139*L139)</f>
        <v>26.837581634521484</v>
      </c>
      <c r="T139">
        <f t="shared" ref="T139:T145" si="473">1.8*3</f>
        <v>5.4</v>
      </c>
      <c r="U139">
        <f t="shared" ref="U139:U145" si="474">(T139*AN139+AO139)</f>
        <v>1.5517391622066496</v>
      </c>
      <c r="V139">
        <v>1</v>
      </c>
      <c r="W139">
        <f t="shared" ref="W139:W145" si="475">U139*(V139+1)*(V139+1)/(V139*V139+1)</f>
        <v>3.1034783244132993</v>
      </c>
      <c r="X139">
        <v>25.334321975708008</v>
      </c>
      <c r="Y139" s="4">
        <v>26.837581634521484</v>
      </c>
      <c r="Z139">
        <v>25.044246673583984</v>
      </c>
      <c r="AA139">
        <v>399.68609619140625</v>
      </c>
      <c r="AB139">
        <v>380.80426025390625</v>
      </c>
      <c r="AC139">
        <v>18.09535026550293</v>
      </c>
      <c r="AD139">
        <v>21.174423217773438</v>
      </c>
      <c r="AE139">
        <v>52.990314483642578</v>
      </c>
      <c r="AF139">
        <v>61.781982421875</v>
      </c>
      <c r="AG139">
        <v>500.3035888671875</v>
      </c>
      <c r="AH139">
        <v>1798.98681640625</v>
      </c>
      <c r="AI139">
        <v>142.74615478515625</v>
      </c>
      <c r="AJ139">
        <v>94.639312744140625</v>
      </c>
      <c r="AK139">
        <v>-1.2320218086242676</v>
      </c>
      <c r="AL139">
        <v>-0.27264124155044556</v>
      </c>
      <c r="AM139">
        <v>1</v>
      </c>
      <c r="AN139">
        <v>-0.21956524252891541</v>
      </c>
      <c r="AO139">
        <v>2.737391471862793</v>
      </c>
      <c r="AP139">
        <v>1</v>
      </c>
      <c r="AQ139">
        <v>0</v>
      </c>
      <c r="AR139">
        <v>0.15999999642372131</v>
      </c>
      <c r="AS139">
        <v>111115</v>
      </c>
      <c r="AT139">
        <f t="shared" ref="AT139:AT145" si="476">AG139*0.000001/(T139*0.0001)</f>
        <v>0.92648812753182841</v>
      </c>
      <c r="AU139">
        <f t="shared" ref="AU139:AU145" si="477">(AD139-AC139)/(1000-AD139)*AT139</f>
        <v>2.9144360361536489E-3</v>
      </c>
      <c r="AV139">
        <f t="shared" ref="AV139:AV145" si="478">(Y139+273.15)</f>
        <v>299.98758163452146</v>
      </c>
      <c r="AW139">
        <f t="shared" ref="AW139:AW145" si="479">(X139+273.15)</f>
        <v>298.48432197570799</v>
      </c>
      <c r="AX139">
        <f t="shared" ref="AX139:AX145" si="480">(AH139*AP139+AI139*AQ139)*AR139</f>
        <v>287.83788419132179</v>
      </c>
      <c r="AY139">
        <f t="shared" ref="AY139:AY145" si="481">((AX139+0.00000010773*(AW139^4-AV139^4))-AU139*44100)/(U139*51.4+0.00000043092*AV139^3)</f>
        <v>1.5532325488931851</v>
      </c>
      <c r="AZ139">
        <f t="shared" ref="AZ139:AZ145" si="482">0.61365*EXP(17.502*S139/(240.97+S139))</f>
        <v>3.5451590757086504</v>
      </c>
      <c r="BA139">
        <f t="shared" ref="BA139:BA145" si="483">AZ139*1000/AJ139</f>
        <v>37.459687448207312</v>
      </c>
      <c r="BB139">
        <f t="shared" ref="BB139:BB145" si="484">(BA139-AD139)</f>
        <v>16.285264230433874</v>
      </c>
      <c r="BC139">
        <f>IF(L139,Y139,(X139+Y139)/2)</f>
        <v>26.085951805114746</v>
      </c>
      <c r="BD139">
        <f t="shared" ref="BD139:BD145" si="485">0.61365*EXP(17.502*BC139/(240.97+BC139))</f>
        <v>3.3914582552868335</v>
      </c>
      <c r="BE139">
        <f t="shared" ref="BE139:BE145" si="486">IF(BB139&lt;&gt;0,(1000-(BA139+AD139)/2)/BB139*AU139,0)</f>
        <v>0.17371491881172266</v>
      </c>
      <c r="BF139">
        <f t="shared" ref="BF139:BF145" si="487">AD139*AJ139/1000</f>
        <v>2.0039328610836527</v>
      </c>
      <c r="BG139">
        <f t="shared" ref="BG139:BG145" si="488">(BD139-BF139)</f>
        <v>1.3875253942031809</v>
      </c>
      <c r="BH139">
        <f t="shared" ref="BH139:BH145" si="489">1/(1.6/O139+1.37/W139)</f>
        <v>0.10945251207355376</v>
      </c>
      <c r="BI139">
        <f t="shared" ref="BI139:BI145" si="490">P139*AJ139*0.001</f>
        <v>21.111590333989781</v>
      </c>
      <c r="BJ139">
        <f t="shared" ref="BJ139:BJ145" si="491">P139/AB139</f>
        <v>0.58579758054495201</v>
      </c>
      <c r="BK139">
        <f t="shared" ref="BK139:BK145" si="492">(1-AU139*AJ139/AZ139/O139)*100</f>
        <v>57.719793995319968</v>
      </c>
      <c r="BL139">
        <f t="shared" ref="BL139:BL145" si="493">(AB139-N139/(W139/1.35))</f>
        <v>373.67730354328489</v>
      </c>
      <c r="BM139">
        <f t="shared" ref="BM139:BM145" si="494">N139*BK139/100/BL139</f>
        <v>2.5307376191281095E-2</v>
      </c>
    </row>
    <row r="140" spans="1:65" x14ac:dyDescent="0.3">
      <c r="A140" t="str">
        <f t="array" ref="A140">INDEX(MtrxNb!A$2:C$115,MATCH(1,(MtrxNb!B$2:B$115=D140)*(MtrxNb!C$2:C$115=F140),0),1)</f>
        <v>M58</v>
      </c>
      <c r="B140" s="6">
        <v>41596</v>
      </c>
      <c r="C140">
        <v>46</v>
      </c>
      <c r="D140">
        <v>25</v>
      </c>
      <c r="E140">
        <v>2</v>
      </c>
      <c r="F140" t="s">
        <v>36</v>
      </c>
      <c r="G140">
        <v>49</v>
      </c>
      <c r="H140">
        <v>3</v>
      </c>
      <c r="I140">
        <v>51</v>
      </c>
      <c r="J140" t="s">
        <v>422</v>
      </c>
      <c r="K140">
        <v>13286.499999988824</v>
      </c>
      <c r="L140">
        <v>0</v>
      </c>
      <c r="M140">
        <v>50</v>
      </c>
      <c r="N140" s="7">
        <f t="shared" si="468"/>
        <v>-0.31002058668172905</v>
      </c>
      <c r="O140" s="7">
        <f t="shared" si="469"/>
        <v>0.18325411563951705</v>
      </c>
      <c r="P140" s="7">
        <f t="shared" si="470"/>
        <v>52.204488178017534</v>
      </c>
      <c r="Q140">
        <f t="shared" si="471"/>
        <v>2.9183994766415</v>
      </c>
      <c r="R140">
        <f t="shared" si="472"/>
        <v>1.5488002451557805</v>
      </c>
      <c r="S140" s="4">
        <f>(Y140+AY140*L140)</f>
        <v>26.987537384033203</v>
      </c>
      <c r="T140">
        <f t="shared" si="473"/>
        <v>5.4</v>
      </c>
      <c r="U140">
        <f t="shared" si="474"/>
        <v>1.5517391622066496</v>
      </c>
      <c r="V140">
        <v>1</v>
      </c>
      <c r="W140">
        <f t="shared" si="475"/>
        <v>3.1034783244132993</v>
      </c>
      <c r="X140">
        <v>25.368852615356445</v>
      </c>
      <c r="Y140" s="4">
        <v>26.987537384033203</v>
      </c>
      <c r="Z140">
        <v>25.046857833862305</v>
      </c>
      <c r="AA140">
        <v>50.563869476318359</v>
      </c>
      <c r="AB140">
        <v>50.738670349121094</v>
      </c>
      <c r="AC140">
        <v>18.344829559326172</v>
      </c>
      <c r="AD140">
        <v>21.427408218383789</v>
      </c>
      <c r="AE140">
        <v>53.563392639160156</v>
      </c>
      <c r="AF140">
        <v>62.385307312011719</v>
      </c>
      <c r="AG140">
        <v>500.28488159179687</v>
      </c>
      <c r="AH140">
        <v>1798.8763427734375</v>
      </c>
      <c r="AI140">
        <v>144.1529541015625</v>
      </c>
      <c r="AJ140">
        <v>94.633026123046875</v>
      </c>
      <c r="AK140">
        <v>0.42774152755737305</v>
      </c>
      <c r="AL140">
        <v>-0.16790872812271118</v>
      </c>
      <c r="AM140">
        <v>1</v>
      </c>
      <c r="AN140">
        <v>-0.21956524252891541</v>
      </c>
      <c r="AO140">
        <v>2.737391471862793</v>
      </c>
      <c r="AP140">
        <v>1</v>
      </c>
      <c r="AQ140">
        <v>0</v>
      </c>
      <c r="AR140">
        <v>0.15999999642372131</v>
      </c>
      <c r="AS140">
        <v>111115</v>
      </c>
      <c r="AT140">
        <f t="shared" si="476"/>
        <v>0.92645348442925335</v>
      </c>
      <c r="AU140">
        <f t="shared" si="477"/>
        <v>2.9183994766415E-3</v>
      </c>
      <c r="AV140">
        <f t="shared" si="478"/>
        <v>300.13753738403318</v>
      </c>
      <c r="AW140">
        <f t="shared" si="479"/>
        <v>298.51885261535642</v>
      </c>
      <c r="AX140">
        <f t="shared" si="480"/>
        <v>287.82020841046688</v>
      </c>
      <c r="AY140">
        <f t="shared" si="481"/>
        <v>1.5360615112340332</v>
      </c>
      <c r="AZ140">
        <f t="shared" si="482"/>
        <v>3.5765407268352831</v>
      </c>
      <c r="BA140">
        <f t="shared" si="483"/>
        <v>37.793790110704855</v>
      </c>
      <c r="BB140">
        <f t="shared" si="484"/>
        <v>16.366381892321066</v>
      </c>
      <c r="BC140">
        <f>IF(L140,Y140,(X140+Y140)/2)</f>
        <v>26.178194999694824</v>
      </c>
      <c r="BD140">
        <f t="shared" si="485"/>
        <v>3.4100021772385394</v>
      </c>
      <c r="BE140">
        <f t="shared" si="486"/>
        <v>0.17303665148284178</v>
      </c>
      <c r="BF140">
        <f t="shared" si="487"/>
        <v>2.0277404816795026</v>
      </c>
      <c r="BG140">
        <f t="shared" si="488"/>
        <v>1.3822616955590368</v>
      </c>
      <c r="BH140">
        <f t="shared" si="489"/>
        <v>0.10902170347957131</v>
      </c>
      <c r="BI140">
        <f t="shared" si="490"/>
        <v>4.9402686934906255</v>
      </c>
      <c r="BJ140">
        <f t="shared" si="491"/>
        <v>1.0288895593599612</v>
      </c>
      <c r="BK140">
        <f t="shared" si="492"/>
        <v>57.86232639452713</v>
      </c>
      <c r="BL140">
        <f t="shared" si="493"/>
        <v>50.87352799859395</v>
      </c>
      <c r="BM140">
        <f t="shared" si="494"/>
        <v>-3.5260995416116574E-3</v>
      </c>
    </row>
    <row r="141" spans="1:65" x14ac:dyDescent="0.3">
      <c r="A141" t="str">
        <f t="array" ref="A141">INDEX(MtrxNb!A$2:C$115,MATCH(1,(MtrxNb!B$2:B$115=D141)*(MtrxNb!C$2:C$115=F141),0),1)</f>
        <v>M58</v>
      </c>
      <c r="B141" s="6">
        <v>41596</v>
      </c>
      <c r="C141">
        <v>46</v>
      </c>
      <c r="D141">
        <v>25</v>
      </c>
      <c r="E141">
        <v>2</v>
      </c>
      <c r="F141" t="s">
        <v>36</v>
      </c>
      <c r="G141">
        <v>49</v>
      </c>
      <c r="H141">
        <v>3</v>
      </c>
      <c r="I141">
        <v>52</v>
      </c>
      <c r="J141" t="s">
        <v>423</v>
      </c>
      <c r="K141">
        <v>13406.999999955297</v>
      </c>
      <c r="L141">
        <v>0</v>
      </c>
      <c r="M141">
        <v>150</v>
      </c>
      <c r="N141" s="7">
        <f t="shared" si="468"/>
        <v>5.1236371854241467</v>
      </c>
      <c r="O141" s="7">
        <f t="shared" si="469"/>
        <v>0.19048449343453266</v>
      </c>
      <c r="P141" s="7">
        <f t="shared" si="470"/>
        <v>94.474035292776108</v>
      </c>
      <c r="Q141">
        <f t="shared" si="471"/>
        <v>3.0250503955002763</v>
      </c>
      <c r="R141">
        <f t="shared" si="472"/>
        <v>1.5479163072581272</v>
      </c>
      <c r="S141" s="4">
        <f>(Y141+AY141*L141)</f>
        <v>26.944192886352539</v>
      </c>
      <c r="T141">
        <f t="shared" si="473"/>
        <v>5.4</v>
      </c>
      <c r="U141">
        <f t="shared" si="474"/>
        <v>1.5517391622066496</v>
      </c>
      <c r="V141">
        <v>1</v>
      </c>
      <c r="W141">
        <f t="shared" si="475"/>
        <v>3.1034783244132993</v>
      </c>
      <c r="X141">
        <v>25.355138778686523</v>
      </c>
      <c r="Y141" s="4">
        <v>26.944192886352539</v>
      </c>
      <c r="Z141">
        <v>25.045627593994141</v>
      </c>
      <c r="AA141">
        <v>148.94439697265625</v>
      </c>
      <c r="AB141">
        <v>142.94737243652344</v>
      </c>
      <c r="AC141">
        <v>18.146381378173828</v>
      </c>
      <c r="AD141">
        <v>21.341835021972656</v>
      </c>
      <c r="AE141">
        <v>52.911293029785156</v>
      </c>
      <c r="AF141">
        <v>62.186481475830078</v>
      </c>
      <c r="AG141">
        <v>500.29351806640625</v>
      </c>
      <c r="AH141">
        <v>1801.4085693359375</v>
      </c>
      <c r="AI141">
        <v>145.2161865234375</v>
      </c>
      <c r="AJ141">
        <v>94.627700805664063</v>
      </c>
      <c r="AK141">
        <v>0.16986799240112305</v>
      </c>
      <c r="AL141">
        <v>-0.21190363168716431</v>
      </c>
      <c r="AM141">
        <v>1</v>
      </c>
      <c r="AN141">
        <v>-0.21956524252891541</v>
      </c>
      <c r="AO141">
        <v>2.737391471862793</v>
      </c>
      <c r="AP141">
        <v>1</v>
      </c>
      <c r="AQ141">
        <v>0</v>
      </c>
      <c r="AR141">
        <v>0.15999999642372131</v>
      </c>
      <c r="AS141">
        <v>111115</v>
      </c>
      <c r="AT141">
        <f t="shared" si="476"/>
        <v>0.92646947790075207</v>
      </c>
      <c r="AU141">
        <f t="shared" si="477"/>
        <v>3.0250503955002762E-3</v>
      </c>
      <c r="AV141">
        <f t="shared" si="478"/>
        <v>300.09419288635252</v>
      </c>
      <c r="AW141">
        <f t="shared" si="479"/>
        <v>298.5051387786865</v>
      </c>
      <c r="AX141">
        <f t="shared" si="480"/>
        <v>288.22536465141093</v>
      </c>
      <c r="AY141">
        <f t="shared" si="481"/>
        <v>1.492927181773694</v>
      </c>
      <c r="AZ141">
        <f t="shared" si="482"/>
        <v>3.5674450863611988</v>
      </c>
      <c r="BA141">
        <f t="shared" si="483"/>
        <v>37.699796740149317</v>
      </c>
      <c r="BB141">
        <f t="shared" si="484"/>
        <v>16.357961718176661</v>
      </c>
      <c r="BC141">
        <f>IF(L141,Y141,(X141+Y141)/2)</f>
        <v>26.149665832519531</v>
      </c>
      <c r="BD141">
        <f t="shared" si="485"/>
        <v>3.4042574393089406</v>
      </c>
      <c r="BE141">
        <f t="shared" si="486"/>
        <v>0.17946908608311712</v>
      </c>
      <c r="BF141">
        <f t="shared" si="487"/>
        <v>2.0195287791030716</v>
      </c>
      <c r="BG141">
        <f t="shared" si="488"/>
        <v>1.384728660205869</v>
      </c>
      <c r="BH141">
        <f t="shared" si="489"/>
        <v>0.11310842970932632</v>
      </c>
      <c r="BI141">
        <f t="shared" si="490"/>
        <v>8.9398607455885646</v>
      </c>
      <c r="BJ141">
        <f t="shared" si="491"/>
        <v>0.6609008174300498</v>
      </c>
      <c r="BK141">
        <f t="shared" si="492"/>
        <v>57.875575742875832</v>
      </c>
      <c r="BL141">
        <f t="shared" si="493"/>
        <v>140.71861184041705</v>
      </c>
      <c r="BM141">
        <f t="shared" si="494"/>
        <v>2.1072795426685716E-2</v>
      </c>
    </row>
    <row r="142" spans="1:65" x14ac:dyDescent="0.3">
      <c r="A142" t="str">
        <f t="array" ref="A142">INDEX(MtrxNb!A$2:C$115,MATCH(1,(MtrxNb!B$2:B$115=D142)*(MtrxNb!C$2:C$115=F142),0),1)</f>
        <v>M58</v>
      </c>
      <c r="B142" s="6">
        <v>41596</v>
      </c>
      <c r="C142">
        <v>46</v>
      </c>
      <c r="D142">
        <v>25</v>
      </c>
      <c r="E142">
        <v>2</v>
      </c>
      <c r="F142" t="s">
        <v>36</v>
      </c>
      <c r="G142">
        <v>49</v>
      </c>
      <c r="H142">
        <v>3</v>
      </c>
      <c r="I142">
        <v>53</v>
      </c>
      <c r="J142" t="s">
        <v>424</v>
      </c>
      <c r="K142">
        <v>13556</v>
      </c>
      <c r="L142">
        <v>0</v>
      </c>
      <c r="M142">
        <v>400</v>
      </c>
      <c r="N142" s="7">
        <f t="shared" si="468"/>
        <v>18.388302141224067</v>
      </c>
      <c r="O142" s="7">
        <f t="shared" si="469"/>
        <v>0.20978928515494119</v>
      </c>
      <c r="P142" s="7">
        <f t="shared" si="470"/>
        <v>222.59997442387933</v>
      </c>
      <c r="Q142">
        <f t="shared" si="471"/>
        <v>3.1432878943800446</v>
      </c>
      <c r="R142">
        <f t="shared" si="472"/>
        <v>1.4688802974730253</v>
      </c>
      <c r="S142" s="4">
        <f>(Y142+AY142*L142)</f>
        <v>26.756132125854492</v>
      </c>
      <c r="T142">
        <f t="shared" si="473"/>
        <v>5.4</v>
      </c>
      <c r="U142">
        <f t="shared" si="474"/>
        <v>1.5517391622066496</v>
      </c>
      <c r="V142">
        <v>1</v>
      </c>
      <c r="W142">
        <f t="shared" si="475"/>
        <v>3.1034783244132993</v>
      </c>
      <c r="X142">
        <v>25.3365478515625</v>
      </c>
      <c r="Y142" s="4">
        <v>26.756132125854492</v>
      </c>
      <c r="Z142">
        <v>25.045743942260742</v>
      </c>
      <c r="AA142">
        <v>399.71246337890625</v>
      </c>
      <c r="AB142">
        <v>378.58251953125</v>
      </c>
      <c r="AC142">
        <v>18.445154190063477</v>
      </c>
      <c r="AD142">
        <v>21.763727188110352</v>
      </c>
      <c r="AE142">
        <v>53.964923858642578</v>
      </c>
      <c r="AF142">
        <v>63.477878570556641</v>
      </c>
      <c r="AG142">
        <v>500.34585571289062</v>
      </c>
      <c r="AH142">
        <v>1800.451904296875</v>
      </c>
      <c r="AI142">
        <v>142.06694030761719</v>
      </c>
      <c r="AJ142">
        <v>94.622329711914062</v>
      </c>
      <c r="AK142">
        <v>-1.228447437286377</v>
      </c>
      <c r="AL142">
        <v>-0.30101114511489868</v>
      </c>
      <c r="AM142">
        <v>1</v>
      </c>
      <c r="AN142">
        <v>-0.21956524252891541</v>
      </c>
      <c r="AO142">
        <v>2.737391471862793</v>
      </c>
      <c r="AP142">
        <v>1</v>
      </c>
      <c r="AQ142">
        <v>0</v>
      </c>
      <c r="AR142">
        <v>0.15999999642372131</v>
      </c>
      <c r="AS142">
        <v>111115</v>
      </c>
      <c r="AT142">
        <f t="shared" si="476"/>
        <v>0.92656639946831587</v>
      </c>
      <c r="AU142">
        <f t="shared" si="477"/>
        <v>3.1432878943800447E-3</v>
      </c>
      <c r="AV142">
        <f t="shared" si="478"/>
        <v>299.90613212585447</v>
      </c>
      <c r="AW142">
        <f t="shared" si="479"/>
        <v>298.48654785156248</v>
      </c>
      <c r="AX142">
        <f t="shared" si="480"/>
        <v>288.07229824858223</v>
      </c>
      <c r="AY142">
        <f t="shared" si="481"/>
        <v>1.4561624992591737</v>
      </c>
      <c r="AZ142">
        <f t="shared" si="482"/>
        <v>3.5282148672265512</v>
      </c>
      <c r="BA142">
        <f t="shared" si="483"/>
        <v>37.287338812820494</v>
      </c>
      <c r="BB142">
        <f t="shared" si="484"/>
        <v>15.523611624710142</v>
      </c>
      <c r="BC142">
        <f>IF(L142,Y142,(X142+Y142)/2)</f>
        <v>26.046339988708496</v>
      </c>
      <c r="BD142">
        <f t="shared" si="485"/>
        <v>3.3835220451803147</v>
      </c>
      <c r="BE142">
        <f t="shared" si="486"/>
        <v>0.19650585943987903</v>
      </c>
      <c r="BF142">
        <f t="shared" si="487"/>
        <v>2.0593345697535259</v>
      </c>
      <c r="BG142">
        <f t="shared" si="488"/>
        <v>1.3241874754267888</v>
      </c>
      <c r="BH142">
        <f t="shared" si="489"/>
        <v>0.12394429745775251</v>
      </c>
      <c r="BI142">
        <f t="shared" si="490"/>
        <v>21.06292817379995</v>
      </c>
      <c r="BJ142">
        <f t="shared" si="491"/>
        <v>0.58798270638458483</v>
      </c>
      <c r="BK142">
        <f t="shared" si="492"/>
        <v>59.817267352053882</v>
      </c>
      <c r="BL142">
        <f t="shared" si="493"/>
        <v>370.58368554701542</v>
      </c>
      <c r="BM142">
        <f t="shared" si="494"/>
        <v>2.96812306701612E-2</v>
      </c>
    </row>
    <row r="143" spans="1:65" x14ac:dyDescent="0.3">
      <c r="A143" t="str">
        <f t="array" ref="A143">INDEX(MtrxNb!A$2:C$115,MATCH(1,(MtrxNb!B$2:B$115=D143)*(MtrxNb!C$2:C$115=F143),0),1)</f>
        <v>M58</v>
      </c>
      <c r="B143" s="6">
        <v>41596</v>
      </c>
      <c r="C143">
        <v>46</v>
      </c>
      <c r="D143">
        <v>25</v>
      </c>
      <c r="E143">
        <v>2</v>
      </c>
      <c r="F143" t="s">
        <v>36</v>
      </c>
      <c r="G143">
        <v>49</v>
      </c>
      <c r="H143">
        <v>3</v>
      </c>
      <c r="I143">
        <v>54</v>
      </c>
      <c r="J143" t="s">
        <v>425</v>
      </c>
      <c r="K143">
        <v>13706.499999988824</v>
      </c>
      <c r="L143">
        <v>0</v>
      </c>
      <c r="M143">
        <v>600</v>
      </c>
      <c r="N143" s="7">
        <f t="shared" si="468"/>
        <v>28.887662357672877</v>
      </c>
      <c r="O143" s="7">
        <f t="shared" si="469"/>
        <v>0.24445171024330911</v>
      </c>
      <c r="P143" s="7">
        <f t="shared" si="470"/>
        <v>353.15918170577692</v>
      </c>
      <c r="Q143">
        <f t="shared" si="471"/>
        <v>3.5103625025966241</v>
      </c>
      <c r="R143">
        <f t="shared" si="472"/>
        <v>1.422197249505647</v>
      </c>
      <c r="S143" s="4">
        <f>(Y143+AY143*L143)</f>
        <v>26.741325378417969</v>
      </c>
      <c r="T143">
        <f t="shared" si="473"/>
        <v>5.4</v>
      </c>
      <c r="U143">
        <f t="shared" si="474"/>
        <v>1.5517391622066496</v>
      </c>
      <c r="V143">
        <v>1</v>
      </c>
      <c r="W143">
        <f t="shared" si="475"/>
        <v>3.1034783244132993</v>
      </c>
      <c r="X143">
        <v>25.374076843261719</v>
      </c>
      <c r="Y143" s="4">
        <v>26.741325378417969</v>
      </c>
      <c r="Z143">
        <v>25.043975830078125</v>
      </c>
      <c r="AA143">
        <v>599.59100341796875</v>
      </c>
      <c r="AB143">
        <v>566.263427734375</v>
      </c>
      <c r="AC143">
        <v>18.520101547241211</v>
      </c>
      <c r="AD143">
        <v>22.225042343139648</v>
      </c>
      <c r="AE143">
        <v>54.033111572265625</v>
      </c>
      <c r="AF143">
        <v>64.677047729492188</v>
      </c>
      <c r="AG143">
        <v>500.26873779296875</v>
      </c>
      <c r="AH143">
        <v>1799.0533447265625</v>
      </c>
      <c r="AI143">
        <v>143.07357788085937</v>
      </c>
      <c r="AJ143">
        <v>94.620513916015625</v>
      </c>
      <c r="AK143">
        <v>-2.805290699005127</v>
      </c>
      <c r="AL143">
        <v>-0.35674959421157837</v>
      </c>
      <c r="AM143">
        <v>1</v>
      </c>
      <c r="AN143">
        <v>-0.21956524252891541</v>
      </c>
      <c r="AO143">
        <v>2.737391471862793</v>
      </c>
      <c r="AP143">
        <v>1</v>
      </c>
      <c r="AQ143">
        <v>0</v>
      </c>
      <c r="AR143">
        <v>0.15999999642372131</v>
      </c>
      <c r="AS143">
        <v>111115</v>
      </c>
      <c r="AT143">
        <f t="shared" si="476"/>
        <v>0.92642358850549755</v>
      </c>
      <c r="AU143">
        <f t="shared" si="477"/>
        <v>3.510362502596624E-3</v>
      </c>
      <c r="AV143">
        <f t="shared" si="478"/>
        <v>299.89132537841795</v>
      </c>
      <c r="AW143">
        <f t="shared" si="479"/>
        <v>298.5240768432617</v>
      </c>
      <c r="AX143">
        <f t="shared" si="480"/>
        <v>287.84852872233387</v>
      </c>
      <c r="AY143">
        <f t="shared" si="481"/>
        <v>1.2831845207249188</v>
      </c>
      <c r="AZ143">
        <f t="shared" si="482"/>
        <v>3.5251421778187284</v>
      </c>
      <c r="BA143">
        <f t="shared" si="483"/>
        <v>37.255580549346995</v>
      </c>
      <c r="BB143">
        <f t="shared" si="484"/>
        <v>15.030538206207346</v>
      </c>
      <c r="BC143">
        <f>IF(L143,Y143,(X143+Y143)/2)</f>
        <v>26.057701110839844</v>
      </c>
      <c r="BD143">
        <f t="shared" si="485"/>
        <v>3.3857965804447154</v>
      </c>
      <c r="BE143">
        <f t="shared" si="486"/>
        <v>0.22660287886920666</v>
      </c>
      <c r="BF143">
        <f t="shared" si="487"/>
        <v>2.1029449283130814</v>
      </c>
      <c r="BG143">
        <f t="shared" si="488"/>
        <v>1.282851652131634</v>
      </c>
      <c r="BH143">
        <f t="shared" si="489"/>
        <v>0.14312908471888816</v>
      </c>
      <c r="BI143">
        <f t="shared" si="490"/>
        <v>33.41610326716016</v>
      </c>
      <c r="BJ143">
        <f t="shared" si="491"/>
        <v>0.62366588483167618</v>
      </c>
      <c r="BK143">
        <f t="shared" si="492"/>
        <v>61.455044249785061</v>
      </c>
      <c r="BL143">
        <f t="shared" si="493"/>
        <v>553.69741627681765</v>
      </c>
      <c r="BM143">
        <f t="shared" si="494"/>
        <v>3.2062504109213505E-2</v>
      </c>
    </row>
    <row r="144" spans="1:65" x14ac:dyDescent="0.3">
      <c r="A144" t="str">
        <f t="array" ref="A144">INDEX(MtrxNb!A$2:C$115,MATCH(1,(MtrxNb!B$2:B$115=D144)*(MtrxNb!C$2:C$115=F144),0),1)</f>
        <v>M58</v>
      </c>
      <c r="B144" s="6">
        <v>41596</v>
      </c>
      <c r="C144">
        <v>46</v>
      </c>
      <c r="D144">
        <v>25</v>
      </c>
      <c r="E144">
        <v>2</v>
      </c>
      <c r="F144" t="s">
        <v>36</v>
      </c>
      <c r="G144">
        <v>49</v>
      </c>
      <c r="H144">
        <v>3</v>
      </c>
      <c r="I144">
        <v>55</v>
      </c>
      <c r="J144" t="s">
        <v>426</v>
      </c>
      <c r="K144">
        <v>13855</v>
      </c>
      <c r="L144">
        <v>0</v>
      </c>
      <c r="M144">
        <v>800</v>
      </c>
      <c r="N144" s="7">
        <f t="shared" si="468"/>
        <v>35.750234721415389</v>
      </c>
      <c r="O144" s="7">
        <f t="shared" si="469"/>
        <v>0.25538062522819066</v>
      </c>
      <c r="P144" s="7">
        <f t="shared" si="470"/>
        <v>501.92820420447418</v>
      </c>
      <c r="Q144">
        <f t="shared" si="471"/>
        <v>3.653008931524834</v>
      </c>
      <c r="R144">
        <f t="shared" si="472"/>
        <v>1.4208411189218544</v>
      </c>
      <c r="S144" s="4">
        <f>(Y144+AY144*L144)</f>
        <v>26.860988616943359</v>
      </c>
      <c r="T144">
        <f t="shared" si="473"/>
        <v>5.4</v>
      </c>
      <c r="U144">
        <f t="shared" si="474"/>
        <v>1.5517391622066496</v>
      </c>
      <c r="V144">
        <v>1</v>
      </c>
      <c r="W144">
        <f t="shared" si="475"/>
        <v>3.1034783244132993</v>
      </c>
      <c r="X144">
        <v>25.417757034301758</v>
      </c>
      <c r="Y144" s="4">
        <v>26.860988616943359</v>
      </c>
      <c r="Z144">
        <v>25.045970916748047</v>
      </c>
      <c r="AA144">
        <v>798.68536376953125</v>
      </c>
      <c r="AB144">
        <v>757.11346435546875</v>
      </c>
      <c r="AC144">
        <v>18.649040222167969</v>
      </c>
      <c r="AD144">
        <v>22.503158569335938</v>
      </c>
      <c r="AE144">
        <v>54.320064544677734</v>
      </c>
      <c r="AF144">
        <v>65.314018249511719</v>
      </c>
      <c r="AG144">
        <v>500.30496215820312</v>
      </c>
      <c r="AH144">
        <v>1798.6890869140625</v>
      </c>
      <c r="AI144">
        <v>141.96914672851563</v>
      </c>
      <c r="AJ144">
        <v>94.617851257324219</v>
      </c>
      <c r="AK144">
        <v>-4.452141284942627</v>
      </c>
      <c r="AL144">
        <v>-0.42581278085708618</v>
      </c>
      <c r="AM144">
        <v>1</v>
      </c>
      <c r="AN144">
        <v>-0.21956524252891541</v>
      </c>
      <c r="AO144">
        <v>2.737391471862793</v>
      </c>
      <c r="AP144">
        <v>1</v>
      </c>
      <c r="AQ144">
        <v>0</v>
      </c>
      <c r="AR144">
        <v>0.15999999642372131</v>
      </c>
      <c r="AS144">
        <v>111115</v>
      </c>
      <c r="AT144">
        <f t="shared" si="476"/>
        <v>0.92649067066333879</v>
      </c>
      <c r="AU144">
        <f t="shared" si="477"/>
        <v>3.653008931524834E-3</v>
      </c>
      <c r="AV144">
        <f t="shared" si="478"/>
        <v>300.01098861694334</v>
      </c>
      <c r="AW144">
        <f t="shared" si="479"/>
        <v>298.56775703430174</v>
      </c>
      <c r="AX144">
        <f t="shared" si="480"/>
        <v>287.79024747363655</v>
      </c>
      <c r="AY144">
        <f t="shared" si="481"/>
        <v>1.2037761019350883</v>
      </c>
      <c r="AZ144">
        <f t="shared" si="482"/>
        <v>3.5500416292552628</v>
      </c>
      <c r="BA144">
        <f t="shared" si="483"/>
        <v>37.51978703892263</v>
      </c>
      <c r="BB144">
        <f t="shared" si="484"/>
        <v>15.016628469586692</v>
      </c>
      <c r="BC144">
        <f>IF(L144,Y144,(X144+Y144)/2)</f>
        <v>26.139372825622559</v>
      </c>
      <c r="BD144">
        <f t="shared" si="485"/>
        <v>3.4021868774134019</v>
      </c>
      <c r="BE144">
        <f t="shared" si="486"/>
        <v>0.23596353605601725</v>
      </c>
      <c r="BF144">
        <f t="shared" si="487"/>
        <v>2.1292005103334084</v>
      </c>
      <c r="BG144">
        <f t="shared" si="488"/>
        <v>1.2729863670799935</v>
      </c>
      <c r="BH144">
        <f t="shared" si="489"/>
        <v>0.14910688779244827</v>
      </c>
      <c r="BI144">
        <f t="shared" si="490"/>
        <v>47.491368167274793</v>
      </c>
      <c r="BJ144">
        <f t="shared" si="491"/>
        <v>0.66294977943862887</v>
      </c>
      <c r="BK144">
        <f t="shared" si="492"/>
        <v>61.875652144321911</v>
      </c>
      <c r="BL144">
        <f t="shared" si="493"/>
        <v>741.562262823222</v>
      </c>
      <c r="BM144">
        <f t="shared" si="494"/>
        <v>2.9829849745569962E-2</v>
      </c>
    </row>
    <row r="145" spans="1:65" hidden="1" x14ac:dyDescent="0.3">
      <c r="A145" t="str">
        <f t="array" ref="A145">INDEX(MtrxNb!A$2:C$115,MATCH(1,(MtrxNb!B$2:B$115=D145)*(MtrxNb!C$2:C$115=F145),0),1)</f>
        <v>M58</v>
      </c>
      <c r="B145" s="6">
        <v>41596</v>
      </c>
      <c r="C145">
        <v>46</v>
      </c>
      <c r="D145">
        <v>25</v>
      </c>
      <c r="E145">
        <v>2</v>
      </c>
      <c r="F145" t="s">
        <v>36</v>
      </c>
      <c r="G145">
        <v>49</v>
      </c>
      <c r="H145">
        <v>3</v>
      </c>
      <c r="I145">
        <v>56</v>
      </c>
      <c r="J145" t="s">
        <v>427</v>
      </c>
      <c r="K145">
        <v>13985.499999765307</v>
      </c>
      <c r="L145">
        <v>0</v>
      </c>
      <c r="M145" t="s">
        <v>322</v>
      </c>
      <c r="N145">
        <f t="shared" si="468"/>
        <v>21.265393129470521</v>
      </c>
      <c r="O145">
        <f t="shared" si="469"/>
        <v>0.28615440795056407</v>
      </c>
      <c r="P145">
        <f t="shared" si="470"/>
        <v>239.58516199070772</v>
      </c>
      <c r="Q145">
        <f t="shared" si="471"/>
        <v>3.984409706631566</v>
      </c>
      <c r="R145">
        <f t="shared" si="472"/>
        <v>1.395457701988545</v>
      </c>
      <c r="S145" s="4">
        <f>(Y145+AY145*L145)</f>
        <v>26.904745101928711</v>
      </c>
      <c r="T145">
        <f t="shared" si="473"/>
        <v>5.4</v>
      </c>
      <c r="U145">
        <f t="shared" si="474"/>
        <v>1.5517391622066496</v>
      </c>
      <c r="V145">
        <v>1</v>
      </c>
      <c r="W145">
        <f t="shared" si="475"/>
        <v>3.1034783244132993</v>
      </c>
      <c r="X145">
        <v>25.448165893554688</v>
      </c>
      <c r="Y145" s="4">
        <v>26.904745101928711</v>
      </c>
      <c r="Z145">
        <v>25.041219711303711</v>
      </c>
      <c r="AA145">
        <v>399.83236694335937</v>
      </c>
      <c r="AB145">
        <v>375.2652587890625</v>
      </c>
      <c r="AC145">
        <v>18.66510009765625</v>
      </c>
      <c r="AD145">
        <v>22.867406845092773</v>
      </c>
      <c r="AE145">
        <v>54.079826354980469</v>
      </c>
      <c r="AF145">
        <v>66.253646850585938</v>
      </c>
      <c r="AG145">
        <v>500.29193115234375</v>
      </c>
      <c r="AH145">
        <v>1800.2315673828125</v>
      </c>
      <c r="AI145">
        <v>140.91090393066406</v>
      </c>
      <c r="AJ145">
        <v>94.620567321777344</v>
      </c>
      <c r="AK145">
        <v>-0.55516862869262695</v>
      </c>
      <c r="AL145">
        <v>-0.35770136117935181</v>
      </c>
      <c r="AM145">
        <v>0.75</v>
      </c>
      <c r="AN145">
        <v>-0.21956524252891541</v>
      </c>
      <c r="AO145">
        <v>2.737391471862793</v>
      </c>
      <c r="AP145">
        <v>1</v>
      </c>
      <c r="AQ145">
        <v>0</v>
      </c>
      <c r="AR145">
        <v>0.15999999642372131</v>
      </c>
      <c r="AS145">
        <v>111115</v>
      </c>
      <c r="AT145">
        <f t="shared" si="476"/>
        <v>0.92646653917100674</v>
      </c>
      <c r="AU145">
        <f t="shared" si="477"/>
        <v>3.9844097066315661E-3</v>
      </c>
      <c r="AV145">
        <f t="shared" si="478"/>
        <v>300.05474510192869</v>
      </c>
      <c r="AW145">
        <f t="shared" si="479"/>
        <v>298.59816589355466</v>
      </c>
      <c r="AX145">
        <f t="shared" si="480"/>
        <v>288.03704434312021</v>
      </c>
      <c r="AY145">
        <f t="shared" si="481"/>
        <v>1.0447556884175775</v>
      </c>
      <c r="AZ145">
        <f t="shared" si="482"/>
        <v>3.5591847108491179</v>
      </c>
      <c r="BA145">
        <f t="shared" si="483"/>
        <v>37.615338943650109</v>
      </c>
      <c r="BB145">
        <f t="shared" si="484"/>
        <v>14.747932098557335</v>
      </c>
      <c r="BC145">
        <f>IF(L145,Y145,(X145+Y145)/2)</f>
        <v>26.176455497741699</v>
      </c>
      <c r="BD145">
        <f t="shared" si="485"/>
        <v>3.409651662525786</v>
      </c>
      <c r="BE145">
        <f t="shared" si="486"/>
        <v>0.26199711668779258</v>
      </c>
      <c r="BF145">
        <f t="shared" si="487"/>
        <v>2.1637270088605729</v>
      </c>
      <c r="BG145">
        <f t="shared" si="488"/>
        <v>1.2459246536652131</v>
      </c>
      <c r="BH145">
        <f t="shared" si="489"/>
        <v>0.16575976618911095</v>
      </c>
      <c r="BI145">
        <f t="shared" si="490"/>
        <v>22.669683949440689</v>
      </c>
      <c r="BJ145">
        <f t="shared" si="491"/>
        <v>0.63844215892465306</v>
      </c>
      <c r="BK145">
        <f t="shared" si="492"/>
        <v>62.983225805857757</v>
      </c>
      <c r="BL145">
        <f t="shared" si="493"/>
        <v>366.01490234257034</v>
      </c>
      <c r="BM145">
        <f t="shared" si="494"/>
        <v>3.6593129098066224E-2</v>
      </c>
    </row>
    <row r="146" spans="1:65" hidden="1" x14ac:dyDescent="0.3">
      <c r="A146" t="str">
        <f t="array" ref="A146">INDEX(MtrxNb!A$2:C$115,MATCH(1,(MtrxNb!B$2:B$115=D146)*(MtrxNb!C$2:C$115=F146),0),1)</f>
        <v>M9</v>
      </c>
      <c r="B146" s="6">
        <v>41596</v>
      </c>
      <c r="C146">
        <v>46</v>
      </c>
      <c r="D146">
        <v>29</v>
      </c>
      <c r="E146">
        <v>10</v>
      </c>
      <c r="F146" t="s">
        <v>7</v>
      </c>
      <c r="G146">
        <v>49</v>
      </c>
      <c r="H146">
        <v>3</v>
      </c>
      <c r="I146" t="s">
        <v>323</v>
      </c>
      <c r="J146" t="s">
        <v>428</v>
      </c>
      <c r="M146">
        <f t="shared" ref="M146" si="495">AA146</f>
        <v>0</v>
      </c>
      <c r="S146" s="4">
        <f>AVERAGE(S140:S145)</f>
        <v>26.865820248921711</v>
      </c>
      <c r="Y146" s="4">
        <f>AVERAGE(Y140:Y145)</f>
        <v>26.865820248921711</v>
      </c>
    </row>
    <row r="147" spans="1:65" hidden="1" x14ac:dyDescent="0.3">
      <c r="A147" t="str">
        <f t="array" ref="A147">INDEX(MtrxNb!A$2:C$115,MATCH(1,(MtrxNb!B$2:B$115=D147)*(MtrxNb!C$2:C$115=F147),0),1)</f>
        <v>M9</v>
      </c>
      <c r="B147" s="6">
        <v>41596</v>
      </c>
      <c r="C147">
        <v>46</v>
      </c>
      <c r="D147">
        <v>29</v>
      </c>
      <c r="E147">
        <v>10</v>
      </c>
      <c r="F147" t="s">
        <v>7</v>
      </c>
      <c r="G147">
        <v>49</v>
      </c>
      <c r="H147">
        <v>3</v>
      </c>
      <c r="I147">
        <v>57</v>
      </c>
      <c r="J147" t="s">
        <v>429</v>
      </c>
      <c r="K147">
        <v>14946</v>
      </c>
      <c r="L147">
        <v>0</v>
      </c>
      <c r="M147" t="s">
        <v>315</v>
      </c>
      <c r="N147">
        <f t="shared" ref="N147:N153" si="496">(AA147-AB147*(1000-AC147)/(1000-AD147))*AT147</f>
        <v>23.196020589448697</v>
      </c>
      <c r="O147">
        <f t="shared" ref="O147:O153" si="497">IF(BE147&lt;&gt;0,1/(1/BE147-1/W147),0)</f>
        <v>0.45747518200681953</v>
      </c>
      <c r="P147">
        <f t="shared" ref="P147:P153" si="498">((BH147-AU147/2)*AB147-N147)/(BH147+AU147/2)</f>
        <v>278.2515764167361</v>
      </c>
      <c r="Q147">
        <f t="shared" ref="Q147:Q153" si="499">AU147*1000</f>
        <v>5.5152285915004207</v>
      </c>
      <c r="R147">
        <f t="shared" ref="R147:R153" si="500">(AZ147-BF147)</f>
        <v>1.252519739151424</v>
      </c>
      <c r="S147" s="4">
        <f>(Y147+AY147*L147)</f>
        <v>25.866983413696289</v>
      </c>
      <c r="T147">
        <f>1.5*3</f>
        <v>4.5</v>
      </c>
      <c r="U147">
        <f t="shared" ref="U147:U153" si="501">(T147*AN147+AO147)</f>
        <v>1.7493478804826736</v>
      </c>
      <c r="V147">
        <v>1</v>
      </c>
      <c r="W147">
        <f t="shared" ref="W147:W153" si="502">U147*(V147+1)*(V147+1)/(V147*V147+1)</f>
        <v>3.4986957609653473</v>
      </c>
      <c r="X147">
        <v>25.324518203735352</v>
      </c>
      <c r="Y147" s="4">
        <v>25.866983413696289</v>
      </c>
      <c r="Z147">
        <v>25.039113998413086</v>
      </c>
      <c r="AA147">
        <v>398.19888305664062</v>
      </c>
      <c r="AB147">
        <v>375.47247314453125</v>
      </c>
      <c r="AC147">
        <v>17.297611236572266</v>
      </c>
      <c r="AD147">
        <v>22.148445129394531</v>
      </c>
      <c r="AE147">
        <v>50.724094390869141</v>
      </c>
      <c r="AF147">
        <v>64.643692016601562</v>
      </c>
      <c r="AG147">
        <v>500.3023681640625</v>
      </c>
      <c r="AH147">
        <v>1798.8670654296875</v>
      </c>
      <c r="AI147">
        <v>139.36669921875</v>
      </c>
      <c r="AJ147">
        <v>94.601264953613281</v>
      </c>
      <c r="AK147">
        <v>-0.78560686111450195</v>
      </c>
      <c r="AL147">
        <v>-0.33448511362075806</v>
      </c>
      <c r="AM147">
        <v>1</v>
      </c>
      <c r="AN147">
        <v>-0.21956524252891541</v>
      </c>
      <c r="AO147">
        <v>2.737391471862793</v>
      </c>
      <c r="AP147">
        <v>1</v>
      </c>
      <c r="AQ147">
        <v>0</v>
      </c>
      <c r="AR147">
        <v>0.15999999642372131</v>
      </c>
      <c r="AS147">
        <v>111115</v>
      </c>
      <c r="AT147">
        <f t="shared" ref="AT147:AT153" si="503">AG147*0.000001/(T147*0.0001)</f>
        <v>1.1117830403645832</v>
      </c>
      <c r="AU147">
        <f t="shared" ref="AU147:AU153" si="504">(AD147-AC147)/(1000-AD147)*AT147</f>
        <v>5.5152285915004203E-3</v>
      </c>
      <c r="AV147">
        <f t="shared" ref="AV147:AV153" si="505">(Y147+273.15)</f>
        <v>299.01698341369627</v>
      </c>
      <c r="AW147">
        <f t="shared" ref="AW147:AW153" si="506">(X147+273.15)</f>
        <v>298.47451820373533</v>
      </c>
      <c r="AX147">
        <f t="shared" ref="AX147:AX153" si="507">(AH147*AP147+AI147*AQ147)*AR147</f>
        <v>287.81872403550005</v>
      </c>
      <c r="AY147">
        <f t="shared" ref="AY147:AY153" si="508">((AX147+0.00000010773*(AW147^4-AV147^4))-AU147*44100)/(U147*51.4+0.00000043092*AV147^3)</f>
        <v>0.37820865473788612</v>
      </c>
      <c r="AZ147">
        <f t="shared" ref="AZ147:AZ153" si="509">0.61365*EXP(17.502*S147/(240.97+S147))</f>
        <v>3.3477906651478415</v>
      </c>
      <c r="BA147">
        <f t="shared" ref="BA147:BA153" si="510">AZ147*1000/AJ147</f>
        <v>35.388434465325545</v>
      </c>
      <c r="BB147">
        <f t="shared" ref="BB147:BB153" si="511">(BA147-AD147)</f>
        <v>13.239989335931014</v>
      </c>
      <c r="BC147">
        <f>IF(L147,Y147,(X147+Y147)/2)</f>
        <v>25.59575080871582</v>
      </c>
      <c r="BD147">
        <f t="shared" ref="BD147:BD153" si="512">0.61365*EXP(17.502*BC147/(240.97+BC147))</f>
        <v>3.2943818460074872</v>
      </c>
      <c r="BE147">
        <f t="shared" ref="BE147:BE153" si="513">IF(BB147&lt;&gt;0,(1000-(BA147+AD147)/2)/BB147*AU147,0)</f>
        <v>0.40457465137531368</v>
      </c>
      <c r="BF147">
        <f t="shared" ref="BF147:BF153" si="514">AD147*AJ147/1000</f>
        <v>2.0952709259964175</v>
      </c>
      <c r="BG147">
        <f t="shared" ref="BG147:BG153" si="515">(BD147-BF147)</f>
        <v>1.1991109200110697</v>
      </c>
      <c r="BH147">
        <f t="shared" ref="BH147:BH153" si="516">1/(1.6/O147+1.37/W147)</f>
        <v>0.2571333963724643</v>
      </c>
      <c r="BI147">
        <f t="shared" ref="BI147:BI153" si="517">P147*AJ147*0.001</f>
        <v>26.322951104360225</v>
      </c>
      <c r="BJ147">
        <f t="shared" ref="BJ147:BJ153" si="518">P147/AB147</f>
        <v>0.74107050800932683</v>
      </c>
      <c r="BK147">
        <f t="shared" ref="BK147:BK153" si="519">(1-AU147*AJ147/AZ147/O147)*100</f>
        <v>65.932942117680668</v>
      </c>
      <c r="BL147">
        <f t="shared" ref="BL147:BL153" si="520">(AB147-N147/(W147/1.35))</f>
        <v>366.52210136738779</v>
      </c>
      <c r="BM147">
        <f t="shared" ref="BM147:BM153" si="521">N147*BK147/100/BL147</f>
        <v>4.1726866597647704E-2</v>
      </c>
    </row>
    <row r="148" spans="1:65" x14ac:dyDescent="0.3">
      <c r="A148" t="str">
        <f t="array" ref="A148">INDEX(MtrxNb!A$2:C$115,MATCH(1,(MtrxNb!B$2:B$115=D148)*(MtrxNb!C$2:C$115=F148),0),1)</f>
        <v>M9</v>
      </c>
      <c r="B148" s="6">
        <v>41596</v>
      </c>
      <c r="C148">
        <v>46</v>
      </c>
      <c r="D148">
        <v>29</v>
      </c>
      <c r="E148">
        <v>10</v>
      </c>
      <c r="F148" t="s">
        <v>7</v>
      </c>
      <c r="G148">
        <v>49</v>
      </c>
      <c r="H148">
        <v>3</v>
      </c>
      <c r="I148">
        <v>58</v>
      </c>
      <c r="J148" t="s">
        <v>430</v>
      </c>
      <c r="K148">
        <v>15066.499999988824</v>
      </c>
      <c r="L148">
        <v>0</v>
      </c>
      <c r="M148">
        <v>50</v>
      </c>
      <c r="N148" s="7">
        <f t="shared" si="496"/>
        <v>-0.33950480551589474</v>
      </c>
      <c r="O148" s="7">
        <f t="shared" si="497"/>
        <v>0.42876006640086661</v>
      </c>
      <c r="P148" s="7">
        <f t="shared" si="498"/>
        <v>50.060935341192589</v>
      </c>
      <c r="Q148">
        <f t="shared" si="499"/>
        <v>5.4510793766977175</v>
      </c>
      <c r="R148">
        <f t="shared" si="500"/>
        <v>1.3112350640414343</v>
      </c>
      <c r="S148" s="4">
        <f>(Y148+AY148*L148)</f>
        <v>26.010387420654297</v>
      </c>
      <c r="T148">
        <f t="shared" ref="T148:T153" si="522">3*1.5</f>
        <v>4.5</v>
      </c>
      <c r="U148">
        <f t="shared" si="501"/>
        <v>1.7493478804826736</v>
      </c>
      <c r="V148">
        <v>1</v>
      </c>
      <c r="W148">
        <f t="shared" si="502"/>
        <v>3.4986957609653473</v>
      </c>
      <c r="X148">
        <v>25.33949089050293</v>
      </c>
      <c r="Y148" s="4">
        <v>26.010387420654297</v>
      </c>
      <c r="Z148">
        <v>25.039543151855469</v>
      </c>
      <c r="AA148">
        <v>49.721843719482422</v>
      </c>
      <c r="AB148">
        <v>49.783126831054688</v>
      </c>
      <c r="AC148">
        <v>17.034286499023438</v>
      </c>
      <c r="AD148">
        <v>21.830293655395508</v>
      </c>
      <c r="AE148">
        <v>49.842819213867188</v>
      </c>
      <c r="AF148">
        <v>63.650653839111328</v>
      </c>
      <c r="AG148">
        <v>500.29873657226562</v>
      </c>
      <c r="AH148">
        <v>1798.642578125</v>
      </c>
      <c r="AI148">
        <v>136.19425964355469</v>
      </c>
      <c r="AJ148">
        <v>94.597808837890625</v>
      </c>
      <c r="AK148">
        <v>0.65290403366088867</v>
      </c>
      <c r="AL148">
        <v>-0.22172456979751587</v>
      </c>
      <c r="AM148">
        <v>1</v>
      </c>
      <c r="AN148">
        <v>-0.21956524252891541</v>
      </c>
      <c r="AO148">
        <v>2.737391471862793</v>
      </c>
      <c r="AP148">
        <v>1</v>
      </c>
      <c r="AQ148">
        <v>0</v>
      </c>
      <c r="AR148">
        <v>0.15999999642372131</v>
      </c>
      <c r="AS148">
        <v>111115</v>
      </c>
      <c r="AT148">
        <f t="shared" si="503"/>
        <v>1.1117749701605901</v>
      </c>
      <c r="AU148">
        <f t="shared" si="504"/>
        <v>5.4510793766977175E-3</v>
      </c>
      <c r="AV148">
        <f t="shared" si="505"/>
        <v>299.16038742065427</v>
      </c>
      <c r="AW148">
        <f t="shared" si="506"/>
        <v>298.48949089050291</v>
      </c>
      <c r="AX148">
        <f t="shared" si="507"/>
        <v>287.78280606755288</v>
      </c>
      <c r="AY148">
        <f t="shared" si="508"/>
        <v>0.39107203621523806</v>
      </c>
      <c r="AZ148">
        <f t="shared" si="509"/>
        <v>3.3763330101295552</v>
      </c>
      <c r="BA148">
        <f t="shared" si="510"/>
        <v>35.691450485026287</v>
      </c>
      <c r="BB148">
        <f t="shared" si="511"/>
        <v>13.861156829630779</v>
      </c>
      <c r="BC148">
        <f>IF(L148,Y148,(X148+Y148)/2)</f>
        <v>25.674939155578613</v>
      </c>
      <c r="BD148">
        <f t="shared" si="512"/>
        <v>3.3098974567895745</v>
      </c>
      <c r="BE148">
        <f t="shared" si="513"/>
        <v>0.38195236120425413</v>
      </c>
      <c r="BF148">
        <f t="shared" si="514"/>
        <v>2.0650979460881209</v>
      </c>
      <c r="BG148">
        <f t="shared" si="515"/>
        <v>1.2447995107014536</v>
      </c>
      <c r="BH148">
        <f t="shared" si="516"/>
        <v>0.24252623285737962</v>
      </c>
      <c r="BI148">
        <f t="shared" si="517"/>
        <v>4.7356547916521397</v>
      </c>
      <c r="BJ148">
        <f t="shared" si="518"/>
        <v>1.0055803748744163</v>
      </c>
      <c r="BK148">
        <f t="shared" si="519"/>
        <v>64.379174590934213</v>
      </c>
      <c r="BL148">
        <f t="shared" si="520"/>
        <v>49.914127500664208</v>
      </c>
      <c r="BM148">
        <f t="shared" si="521"/>
        <v>-4.3789284203110826E-3</v>
      </c>
    </row>
    <row r="149" spans="1:65" x14ac:dyDescent="0.3">
      <c r="A149" t="str">
        <f t="array" ref="A149">INDEX(MtrxNb!A$2:C$115,MATCH(1,(MtrxNb!B$2:B$115=D149)*(MtrxNb!C$2:C$115=F149),0),1)</f>
        <v>M9</v>
      </c>
      <c r="B149" s="6">
        <v>41596</v>
      </c>
      <c r="C149">
        <v>46</v>
      </c>
      <c r="D149">
        <v>29</v>
      </c>
      <c r="E149">
        <v>10</v>
      </c>
      <c r="F149" t="s">
        <v>7</v>
      </c>
      <c r="G149">
        <v>49</v>
      </c>
      <c r="H149">
        <v>3</v>
      </c>
      <c r="I149">
        <v>59</v>
      </c>
      <c r="J149" t="s">
        <v>431</v>
      </c>
      <c r="K149">
        <v>15186.499999988824</v>
      </c>
      <c r="L149">
        <v>0</v>
      </c>
      <c r="M149">
        <v>150</v>
      </c>
      <c r="N149" s="7">
        <f t="shared" si="496"/>
        <v>7.7185246492636344</v>
      </c>
      <c r="O149" s="7">
        <f t="shared" si="497"/>
        <v>0.43798173324494866</v>
      </c>
      <c r="P149" s="7">
        <f t="shared" si="498"/>
        <v>108.29379833533487</v>
      </c>
      <c r="Q149">
        <f t="shared" si="499"/>
        <v>5.6088416808414934</v>
      </c>
      <c r="R149">
        <f t="shared" si="500"/>
        <v>1.3238623697039587</v>
      </c>
      <c r="S149" s="4">
        <f>(Y149+AY149*L149)</f>
        <v>26.054910659790039</v>
      </c>
      <c r="T149">
        <f t="shared" si="522"/>
        <v>4.5</v>
      </c>
      <c r="U149">
        <f t="shared" si="501"/>
        <v>1.7493478804826736</v>
      </c>
      <c r="V149">
        <v>1</v>
      </c>
      <c r="W149">
        <f t="shared" si="502"/>
        <v>3.4986957609653473</v>
      </c>
      <c r="X149">
        <v>25.362136840820313</v>
      </c>
      <c r="Y149" s="4">
        <v>26.054910659790039</v>
      </c>
      <c r="Z149">
        <v>25.040212631225586</v>
      </c>
      <c r="AA149">
        <v>150.01728820800781</v>
      </c>
      <c r="AB149">
        <v>142.35600280761719</v>
      </c>
      <c r="AC149">
        <v>16.855215072631836</v>
      </c>
      <c r="AD149">
        <v>21.79060173034668</v>
      </c>
      <c r="AE149">
        <v>49.257648468017578</v>
      </c>
      <c r="AF149">
        <v>63.4449462890625</v>
      </c>
      <c r="AG149">
        <v>500.26065063476562</v>
      </c>
      <c r="AH149">
        <v>1799.00634765625</v>
      </c>
      <c r="AI149">
        <v>137.590087890625</v>
      </c>
      <c r="AJ149">
        <v>94.599288940429688</v>
      </c>
      <c r="AK149">
        <v>0.32578611373901367</v>
      </c>
      <c r="AL149">
        <v>-0.24173074960708618</v>
      </c>
      <c r="AM149">
        <v>1</v>
      </c>
      <c r="AN149">
        <v>-0.21956524252891541</v>
      </c>
      <c r="AO149">
        <v>2.737391471862793</v>
      </c>
      <c r="AP149">
        <v>1</v>
      </c>
      <c r="AQ149">
        <v>0</v>
      </c>
      <c r="AR149">
        <v>0.15999999642372131</v>
      </c>
      <c r="AS149">
        <v>111115</v>
      </c>
      <c r="AT149">
        <f t="shared" si="503"/>
        <v>1.1116903347439233</v>
      </c>
      <c r="AU149">
        <f t="shared" si="504"/>
        <v>5.6088416808414933E-3</v>
      </c>
      <c r="AV149">
        <f t="shared" si="505"/>
        <v>299.20491065979002</v>
      </c>
      <c r="AW149">
        <f t="shared" si="506"/>
        <v>298.51213684082029</v>
      </c>
      <c r="AX149">
        <f t="shared" si="507"/>
        <v>287.84100919125194</v>
      </c>
      <c r="AY149">
        <f t="shared" si="508"/>
        <v>0.32054727470539723</v>
      </c>
      <c r="AZ149">
        <f t="shared" si="509"/>
        <v>3.3852377989788511</v>
      </c>
      <c r="BA149">
        <f t="shared" si="510"/>
        <v>35.785023723704477</v>
      </c>
      <c r="BB149">
        <f t="shared" si="511"/>
        <v>13.994421993357797</v>
      </c>
      <c r="BC149">
        <f>IF(L149,Y149,(X149+Y149)/2)</f>
        <v>25.708523750305176</v>
      </c>
      <c r="BD149">
        <f t="shared" si="512"/>
        <v>3.3164970403170195</v>
      </c>
      <c r="BE149">
        <f t="shared" si="513"/>
        <v>0.38925333247085109</v>
      </c>
      <c r="BF149">
        <f t="shared" si="514"/>
        <v>2.0613754292748925</v>
      </c>
      <c r="BG149">
        <f t="shared" si="515"/>
        <v>1.255121611042127</v>
      </c>
      <c r="BH149">
        <f t="shared" si="516"/>
        <v>0.24723743826061212</v>
      </c>
      <c r="BI149">
        <f t="shared" si="517"/>
        <v>10.244516319180967</v>
      </c>
      <c r="BJ149">
        <f t="shared" si="518"/>
        <v>0.76072519738900879</v>
      </c>
      <c r="BK149">
        <f t="shared" si="519"/>
        <v>64.213776158400066</v>
      </c>
      <c r="BL149">
        <f t="shared" si="520"/>
        <v>139.37774776962243</v>
      </c>
      <c r="BM149">
        <f t="shared" si="521"/>
        <v>3.5560598591401031E-2</v>
      </c>
    </row>
    <row r="150" spans="1:65" x14ac:dyDescent="0.3">
      <c r="A150" t="str">
        <f t="array" ref="A150">INDEX(MtrxNb!A$2:C$115,MATCH(1,(MtrxNb!B$2:B$115=D150)*(MtrxNb!C$2:C$115=F150),0),1)</f>
        <v>M9</v>
      </c>
      <c r="B150" s="6">
        <v>41596</v>
      </c>
      <c r="C150">
        <v>46</v>
      </c>
      <c r="D150">
        <v>29</v>
      </c>
      <c r="E150">
        <v>10</v>
      </c>
      <c r="F150" t="s">
        <v>7</v>
      </c>
      <c r="G150">
        <v>49</v>
      </c>
      <c r="H150">
        <v>3</v>
      </c>
      <c r="I150">
        <v>60</v>
      </c>
      <c r="J150" t="s">
        <v>432</v>
      </c>
      <c r="K150">
        <v>15336.499999988824</v>
      </c>
      <c r="L150">
        <v>0</v>
      </c>
      <c r="M150">
        <v>400</v>
      </c>
      <c r="N150" s="7">
        <f t="shared" si="496"/>
        <v>24.609563866035696</v>
      </c>
      <c r="O150" s="7">
        <f t="shared" si="497"/>
        <v>0.45552229622011214</v>
      </c>
      <c r="P150" s="7">
        <f t="shared" si="498"/>
        <v>272.10561718449964</v>
      </c>
      <c r="Q150">
        <f t="shared" si="499"/>
        <v>5.7226292647988064</v>
      </c>
      <c r="R150">
        <f t="shared" si="500"/>
        <v>1.3045290720244029</v>
      </c>
      <c r="S150" s="4">
        <f>(Y150+AY150*L150)</f>
        <v>25.978977203369141</v>
      </c>
      <c r="T150">
        <f t="shared" si="522"/>
        <v>4.5</v>
      </c>
      <c r="U150">
        <f t="shared" si="501"/>
        <v>1.7493478804826736</v>
      </c>
      <c r="V150">
        <v>1</v>
      </c>
      <c r="W150">
        <f t="shared" si="502"/>
        <v>3.4986957609653473</v>
      </c>
      <c r="X150">
        <v>25.374370574951172</v>
      </c>
      <c r="Y150" s="4">
        <v>25.978977203369141</v>
      </c>
      <c r="Z150">
        <v>25.039289474487305</v>
      </c>
      <c r="AA150">
        <v>399.48223876953125</v>
      </c>
      <c r="AB150">
        <v>375.41522216796875</v>
      </c>
      <c r="AC150">
        <v>16.800535202026367</v>
      </c>
      <c r="AD150">
        <v>21.83527946472168</v>
      </c>
      <c r="AE150">
        <v>49.062614440917969</v>
      </c>
      <c r="AF150">
        <v>63.527687072753906</v>
      </c>
      <c r="AG150">
        <v>500.31405639648437</v>
      </c>
      <c r="AH150">
        <v>1799.4329833984375</v>
      </c>
      <c r="AI150">
        <v>139.90916442871094</v>
      </c>
      <c r="AJ150">
        <v>94.596183776855469</v>
      </c>
      <c r="AK150">
        <v>-1.0067028999328613</v>
      </c>
      <c r="AL150">
        <v>-0.32955843210220337</v>
      </c>
      <c r="AM150">
        <v>1</v>
      </c>
      <c r="AN150">
        <v>-0.21956524252891541</v>
      </c>
      <c r="AO150">
        <v>2.737391471862793</v>
      </c>
      <c r="AP150">
        <v>1</v>
      </c>
      <c r="AQ150">
        <v>0</v>
      </c>
      <c r="AR150">
        <v>0.15999999642372131</v>
      </c>
      <c r="AS150">
        <v>111115</v>
      </c>
      <c r="AT150">
        <f t="shared" si="503"/>
        <v>1.1118090142144095</v>
      </c>
      <c r="AU150">
        <f t="shared" si="504"/>
        <v>5.7226292647988061E-3</v>
      </c>
      <c r="AV150">
        <f t="shared" si="505"/>
        <v>299.12897720336912</v>
      </c>
      <c r="AW150">
        <f t="shared" si="506"/>
        <v>298.52437057495115</v>
      </c>
      <c r="AX150">
        <f t="shared" si="507"/>
        <v>287.90927090847617</v>
      </c>
      <c r="AY150">
        <f t="shared" si="508"/>
        <v>0.28180335315265703</v>
      </c>
      <c r="AZ150">
        <f t="shared" si="509"/>
        <v>3.3700631810882133</v>
      </c>
      <c r="BA150">
        <f t="shared" si="510"/>
        <v>35.625783689518727</v>
      </c>
      <c r="BB150">
        <f t="shared" si="511"/>
        <v>13.790504224797047</v>
      </c>
      <c r="BC150">
        <f>IF(L150,Y150,(X150+Y150)/2)</f>
        <v>25.676673889160156</v>
      </c>
      <c r="BD150">
        <f t="shared" si="512"/>
        <v>3.3102380616261806</v>
      </c>
      <c r="BE150">
        <f t="shared" si="513"/>
        <v>0.40304654517330751</v>
      </c>
      <c r="BF150">
        <f t="shared" si="514"/>
        <v>2.0655341090638104</v>
      </c>
      <c r="BG150">
        <f t="shared" si="515"/>
        <v>1.2447039525623702</v>
      </c>
      <c r="BH150">
        <f t="shared" si="516"/>
        <v>0.25614583196492502</v>
      </c>
      <c r="BI150">
        <f t="shared" si="517"/>
        <v>25.740152969899611</v>
      </c>
      <c r="BJ150">
        <f t="shared" si="518"/>
        <v>0.72481242399583312</v>
      </c>
      <c r="BK150">
        <f t="shared" si="519"/>
        <v>64.736814170954602</v>
      </c>
      <c r="BL150">
        <f t="shared" si="520"/>
        <v>365.91942330777249</v>
      </c>
      <c r="BM150">
        <f t="shared" si="521"/>
        <v>4.3538130564985289E-2</v>
      </c>
    </row>
    <row r="151" spans="1:65" x14ac:dyDescent="0.3">
      <c r="A151" t="str">
        <f t="array" ref="A151">INDEX(MtrxNb!A$2:C$115,MATCH(1,(MtrxNb!B$2:B$115=D151)*(MtrxNb!C$2:C$115=F151),0),1)</f>
        <v>M9</v>
      </c>
      <c r="B151" s="6">
        <v>41596</v>
      </c>
      <c r="C151">
        <v>46</v>
      </c>
      <c r="D151">
        <v>29</v>
      </c>
      <c r="E151">
        <v>10</v>
      </c>
      <c r="F151" t="s">
        <v>7</v>
      </c>
      <c r="G151">
        <v>49</v>
      </c>
      <c r="H151">
        <v>3</v>
      </c>
      <c r="I151">
        <v>61</v>
      </c>
      <c r="J151" t="s">
        <v>433</v>
      </c>
      <c r="K151">
        <v>15486</v>
      </c>
      <c r="L151">
        <v>0</v>
      </c>
      <c r="M151">
        <v>600</v>
      </c>
      <c r="N151" s="7">
        <f t="shared" si="496"/>
        <v>33.260318533645645</v>
      </c>
      <c r="O151" s="7">
        <f t="shared" si="497"/>
        <v>0.44586175054633731</v>
      </c>
      <c r="P151" s="7">
        <f t="shared" si="498"/>
        <v>423.23125345817346</v>
      </c>
      <c r="Q151">
        <f t="shared" si="499"/>
        <v>5.5988630484977584</v>
      </c>
      <c r="R151">
        <f t="shared" si="500"/>
        <v>1.3005464008302701</v>
      </c>
      <c r="S151" s="4">
        <f>(Y151+AY151*L151)</f>
        <v>25.988925933837891</v>
      </c>
      <c r="T151">
        <f t="shared" si="522"/>
        <v>4.5</v>
      </c>
      <c r="U151">
        <f t="shared" si="501"/>
        <v>1.7493478804826736</v>
      </c>
      <c r="V151">
        <v>1</v>
      </c>
      <c r="W151">
        <f t="shared" si="502"/>
        <v>3.4986957609653473</v>
      </c>
      <c r="X151">
        <v>25.378345489501953</v>
      </c>
      <c r="Y151" s="4">
        <v>25.988925933837891</v>
      </c>
      <c r="Z151">
        <v>25.037763595581055</v>
      </c>
      <c r="AA151">
        <v>599.41326904296875</v>
      </c>
      <c r="AB151">
        <v>566.64093017578125</v>
      </c>
      <c r="AC151">
        <v>16.975297927856445</v>
      </c>
      <c r="AD151">
        <v>21.901323318481445</v>
      </c>
      <c r="AE151">
        <v>49.611164093017578</v>
      </c>
      <c r="AF151">
        <v>63.696422576904297</v>
      </c>
      <c r="AG151">
        <v>500.26300048828125</v>
      </c>
      <c r="AH151">
        <v>1799.6585693359375</v>
      </c>
      <c r="AI151">
        <v>141.49403381347656</v>
      </c>
      <c r="AJ151">
        <v>94.583396911621094</v>
      </c>
      <c r="AK151">
        <v>-2.4699597358703613</v>
      </c>
      <c r="AL151">
        <v>-0.39167314767837524</v>
      </c>
      <c r="AM151">
        <v>1</v>
      </c>
      <c r="AN151">
        <v>-0.21956524252891541</v>
      </c>
      <c r="AO151">
        <v>2.737391471862793</v>
      </c>
      <c r="AP151">
        <v>1</v>
      </c>
      <c r="AQ151">
        <v>0</v>
      </c>
      <c r="AR151">
        <v>0.15999999642372131</v>
      </c>
      <c r="AS151">
        <v>111115</v>
      </c>
      <c r="AT151">
        <f t="shared" si="503"/>
        <v>1.1116955566406248</v>
      </c>
      <c r="AU151">
        <f t="shared" si="504"/>
        <v>5.5988630484977587E-3</v>
      </c>
      <c r="AV151">
        <f t="shared" si="505"/>
        <v>299.13892593383787</v>
      </c>
      <c r="AW151">
        <f t="shared" si="506"/>
        <v>298.52834548950193</v>
      </c>
      <c r="AX151">
        <f t="shared" si="507"/>
        <v>287.94536465766942</v>
      </c>
      <c r="AY151">
        <f t="shared" si="508"/>
        <v>0.33527403280632639</v>
      </c>
      <c r="AZ151">
        <f t="shared" si="509"/>
        <v>3.3720479571519428</v>
      </c>
      <c r="BA151">
        <f t="shared" si="510"/>
        <v>35.651584392795606</v>
      </c>
      <c r="BB151">
        <f t="shared" si="511"/>
        <v>13.75026107431416</v>
      </c>
      <c r="BC151">
        <f>IF(L151,Y151,(X151+Y151)/2)</f>
        <v>25.683635711669922</v>
      </c>
      <c r="BD151">
        <f t="shared" si="512"/>
        <v>3.3116052829531526</v>
      </c>
      <c r="BE151">
        <f t="shared" si="513"/>
        <v>0.39546504571440283</v>
      </c>
      <c r="BF151">
        <f t="shared" si="514"/>
        <v>2.0715015563216728</v>
      </c>
      <c r="BG151">
        <f t="shared" si="515"/>
        <v>1.2401037266314798</v>
      </c>
      <c r="BH151">
        <f t="shared" si="516"/>
        <v>0.25124802422111375</v>
      </c>
      <c r="BI151">
        <f t="shared" si="517"/>
        <v>40.030649631237331</v>
      </c>
      <c r="BJ151">
        <f t="shared" si="518"/>
        <v>0.7469126053546471</v>
      </c>
      <c r="BK151">
        <f t="shared" si="519"/>
        <v>64.777450138398109</v>
      </c>
      <c r="BL151">
        <f t="shared" si="520"/>
        <v>553.80716780027467</v>
      </c>
      <c r="BM151">
        <f t="shared" si="521"/>
        <v>3.890376922996916E-2</v>
      </c>
    </row>
    <row r="152" spans="1:65" x14ac:dyDescent="0.3">
      <c r="A152" t="str">
        <f t="array" ref="A152">INDEX(MtrxNb!A$2:C$115,MATCH(1,(MtrxNb!B$2:B$115=D152)*(MtrxNb!C$2:C$115=F152),0),1)</f>
        <v>M9</v>
      </c>
      <c r="B152" s="6">
        <v>41596</v>
      </c>
      <c r="C152">
        <v>46</v>
      </c>
      <c r="D152">
        <v>29</v>
      </c>
      <c r="E152">
        <v>10</v>
      </c>
      <c r="F152" t="s">
        <v>7</v>
      </c>
      <c r="G152">
        <v>49</v>
      </c>
      <c r="H152">
        <v>3</v>
      </c>
      <c r="I152">
        <v>62</v>
      </c>
      <c r="J152" t="s">
        <v>434</v>
      </c>
      <c r="K152">
        <v>15636.499999988824</v>
      </c>
      <c r="L152">
        <v>0</v>
      </c>
      <c r="M152">
        <v>800</v>
      </c>
      <c r="N152" s="7">
        <f t="shared" si="496"/>
        <v>39.165706615406499</v>
      </c>
      <c r="O152" s="7">
        <f t="shared" si="497"/>
        <v>0.44273425314892195</v>
      </c>
      <c r="P152" s="7">
        <f t="shared" si="498"/>
        <v>588.32676461553126</v>
      </c>
      <c r="Q152">
        <f t="shared" si="499"/>
        <v>5.638854182945245</v>
      </c>
      <c r="R152">
        <f t="shared" si="500"/>
        <v>1.317691347189339</v>
      </c>
      <c r="S152" s="4">
        <f>(Y152+AY152*L152)</f>
        <v>26.122453689575195</v>
      </c>
      <c r="T152">
        <f t="shared" si="522"/>
        <v>4.5</v>
      </c>
      <c r="U152">
        <f t="shared" si="501"/>
        <v>1.7493478804826736</v>
      </c>
      <c r="V152">
        <v>1</v>
      </c>
      <c r="W152">
        <f t="shared" si="502"/>
        <v>3.4986957609653473</v>
      </c>
      <c r="X152">
        <v>25.416648864746094</v>
      </c>
      <c r="Y152" s="4">
        <v>26.122453689575195</v>
      </c>
      <c r="Z152">
        <v>25.039131164550781</v>
      </c>
      <c r="AA152">
        <v>799.52099609375</v>
      </c>
      <c r="AB152">
        <v>760.43603515625</v>
      </c>
      <c r="AC152">
        <v>17.04388427734375</v>
      </c>
      <c r="AD152">
        <v>22.004217147827148</v>
      </c>
      <c r="AE152">
        <v>49.632022857666016</v>
      </c>
      <c r="AF152">
        <v>63.843559265136719</v>
      </c>
      <c r="AG152">
        <v>500.29888916015625</v>
      </c>
      <c r="AH152">
        <v>1798.9390869140625</v>
      </c>
      <c r="AI152">
        <v>143.12435913085937</v>
      </c>
      <c r="AJ152">
        <v>94.577072143554688</v>
      </c>
      <c r="AK152">
        <v>-4.3785901069641113</v>
      </c>
      <c r="AL152">
        <v>-0.45576959848403931</v>
      </c>
      <c r="AM152">
        <v>1</v>
      </c>
      <c r="AN152">
        <v>-0.21956524252891541</v>
      </c>
      <c r="AO152">
        <v>2.737391471862793</v>
      </c>
      <c r="AP152">
        <v>1</v>
      </c>
      <c r="AQ152">
        <v>0</v>
      </c>
      <c r="AR152">
        <v>0.15999999642372131</v>
      </c>
      <c r="AS152">
        <v>111115</v>
      </c>
      <c r="AT152">
        <f t="shared" si="503"/>
        <v>1.1117753092447915</v>
      </c>
      <c r="AU152">
        <f t="shared" si="504"/>
        <v>5.6388541829452453E-3</v>
      </c>
      <c r="AV152">
        <f t="shared" si="505"/>
        <v>299.27245368957517</v>
      </c>
      <c r="AW152">
        <f t="shared" si="506"/>
        <v>298.56664886474607</v>
      </c>
      <c r="AX152">
        <f t="shared" si="507"/>
        <v>287.83024747274249</v>
      </c>
      <c r="AY152">
        <f t="shared" si="508"/>
        <v>0.30584608279781211</v>
      </c>
      <c r="AZ152">
        <f t="shared" si="509"/>
        <v>3.3987857798418304</v>
      </c>
      <c r="BA152">
        <f t="shared" si="510"/>
        <v>35.936677915794981</v>
      </c>
      <c r="BB152">
        <f t="shared" si="511"/>
        <v>13.932460767967832</v>
      </c>
      <c r="BC152">
        <f>IF(L152,Y152,(X152+Y152)/2)</f>
        <v>25.769551277160645</v>
      </c>
      <c r="BD152">
        <f t="shared" si="512"/>
        <v>3.3285187577944431</v>
      </c>
      <c r="BE152">
        <f t="shared" si="513"/>
        <v>0.3930026536509203</v>
      </c>
      <c r="BF152">
        <f t="shared" si="514"/>
        <v>2.0810944326524914</v>
      </c>
      <c r="BG152">
        <f t="shared" si="515"/>
        <v>1.2474243251419517</v>
      </c>
      <c r="BH152">
        <f t="shared" si="516"/>
        <v>0.24965793450904059</v>
      </c>
      <c r="BI152">
        <f t="shared" si="517"/>
        <v>55.642222861027214</v>
      </c>
      <c r="BJ152">
        <f t="shared" si="518"/>
        <v>0.77367028575210184</v>
      </c>
      <c r="BK152">
        <f t="shared" si="519"/>
        <v>64.558686139642958</v>
      </c>
      <c r="BL152">
        <f t="shared" si="520"/>
        <v>745.32363112252233</v>
      </c>
      <c r="BM152">
        <f t="shared" si="521"/>
        <v>3.3924679900639201E-2</v>
      </c>
    </row>
    <row r="153" spans="1:65" hidden="1" x14ac:dyDescent="0.3">
      <c r="A153" t="str">
        <f t="array" ref="A153">INDEX(MtrxNb!A$2:C$115,MATCH(1,(MtrxNb!B$2:B$115=D153)*(MtrxNb!C$2:C$115=F153),0),1)</f>
        <v>M9</v>
      </c>
      <c r="B153" s="6">
        <v>41596</v>
      </c>
      <c r="C153">
        <v>46</v>
      </c>
      <c r="D153">
        <v>29</v>
      </c>
      <c r="E153">
        <v>10</v>
      </c>
      <c r="F153" t="s">
        <v>7</v>
      </c>
      <c r="G153">
        <v>49</v>
      </c>
      <c r="H153">
        <v>3</v>
      </c>
      <c r="I153">
        <v>63</v>
      </c>
      <c r="J153" t="s">
        <v>435</v>
      </c>
      <c r="K153">
        <v>15756</v>
      </c>
      <c r="L153">
        <v>0</v>
      </c>
      <c r="M153" t="s">
        <v>322</v>
      </c>
      <c r="N153">
        <f t="shared" si="496"/>
        <v>24.095144477323828</v>
      </c>
      <c r="O153">
        <f t="shared" si="497"/>
        <v>0.43996209574168837</v>
      </c>
      <c r="P153">
        <f t="shared" si="498"/>
        <v>270.72026983016013</v>
      </c>
      <c r="Q153">
        <f t="shared" si="499"/>
        <v>5.6074744554267006</v>
      </c>
      <c r="R153">
        <f t="shared" si="500"/>
        <v>1.3173279781456717</v>
      </c>
      <c r="S153" s="4">
        <f>(Y153+AY153*L153)</f>
        <v>26.245752334594727</v>
      </c>
      <c r="T153">
        <f t="shared" si="522"/>
        <v>4.5</v>
      </c>
      <c r="U153">
        <f t="shared" si="501"/>
        <v>1.7493478804826736</v>
      </c>
      <c r="V153">
        <v>1</v>
      </c>
      <c r="W153">
        <f t="shared" si="502"/>
        <v>3.4986957609653473</v>
      </c>
      <c r="X153">
        <v>25.446701049804688</v>
      </c>
      <c r="Y153" s="4">
        <v>26.245752334594727</v>
      </c>
      <c r="Z153">
        <v>25.037153244018555</v>
      </c>
      <c r="AA153">
        <v>398.63638305664062</v>
      </c>
      <c r="AB153">
        <v>375.07528686523437</v>
      </c>
      <c r="AC153">
        <v>17.340169906616211</v>
      </c>
      <c r="AD153">
        <v>22.270853042602539</v>
      </c>
      <c r="AE153">
        <v>50.463672637939453</v>
      </c>
      <c r="AF153">
        <v>64.502632141113281</v>
      </c>
      <c r="AG153">
        <v>500.37002563476563</v>
      </c>
      <c r="AH153">
        <v>1799.6810302734375</v>
      </c>
      <c r="AI153">
        <v>144.75534057617187</v>
      </c>
      <c r="AJ153">
        <v>94.577049255371094</v>
      </c>
      <c r="AK153">
        <v>-0.26588869094848633</v>
      </c>
      <c r="AL153">
        <v>-0.37212663888931274</v>
      </c>
      <c r="AM153">
        <v>1</v>
      </c>
      <c r="AN153">
        <v>-0.21956524252891541</v>
      </c>
      <c r="AO153">
        <v>2.737391471862793</v>
      </c>
      <c r="AP153">
        <v>1</v>
      </c>
      <c r="AQ153">
        <v>0</v>
      </c>
      <c r="AR153">
        <v>0.15999999642372131</v>
      </c>
      <c r="AS153">
        <v>111115</v>
      </c>
      <c r="AT153">
        <f t="shared" si="503"/>
        <v>1.111933390299479</v>
      </c>
      <c r="AU153">
        <f t="shared" si="504"/>
        <v>5.607474455426701E-3</v>
      </c>
      <c r="AV153">
        <f t="shared" si="505"/>
        <v>299.3957523345947</v>
      </c>
      <c r="AW153">
        <f t="shared" si="506"/>
        <v>298.59670104980466</v>
      </c>
      <c r="AX153">
        <f t="shared" si="507"/>
        <v>287.94895840758909</v>
      </c>
      <c r="AY153">
        <f t="shared" si="508"/>
        <v>0.30996386028119427</v>
      </c>
      <c r="AZ153">
        <f t="shared" si="509"/>
        <v>3.4236395433150233</v>
      </c>
      <c r="BA153">
        <f t="shared" si="510"/>
        <v>36.199475139795531</v>
      </c>
      <c r="BB153">
        <f t="shared" si="511"/>
        <v>13.928622097192992</v>
      </c>
      <c r="BC153">
        <f>IF(L153,Y153,(X153+Y153)/2)</f>
        <v>25.846226692199707</v>
      </c>
      <c r="BD153">
        <f t="shared" si="512"/>
        <v>3.3436768717207435</v>
      </c>
      <c r="BE153">
        <f t="shared" si="513"/>
        <v>0.390816764328908</v>
      </c>
      <c r="BF153">
        <f t="shared" si="514"/>
        <v>2.1063115651693516</v>
      </c>
      <c r="BG153">
        <f t="shared" si="515"/>
        <v>1.2373653065513919</v>
      </c>
      <c r="BH153">
        <f t="shared" si="516"/>
        <v>0.24824667042520354</v>
      </c>
      <c r="BI153">
        <f t="shared" si="517"/>
        <v>25.603924294154407</v>
      </c>
      <c r="BJ153">
        <f t="shared" si="518"/>
        <v>0.72177581224494458</v>
      </c>
      <c r="BK153">
        <f t="shared" si="519"/>
        <v>64.791317998678437</v>
      </c>
      <c r="BL153">
        <f t="shared" si="520"/>
        <v>365.77798087844229</v>
      </c>
      <c r="BM153">
        <f t="shared" si="521"/>
        <v>4.2680430470559194E-2</v>
      </c>
    </row>
    <row r="154" spans="1:65" hidden="1" x14ac:dyDescent="0.3">
      <c r="A154" t="str">
        <f t="array" ref="A154">INDEX(MtrxNb!A$2:C$115,MATCH(1,(MtrxNb!B$2:B$115=D154)*(MtrxNb!C$2:C$115=F154),0),1)</f>
        <v>M65</v>
      </c>
      <c r="B154" s="6">
        <v>41596</v>
      </c>
      <c r="C154">
        <v>46</v>
      </c>
      <c r="D154">
        <v>29</v>
      </c>
      <c r="E154">
        <v>10</v>
      </c>
      <c r="F154" t="s">
        <v>36</v>
      </c>
      <c r="G154">
        <v>49</v>
      </c>
      <c r="H154">
        <v>3</v>
      </c>
      <c r="I154" t="s">
        <v>323</v>
      </c>
      <c r="J154" t="s">
        <v>436</v>
      </c>
      <c r="M154">
        <f t="shared" ref="M154" si="523">AA154</f>
        <v>0</v>
      </c>
      <c r="S154" s="4">
        <f>AVERAGE(S148:S153)</f>
        <v>26.066901206970215</v>
      </c>
      <c r="Y154" s="4">
        <f>AVERAGE(Y148:Y153)</f>
        <v>26.066901206970215</v>
      </c>
    </row>
    <row r="155" spans="1:65" hidden="1" x14ac:dyDescent="0.3">
      <c r="A155" t="str">
        <f t="array" ref="A155">INDEX(MtrxNb!A$2:C$115,MATCH(1,(MtrxNb!B$2:B$115=D155)*(MtrxNb!C$2:C$115=F155),0),1)</f>
        <v>M65</v>
      </c>
      <c r="B155" s="6">
        <v>41596</v>
      </c>
      <c r="C155">
        <v>46</v>
      </c>
      <c r="D155">
        <v>29</v>
      </c>
      <c r="E155">
        <v>10</v>
      </c>
      <c r="F155" t="s">
        <v>36</v>
      </c>
      <c r="G155">
        <v>49</v>
      </c>
      <c r="H155">
        <v>3</v>
      </c>
      <c r="I155">
        <v>64</v>
      </c>
      <c r="J155" t="s">
        <v>437</v>
      </c>
      <c r="K155">
        <v>16120.999999776483</v>
      </c>
      <c r="L155">
        <v>0</v>
      </c>
      <c r="M155" t="s">
        <v>315</v>
      </c>
      <c r="N155">
        <f t="shared" ref="N155:N161" si="524">(AA155-AB155*(1000-AC155)/(1000-AD155))*AT155</f>
        <v>18.040095725292876</v>
      </c>
      <c r="O155">
        <f t="shared" ref="O155:O161" si="525">IF(BE155&lt;&gt;0,1/(1/BE155-1/W155),0)</f>
        <v>0.23740146047169017</v>
      </c>
      <c r="P155">
        <f t="shared" ref="P155:P161" si="526">((BH155-AU155/2)*AB155-N155)/(BH155+AU155/2)</f>
        <v>242.69491936154898</v>
      </c>
      <c r="Q155">
        <f t="shared" ref="Q155:Q161" si="527">AU155*1000</f>
        <v>3.8031601061848082</v>
      </c>
      <c r="R155">
        <f t="shared" ref="R155:R161" si="528">(AZ155-BF155)</f>
        <v>1.5779904244637475</v>
      </c>
      <c r="S155" s="4">
        <f>(Y155+AY155*L155)</f>
        <v>27.023338317871094</v>
      </c>
      <c r="T155">
        <f t="shared" ref="T155:T161" si="529">3*1.7</f>
        <v>5.0999999999999996</v>
      </c>
      <c r="U155">
        <f t="shared" ref="U155:U161" si="530">(T155*AN155+AO155)</f>
        <v>1.6176087349653245</v>
      </c>
      <c r="V155">
        <v>1</v>
      </c>
      <c r="W155">
        <f t="shared" ref="W155:W161" si="531">U155*(V155+1)*(V155+1)/(V155*V155+1)</f>
        <v>3.2352174699306491</v>
      </c>
      <c r="X155">
        <v>25.408428192138672</v>
      </c>
      <c r="Y155" s="4">
        <v>27.023338317871094</v>
      </c>
      <c r="Z155">
        <v>25.042549133300781</v>
      </c>
      <c r="AA155">
        <v>400.27047729492187</v>
      </c>
      <c r="AB155">
        <v>380.40536499023437</v>
      </c>
      <c r="AC155">
        <v>17.419527053833008</v>
      </c>
      <c r="AD155">
        <v>21.214265823364258</v>
      </c>
      <c r="AE155">
        <v>50.562644958496094</v>
      </c>
      <c r="AF155">
        <v>61.592800140380859</v>
      </c>
      <c r="AG155">
        <v>500.28851318359375</v>
      </c>
      <c r="AH155">
        <v>1799.57421875</v>
      </c>
      <c r="AI155">
        <v>484.59783935546875</v>
      </c>
      <c r="AJ155">
        <v>94.562698364257813</v>
      </c>
      <c r="AK155">
        <v>-0.19679689407348633</v>
      </c>
      <c r="AL155">
        <v>-0.33733850717544556</v>
      </c>
      <c r="AM155">
        <v>0.75</v>
      </c>
      <c r="AN155">
        <v>-0.21956524252891541</v>
      </c>
      <c r="AO155">
        <v>2.737391471862793</v>
      </c>
      <c r="AP155">
        <v>1</v>
      </c>
      <c r="AQ155">
        <v>0</v>
      </c>
      <c r="AR155">
        <v>0.15999999642372131</v>
      </c>
      <c r="AS155">
        <v>111115</v>
      </c>
      <c r="AT155">
        <f t="shared" ref="AT155:AT161" si="532">AG155*0.000001/(T155*0.0001)</f>
        <v>0.98095786898743853</v>
      </c>
      <c r="AU155">
        <f t="shared" ref="AU155:AU161" si="533">(AD155-AC155)/(1000-AD155)*AT155</f>
        <v>3.8031601061848082E-3</v>
      </c>
      <c r="AV155">
        <f t="shared" ref="AV155:AV161" si="534">(Y155+273.15)</f>
        <v>300.17333831787107</v>
      </c>
      <c r="AW155">
        <f t="shared" ref="AW155:AW161" si="535">(X155+273.15)</f>
        <v>298.55842819213865</v>
      </c>
      <c r="AX155">
        <f t="shared" ref="AX155:AX161" si="536">(AH155*AP155+AI155*AQ155)*AR155</f>
        <v>287.93186856422108</v>
      </c>
      <c r="AY155">
        <f t="shared" ref="AY155:AY161" si="537">((AX155+0.00000010773*(AW155^4-AV155^4))-AU155*44100)/(U155*51.4+0.00000043092*AV155^3)</f>
        <v>1.0711173954937769</v>
      </c>
      <c r="AZ155">
        <f t="shared" ref="AZ155:AZ161" si="538">0.61365*EXP(17.502*S155/(240.97+S155))</f>
        <v>3.5840686445377252</v>
      </c>
      <c r="BA155">
        <f t="shared" ref="BA155:BA161" si="539">AZ155*1000/AJ155</f>
        <v>37.901505631023824</v>
      </c>
      <c r="BB155">
        <f t="shared" ref="BB155:BB161" si="540">(BA155-AD155)</f>
        <v>16.687239807659566</v>
      </c>
      <c r="BC155">
        <f>IF(L155,Y155,(X155+Y155)/2)</f>
        <v>26.215883255004883</v>
      </c>
      <c r="BD155">
        <f t="shared" ref="BD155:BD161" si="541">0.61365*EXP(17.502*BC155/(240.97+BC155))</f>
        <v>3.4176042012682104</v>
      </c>
      <c r="BE155">
        <f t="shared" ref="BE155:BE161" si="542">IF(BB155&lt;&gt;0,(1000-(BA155+AD155)/2)/BB155*AU155,0)</f>
        <v>0.22117179215402027</v>
      </c>
      <c r="BF155">
        <f t="shared" ref="BF155:BF161" si="543">AD155*AJ155/1000</f>
        <v>2.0060782200739777</v>
      </c>
      <c r="BG155">
        <f t="shared" ref="BG155:BG161" si="544">(BD155-BF155)</f>
        <v>1.4115259811942327</v>
      </c>
      <c r="BH155">
        <f t="shared" ref="BH155:BH161" si="545">1/(1.6/O155+1.37/W155)</f>
        <v>0.13960430314000691</v>
      </c>
      <c r="BI155">
        <f t="shared" ref="BI155:BI161" si="546">P155*AJ155*0.001</f>
        <v>22.94988645412403</v>
      </c>
      <c r="BJ155">
        <f t="shared" ref="BJ155:BJ161" si="547">P155/AB155</f>
        <v>0.63799026432705375</v>
      </c>
      <c r="BK155">
        <f t="shared" ref="BK155:BK161" si="548">(1-AU155*AJ155/AZ155/O155)*100</f>
        <v>57.732675327004543</v>
      </c>
      <c r="BL155">
        <f t="shared" ref="BL155:BL161" si="549">(AB155-N155/(W155/1.35))</f>
        <v>372.8775467042916</v>
      </c>
      <c r="BM155">
        <f t="shared" ref="BM155:BM161" si="550">N155*BK155/100/BL155</f>
        <v>2.7931501871910083E-2</v>
      </c>
    </row>
    <row r="156" spans="1:65" x14ac:dyDescent="0.3">
      <c r="A156" t="str">
        <f t="array" ref="A156">INDEX(MtrxNb!A$2:C$115,MATCH(1,(MtrxNb!B$2:B$115=D156)*(MtrxNb!C$2:C$115=F156),0),1)</f>
        <v>M65</v>
      </c>
      <c r="B156" s="6">
        <v>41596</v>
      </c>
      <c r="C156">
        <v>46</v>
      </c>
      <c r="D156">
        <v>29</v>
      </c>
      <c r="E156">
        <v>10</v>
      </c>
      <c r="F156" t="s">
        <v>36</v>
      </c>
      <c r="G156">
        <v>49</v>
      </c>
      <c r="H156">
        <v>3</v>
      </c>
      <c r="I156">
        <v>65</v>
      </c>
      <c r="J156" t="s">
        <v>438</v>
      </c>
      <c r="K156">
        <v>16241.499999988824</v>
      </c>
      <c r="L156">
        <v>0</v>
      </c>
      <c r="M156">
        <v>50</v>
      </c>
      <c r="N156" s="7">
        <f t="shared" si="524"/>
        <v>-0.27869450433649418</v>
      </c>
      <c r="O156" s="7">
        <f t="shared" si="525"/>
        <v>0.20997687508458626</v>
      </c>
      <c r="P156" s="7">
        <f t="shared" si="526"/>
        <v>51.910685163456328</v>
      </c>
      <c r="Q156">
        <f t="shared" si="527"/>
        <v>3.5403634202389958</v>
      </c>
      <c r="R156">
        <f t="shared" si="528"/>
        <v>1.647447317917297</v>
      </c>
      <c r="S156" s="4">
        <f>(Y156+AY156*L156)</f>
        <v>27.256708145141602</v>
      </c>
      <c r="T156">
        <f t="shared" si="529"/>
        <v>5.0999999999999996</v>
      </c>
      <c r="U156">
        <f t="shared" si="530"/>
        <v>1.6176087349653245</v>
      </c>
      <c r="V156">
        <v>1</v>
      </c>
      <c r="W156">
        <f t="shared" si="531"/>
        <v>3.2352174699306491</v>
      </c>
      <c r="X156">
        <v>25.430383682250977</v>
      </c>
      <c r="Y156" s="4">
        <v>27.256708145141602</v>
      </c>
      <c r="Z156">
        <v>25.034948348999023</v>
      </c>
      <c r="AA156">
        <v>51.036701202392578</v>
      </c>
      <c r="AB156">
        <v>51.136249542236328</v>
      </c>
      <c r="AC156">
        <v>17.468790054321289</v>
      </c>
      <c r="AD156">
        <v>21.002048492431641</v>
      </c>
      <c r="AE156">
        <v>50.766456604003906</v>
      </c>
      <c r="AF156">
        <v>60.873580932617188</v>
      </c>
      <c r="AG156">
        <v>500.29296875</v>
      </c>
      <c r="AH156">
        <v>1800.103515625</v>
      </c>
      <c r="AI156">
        <v>502.33560180664062</v>
      </c>
      <c r="AJ156">
        <v>94.563735961914063</v>
      </c>
      <c r="AK156">
        <v>1.0931887626647949</v>
      </c>
      <c r="AL156">
        <v>-0.22768503427505493</v>
      </c>
      <c r="AM156">
        <v>1</v>
      </c>
      <c r="AN156">
        <v>-0.21956524252891541</v>
      </c>
      <c r="AO156">
        <v>2.737391471862793</v>
      </c>
      <c r="AP156">
        <v>1</v>
      </c>
      <c r="AQ156">
        <v>0</v>
      </c>
      <c r="AR156">
        <v>0.15999999642372131</v>
      </c>
      <c r="AS156">
        <v>111115</v>
      </c>
      <c r="AT156">
        <f t="shared" si="532"/>
        <v>0.98096660539215674</v>
      </c>
      <c r="AU156">
        <f t="shared" si="533"/>
        <v>3.5403634202389959E-3</v>
      </c>
      <c r="AV156">
        <f t="shared" si="534"/>
        <v>300.40670814514158</v>
      </c>
      <c r="AW156">
        <f t="shared" si="535"/>
        <v>298.58038368225095</v>
      </c>
      <c r="AX156">
        <f t="shared" si="536"/>
        <v>288.01655606232816</v>
      </c>
      <c r="AY156">
        <f t="shared" si="537"/>
        <v>1.1678573513182391</v>
      </c>
      <c r="AZ156">
        <f t="shared" si="538"/>
        <v>3.633479486214918</v>
      </c>
      <c r="BA156">
        <f t="shared" si="539"/>
        <v>38.423603395685603</v>
      </c>
      <c r="BB156">
        <f t="shared" si="540"/>
        <v>17.421554903253963</v>
      </c>
      <c r="BC156">
        <f>IF(L156,Y156,(X156+Y156)/2)</f>
        <v>26.343545913696289</v>
      </c>
      <c r="BD156">
        <f t="shared" si="541"/>
        <v>3.4434648732620321</v>
      </c>
      <c r="BE156">
        <f t="shared" si="542"/>
        <v>0.19717925507975806</v>
      </c>
      <c r="BF156">
        <f t="shared" si="543"/>
        <v>1.986032168297621</v>
      </c>
      <c r="BG156">
        <f t="shared" si="544"/>
        <v>1.4574327049644111</v>
      </c>
      <c r="BH156">
        <f t="shared" si="545"/>
        <v>0.1243262869093255</v>
      </c>
      <c r="BI156">
        <f t="shared" si="546"/>
        <v>4.9088683253991343</v>
      </c>
      <c r="BJ156">
        <f t="shared" si="547"/>
        <v>1.0151445526051015</v>
      </c>
      <c r="BK156">
        <f t="shared" si="548"/>
        <v>56.118821192201686</v>
      </c>
      <c r="BL156">
        <f t="shared" si="549"/>
        <v>51.252543913279744</v>
      </c>
      <c r="BM156">
        <f t="shared" si="550"/>
        <v>-3.0515572227150668E-3</v>
      </c>
    </row>
    <row r="157" spans="1:65" x14ac:dyDescent="0.3">
      <c r="A157" t="str">
        <f t="array" ref="A157">INDEX(MtrxNb!A$2:C$115,MATCH(1,(MtrxNb!B$2:B$115=D157)*(MtrxNb!C$2:C$115=F157),0),1)</f>
        <v>M65</v>
      </c>
      <c r="B157" s="6">
        <v>41596</v>
      </c>
      <c r="C157">
        <v>46</v>
      </c>
      <c r="D157">
        <v>29</v>
      </c>
      <c r="E157">
        <v>10</v>
      </c>
      <c r="F157" t="s">
        <v>36</v>
      </c>
      <c r="G157">
        <v>49</v>
      </c>
      <c r="H157">
        <v>3</v>
      </c>
      <c r="I157">
        <v>66</v>
      </c>
      <c r="J157" t="s">
        <v>439</v>
      </c>
      <c r="K157">
        <v>16360</v>
      </c>
      <c r="L157">
        <v>0</v>
      </c>
      <c r="M157">
        <v>150</v>
      </c>
      <c r="N157" s="7">
        <f t="shared" si="524"/>
        <v>5.3528910538742513</v>
      </c>
      <c r="O157" s="7">
        <f t="shared" si="525"/>
        <v>0.23519709940435479</v>
      </c>
      <c r="P157" s="7">
        <f t="shared" si="526"/>
        <v>100.53622935075779</v>
      </c>
      <c r="Q157">
        <f t="shared" si="527"/>
        <v>3.8152421971296966</v>
      </c>
      <c r="R157">
        <f t="shared" si="528"/>
        <v>1.5965007228865655</v>
      </c>
      <c r="S157" s="4">
        <f>(Y157+AY157*L157)</f>
        <v>27.137310028076172</v>
      </c>
      <c r="T157">
        <f t="shared" si="529"/>
        <v>5.0999999999999996</v>
      </c>
      <c r="U157">
        <f t="shared" si="530"/>
        <v>1.6176087349653245</v>
      </c>
      <c r="V157">
        <v>1</v>
      </c>
      <c r="W157">
        <f t="shared" si="531"/>
        <v>3.2352174699306491</v>
      </c>
      <c r="X157">
        <v>25.410503387451172</v>
      </c>
      <c r="Y157" s="4">
        <v>27.137310028076172</v>
      </c>
      <c r="Z157">
        <v>25.037490844726562</v>
      </c>
      <c r="AA157">
        <v>148.57960510253906</v>
      </c>
      <c r="AB157">
        <v>142.56886291503906</v>
      </c>
      <c r="AC157">
        <v>17.467582702636719</v>
      </c>
      <c r="AD157">
        <v>21.273796081542969</v>
      </c>
      <c r="AE157">
        <v>50.879131317138672</v>
      </c>
      <c r="AF157">
        <v>61.734489440917969</v>
      </c>
      <c r="AG157">
        <v>500.33441162109375</v>
      </c>
      <c r="AH157">
        <v>1801.34375</v>
      </c>
      <c r="AI157">
        <v>517.4652099609375</v>
      </c>
      <c r="AJ157">
        <v>94.558822631835938</v>
      </c>
      <c r="AK157">
        <v>0.95364713668823242</v>
      </c>
      <c r="AL157">
        <v>-0.26426035165786743</v>
      </c>
      <c r="AM157">
        <v>1</v>
      </c>
      <c r="AN157">
        <v>-0.21956524252891541</v>
      </c>
      <c r="AO157">
        <v>2.737391471862793</v>
      </c>
      <c r="AP157">
        <v>1</v>
      </c>
      <c r="AQ157">
        <v>0</v>
      </c>
      <c r="AR157">
        <v>0.15999999642372131</v>
      </c>
      <c r="AS157">
        <v>111115</v>
      </c>
      <c r="AT157">
        <f t="shared" si="532"/>
        <v>0.98104786592371307</v>
      </c>
      <c r="AU157">
        <f t="shared" si="533"/>
        <v>3.8152421971296966E-3</v>
      </c>
      <c r="AV157">
        <f t="shared" si="534"/>
        <v>300.28731002807615</v>
      </c>
      <c r="AW157">
        <f t="shared" si="535"/>
        <v>298.56050338745115</v>
      </c>
      <c r="AX157">
        <f t="shared" si="536"/>
        <v>288.21499355789274</v>
      </c>
      <c r="AY157">
        <f t="shared" si="537"/>
        <v>1.0545667658398217</v>
      </c>
      <c r="AZ157">
        <f t="shared" si="538"/>
        <v>3.6081258332670334</v>
      </c>
      <c r="BA157">
        <f t="shared" si="539"/>
        <v>38.157474182131523</v>
      </c>
      <c r="BB157">
        <f t="shared" si="540"/>
        <v>16.883678100588554</v>
      </c>
      <c r="BC157">
        <f>IF(L157,Y157,(X157+Y157)/2)</f>
        <v>26.273906707763672</v>
      </c>
      <c r="BD157">
        <f t="shared" si="541"/>
        <v>3.429336931320996</v>
      </c>
      <c r="BE157">
        <f t="shared" si="542"/>
        <v>0.21925731052235334</v>
      </c>
      <c r="BF157">
        <f t="shared" si="543"/>
        <v>2.0116251103804679</v>
      </c>
      <c r="BG157">
        <f t="shared" si="544"/>
        <v>1.4177118209405282</v>
      </c>
      <c r="BH157">
        <f t="shared" si="545"/>
        <v>0.13838398795910664</v>
      </c>
      <c r="BI157">
        <f t="shared" si="546"/>
        <v>9.5065874792518841</v>
      </c>
      <c r="BJ157">
        <f t="shared" si="547"/>
        <v>0.70517662338844811</v>
      </c>
      <c r="BK157">
        <f t="shared" si="548"/>
        <v>57.488098352138785</v>
      </c>
      <c r="BL157">
        <f t="shared" si="549"/>
        <v>140.33519454810695</v>
      </c>
      <c r="BM157">
        <f t="shared" si="550"/>
        <v>2.1928036538825454E-2</v>
      </c>
    </row>
    <row r="158" spans="1:65" x14ac:dyDescent="0.3">
      <c r="A158" t="str">
        <f t="array" ref="A158">INDEX(MtrxNb!A$2:C$115,MATCH(1,(MtrxNb!B$2:B$115=D158)*(MtrxNb!C$2:C$115=F158),0),1)</f>
        <v>M65</v>
      </c>
      <c r="B158" s="6">
        <v>41596</v>
      </c>
      <c r="C158">
        <v>46</v>
      </c>
      <c r="D158">
        <v>29</v>
      </c>
      <c r="E158">
        <v>10</v>
      </c>
      <c r="F158" t="s">
        <v>36</v>
      </c>
      <c r="G158">
        <v>49</v>
      </c>
      <c r="H158">
        <v>3</v>
      </c>
      <c r="I158">
        <v>67</v>
      </c>
      <c r="J158" t="s">
        <v>440</v>
      </c>
      <c r="K158">
        <v>16515.499999877065</v>
      </c>
      <c r="L158">
        <v>0</v>
      </c>
      <c r="M158">
        <v>400</v>
      </c>
      <c r="N158" s="7">
        <f t="shared" si="524"/>
        <v>20.235912907697841</v>
      </c>
      <c r="O158" s="7">
        <f t="shared" si="525"/>
        <v>0.27567004672297357</v>
      </c>
      <c r="P158" s="7">
        <f t="shared" si="526"/>
        <v>244.0538706645724</v>
      </c>
      <c r="Q158">
        <f t="shared" si="527"/>
        <v>4.2475407164264674</v>
      </c>
      <c r="R158">
        <f t="shared" si="528"/>
        <v>1.5340945581873369</v>
      </c>
      <c r="S158" s="4">
        <f>(Y158+AY158*L158)</f>
        <v>26.973918914794922</v>
      </c>
      <c r="T158">
        <f t="shared" si="529"/>
        <v>5.0999999999999996</v>
      </c>
      <c r="U158">
        <f t="shared" si="530"/>
        <v>1.6176087349653245</v>
      </c>
      <c r="V158">
        <v>1</v>
      </c>
      <c r="W158">
        <f t="shared" si="531"/>
        <v>3.2352174699306491</v>
      </c>
      <c r="X158">
        <v>25.422206878662109</v>
      </c>
      <c r="Y158" s="4">
        <v>26.973918914794922</v>
      </c>
      <c r="Z158">
        <v>25.043788909912109</v>
      </c>
      <c r="AA158">
        <v>400.57144165039062</v>
      </c>
      <c r="AB158">
        <v>378.30429077148437</v>
      </c>
      <c r="AC158">
        <v>17.334074020385742</v>
      </c>
      <c r="AD158">
        <v>21.570735931396484</v>
      </c>
      <c r="AE158">
        <v>50.266998291015625</v>
      </c>
      <c r="AF158">
        <v>62.547721862792969</v>
      </c>
      <c r="AG158">
        <v>500.28024291992187</v>
      </c>
      <c r="AH158">
        <v>1799.076904296875</v>
      </c>
      <c r="AI158">
        <v>547.962890625</v>
      </c>
      <c r="AJ158">
        <v>94.553390502929688</v>
      </c>
      <c r="AK158">
        <v>-0.20995759963989258</v>
      </c>
      <c r="AL158">
        <v>-0.35808855295181274</v>
      </c>
      <c r="AM158">
        <v>1</v>
      </c>
      <c r="AN158">
        <v>-0.21956524252891541</v>
      </c>
      <c r="AO158">
        <v>2.737391471862793</v>
      </c>
      <c r="AP158">
        <v>1</v>
      </c>
      <c r="AQ158">
        <v>0</v>
      </c>
      <c r="AR158">
        <v>0.15999999642372131</v>
      </c>
      <c r="AS158">
        <v>111115</v>
      </c>
      <c r="AT158">
        <f t="shared" si="532"/>
        <v>0.98094165278416046</v>
      </c>
      <c r="AU158">
        <f t="shared" si="533"/>
        <v>4.2475407164264669E-3</v>
      </c>
      <c r="AV158">
        <f t="shared" si="534"/>
        <v>300.1239189147949</v>
      </c>
      <c r="AW158">
        <f t="shared" si="535"/>
        <v>298.57220687866209</v>
      </c>
      <c r="AX158">
        <f t="shared" si="536"/>
        <v>287.85229825349961</v>
      </c>
      <c r="AY158">
        <f t="shared" si="537"/>
        <v>0.87135101585570052</v>
      </c>
      <c r="AZ158">
        <f t="shared" si="538"/>
        <v>3.5736807761442453</v>
      </c>
      <c r="BA158">
        <f t="shared" si="539"/>
        <v>37.79537420219232</v>
      </c>
      <c r="BB158">
        <f t="shared" si="540"/>
        <v>16.224638270795836</v>
      </c>
      <c r="BC158">
        <f>IF(L158,Y158,(X158+Y158)/2)</f>
        <v>26.198062896728516</v>
      </c>
      <c r="BD158">
        <f t="shared" si="541"/>
        <v>3.4140078492196784</v>
      </c>
      <c r="BE158">
        <f t="shared" si="542"/>
        <v>0.25402481476957861</v>
      </c>
      <c r="BF158">
        <f t="shared" si="543"/>
        <v>2.0395862179569084</v>
      </c>
      <c r="BG158">
        <f t="shared" si="544"/>
        <v>1.3744216312627699</v>
      </c>
      <c r="BH158">
        <f t="shared" si="545"/>
        <v>0.1605779609924507</v>
      </c>
      <c r="BI158">
        <f t="shared" si="546"/>
        <v>23.07612093669881</v>
      </c>
      <c r="BJ158">
        <f t="shared" si="547"/>
        <v>0.64512583287614289</v>
      </c>
      <c r="BK158">
        <f t="shared" si="548"/>
        <v>59.232946690880304</v>
      </c>
      <c r="BL158">
        <f t="shared" si="549"/>
        <v>369.86019615364165</v>
      </c>
      <c r="BM158">
        <f t="shared" si="550"/>
        <v>3.2407724944942311E-2</v>
      </c>
    </row>
    <row r="159" spans="1:65" x14ac:dyDescent="0.3">
      <c r="A159" t="str">
        <f t="array" ref="A159">INDEX(MtrxNb!A$2:C$115,MATCH(1,(MtrxNb!B$2:B$115=D159)*(MtrxNb!C$2:C$115=F159),0),1)</f>
        <v>M65</v>
      </c>
      <c r="B159" s="6">
        <v>41596</v>
      </c>
      <c r="C159">
        <v>46</v>
      </c>
      <c r="D159">
        <v>29</v>
      </c>
      <c r="E159">
        <v>10</v>
      </c>
      <c r="F159" t="s">
        <v>36</v>
      </c>
      <c r="G159">
        <v>49</v>
      </c>
      <c r="H159">
        <v>3</v>
      </c>
      <c r="I159">
        <v>68</v>
      </c>
      <c r="J159" t="s">
        <v>441</v>
      </c>
      <c r="K159">
        <v>16664</v>
      </c>
      <c r="L159">
        <v>0</v>
      </c>
      <c r="M159">
        <v>600</v>
      </c>
      <c r="N159" s="7">
        <f t="shared" si="524"/>
        <v>29.489313298726547</v>
      </c>
      <c r="O159" s="7">
        <f t="shared" si="525"/>
        <v>0.29071535904504969</v>
      </c>
      <c r="P159" s="7">
        <f t="shared" si="526"/>
        <v>380.89700458803611</v>
      </c>
      <c r="Q159">
        <f t="shared" si="527"/>
        <v>4.240207942430219</v>
      </c>
      <c r="R159">
        <f t="shared" si="528"/>
        <v>1.4591015573602544</v>
      </c>
      <c r="S159" s="4">
        <f>(Y159+AY159*L159)</f>
        <v>26.574438095092773</v>
      </c>
      <c r="T159">
        <f t="shared" si="529"/>
        <v>5.0999999999999996</v>
      </c>
      <c r="U159">
        <f t="shared" si="530"/>
        <v>1.6176087349653245</v>
      </c>
      <c r="V159">
        <v>1</v>
      </c>
      <c r="W159">
        <f t="shared" si="531"/>
        <v>3.2352174699306491</v>
      </c>
      <c r="X159">
        <v>25.349895477294922</v>
      </c>
      <c r="Y159" s="4">
        <v>26.574438095092773</v>
      </c>
      <c r="Z159">
        <v>25.040878295898437</v>
      </c>
      <c r="AA159">
        <v>600.1190185546875</v>
      </c>
      <c r="AB159">
        <v>567.60296630859375</v>
      </c>
      <c r="AC159">
        <v>17.256696701049805</v>
      </c>
      <c r="AD159">
        <v>21.486446380615234</v>
      </c>
      <c r="AE159">
        <v>50.465801239013672</v>
      </c>
      <c r="AF159">
        <v>62.574668884277344</v>
      </c>
      <c r="AG159">
        <v>500.27581787109375</v>
      </c>
      <c r="AH159">
        <v>1800.946533203125</v>
      </c>
      <c r="AI159">
        <v>589.8131103515625</v>
      </c>
      <c r="AJ159">
        <v>94.55120849609375</v>
      </c>
      <c r="AK159">
        <v>-1.7199063301086426</v>
      </c>
      <c r="AL159">
        <v>-0.42056375741958618</v>
      </c>
      <c r="AM159">
        <v>1</v>
      </c>
      <c r="AN159">
        <v>-0.21956524252891541</v>
      </c>
      <c r="AO159">
        <v>2.737391471862793</v>
      </c>
      <c r="AP159">
        <v>1</v>
      </c>
      <c r="AQ159">
        <v>0</v>
      </c>
      <c r="AR159">
        <v>0.15999999642372131</v>
      </c>
      <c r="AS159">
        <v>111115</v>
      </c>
      <c r="AT159">
        <f t="shared" si="532"/>
        <v>0.98093297621783082</v>
      </c>
      <c r="AU159">
        <f t="shared" si="533"/>
        <v>4.2402079424302191E-3</v>
      </c>
      <c r="AV159">
        <f t="shared" si="534"/>
        <v>299.72443809509275</v>
      </c>
      <c r="AW159">
        <f t="shared" si="535"/>
        <v>298.4998954772949</v>
      </c>
      <c r="AX159">
        <f t="shared" si="536"/>
        <v>288.1514388718133</v>
      </c>
      <c r="AY159">
        <f t="shared" si="537"/>
        <v>0.91861638460276029</v>
      </c>
      <c r="AZ159">
        <f t="shared" si="538"/>
        <v>3.4906710289339444</v>
      </c>
      <c r="BA159">
        <f t="shared" si="539"/>
        <v>36.918312144874982</v>
      </c>
      <c r="BB159">
        <f t="shared" si="540"/>
        <v>15.431865764259747</v>
      </c>
      <c r="BC159">
        <f>IF(L159,Y159,(X159+Y159)/2)</f>
        <v>25.962166786193848</v>
      </c>
      <c r="BD159">
        <f t="shared" si="541"/>
        <v>3.3667118141091175</v>
      </c>
      <c r="BE159">
        <f t="shared" si="542"/>
        <v>0.26674569652336055</v>
      </c>
      <c r="BF159">
        <f t="shared" si="543"/>
        <v>2.0315694715736901</v>
      </c>
      <c r="BG159">
        <f t="shared" si="544"/>
        <v>1.3351423425354274</v>
      </c>
      <c r="BH159">
        <f t="shared" si="545"/>
        <v>0.16871572585811823</v>
      </c>
      <c r="BI159">
        <f t="shared" si="546"/>
        <v>36.014272096340981</v>
      </c>
      <c r="BJ159">
        <f t="shared" si="547"/>
        <v>0.6710623925473822</v>
      </c>
      <c r="BK159">
        <f t="shared" si="548"/>
        <v>60.492700862017955</v>
      </c>
      <c r="BL159">
        <f t="shared" si="549"/>
        <v>555.29758859494837</v>
      </c>
      <c r="BM159">
        <f t="shared" si="550"/>
        <v>3.2124904639328759E-2</v>
      </c>
    </row>
    <row r="160" spans="1:65" x14ac:dyDescent="0.3">
      <c r="A160" t="str">
        <f t="array" ref="A160">INDEX(MtrxNb!A$2:C$115,MATCH(1,(MtrxNb!B$2:B$115=D160)*(MtrxNb!C$2:C$115=F160),0),1)</f>
        <v>M65</v>
      </c>
      <c r="B160" s="6">
        <v>41596</v>
      </c>
      <c r="C160">
        <v>46</v>
      </c>
      <c r="D160">
        <v>29</v>
      </c>
      <c r="E160">
        <v>10</v>
      </c>
      <c r="F160" t="s">
        <v>36</v>
      </c>
      <c r="G160">
        <v>49</v>
      </c>
      <c r="H160">
        <v>3</v>
      </c>
      <c r="I160">
        <v>69</v>
      </c>
      <c r="J160" t="s">
        <v>442</v>
      </c>
      <c r="K160">
        <v>16816.499999944121</v>
      </c>
      <c r="L160">
        <v>0</v>
      </c>
      <c r="M160">
        <v>800</v>
      </c>
      <c r="N160" s="7">
        <f t="shared" si="524"/>
        <v>37.636829785327656</v>
      </c>
      <c r="O160" s="7">
        <f t="shared" si="525"/>
        <v>0.33195734847231961</v>
      </c>
      <c r="P160" s="7">
        <f t="shared" si="526"/>
        <v>544.40052050364307</v>
      </c>
      <c r="Q160">
        <f t="shared" si="527"/>
        <v>4.7277666566359065</v>
      </c>
      <c r="R160">
        <f t="shared" si="528"/>
        <v>1.4409640048703261</v>
      </c>
      <c r="S160" s="4">
        <f>(Y160+AY160*L160)</f>
        <v>26.651176452636719</v>
      </c>
      <c r="T160">
        <f t="shared" si="529"/>
        <v>5.0999999999999996</v>
      </c>
      <c r="U160">
        <f t="shared" si="530"/>
        <v>1.6176087349653245</v>
      </c>
      <c r="V160">
        <v>1</v>
      </c>
      <c r="W160">
        <f t="shared" si="531"/>
        <v>3.2352174699306491</v>
      </c>
      <c r="X160">
        <v>25.42022705078125</v>
      </c>
      <c r="Y160" s="4">
        <v>26.651176452636719</v>
      </c>
      <c r="Z160">
        <v>25.044088363647461</v>
      </c>
      <c r="AA160">
        <v>799.9056396484375</v>
      </c>
      <c r="AB160">
        <v>757.88543701171875</v>
      </c>
      <c r="AC160">
        <v>17.132217407226562</v>
      </c>
      <c r="AD160">
        <v>21.846481323242188</v>
      </c>
      <c r="AE160">
        <v>49.686801910400391</v>
      </c>
      <c r="AF160">
        <v>63.351615905761719</v>
      </c>
      <c r="AG160">
        <v>500.28713989257812</v>
      </c>
      <c r="AH160">
        <v>1799.4371337890625</v>
      </c>
      <c r="AI160">
        <v>572.71038818359375</v>
      </c>
      <c r="AJ160">
        <v>94.547073364257813</v>
      </c>
      <c r="AK160">
        <v>-3.5744595527648926</v>
      </c>
      <c r="AL160">
        <v>-0.46696001291275024</v>
      </c>
      <c r="AM160">
        <v>1</v>
      </c>
      <c r="AN160">
        <v>-0.21956524252891541</v>
      </c>
      <c r="AO160">
        <v>2.737391471862793</v>
      </c>
      <c r="AP160">
        <v>1</v>
      </c>
      <c r="AQ160">
        <v>0</v>
      </c>
      <c r="AR160">
        <v>0.15999999642372131</v>
      </c>
      <c r="AS160">
        <v>111115</v>
      </c>
      <c r="AT160">
        <f t="shared" si="532"/>
        <v>0.98095517625995698</v>
      </c>
      <c r="AU160">
        <f t="shared" si="533"/>
        <v>4.7277666566359067E-3</v>
      </c>
      <c r="AV160">
        <f t="shared" si="534"/>
        <v>299.8011764526367</v>
      </c>
      <c r="AW160">
        <f t="shared" si="535"/>
        <v>298.57022705078123</v>
      </c>
      <c r="AX160">
        <f t="shared" si="536"/>
        <v>287.90993497096133</v>
      </c>
      <c r="AY160">
        <f t="shared" si="537"/>
        <v>0.68818031793002221</v>
      </c>
      <c r="AZ160">
        <f t="shared" si="538"/>
        <v>3.5064848772897932</v>
      </c>
      <c r="BA160">
        <f t="shared" si="539"/>
        <v>37.087185806169757</v>
      </c>
      <c r="BB160">
        <f t="shared" si="540"/>
        <v>15.240704482927569</v>
      </c>
      <c r="BC160">
        <f>IF(L160,Y160,(X160+Y160)/2)</f>
        <v>26.035701751708984</v>
      </c>
      <c r="BD160">
        <f t="shared" si="541"/>
        <v>3.3813934439454454</v>
      </c>
      <c r="BE160">
        <f t="shared" si="542"/>
        <v>0.3010657642874694</v>
      </c>
      <c r="BF160">
        <f t="shared" si="543"/>
        <v>2.0655208724194671</v>
      </c>
      <c r="BG160">
        <f t="shared" si="544"/>
        <v>1.3158725715259783</v>
      </c>
      <c r="BH160">
        <f t="shared" si="545"/>
        <v>0.19071737017758161</v>
      </c>
      <c r="BI160">
        <f t="shared" si="546"/>
        <v>51.47147595159808</v>
      </c>
      <c r="BJ160">
        <f t="shared" si="547"/>
        <v>0.718315056494779</v>
      </c>
      <c r="BK160">
        <f t="shared" si="548"/>
        <v>61.59835165760763</v>
      </c>
      <c r="BL160">
        <f t="shared" si="549"/>
        <v>742.18024232776406</v>
      </c>
      <c r="BM160">
        <f t="shared" si="550"/>
        <v>3.123724594342259E-2</v>
      </c>
    </row>
    <row r="161" spans="1:65" hidden="1" x14ac:dyDescent="0.3">
      <c r="A161" t="str">
        <f t="array" ref="A161">INDEX(MtrxNb!A$2:C$115,MATCH(1,(MtrxNb!B$2:B$115=D161)*(MtrxNb!C$2:C$115=F161),0),1)</f>
        <v>M65</v>
      </c>
      <c r="B161" s="6">
        <v>41596</v>
      </c>
      <c r="C161">
        <v>46</v>
      </c>
      <c r="D161">
        <v>29</v>
      </c>
      <c r="E161">
        <v>10</v>
      </c>
      <c r="F161" t="s">
        <v>36</v>
      </c>
      <c r="G161">
        <v>49</v>
      </c>
      <c r="H161">
        <v>3</v>
      </c>
      <c r="I161">
        <v>70</v>
      </c>
      <c r="J161" t="s">
        <v>443</v>
      </c>
      <c r="K161">
        <v>16936.499999988824</v>
      </c>
      <c r="L161">
        <v>0</v>
      </c>
      <c r="M161" t="s">
        <v>322</v>
      </c>
      <c r="N161">
        <f t="shared" si="524"/>
        <v>22.74241369783315</v>
      </c>
      <c r="O161">
        <f t="shared" si="525"/>
        <v>0.364722742783604</v>
      </c>
      <c r="P161">
        <f t="shared" si="526"/>
        <v>257.69842409602677</v>
      </c>
      <c r="Q161">
        <f t="shared" si="527"/>
        <v>4.9949516083437544</v>
      </c>
      <c r="R161">
        <f t="shared" si="528"/>
        <v>1.3982064689888816</v>
      </c>
      <c r="S161" s="4">
        <f>(Y161+AY161*L161)</f>
        <v>26.615629196166992</v>
      </c>
      <c r="T161">
        <f t="shared" si="529"/>
        <v>5.0999999999999996</v>
      </c>
      <c r="U161">
        <f t="shared" si="530"/>
        <v>1.6176087349653245</v>
      </c>
      <c r="V161">
        <v>1</v>
      </c>
      <c r="W161">
        <f t="shared" si="531"/>
        <v>3.2352174699306491</v>
      </c>
      <c r="X161">
        <v>25.453285217285156</v>
      </c>
      <c r="Y161" s="4">
        <v>26.615629196166992</v>
      </c>
      <c r="Z161">
        <v>25.038600921630859</v>
      </c>
      <c r="AA161">
        <v>399.7852783203125</v>
      </c>
      <c r="AB161">
        <v>374.69500732421875</v>
      </c>
      <c r="AC161">
        <v>17.241743087768555</v>
      </c>
      <c r="AD161">
        <v>22.220209121704102</v>
      </c>
      <c r="AE161">
        <v>50.085224151611328</v>
      </c>
      <c r="AF161">
        <v>64.310882568359375</v>
      </c>
      <c r="AG161">
        <v>500.3189697265625</v>
      </c>
      <c r="AH161">
        <v>1798.897216796875</v>
      </c>
      <c r="AI161">
        <v>557.25067138671875</v>
      </c>
      <c r="AJ161">
        <v>94.551101684570313</v>
      </c>
      <c r="AK161">
        <v>-0.10494661331176758</v>
      </c>
      <c r="AL161">
        <v>-0.39116388559341431</v>
      </c>
      <c r="AM161">
        <v>1</v>
      </c>
      <c r="AN161">
        <v>-0.21956524252891541</v>
      </c>
      <c r="AO161">
        <v>2.737391471862793</v>
      </c>
      <c r="AP161">
        <v>1</v>
      </c>
      <c r="AQ161">
        <v>0</v>
      </c>
      <c r="AR161">
        <v>0.15999999642372131</v>
      </c>
      <c r="AS161">
        <v>111115</v>
      </c>
      <c r="AT161">
        <f t="shared" si="532"/>
        <v>0.98101758769914194</v>
      </c>
      <c r="AU161">
        <f t="shared" si="533"/>
        <v>4.9949516083437548E-3</v>
      </c>
      <c r="AV161">
        <f t="shared" si="534"/>
        <v>299.76562919616697</v>
      </c>
      <c r="AW161">
        <f t="shared" si="535"/>
        <v>298.60328521728513</v>
      </c>
      <c r="AX161">
        <f t="shared" si="536"/>
        <v>287.82354825414222</v>
      </c>
      <c r="AY161">
        <f t="shared" si="537"/>
        <v>0.57130243143761361</v>
      </c>
      <c r="AZ161">
        <f t="shared" si="538"/>
        <v>3.4991517211075429</v>
      </c>
      <c r="BA161">
        <f t="shared" si="539"/>
        <v>37.008048121755152</v>
      </c>
      <c r="BB161">
        <f t="shared" si="540"/>
        <v>14.787839000051051</v>
      </c>
      <c r="BC161">
        <f>IF(L161,Y161,(X161+Y161)/2)</f>
        <v>26.034457206726074</v>
      </c>
      <c r="BD161">
        <f t="shared" si="541"/>
        <v>3.3811444997939484</v>
      </c>
      <c r="BE161">
        <f t="shared" si="542"/>
        <v>0.32777138491555219</v>
      </c>
      <c r="BF161">
        <f t="shared" si="543"/>
        <v>2.1009452521186613</v>
      </c>
      <c r="BG161">
        <f t="shared" si="544"/>
        <v>1.280199247675287</v>
      </c>
      <c r="BH161">
        <f t="shared" si="545"/>
        <v>0.20788471184739488</v>
      </c>
      <c r="BI161">
        <f t="shared" si="546"/>
        <v>24.36566990065695</v>
      </c>
      <c r="BJ161">
        <f t="shared" si="547"/>
        <v>0.68775515835214651</v>
      </c>
      <c r="BK161">
        <f t="shared" si="548"/>
        <v>62.993990177552938</v>
      </c>
      <c r="BL161">
        <f t="shared" si="549"/>
        <v>365.20499350677579</v>
      </c>
      <c r="BM161">
        <f t="shared" si="550"/>
        <v>3.9228252914580333E-2</v>
      </c>
    </row>
    <row r="162" spans="1:65" hidden="1" x14ac:dyDescent="0.3">
      <c r="A162" t="str">
        <f t="array" ref="A162">INDEX(MtrxNb!A$2:C$115,MATCH(1,(MtrxNb!B$2:B$115=D162)*(MtrxNb!C$2:C$115=F162),0),1)</f>
        <v>M13</v>
      </c>
      <c r="B162" s="6">
        <v>41597</v>
      </c>
      <c r="C162">
        <v>47</v>
      </c>
      <c r="D162">
        <v>35</v>
      </c>
      <c r="E162">
        <v>17</v>
      </c>
      <c r="F162" t="s">
        <v>7</v>
      </c>
      <c r="G162">
        <v>50</v>
      </c>
      <c r="H162">
        <v>3</v>
      </c>
      <c r="I162" t="s">
        <v>323</v>
      </c>
      <c r="J162" t="s">
        <v>444</v>
      </c>
      <c r="M162">
        <f t="shared" ref="M162" si="551">AA162</f>
        <v>0</v>
      </c>
    </row>
    <row r="163" spans="1:65" hidden="1" x14ac:dyDescent="0.3">
      <c r="A163" t="str">
        <f t="array" ref="A163">INDEX(MtrxNb!A$2:C$115,MATCH(1,(MtrxNb!B$2:B$115=D163)*(MtrxNb!C$2:C$115=F163),0),1)</f>
        <v>M13</v>
      </c>
      <c r="B163" s="6">
        <v>41597</v>
      </c>
      <c r="C163">
        <v>47</v>
      </c>
      <c r="D163">
        <v>35</v>
      </c>
      <c r="E163">
        <v>17</v>
      </c>
      <c r="F163" t="s">
        <v>7</v>
      </c>
      <c r="G163">
        <v>50</v>
      </c>
      <c r="H163">
        <v>3</v>
      </c>
      <c r="I163">
        <v>23</v>
      </c>
      <c r="J163" t="s">
        <v>445</v>
      </c>
      <c r="K163">
        <v>5208.4999997653067</v>
      </c>
      <c r="L163">
        <v>0</v>
      </c>
      <c r="M163" t="s">
        <v>315</v>
      </c>
      <c r="N163">
        <f t="shared" ref="N163:N169" si="552">(AA163-AB163*(1000-AC163)/(1000-AD163))*AT163</f>
        <v>25.895777784819206</v>
      </c>
      <c r="O163">
        <f t="shared" ref="O163:O169" si="553">IF(BE163&lt;&gt;0,1/(1/BE163-1/W163),0)</f>
        <v>0.57690505891682731</v>
      </c>
      <c r="P163">
        <f t="shared" ref="P163:P169" si="554">((BH163-AU163/2)*AB163-N163)/(BH163+AU163/2)</f>
        <v>284.82793363273697</v>
      </c>
      <c r="Q163">
        <f t="shared" ref="Q163:Q169" si="555">AU163*1000</f>
        <v>8.5035990470060643</v>
      </c>
      <c r="R163">
        <f t="shared" ref="R163:R169" si="556">(AZ163-BF163)</f>
        <v>1.5591827119649468</v>
      </c>
      <c r="S163" s="4">
        <f>(Y163+AY163*L163)</f>
        <v>27.323799133300781</v>
      </c>
      <c r="T163">
        <f t="shared" ref="T163:T169" si="557">1.4*3</f>
        <v>4.1999999999999993</v>
      </c>
      <c r="U163">
        <f t="shared" ref="U163:U169" si="558">(T163*AN163+AO163)</f>
        <v>1.8152174532413485</v>
      </c>
      <c r="V163">
        <v>1</v>
      </c>
      <c r="W163">
        <f t="shared" ref="W163:W169" si="559">U163*(V163+1)*(V163+1)/(V163*V163+1)</f>
        <v>3.6304349064826971</v>
      </c>
      <c r="X163">
        <v>25.932273864746094</v>
      </c>
      <c r="Y163" s="4">
        <v>27.323799133300781</v>
      </c>
      <c r="Z163">
        <v>25.026422500610352</v>
      </c>
      <c r="AA163">
        <v>399.68734741210937</v>
      </c>
      <c r="AB163">
        <v>375.26287841796875</v>
      </c>
      <c r="AC163">
        <v>15.203458786010742</v>
      </c>
      <c r="AD163">
        <v>22.185581207275391</v>
      </c>
      <c r="AE163">
        <v>42.595558166503906</v>
      </c>
      <c r="AF163">
        <v>62.147697448730469</v>
      </c>
      <c r="AG163">
        <v>500.17391967773437</v>
      </c>
      <c r="AH163">
        <v>1798.80615234375</v>
      </c>
      <c r="AI163">
        <v>982.490478515625</v>
      </c>
      <c r="AJ163">
        <v>94.142738342285156</v>
      </c>
      <c r="AK163">
        <v>0.58384609222412109</v>
      </c>
      <c r="AL163">
        <v>-8.0194860696792603E-2</v>
      </c>
      <c r="AM163">
        <v>1</v>
      </c>
      <c r="AN163">
        <v>-0.21956524252891541</v>
      </c>
      <c r="AO163">
        <v>2.737391471862793</v>
      </c>
      <c r="AP163">
        <v>1</v>
      </c>
      <c r="AQ163">
        <v>0</v>
      </c>
      <c r="AR163">
        <v>0.15999999642372131</v>
      </c>
      <c r="AS163">
        <v>111115</v>
      </c>
      <c r="AT163">
        <f t="shared" ref="AT163:AT169" si="560">AG163*0.000001/(T163*0.0001)</f>
        <v>1.1908902849469867</v>
      </c>
      <c r="AU163">
        <f t="shared" ref="AU163:AU169" si="561">(AD163-AC163)/(1000-AD163)*AT163</f>
        <v>8.5035990470060645E-3</v>
      </c>
      <c r="AV163">
        <f t="shared" ref="AV163:AV169" si="562">(Y163+273.15)</f>
        <v>300.47379913330076</v>
      </c>
      <c r="AW163">
        <f t="shared" ref="AW163:AW169" si="563">(X163+273.15)</f>
        <v>299.08227386474607</v>
      </c>
      <c r="AX163">
        <f t="shared" ref="AX163:AX169" si="564">(AH163*AP163+AI163*AQ163)*AR163</f>
        <v>287.8089779419679</v>
      </c>
      <c r="AY163">
        <f t="shared" ref="AY163:AY169" si="565">((AX163+0.00000010773*(AW163^4-AV163^4))-AU163*44100)/(U163*51.4+0.00000043092*AV163^3)</f>
        <v>-0.98439752383792489</v>
      </c>
      <c r="AZ163">
        <f t="shared" ref="AZ163:AZ169" si="566">0.61365*EXP(17.502*S163/(240.97+S163))</f>
        <v>3.6477940785329928</v>
      </c>
      <c r="BA163">
        <f t="shared" ref="BA163:BA169" si="567">AZ163*1000/AJ163</f>
        <v>38.747482203781928</v>
      </c>
      <c r="BB163">
        <f t="shared" ref="BB163:BB169" si="568">(BA163-AD163)</f>
        <v>16.561900996506537</v>
      </c>
      <c r="BC163">
        <f>IF(L163,Y163,(X163+Y163)/2)</f>
        <v>26.628036499023438</v>
      </c>
      <c r="BD163">
        <f t="shared" ref="BD163:BD169" si="569">0.61365*EXP(17.502*BC163/(240.97+BC163))</f>
        <v>3.5017097403129847</v>
      </c>
      <c r="BE163">
        <f t="shared" ref="BE163:BE169" si="570">IF(BB163&lt;&gt;0,(1000-(BA163+AD163)/2)/BB163*AU163,0)</f>
        <v>0.49780057728689475</v>
      </c>
      <c r="BF163">
        <f t="shared" ref="BF163:BF169" si="571">AD163*AJ163/1000</f>
        <v>2.0886113665680459</v>
      </c>
      <c r="BG163">
        <f t="shared" ref="BG163:BG169" si="572">(BD163-BF163)</f>
        <v>1.4130983737449387</v>
      </c>
      <c r="BH163">
        <f t="shared" ref="BH163:BH169" si="573">1/(1.6/O163+1.37/W163)</f>
        <v>0.31738120317459706</v>
      </c>
      <c r="BI163">
        <f t="shared" ref="BI163:BI169" si="574">P163*AJ163*0.001</f>
        <v>26.814481628560522</v>
      </c>
      <c r="BJ163">
        <f t="shared" ref="BJ163:BJ169" si="575">P163/AB163</f>
        <v>0.75900908406798206</v>
      </c>
      <c r="BK163">
        <f t="shared" ref="BK163:BK169" si="576">(1-AU163*AJ163/AZ163/O163)*100</f>
        <v>61.958735917332689</v>
      </c>
      <c r="BL163">
        <f t="shared" ref="BL163:BL169" si="577">(AB163-N163/(W163/1.35))</f>
        <v>365.63337095948748</v>
      </c>
      <c r="BM163">
        <f t="shared" ref="BM163:BM169" si="578">N163*BK163/100/BL163</f>
        <v>4.3881926119958031E-2</v>
      </c>
    </row>
    <row r="164" spans="1:65" x14ac:dyDescent="0.3">
      <c r="A164" t="str">
        <f t="array" ref="A164">INDEX(MtrxNb!A$2:C$115,MATCH(1,(MtrxNb!B$2:B$115=D164)*(MtrxNb!C$2:C$115=F164),0),1)</f>
        <v>M13</v>
      </c>
      <c r="B164" s="6">
        <v>41597</v>
      </c>
      <c r="C164">
        <v>47</v>
      </c>
      <c r="D164">
        <v>35</v>
      </c>
      <c r="E164">
        <v>17</v>
      </c>
      <c r="F164" t="s">
        <v>7</v>
      </c>
      <c r="G164">
        <v>50</v>
      </c>
      <c r="H164">
        <v>3</v>
      </c>
      <c r="I164">
        <v>24</v>
      </c>
      <c r="J164" t="s">
        <v>446</v>
      </c>
      <c r="K164">
        <v>5330.9999998211861</v>
      </c>
      <c r="L164">
        <v>0</v>
      </c>
      <c r="M164">
        <v>50</v>
      </c>
      <c r="N164" s="7">
        <f t="shared" si="552"/>
        <v>-0.30367465959448753</v>
      </c>
      <c r="O164" s="7">
        <f t="shared" si="553"/>
        <v>0.56658599809415744</v>
      </c>
      <c r="P164" s="7">
        <f t="shared" si="554"/>
        <v>50.599453340457146</v>
      </c>
      <c r="Q164">
        <f t="shared" si="555"/>
        <v>8.2699970857966179</v>
      </c>
      <c r="R164">
        <f t="shared" si="556"/>
        <v>1.5402076779512712</v>
      </c>
      <c r="S164" s="4">
        <f>(Y164+AY164*L164)</f>
        <v>27.269449234008789</v>
      </c>
      <c r="T164">
        <f t="shared" si="557"/>
        <v>4.1999999999999993</v>
      </c>
      <c r="U164">
        <f t="shared" si="558"/>
        <v>1.8152174532413485</v>
      </c>
      <c r="V164">
        <v>1</v>
      </c>
      <c r="W164">
        <f t="shared" si="559"/>
        <v>3.6304349064826971</v>
      </c>
      <c r="X164">
        <v>25.898960113525391</v>
      </c>
      <c r="Y164" s="4">
        <v>27.269449234008789</v>
      </c>
      <c r="Z164">
        <v>25.029491424560547</v>
      </c>
      <c r="AA164">
        <v>51.070789337158203</v>
      </c>
      <c r="AB164">
        <v>50.971836090087891</v>
      </c>
      <c r="AC164">
        <v>15.475409507751465</v>
      </c>
      <c r="AD164">
        <v>22.264039993286133</v>
      </c>
      <c r="AE164">
        <v>43.762516021728516</v>
      </c>
      <c r="AF164">
        <v>62.488693237304688</v>
      </c>
      <c r="AG164">
        <v>500.25802612304687</v>
      </c>
      <c r="AH164">
        <v>1799.0338134765625</v>
      </c>
      <c r="AI164">
        <v>966.7271728515625</v>
      </c>
      <c r="AJ164">
        <v>94.142234802246094</v>
      </c>
      <c r="AK164">
        <v>1.7077474594116211</v>
      </c>
      <c r="AL164">
        <v>5.509909987449646E-2</v>
      </c>
      <c r="AM164">
        <v>1</v>
      </c>
      <c r="AN164">
        <v>-0.21956524252891541</v>
      </c>
      <c r="AO164">
        <v>2.737391471862793</v>
      </c>
      <c r="AP164">
        <v>1</v>
      </c>
      <c r="AQ164">
        <v>0</v>
      </c>
      <c r="AR164">
        <v>0.15999999642372131</v>
      </c>
      <c r="AS164">
        <v>111115</v>
      </c>
      <c r="AT164">
        <f t="shared" si="560"/>
        <v>1.1910905383882069</v>
      </c>
      <c r="AU164">
        <f t="shared" si="561"/>
        <v>8.2699970857966175E-3</v>
      </c>
      <c r="AV164">
        <f t="shared" si="562"/>
        <v>300.41944923400877</v>
      </c>
      <c r="AW164">
        <f t="shared" si="563"/>
        <v>299.04896011352537</v>
      </c>
      <c r="AX164">
        <f t="shared" si="564"/>
        <v>287.84540372240372</v>
      </c>
      <c r="AY164">
        <f t="shared" si="565"/>
        <v>-0.88359140437409323</v>
      </c>
      <c r="AZ164">
        <f t="shared" si="566"/>
        <v>3.6361941586458117</v>
      </c>
      <c r="BA164">
        <f t="shared" si="567"/>
        <v>38.624472494029405</v>
      </c>
      <c r="BB164">
        <f t="shared" si="568"/>
        <v>16.360432500743272</v>
      </c>
      <c r="BC164">
        <f>IF(L164,Y164,(X164+Y164)/2)</f>
        <v>26.58420467376709</v>
      </c>
      <c r="BD164">
        <f t="shared" si="569"/>
        <v>3.4926802109453736</v>
      </c>
      <c r="BE164">
        <f t="shared" si="570"/>
        <v>0.49009848456133698</v>
      </c>
      <c r="BF164">
        <f t="shared" si="571"/>
        <v>2.0959864806945405</v>
      </c>
      <c r="BG164">
        <f t="shared" si="572"/>
        <v>1.3966937302508331</v>
      </c>
      <c r="BH164">
        <f t="shared" si="573"/>
        <v>0.31237342308810551</v>
      </c>
      <c r="BI164">
        <f t="shared" si="574"/>
        <v>4.7635456172426123</v>
      </c>
      <c r="BJ164">
        <f t="shared" si="575"/>
        <v>0.99269434302949977</v>
      </c>
      <c r="BK164">
        <f t="shared" si="576"/>
        <v>62.209994281935586</v>
      </c>
      <c r="BL164">
        <f t="shared" si="577"/>
        <v>51.084759417736741</v>
      </c>
      <c r="BM164">
        <f t="shared" si="578"/>
        <v>-3.6980890293441607E-3</v>
      </c>
    </row>
    <row r="165" spans="1:65" x14ac:dyDescent="0.3">
      <c r="A165" t="str">
        <f t="array" ref="A165">INDEX(MtrxNb!A$2:C$115,MATCH(1,(MtrxNb!B$2:B$115=D165)*(MtrxNb!C$2:C$115=F165),0),1)</f>
        <v>M13</v>
      </c>
      <c r="B165" s="6">
        <v>41597</v>
      </c>
      <c r="C165">
        <v>47</v>
      </c>
      <c r="D165">
        <v>35</v>
      </c>
      <c r="E165">
        <v>17</v>
      </c>
      <c r="F165" t="s">
        <v>7</v>
      </c>
      <c r="G165">
        <v>50</v>
      </c>
      <c r="H165">
        <v>3</v>
      </c>
      <c r="I165">
        <v>25</v>
      </c>
      <c r="J165" t="s">
        <v>447</v>
      </c>
      <c r="K165">
        <v>5451.4999998100102</v>
      </c>
      <c r="L165">
        <v>0</v>
      </c>
      <c r="M165">
        <v>150</v>
      </c>
      <c r="N165" s="7">
        <f t="shared" si="552"/>
        <v>8.6624468587136487</v>
      </c>
      <c r="O165" s="7">
        <f t="shared" si="553"/>
        <v>0.58013027243733739</v>
      </c>
      <c r="P165" s="7">
        <f t="shared" si="554"/>
        <v>111.34601288802497</v>
      </c>
      <c r="Q165">
        <f t="shared" si="555"/>
        <v>8.3695558727922901</v>
      </c>
      <c r="R165">
        <f t="shared" si="556"/>
        <v>1.5273575059726099</v>
      </c>
      <c r="S165" s="4">
        <f>(Y165+AY165*L165)</f>
        <v>27.214025497436523</v>
      </c>
      <c r="T165">
        <f t="shared" si="557"/>
        <v>4.1999999999999993</v>
      </c>
      <c r="U165">
        <f t="shared" si="558"/>
        <v>1.8152174532413485</v>
      </c>
      <c r="V165">
        <v>1</v>
      </c>
      <c r="W165">
        <f t="shared" si="559"/>
        <v>3.6304349064826971</v>
      </c>
      <c r="X165">
        <v>25.881170272827148</v>
      </c>
      <c r="Y165" s="4">
        <v>27.214025497436523</v>
      </c>
      <c r="Z165">
        <v>25.031063079833984</v>
      </c>
      <c r="AA165">
        <v>150.09819030761719</v>
      </c>
      <c r="AB165">
        <v>141.82780456542969</v>
      </c>
      <c r="AC165">
        <v>15.404095649719238</v>
      </c>
      <c r="AD165">
        <v>22.275276184082031</v>
      </c>
      <c r="AE165">
        <v>43.527717590332031</v>
      </c>
      <c r="AF165">
        <v>62.58648681640625</v>
      </c>
      <c r="AG165">
        <v>500.19223022460937</v>
      </c>
      <c r="AH165">
        <v>1799.1788330078125</v>
      </c>
      <c r="AI165">
        <v>869.23297119140625</v>
      </c>
      <c r="AJ165">
        <v>94.142074584960937</v>
      </c>
      <c r="AK165">
        <v>1.6184988021850586</v>
      </c>
      <c r="AL165">
        <v>1.0942071676254272E-2</v>
      </c>
      <c r="AM165">
        <v>1</v>
      </c>
      <c r="AN165">
        <v>-0.21956524252891541</v>
      </c>
      <c r="AO165">
        <v>2.737391471862793</v>
      </c>
      <c r="AP165">
        <v>1</v>
      </c>
      <c r="AQ165">
        <v>0</v>
      </c>
      <c r="AR165">
        <v>0.15999999642372131</v>
      </c>
      <c r="AS165">
        <v>111115</v>
      </c>
      <c r="AT165">
        <f t="shared" si="560"/>
        <v>1.1909338814871653</v>
      </c>
      <c r="AU165">
        <f t="shared" si="561"/>
        <v>8.3695558727922906E-3</v>
      </c>
      <c r="AV165">
        <f t="shared" si="562"/>
        <v>300.3640254974365</v>
      </c>
      <c r="AW165">
        <f t="shared" si="563"/>
        <v>299.03117027282713</v>
      </c>
      <c r="AX165">
        <f t="shared" si="564"/>
        <v>287.86860684688509</v>
      </c>
      <c r="AY165">
        <f t="shared" si="565"/>
        <v>-0.92103376865278053</v>
      </c>
      <c r="AZ165">
        <f t="shared" si="566"/>
        <v>3.6243982178950644</v>
      </c>
      <c r="BA165">
        <f t="shared" si="567"/>
        <v>38.499238877768015</v>
      </c>
      <c r="BB165">
        <f t="shared" si="568"/>
        <v>16.223962693685984</v>
      </c>
      <c r="BC165">
        <f>IF(L165,Y165,(X165+Y165)/2)</f>
        <v>26.547597885131836</v>
      </c>
      <c r="BD165">
        <f t="shared" si="569"/>
        <v>3.4851546534936948</v>
      </c>
      <c r="BE165">
        <f t="shared" si="570"/>
        <v>0.5002001161050843</v>
      </c>
      <c r="BF165">
        <f t="shared" si="571"/>
        <v>2.0970407119224546</v>
      </c>
      <c r="BG165">
        <f t="shared" si="572"/>
        <v>1.3881139415712402</v>
      </c>
      <c r="BH165">
        <f t="shared" si="573"/>
        <v>0.31894198237935717</v>
      </c>
      <c r="BI165">
        <f t="shared" si="574"/>
        <v>10.482344650042469</v>
      </c>
      <c r="BJ165">
        <f t="shared" si="575"/>
        <v>0.78507887243405439</v>
      </c>
      <c r="BK165">
        <f t="shared" si="576"/>
        <v>62.526458325419767</v>
      </c>
      <c r="BL165">
        <f t="shared" si="577"/>
        <v>138.60661934644079</v>
      </c>
      <c r="BM165">
        <f t="shared" si="578"/>
        <v>3.9076930456960215E-2</v>
      </c>
    </row>
    <row r="166" spans="1:65" x14ac:dyDescent="0.3">
      <c r="A166" t="str">
        <f t="array" ref="A166">INDEX(MtrxNb!A$2:C$115,MATCH(1,(MtrxNb!B$2:B$115=D166)*(MtrxNb!C$2:C$115=F166),0),1)</f>
        <v>M13</v>
      </c>
      <c r="B166" s="6">
        <v>41597</v>
      </c>
      <c r="C166">
        <v>47</v>
      </c>
      <c r="D166">
        <v>35</v>
      </c>
      <c r="E166">
        <v>17</v>
      </c>
      <c r="F166" t="s">
        <v>7</v>
      </c>
      <c r="G166">
        <v>50</v>
      </c>
      <c r="H166">
        <v>3</v>
      </c>
      <c r="I166">
        <v>26</v>
      </c>
      <c r="J166" t="s">
        <v>448</v>
      </c>
      <c r="K166">
        <v>5587.9999997764826</v>
      </c>
      <c r="L166">
        <v>0</v>
      </c>
      <c r="M166">
        <v>400</v>
      </c>
      <c r="N166" s="7">
        <f t="shared" si="552"/>
        <v>27.034484099419178</v>
      </c>
      <c r="O166" s="7">
        <f t="shared" si="553"/>
        <v>0.59771943813149098</v>
      </c>
      <c r="P166" s="7">
        <f t="shared" si="554"/>
        <v>283.7279266842292</v>
      </c>
      <c r="Q166">
        <f t="shared" si="555"/>
        <v>8.4983385112922623</v>
      </c>
      <c r="R166">
        <f t="shared" si="556"/>
        <v>1.5118076553177655</v>
      </c>
      <c r="S166" s="4">
        <f>(Y166+AY166*L166)</f>
        <v>27.108108520507812</v>
      </c>
      <c r="T166">
        <f t="shared" si="557"/>
        <v>4.1999999999999993</v>
      </c>
      <c r="U166">
        <f t="shared" si="558"/>
        <v>1.8152174532413485</v>
      </c>
      <c r="V166">
        <v>1</v>
      </c>
      <c r="W166">
        <f t="shared" si="559"/>
        <v>3.6304349064826971</v>
      </c>
      <c r="X166">
        <v>25.85405158996582</v>
      </c>
      <c r="Y166" s="4">
        <v>27.108108520507812</v>
      </c>
      <c r="Z166">
        <v>25.030431747436523</v>
      </c>
      <c r="AA166">
        <v>400.21661376953125</v>
      </c>
      <c r="AB166">
        <v>374.84365844726562</v>
      </c>
      <c r="AC166">
        <v>15.224346160888672</v>
      </c>
      <c r="AD166">
        <v>22.201200485229492</v>
      </c>
      <c r="AE166">
        <v>42.874629974365234</v>
      </c>
      <c r="AF166">
        <v>62.481704711914062</v>
      </c>
      <c r="AG166">
        <v>500.23394775390625</v>
      </c>
      <c r="AH166">
        <v>1799.124755859375</v>
      </c>
      <c r="AI166">
        <v>793.28070068359375</v>
      </c>
      <c r="AJ166">
        <v>94.145401000976562</v>
      </c>
      <c r="AK166">
        <v>0.59756374359130859</v>
      </c>
      <c r="AL166">
        <v>-6.1262518167495728E-2</v>
      </c>
      <c r="AM166">
        <v>1</v>
      </c>
      <c r="AN166">
        <v>-0.21956524252891541</v>
      </c>
      <c r="AO166">
        <v>2.737391471862793</v>
      </c>
      <c r="AP166">
        <v>1</v>
      </c>
      <c r="AQ166">
        <v>0</v>
      </c>
      <c r="AR166">
        <v>0.15999999642372131</v>
      </c>
      <c r="AS166">
        <v>111115</v>
      </c>
      <c r="AT166">
        <f t="shared" si="560"/>
        <v>1.1910332089378721</v>
      </c>
      <c r="AU166">
        <f t="shared" si="561"/>
        <v>8.4983385112922631E-3</v>
      </c>
      <c r="AV166">
        <f t="shared" si="562"/>
        <v>300.25810852050779</v>
      </c>
      <c r="AW166">
        <f t="shared" si="563"/>
        <v>299.0040515899658</v>
      </c>
      <c r="AX166">
        <f t="shared" si="564"/>
        <v>287.85995450332848</v>
      </c>
      <c r="AY166">
        <f t="shared" si="565"/>
        <v>-0.96653001630623869</v>
      </c>
      <c r="AZ166">
        <f t="shared" si="566"/>
        <v>3.6019485777027715</v>
      </c>
      <c r="BA166">
        <f t="shared" si="567"/>
        <v>38.259421484278441</v>
      </c>
      <c r="BB166">
        <f t="shared" si="568"/>
        <v>16.058220999048949</v>
      </c>
      <c r="BC166">
        <f>IF(L166,Y166,(X166+Y166)/2)</f>
        <v>26.481080055236816</v>
      </c>
      <c r="BD166">
        <f t="shared" si="569"/>
        <v>3.4715162691504613</v>
      </c>
      <c r="BE166">
        <f t="shared" si="570"/>
        <v>0.51322192512671783</v>
      </c>
      <c r="BF166">
        <f t="shared" si="571"/>
        <v>2.090140922385006</v>
      </c>
      <c r="BG166">
        <f t="shared" si="572"/>
        <v>1.3813753467654553</v>
      </c>
      <c r="BH166">
        <f t="shared" si="573"/>
        <v>0.32741729286867838</v>
      </c>
      <c r="BI166">
        <f t="shared" si="574"/>
        <v>26.711679432862439</v>
      </c>
      <c r="BJ166">
        <f t="shared" si="575"/>
        <v>0.75692337402620102</v>
      </c>
      <c r="BK166">
        <f t="shared" si="576"/>
        <v>62.838071121326912</v>
      </c>
      <c r="BL166">
        <f t="shared" si="577"/>
        <v>364.79071590061767</v>
      </c>
      <c r="BM166">
        <f t="shared" si="578"/>
        <v>4.6569026033834088E-2</v>
      </c>
    </row>
    <row r="167" spans="1:65" x14ac:dyDescent="0.3">
      <c r="A167" t="str">
        <f t="array" ref="A167">INDEX(MtrxNb!A$2:C$115,MATCH(1,(MtrxNb!B$2:B$115=D167)*(MtrxNb!C$2:C$115=F167),0),1)</f>
        <v>M13</v>
      </c>
      <c r="B167" s="6">
        <v>41597</v>
      </c>
      <c r="C167">
        <v>47</v>
      </c>
      <c r="D167">
        <v>35</v>
      </c>
      <c r="E167">
        <v>17</v>
      </c>
      <c r="F167" t="s">
        <v>7</v>
      </c>
      <c r="G167">
        <v>50</v>
      </c>
      <c r="H167">
        <v>3</v>
      </c>
      <c r="I167">
        <v>27</v>
      </c>
      <c r="J167" t="s">
        <v>449</v>
      </c>
      <c r="K167">
        <v>5738.4999998100102</v>
      </c>
      <c r="L167">
        <v>0</v>
      </c>
      <c r="M167">
        <v>600</v>
      </c>
      <c r="N167" s="7">
        <f t="shared" si="552"/>
        <v>36.292641022314363</v>
      </c>
      <c r="O167" s="7">
        <f t="shared" si="553"/>
        <v>0.57845440414505434</v>
      </c>
      <c r="P167" s="7">
        <f t="shared" si="554"/>
        <v>437.95426768647985</v>
      </c>
      <c r="Q167">
        <f t="shared" si="555"/>
        <v>8.2717056629522379</v>
      </c>
      <c r="R167">
        <f t="shared" si="556"/>
        <v>1.5140305503031586</v>
      </c>
      <c r="S167" s="4">
        <f>(Y167+AY167*L167)</f>
        <v>26.997795104980469</v>
      </c>
      <c r="T167">
        <f t="shared" si="557"/>
        <v>4.1999999999999993</v>
      </c>
      <c r="U167">
        <f t="shared" si="558"/>
        <v>1.8152174532413485</v>
      </c>
      <c r="V167">
        <v>1</v>
      </c>
      <c r="W167">
        <f t="shared" si="559"/>
        <v>3.6304349064826971</v>
      </c>
      <c r="X167">
        <v>25.811855316162109</v>
      </c>
      <c r="Y167" s="4">
        <v>26.997795104980469</v>
      </c>
      <c r="Z167">
        <v>25.029794692993164</v>
      </c>
      <c r="AA167">
        <v>599.4715576171875</v>
      </c>
      <c r="AB167">
        <v>565.0748291015625</v>
      </c>
      <c r="AC167">
        <v>15.136983871459961</v>
      </c>
      <c r="AD167">
        <v>21.9298095703125</v>
      </c>
      <c r="AE167">
        <v>42.954509735107422</v>
      </c>
      <c r="AF167">
        <v>61.875999450683594</v>
      </c>
      <c r="AG167">
        <v>500.22329711914062</v>
      </c>
      <c r="AH167">
        <v>1799.8115234375</v>
      </c>
      <c r="AI167">
        <v>887.31689453125</v>
      </c>
      <c r="AJ167">
        <v>94.148818969726563</v>
      </c>
      <c r="AK167">
        <v>-0.78555393218994141</v>
      </c>
      <c r="AL167">
        <v>-0.10988464951515198</v>
      </c>
      <c r="AM167">
        <v>1</v>
      </c>
      <c r="AN167">
        <v>-0.21956524252891541</v>
      </c>
      <c r="AO167">
        <v>2.737391471862793</v>
      </c>
      <c r="AP167">
        <v>1</v>
      </c>
      <c r="AQ167">
        <v>0</v>
      </c>
      <c r="AR167">
        <v>0.15999999642372131</v>
      </c>
      <c r="AS167">
        <v>111115</v>
      </c>
      <c r="AT167">
        <f t="shared" si="560"/>
        <v>1.1910078502836683</v>
      </c>
      <c r="AU167">
        <f t="shared" si="561"/>
        <v>8.2717056629522372E-3</v>
      </c>
      <c r="AV167">
        <f t="shared" si="562"/>
        <v>300.14779510498045</v>
      </c>
      <c r="AW167">
        <f t="shared" si="563"/>
        <v>298.96185531616209</v>
      </c>
      <c r="AX167">
        <f t="shared" si="564"/>
        <v>287.96983731337241</v>
      </c>
      <c r="AY167">
        <f t="shared" si="565"/>
        <v>-0.86275063296425558</v>
      </c>
      <c r="AZ167">
        <f t="shared" si="566"/>
        <v>3.5786962215790874</v>
      </c>
      <c r="BA167">
        <f t="shared" si="567"/>
        <v>38.011058032813061</v>
      </c>
      <c r="BB167">
        <f t="shared" si="568"/>
        <v>16.081248462500561</v>
      </c>
      <c r="BC167">
        <f>IF(L167,Y167,(X167+Y167)/2)</f>
        <v>26.404825210571289</v>
      </c>
      <c r="BD167">
        <f t="shared" si="569"/>
        <v>3.4559388243958189</v>
      </c>
      <c r="BE167">
        <f t="shared" si="570"/>
        <v>0.49895373948516503</v>
      </c>
      <c r="BF167">
        <f t="shared" si="571"/>
        <v>2.0646656712759288</v>
      </c>
      <c r="BG167">
        <f t="shared" si="572"/>
        <v>1.3912731531198901</v>
      </c>
      <c r="BH167">
        <f t="shared" si="573"/>
        <v>0.31813123936943094</v>
      </c>
      <c r="BI167">
        <f t="shared" si="574"/>
        <v>41.232877065433563</v>
      </c>
      <c r="BJ167">
        <f t="shared" si="575"/>
        <v>0.77503765011583114</v>
      </c>
      <c r="BK167">
        <f t="shared" si="576"/>
        <v>62.380243344374975</v>
      </c>
      <c r="BL167">
        <f t="shared" si="577"/>
        <v>551.57918281063576</v>
      </c>
      <c r="BM167">
        <f t="shared" si="578"/>
        <v>4.1044764725271674E-2</v>
      </c>
    </row>
    <row r="168" spans="1:65" x14ac:dyDescent="0.3">
      <c r="A168" t="str">
        <f t="array" ref="A168">INDEX(MtrxNb!A$2:C$115,MATCH(1,(MtrxNb!B$2:B$115=D168)*(MtrxNb!C$2:C$115=F168),0),1)</f>
        <v>M13</v>
      </c>
      <c r="B168" s="6">
        <v>41597</v>
      </c>
      <c r="C168">
        <v>47</v>
      </c>
      <c r="D168">
        <v>35</v>
      </c>
      <c r="E168">
        <v>17</v>
      </c>
      <c r="F168" t="s">
        <v>7</v>
      </c>
      <c r="G168">
        <v>50</v>
      </c>
      <c r="H168">
        <v>3</v>
      </c>
      <c r="I168">
        <v>28</v>
      </c>
      <c r="J168" t="s">
        <v>450</v>
      </c>
      <c r="K168">
        <v>5887.9999998211861</v>
      </c>
      <c r="L168">
        <v>0</v>
      </c>
      <c r="M168">
        <v>800</v>
      </c>
      <c r="N168" s="7">
        <f t="shared" si="552"/>
        <v>41.010040741522737</v>
      </c>
      <c r="O168" s="7">
        <f t="shared" si="553"/>
        <v>0.54856794472016068</v>
      </c>
      <c r="P168" s="7">
        <f t="shared" si="554"/>
        <v>606.19091240455168</v>
      </c>
      <c r="Q168">
        <f t="shared" si="555"/>
        <v>8.041991607721112</v>
      </c>
      <c r="R168">
        <f t="shared" si="556"/>
        <v>1.5412760855130769</v>
      </c>
      <c r="S168" s="4">
        <f>(Y168+AY168*L168)</f>
        <v>27.024354934692383</v>
      </c>
      <c r="T168">
        <f t="shared" si="557"/>
        <v>4.1999999999999993</v>
      </c>
      <c r="U168">
        <f t="shared" si="558"/>
        <v>1.8152174532413485</v>
      </c>
      <c r="V168">
        <v>1</v>
      </c>
      <c r="W168">
        <f t="shared" si="559"/>
        <v>3.6304349064826971</v>
      </c>
      <c r="X168">
        <v>25.826227188110352</v>
      </c>
      <c r="Y168" s="4">
        <v>27.024354934692383</v>
      </c>
      <c r="Z168">
        <v>25.033594131469727</v>
      </c>
      <c r="AA168">
        <v>798.921630859375</v>
      </c>
      <c r="AB168">
        <v>759.36737060546875</v>
      </c>
      <c r="AC168">
        <v>15.09529972076416</v>
      </c>
      <c r="AD168">
        <v>21.699991226196289</v>
      </c>
      <c r="AE168">
        <v>42.875091552734375</v>
      </c>
      <c r="AF168">
        <v>61.174880981445312</v>
      </c>
      <c r="AG168">
        <v>500.30221557617187</v>
      </c>
      <c r="AH168">
        <v>1799.686767578125</v>
      </c>
      <c r="AI168">
        <v>989.2874755859375</v>
      </c>
      <c r="AJ168">
        <v>94.147804260253906</v>
      </c>
      <c r="AK168">
        <v>-2.7276315689086914</v>
      </c>
      <c r="AL168">
        <v>-0.14280739426612854</v>
      </c>
      <c r="AM168">
        <v>1</v>
      </c>
      <c r="AN168">
        <v>-0.21956524252891541</v>
      </c>
      <c r="AO168">
        <v>2.737391471862793</v>
      </c>
      <c r="AP168">
        <v>1</v>
      </c>
      <c r="AQ168">
        <v>0</v>
      </c>
      <c r="AR168">
        <v>0.15999999642372131</v>
      </c>
      <c r="AS168">
        <v>111115</v>
      </c>
      <c r="AT168">
        <f t="shared" si="560"/>
        <v>1.1911957513718379</v>
      </c>
      <c r="AU168">
        <f t="shared" si="561"/>
        <v>8.0419916077211114E-3</v>
      </c>
      <c r="AV168">
        <f t="shared" si="562"/>
        <v>300.17435493469236</v>
      </c>
      <c r="AW168">
        <f t="shared" si="563"/>
        <v>298.97622718811033</v>
      </c>
      <c r="AX168">
        <f t="shared" si="564"/>
        <v>287.94987637631857</v>
      </c>
      <c r="AY168">
        <f t="shared" si="565"/>
        <v>-0.76776843097451164</v>
      </c>
      <c r="AZ168">
        <f t="shared" si="566"/>
        <v>3.5842826119262323</v>
      </c>
      <c r="BA168">
        <f t="shared" si="567"/>
        <v>38.07080409457194</v>
      </c>
      <c r="BB168">
        <f t="shared" si="568"/>
        <v>16.370812868375651</v>
      </c>
      <c r="BC168">
        <f>IF(L168,Y168,(X168+Y168)/2)</f>
        <v>26.425291061401367</v>
      </c>
      <c r="BD168">
        <f t="shared" si="569"/>
        <v>3.4601136123521781</v>
      </c>
      <c r="BE168">
        <f t="shared" si="570"/>
        <v>0.47655871173103159</v>
      </c>
      <c r="BF168">
        <f t="shared" si="571"/>
        <v>2.0430065264131554</v>
      </c>
      <c r="BG168">
        <f t="shared" si="572"/>
        <v>1.4171070859390227</v>
      </c>
      <c r="BH168">
        <f t="shared" si="573"/>
        <v>0.30357762161101243</v>
      </c>
      <c r="BI168">
        <f t="shared" si="574"/>
        <v>57.071543365408459</v>
      </c>
      <c r="BJ168">
        <f t="shared" si="575"/>
        <v>0.79828411895182638</v>
      </c>
      <c r="BK168">
        <f t="shared" si="576"/>
        <v>61.492871018379248</v>
      </c>
      <c r="BL168">
        <f t="shared" si="577"/>
        <v>744.11752962851153</v>
      </c>
      <c r="BM168">
        <f t="shared" si="578"/>
        <v>3.389014564723284E-2</v>
      </c>
    </row>
    <row r="169" spans="1:65" hidden="1" x14ac:dyDescent="0.3">
      <c r="A169" t="str">
        <f t="array" ref="A169">INDEX(MtrxNb!A$2:C$115,MATCH(1,(MtrxNb!B$2:B$115=D169)*(MtrxNb!C$2:C$115=F169),0),1)</f>
        <v>M13</v>
      </c>
      <c r="B169" s="6">
        <v>41597</v>
      </c>
      <c r="C169">
        <v>47</v>
      </c>
      <c r="D169">
        <v>35</v>
      </c>
      <c r="E169">
        <v>17</v>
      </c>
      <c r="F169" t="s">
        <v>7</v>
      </c>
      <c r="G169">
        <v>50</v>
      </c>
      <c r="H169">
        <v>3</v>
      </c>
      <c r="I169">
        <v>29</v>
      </c>
      <c r="J169" t="s">
        <v>451</v>
      </c>
      <c r="K169">
        <v>6010.9999997988343</v>
      </c>
      <c r="L169">
        <v>0</v>
      </c>
      <c r="M169" t="s">
        <v>322</v>
      </c>
      <c r="N169">
        <f t="shared" si="552"/>
        <v>26.483661641291139</v>
      </c>
      <c r="O169">
        <f t="shared" si="553"/>
        <v>0.55163035292530982</v>
      </c>
      <c r="P169">
        <f t="shared" si="554"/>
        <v>279.51384496357599</v>
      </c>
      <c r="Q169">
        <f t="shared" si="555"/>
        <v>8.1490236099903495</v>
      </c>
      <c r="R169">
        <f t="shared" si="556"/>
        <v>1.554083010878013</v>
      </c>
      <c r="S169" s="4">
        <f>(Y169+AY169*L169)</f>
        <v>27.096927642822266</v>
      </c>
      <c r="T169">
        <f t="shared" si="557"/>
        <v>4.1999999999999993</v>
      </c>
      <c r="U169">
        <f t="shared" si="558"/>
        <v>1.8152174532413485</v>
      </c>
      <c r="V169">
        <v>1</v>
      </c>
      <c r="W169">
        <f t="shared" si="559"/>
        <v>3.6304349064826971</v>
      </c>
      <c r="X169">
        <v>25.846059799194336</v>
      </c>
      <c r="Y169" s="4">
        <v>27.096927642822266</v>
      </c>
      <c r="Z169">
        <v>25.033798217773438</v>
      </c>
      <c r="AA169">
        <v>399.86758422851562</v>
      </c>
      <c r="AB169">
        <v>375.06588745117187</v>
      </c>
      <c r="AC169">
        <v>15.033585548400879</v>
      </c>
      <c r="AD169">
        <v>21.726810455322266</v>
      </c>
      <c r="AE169">
        <v>42.490528106689453</v>
      </c>
      <c r="AF169">
        <v>61.17596435546875</v>
      </c>
      <c r="AG169">
        <v>500.24136352539062</v>
      </c>
      <c r="AH169">
        <v>1799.68798828125</v>
      </c>
      <c r="AI169">
        <v>1020.67041015625</v>
      </c>
      <c r="AJ169">
        <v>94.146484375</v>
      </c>
      <c r="AK169">
        <v>0.60406398773193359</v>
      </c>
      <c r="AL169">
        <v>-5.254402756690979E-2</v>
      </c>
      <c r="AM169">
        <v>1</v>
      </c>
      <c r="AN169">
        <v>-0.21956524252891541</v>
      </c>
      <c r="AO169">
        <v>2.737391471862793</v>
      </c>
      <c r="AP169">
        <v>1</v>
      </c>
      <c r="AQ169">
        <v>0</v>
      </c>
      <c r="AR169">
        <v>0.15999999642372131</v>
      </c>
      <c r="AS169">
        <v>111115</v>
      </c>
      <c r="AT169">
        <f t="shared" si="560"/>
        <v>1.1910508655366443</v>
      </c>
      <c r="AU169">
        <f t="shared" si="561"/>
        <v>8.1490236099903499E-3</v>
      </c>
      <c r="AV169">
        <f t="shared" si="562"/>
        <v>300.24692764282224</v>
      </c>
      <c r="AW169">
        <f t="shared" si="563"/>
        <v>298.99605979919431</v>
      </c>
      <c r="AX169">
        <f t="shared" si="564"/>
        <v>287.95007168881421</v>
      </c>
      <c r="AY169">
        <f t="shared" si="565"/>
        <v>-0.81855792222708901</v>
      </c>
      <c r="AZ169">
        <f t="shared" si="566"/>
        <v>3.5995858319285974</v>
      </c>
      <c r="BA169">
        <f t="shared" si="567"/>
        <v>38.233884736374122</v>
      </c>
      <c r="BB169">
        <f t="shared" si="568"/>
        <v>16.507074281051857</v>
      </c>
      <c r="BC169">
        <f>IF(L169,Y169,(X169+Y169)/2)</f>
        <v>26.471493721008301</v>
      </c>
      <c r="BD169">
        <f t="shared" si="569"/>
        <v>3.4695545964436274</v>
      </c>
      <c r="BE169">
        <f t="shared" si="570"/>
        <v>0.4788682061405472</v>
      </c>
      <c r="BF169">
        <f t="shared" si="571"/>
        <v>2.0455028210505843</v>
      </c>
      <c r="BG169">
        <f t="shared" si="572"/>
        <v>1.4240517753930431</v>
      </c>
      <c r="BH169">
        <f t="shared" si="573"/>
        <v>0.30507725140579622</v>
      </c>
      <c r="BI169">
        <f t="shared" si="574"/>
        <v>26.315245837459479</v>
      </c>
      <c r="BJ169">
        <f t="shared" si="575"/>
        <v>0.74523931478563121</v>
      </c>
      <c r="BK169">
        <f t="shared" si="576"/>
        <v>61.362502076527115</v>
      </c>
      <c r="BL169">
        <f t="shared" si="577"/>
        <v>365.21777169184492</v>
      </c>
      <c r="BM169">
        <f t="shared" si="578"/>
        <v>4.449684184122786E-2</v>
      </c>
    </row>
    <row r="170" spans="1:65" hidden="1" x14ac:dyDescent="0.3">
      <c r="A170" t="str">
        <f t="array" ref="A170">INDEX(MtrxNb!A$2:C$115,MATCH(1,(MtrxNb!B$2:B$115=D170)*(MtrxNb!C$2:C$115=F170),0),1)</f>
        <v>M69</v>
      </c>
      <c r="B170" s="6">
        <v>41597</v>
      </c>
      <c r="C170">
        <v>47</v>
      </c>
      <c r="D170">
        <v>35</v>
      </c>
      <c r="E170">
        <v>17</v>
      </c>
      <c r="F170" t="s">
        <v>36</v>
      </c>
      <c r="G170">
        <v>50</v>
      </c>
      <c r="H170">
        <v>3</v>
      </c>
      <c r="I170" t="s">
        <v>323</v>
      </c>
      <c r="J170" t="s">
        <v>452</v>
      </c>
      <c r="M170">
        <f t="shared" ref="M170" si="579">AA170</f>
        <v>0</v>
      </c>
      <c r="S170" s="4">
        <f>AVERAGE(S164:S169)</f>
        <v>27.118443489074707</v>
      </c>
      <c r="Y170" s="4">
        <f>AVERAGE(Y164:Y169)</f>
        <v>27.118443489074707</v>
      </c>
    </row>
    <row r="171" spans="1:65" hidden="1" x14ac:dyDescent="0.3">
      <c r="A171" t="str">
        <f t="array" ref="A171">INDEX(MtrxNb!A$2:C$115,MATCH(1,(MtrxNb!B$2:B$115=D171)*(MtrxNb!C$2:C$115=F171),0),1)</f>
        <v>M69</v>
      </c>
      <c r="B171" s="6">
        <v>41597</v>
      </c>
      <c r="C171">
        <v>47</v>
      </c>
      <c r="D171">
        <v>35</v>
      </c>
      <c r="E171">
        <v>17</v>
      </c>
      <c r="F171" t="s">
        <v>36</v>
      </c>
      <c r="G171">
        <v>50</v>
      </c>
      <c r="H171">
        <v>3</v>
      </c>
      <c r="I171">
        <v>30</v>
      </c>
      <c r="J171" t="s">
        <v>453</v>
      </c>
      <c r="K171">
        <v>6342.4999998100102</v>
      </c>
      <c r="L171">
        <v>0</v>
      </c>
      <c r="M171" t="s">
        <v>315</v>
      </c>
      <c r="N171">
        <f t="shared" ref="N171:N177" si="580">(AA171-AB171*(1000-AC171)/(1000-AD171))*AT171</f>
        <v>28.451596434866161</v>
      </c>
      <c r="O171">
        <f t="shared" ref="O171:O177" si="581">IF(BE171&lt;&gt;0,1/(1/BE171-1/W171),0)</f>
        <v>0.44179873679645715</v>
      </c>
      <c r="P171">
        <f t="shared" ref="P171:P177" si="582">((BH171-AU171/2)*AB171-N171)/(BH171+AU171/2)</f>
        <v>254.29405015686913</v>
      </c>
      <c r="Q171">
        <f t="shared" ref="Q171:Q177" si="583">AU171*1000</f>
        <v>7.8592744471569533</v>
      </c>
      <c r="R171">
        <f t="shared" ref="R171:R177" si="584">(AZ171-BF171)</f>
        <v>1.8076994174475538</v>
      </c>
      <c r="S171" s="4">
        <f>(Y171+AY171*L171)</f>
        <v>27.932270050048828</v>
      </c>
      <c r="T171">
        <f t="shared" ref="T171:T177" si="585">1.2*3</f>
        <v>3.5999999999999996</v>
      </c>
      <c r="U171">
        <f t="shared" ref="U171:U177" si="586">(T171*AN171+AO171)</f>
        <v>1.9469565987586976</v>
      </c>
      <c r="V171">
        <v>1</v>
      </c>
      <c r="W171">
        <f t="shared" ref="W171:W177" si="587">U171*(V171+1)*(V171+1)/(V171*V171+1)</f>
        <v>3.8939131975173953</v>
      </c>
      <c r="X171">
        <v>25.967817306518555</v>
      </c>
      <c r="Y171" s="4">
        <v>27.932270050048828</v>
      </c>
      <c r="Z171">
        <v>25.033905029296875</v>
      </c>
      <c r="AA171">
        <v>399.81411743164062</v>
      </c>
      <c r="AB171">
        <v>377.20352172851562</v>
      </c>
      <c r="AC171">
        <v>15.411789894104004</v>
      </c>
      <c r="AD171">
        <v>20.949708938598633</v>
      </c>
      <c r="AE171">
        <v>43.279136657714844</v>
      </c>
      <c r="AF171">
        <v>58.562522888183594</v>
      </c>
      <c r="AG171">
        <v>500.19961547851562</v>
      </c>
      <c r="AH171">
        <v>1799.22314453125</v>
      </c>
      <c r="AI171">
        <v>1232.6109619140625</v>
      </c>
      <c r="AJ171">
        <v>94.138893127441406</v>
      </c>
      <c r="AK171">
        <v>0.94177150726318359</v>
      </c>
      <c r="AL171">
        <v>-2.4477392435073853E-2</v>
      </c>
      <c r="AM171">
        <v>1</v>
      </c>
      <c r="AN171">
        <v>-0.21956524252891541</v>
      </c>
      <c r="AO171">
        <v>2.737391471862793</v>
      </c>
      <c r="AP171">
        <v>1</v>
      </c>
      <c r="AQ171">
        <v>0</v>
      </c>
      <c r="AR171">
        <v>0.15999999642372131</v>
      </c>
      <c r="AS171">
        <v>111115</v>
      </c>
      <c r="AT171">
        <f t="shared" ref="AT171:AT177" si="588">AG171*0.000001/(T171*0.0001)</f>
        <v>1.38944337632921</v>
      </c>
      <c r="AU171">
        <f t="shared" ref="AU171:AU177" si="589">(AD171-AC171)/(1000-AD171)*AT171</f>
        <v>7.8592744471569533E-3</v>
      </c>
      <c r="AV171">
        <f t="shared" ref="AV171:AV177" si="590">(Y171+273.15)</f>
        <v>301.08227005004881</v>
      </c>
      <c r="AW171">
        <f t="shared" ref="AW171:AW177" si="591">(X171+273.15)</f>
        <v>299.11781730651853</v>
      </c>
      <c r="AX171">
        <f t="shared" ref="AX171:AX177" si="592">(AH171*AP171+AI171*AQ171)*AR171</f>
        <v>287.87569669047662</v>
      </c>
      <c r="AY171">
        <f t="shared" ref="AY171:AY177" si="593">((AX171+0.00000010773*(AW171^4-AV171^4))-AU171*44100)/(U171*51.4+0.00000043092*AV171^3)</f>
        <v>-0.72962557254203331</v>
      </c>
      <c r="AZ171">
        <f t="shared" ref="AZ171:AZ177" si="594">0.61365*EXP(17.502*S171/(240.97+S171))</f>
        <v>3.7798818282692945</v>
      </c>
      <c r="BA171">
        <f t="shared" ref="BA171:BA177" si="595">AZ171*1000/AJ171</f>
        <v>40.152180493053429</v>
      </c>
      <c r="BB171">
        <f t="shared" ref="BB171:BB177" si="596">(BA171-AD171)</f>
        <v>19.202471554454796</v>
      </c>
      <c r="BC171">
        <f>IF(L171,Y171,(X171+Y171)/2)</f>
        <v>26.950043678283691</v>
      </c>
      <c r="BD171">
        <f t="shared" ref="BD171:BD177" si="597">0.61365*EXP(17.502*BC171/(240.97+BC171))</f>
        <v>3.5686716676388741</v>
      </c>
      <c r="BE171">
        <f t="shared" ref="BE171:BE177" si="598">IF(BB171&lt;&gt;0,(1000-(BA171+AD171)/2)/BB171*AU171,0)</f>
        <v>0.39678049601108673</v>
      </c>
      <c r="BF171">
        <f t="shared" ref="BF171:BF177" si="599">AD171*AJ171/1000</f>
        <v>1.9721824108217407</v>
      </c>
      <c r="BG171">
        <f t="shared" ref="BG171:BG177" si="600">(BD171-BF171)</f>
        <v>1.5964892568171334</v>
      </c>
      <c r="BH171">
        <f t="shared" ref="BH171:BH177" si="601">1/(1.6/O171+1.37/W171)</f>
        <v>0.25167428030080508</v>
      </c>
      <c r="BI171">
        <f t="shared" ref="BI171:BI177" si="602">P171*AJ171*0.001</f>
        <v>23.938960410661728</v>
      </c>
      <c r="BJ171">
        <f t="shared" ref="BJ171:BJ177" si="603">P171/AB171</f>
        <v>0.67415608685618789</v>
      </c>
      <c r="BK171">
        <f t="shared" ref="BK171:BK177" si="604">(1-AU171*AJ171/AZ171/O171)*100</f>
        <v>55.695396936431067</v>
      </c>
      <c r="BL171">
        <f t="shared" ref="BL171:BL177" si="605">(AB171-N171/(W171/1.35))</f>
        <v>367.33949722700447</v>
      </c>
      <c r="BM171">
        <f t="shared" ref="BM171:BM177" si="606">N171*BK171/100/BL171</f>
        <v>4.3137832138311266E-2</v>
      </c>
    </row>
    <row r="172" spans="1:65" x14ac:dyDescent="0.3">
      <c r="A172" t="str">
        <f t="array" ref="A172">INDEX(MtrxNb!A$2:C$115,MATCH(1,(MtrxNb!B$2:B$115=D172)*(MtrxNb!C$2:C$115=F172),0),1)</f>
        <v>M69</v>
      </c>
      <c r="B172" s="6">
        <v>41597</v>
      </c>
      <c r="C172">
        <v>47</v>
      </c>
      <c r="D172">
        <v>35</v>
      </c>
      <c r="E172">
        <v>17</v>
      </c>
      <c r="F172" t="s">
        <v>36</v>
      </c>
      <c r="G172">
        <v>50</v>
      </c>
      <c r="H172">
        <v>3</v>
      </c>
      <c r="I172">
        <v>31</v>
      </c>
      <c r="J172" t="s">
        <v>454</v>
      </c>
      <c r="K172">
        <v>6461.9999998211861</v>
      </c>
      <c r="L172">
        <v>0</v>
      </c>
      <c r="M172">
        <v>50</v>
      </c>
      <c r="N172" s="7">
        <f t="shared" si="580"/>
        <v>-0.5094825507503189</v>
      </c>
      <c r="O172" s="7">
        <f t="shared" si="581"/>
        <v>0.42542424865216782</v>
      </c>
      <c r="P172" s="7">
        <f t="shared" si="582"/>
        <v>51.619820039320572</v>
      </c>
      <c r="Q172">
        <f t="shared" si="583"/>
        <v>7.7545193877664973</v>
      </c>
      <c r="R172">
        <f t="shared" si="584"/>
        <v>1.8447227580924093</v>
      </c>
      <c r="S172" s="4">
        <f>(Y172+AY172*L172)</f>
        <v>28.132369995117188</v>
      </c>
      <c r="T172">
        <f t="shared" si="585"/>
        <v>3.5999999999999996</v>
      </c>
      <c r="U172">
        <f t="shared" si="586"/>
        <v>1.9469565987586976</v>
      </c>
      <c r="V172">
        <v>1</v>
      </c>
      <c r="W172">
        <f t="shared" si="587"/>
        <v>3.8939131975173953</v>
      </c>
      <c r="X172">
        <v>26.0028076171875</v>
      </c>
      <c r="Y172" s="4">
        <v>28.132369995117188</v>
      </c>
      <c r="Z172">
        <v>25.032974243164063</v>
      </c>
      <c r="AA172">
        <v>51.082313537597656</v>
      </c>
      <c r="AB172">
        <v>51.163444519042969</v>
      </c>
      <c r="AC172">
        <v>15.564305305480957</v>
      </c>
      <c r="AD172">
        <v>21.02760124206543</v>
      </c>
      <c r="AE172">
        <v>43.677608489990234</v>
      </c>
      <c r="AF172">
        <v>58.653766632080078</v>
      </c>
      <c r="AG172">
        <v>500.23388671875</v>
      </c>
      <c r="AH172">
        <v>1798.838623046875</v>
      </c>
      <c r="AI172">
        <v>822.1260986328125</v>
      </c>
      <c r="AJ172">
        <v>94.138145446777344</v>
      </c>
      <c r="AK172">
        <v>1.8559484481811523</v>
      </c>
      <c r="AL172">
        <v>0.10415038466453552</v>
      </c>
      <c r="AM172">
        <v>1</v>
      </c>
      <c r="AN172">
        <v>-0.21956524252891541</v>
      </c>
      <c r="AO172">
        <v>2.737391471862793</v>
      </c>
      <c r="AP172">
        <v>1</v>
      </c>
      <c r="AQ172">
        <v>0</v>
      </c>
      <c r="AR172">
        <v>0.15999999642372131</v>
      </c>
      <c r="AS172">
        <v>111115</v>
      </c>
      <c r="AT172">
        <f t="shared" si="588"/>
        <v>1.38953857421875</v>
      </c>
      <c r="AU172">
        <f t="shared" si="589"/>
        <v>7.7545193877664974E-3</v>
      </c>
      <c r="AV172">
        <f t="shared" si="590"/>
        <v>301.28236999511716</v>
      </c>
      <c r="AW172">
        <f t="shared" si="591"/>
        <v>299.15280761718748</v>
      </c>
      <c r="AX172">
        <f t="shared" si="592"/>
        <v>287.81417325435177</v>
      </c>
      <c r="AY172">
        <f t="shared" si="593"/>
        <v>-0.70617512159903528</v>
      </c>
      <c r="AZ172">
        <f t="shared" si="594"/>
        <v>3.8242221422148006</v>
      </c>
      <c r="BA172">
        <f t="shared" si="595"/>
        <v>40.623512647982764</v>
      </c>
      <c r="BB172">
        <f t="shared" si="596"/>
        <v>19.595911405917334</v>
      </c>
      <c r="BC172">
        <f>IF(L172,Y172,(X172+Y172)/2)</f>
        <v>27.067588806152344</v>
      </c>
      <c r="BD172">
        <f t="shared" si="597"/>
        <v>3.5933923731902166</v>
      </c>
      <c r="BE172">
        <f t="shared" si="598"/>
        <v>0.3835229631895648</v>
      </c>
      <c r="BF172">
        <f t="shared" si="599"/>
        <v>1.9794993841223913</v>
      </c>
      <c r="BG172">
        <f t="shared" si="600"/>
        <v>1.6138929890678253</v>
      </c>
      <c r="BH172">
        <f t="shared" si="601"/>
        <v>0.24314437769348077</v>
      </c>
      <c r="BI172">
        <f t="shared" si="602"/>
        <v>4.8593941267980316</v>
      </c>
      <c r="BJ172">
        <f t="shared" si="603"/>
        <v>1.0089199529970609</v>
      </c>
      <c r="BK172">
        <f t="shared" si="604"/>
        <v>55.13009270986602</v>
      </c>
      <c r="BL172">
        <f t="shared" si="605"/>
        <v>51.340079541095193</v>
      </c>
      <c r="BM172">
        <f t="shared" si="606"/>
        <v>-5.4709343086313672E-3</v>
      </c>
    </row>
    <row r="173" spans="1:65" x14ac:dyDescent="0.3">
      <c r="A173" t="str">
        <f t="array" ref="A173">INDEX(MtrxNb!A$2:C$115,MATCH(1,(MtrxNb!B$2:B$115=D173)*(MtrxNb!C$2:C$115=F173),0),1)</f>
        <v>M69</v>
      </c>
      <c r="B173" s="6">
        <v>41597</v>
      </c>
      <c r="C173">
        <v>47</v>
      </c>
      <c r="D173">
        <v>35</v>
      </c>
      <c r="E173">
        <v>17</v>
      </c>
      <c r="F173" t="s">
        <v>36</v>
      </c>
      <c r="G173">
        <v>50</v>
      </c>
      <c r="H173">
        <v>3</v>
      </c>
      <c r="I173">
        <v>32</v>
      </c>
      <c r="J173" t="s">
        <v>455</v>
      </c>
      <c r="K173">
        <v>6581.9999998211861</v>
      </c>
      <c r="L173">
        <v>0</v>
      </c>
      <c r="M173">
        <v>150</v>
      </c>
      <c r="N173" s="7">
        <f t="shared" si="580"/>
        <v>8.737003787710595</v>
      </c>
      <c r="O173" s="7">
        <f t="shared" si="581"/>
        <v>0.43348218728716181</v>
      </c>
      <c r="P173" s="7">
        <f t="shared" si="582"/>
        <v>103.79277818523208</v>
      </c>
      <c r="Q173">
        <f t="shared" si="583"/>
        <v>7.7968807644094342</v>
      </c>
      <c r="R173">
        <f t="shared" si="584"/>
        <v>1.8236826689825489</v>
      </c>
      <c r="S173" s="4">
        <f>(Y173+AY173*L173)</f>
        <v>28.078577041625977</v>
      </c>
      <c r="T173">
        <f t="shared" si="585"/>
        <v>3.5999999999999996</v>
      </c>
      <c r="U173">
        <f t="shared" si="586"/>
        <v>1.9469565987586976</v>
      </c>
      <c r="V173">
        <v>1</v>
      </c>
      <c r="W173">
        <f t="shared" si="587"/>
        <v>3.8939131975173953</v>
      </c>
      <c r="X173">
        <v>25.982564926147461</v>
      </c>
      <c r="Y173" s="4">
        <v>28.078577041625977</v>
      </c>
      <c r="Z173">
        <v>25.029716491699219</v>
      </c>
      <c r="AA173">
        <v>150.09559631347656</v>
      </c>
      <c r="AB173">
        <v>143.00511169433594</v>
      </c>
      <c r="AC173">
        <v>15.63184642791748</v>
      </c>
      <c r="AD173">
        <v>21.124723434448242</v>
      </c>
      <c r="AE173">
        <v>43.917152404785156</v>
      </c>
      <c r="AF173">
        <v>58.991962432861328</v>
      </c>
      <c r="AG173">
        <v>500.20828247070312</v>
      </c>
      <c r="AH173">
        <v>1800.07958984375</v>
      </c>
      <c r="AI173">
        <v>985.84130859375</v>
      </c>
      <c r="AJ173">
        <v>94.134963989257813</v>
      </c>
      <c r="AK173">
        <v>1.9067449569702148</v>
      </c>
      <c r="AL173">
        <v>5.6016534566879272E-2</v>
      </c>
      <c r="AM173">
        <v>1</v>
      </c>
      <c r="AN173">
        <v>-0.21956524252891541</v>
      </c>
      <c r="AO173">
        <v>2.737391471862793</v>
      </c>
      <c r="AP173">
        <v>1</v>
      </c>
      <c r="AQ173">
        <v>0</v>
      </c>
      <c r="AR173">
        <v>0.15999999642372131</v>
      </c>
      <c r="AS173">
        <v>111115</v>
      </c>
      <c r="AT173">
        <f t="shared" si="588"/>
        <v>1.3894674513075087</v>
      </c>
      <c r="AU173">
        <f t="shared" si="589"/>
        <v>7.7968807644094341E-3</v>
      </c>
      <c r="AV173">
        <f t="shared" si="590"/>
        <v>301.22857704162595</v>
      </c>
      <c r="AW173">
        <f t="shared" si="591"/>
        <v>299.13256492614744</v>
      </c>
      <c r="AX173">
        <f t="shared" si="592"/>
        <v>288.01272793741373</v>
      </c>
      <c r="AY173">
        <f t="shared" si="593"/>
        <v>-0.71756323837364322</v>
      </c>
      <c r="AZ173">
        <f t="shared" si="594"/>
        <v>3.8122577487673648</v>
      </c>
      <c r="BA173">
        <f t="shared" si="595"/>
        <v>40.497787296146413</v>
      </c>
      <c r="BB173">
        <f t="shared" si="596"/>
        <v>19.373063861698171</v>
      </c>
      <c r="BC173">
        <f>IF(L173,Y173,(X173+Y173)/2)</f>
        <v>27.030570983886719</v>
      </c>
      <c r="BD173">
        <f t="shared" si="597"/>
        <v>3.585591146624135</v>
      </c>
      <c r="BE173">
        <f t="shared" si="598"/>
        <v>0.39005957622761134</v>
      </c>
      <c r="BF173">
        <f t="shared" si="599"/>
        <v>1.9885750797848158</v>
      </c>
      <c r="BG173">
        <f t="shared" si="600"/>
        <v>1.5970160668393192</v>
      </c>
      <c r="BH173">
        <f t="shared" si="601"/>
        <v>0.2473489787494588</v>
      </c>
      <c r="BI173">
        <f t="shared" si="602"/>
        <v>9.7705294368118469</v>
      </c>
      <c r="BJ173">
        <f t="shared" si="603"/>
        <v>0.72579767922619676</v>
      </c>
      <c r="BK173">
        <f t="shared" si="604"/>
        <v>55.586158168814393</v>
      </c>
      <c r="BL173">
        <f t="shared" si="605"/>
        <v>139.97603669571262</v>
      </c>
      <c r="BM173">
        <f t="shared" si="606"/>
        <v>3.4695686913964963E-2</v>
      </c>
    </row>
    <row r="174" spans="1:65" x14ac:dyDescent="0.3">
      <c r="A174" t="str">
        <f t="array" ref="A174">INDEX(MtrxNb!A$2:C$115,MATCH(1,(MtrxNb!B$2:B$115=D174)*(MtrxNb!C$2:C$115=F174),0),1)</f>
        <v>M69</v>
      </c>
      <c r="B174" s="6">
        <v>41597</v>
      </c>
      <c r="C174">
        <v>47</v>
      </c>
      <c r="D174">
        <v>35</v>
      </c>
      <c r="E174">
        <v>17</v>
      </c>
      <c r="F174" t="s">
        <v>36</v>
      </c>
      <c r="G174">
        <v>50</v>
      </c>
      <c r="H174">
        <v>3</v>
      </c>
      <c r="I174">
        <v>33</v>
      </c>
      <c r="J174" t="s">
        <v>456</v>
      </c>
      <c r="K174">
        <v>6717.9999998211861</v>
      </c>
      <c r="L174">
        <v>0</v>
      </c>
      <c r="M174">
        <v>400</v>
      </c>
      <c r="N174" s="7">
        <f t="shared" si="580"/>
        <v>29.384040767103595</v>
      </c>
      <c r="O174" s="7">
        <f t="shared" si="581"/>
        <v>0.44102316214398446</v>
      </c>
      <c r="P174" s="7">
        <f t="shared" si="582"/>
        <v>250.08966559406795</v>
      </c>
      <c r="Q174">
        <f t="shared" si="583"/>
        <v>7.8183589966445686</v>
      </c>
      <c r="R174">
        <f t="shared" si="584"/>
        <v>1.8004813554902821</v>
      </c>
      <c r="S174" s="4">
        <f>(Y174+AY174*L174)</f>
        <v>28.027044296264648</v>
      </c>
      <c r="T174">
        <f t="shared" si="585"/>
        <v>3.5999999999999996</v>
      </c>
      <c r="U174">
        <f t="shared" si="586"/>
        <v>1.9469565987586976</v>
      </c>
      <c r="V174">
        <v>1</v>
      </c>
      <c r="W174">
        <f t="shared" si="587"/>
        <v>3.8939131975173953</v>
      </c>
      <c r="X174">
        <v>25.984794616699219</v>
      </c>
      <c r="Y174" s="4">
        <v>28.027044296264648</v>
      </c>
      <c r="Z174">
        <v>25.032089233398438</v>
      </c>
      <c r="AA174">
        <v>400.05056762695312</v>
      </c>
      <c r="AB174">
        <v>376.78369140625</v>
      </c>
      <c r="AC174">
        <v>15.743657112121582</v>
      </c>
      <c r="AD174">
        <v>21.250734329223633</v>
      </c>
      <c r="AE174">
        <v>44.222187042236328</v>
      </c>
      <c r="AF174">
        <v>59.333694458007813</v>
      </c>
      <c r="AG174">
        <v>500.22845458984375</v>
      </c>
      <c r="AH174">
        <v>1799.650634765625</v>
      </c>
      <c r="AI174">
        <v>1268.4425048828125</v>
      </c>
      <c r="AJ174">
        <v>94.130645751953125</v>
      </c>
      <c r="AK174">
        <v>0.99249935150146484</v>
      </c>
      <c r="AL174">
        <v>-3.8067251443862915E-2</v>
      </c>
      <c r="AM174">
        <v>1</v>
      </c>
      <c r="AN174">
        <v>-0.21956524252891541</v>
      </c>
      <c r="AO174">
        <v>2.737391471862793</v>
      </c>
      <c r="AP174">
        <v>1</v>
      </c>
      <c r="AQ174">
        <v>0</v>
      </c>
      <c r="AR174">
        <v>0.15999999642372131</v>
      </c>
      <c r="AS174">
        <v>111115</v>
      </c>
      <c r="AT174">
        <f t="shared" si="588"/>
        <v>1.3895234849717883</v>
      </c>
      <c r="AU174">
        <f t="shared" si="589"/>
        <v>7.8183589966445682E-3</v>
      </c>
      <c r="AV174">
        <f t="shared" si="590"/>
        <v>301.17704429626463</v>
      </c>
      <c r="AW174">
        <f t="shared" si="591"/>
        <v>299.1347946166992</v>
      </c>
      <c r="AX174">
        <f t="shared" si="592"/>
        <v>287.94409512644779</v>
      </c>
      <c r="AY174">
        <f t="shared" si="593"/>
        <v>-0.72102895157876401</v>
      </c>
      <c r="AZ174">
        <f t="shared" si="594"/>
        <v>3.800826700603301</v>
      </c>
      <c r="BA174">
        <f t="shared" si="595"/>
        <v>40.378207014737676</v>
      </c>
      <c r="BB174">
        <f t="shared" si="596"/>
        <v>19.127472685514043</v>
      </c>
      <c r="BC174">
        <f>IF(L174,Y174,(X174+Y174)/2)</f>
        <v>27.005919456481934</v>
      </c>
      <c r="BD174">
        <f t="shared" si="597"/>
        <v>3.5804042277748653</v>
      </c>
      <c r="BE174">
        <f t="shared" si="598"/>
        <v>0.39615481497344546</v>
      </c>
      <c r="BF174">
        <f t="shared" si="599"/>
        <v>2.0003453451130189</v>
      </c>
      <c r="BG174">
        <f t="shared" si="600"/>
        <v>1.5800588826618465</v>
      </c>
      <c r="BH174">
        <f t="shared" si="601"/>
        <v>0.25127152632695565</v>
      </c>
      <c r="BI174">
        <f t="shared" si="602"/>
        <v>23.541101718259629</v>
      </c>
      <c r="BJ174">
        <f t="shared" si="603"/>
        <v>0.66374864756134067</v>
      </c>
      <c r="BK174">
        <f t="shared" si="604"/>
        <v>56.095687692322251</v>
      </c>
      <c r="BL174">
        <f t="shared" si="605"/>
        <v>366.59639317349001</v>
      </c>
      <c r="BM174">
        <f t="shared" si="606"/>
        <v>4.4962743897751602E-2</v>
      </c>
    </row>
    <row r="175" spans="1:65" x14ac:dyDescent="0.3">
      <c r="A175" t="str">
        <f t="array" ref="A175">INDEX(MtrxNb!A$2:C$115,MATCH(1,(MtrxNb!B$2:B$115=D175)*(MtrxNb!C$2:C$115=F175),0),1)</f>
        <v>M69</v>
      </c>
      <c r="B175" s="6">
        <v>41597</v>
      </c>
      <c r="C175">
        <v>47</v>
      </c>
      <c r="D175">
        <v>35</v>
      </c>
      <c r="E175">
        <v>17</v>
      </c>
      <c r="F175" t="s">
        <v>36</v>
      </c>
      <c r="G175">
        <v>50</v>
      </c>
      <c r="H175">
        <v>3</v>
      </c>
      <c r="I175">
        <v>34</v>
      </c>
      <c r="J175" t="s">
        <v>457</v>
      </c>
      <c r="K175">
        <v>6868.9999997988343</v>
      </c>
      <c r="L175">
        <v>0</v>
      </c>
      <c r="M175">
        <v>600</v>
      </c>
      <c r="N175" s="7">
        <f t="shared" si="580"/>
        <v>43.2422214341047</v>
      </c>
      <c r="O175" s="7">
        <f t="shared" si="581"/>
        <v>0.46035535623321328</v>
      </c>
      <c r="P175" s="7">
        <f t="shared" si="582"/>
        <v>385.70137742920451</v>
      </c>
      <c r="Q175">
        <f t="shared" si="583"/>
        <v>8.0737544446738738</v>
      </c>
      <c r="R175">
        <f t="shared" si="584"/>
        <v>1.7890849643944304</v>
      </c>
      <c r="S175" s="4">
        <f>(Y175+AY175*L175)</f>
        <v>28.005655288696289</v>
      </c>
      <c r="T175">
        <f t="shared" si="585"/>
        <v>3.5999999999999996</v>
      </c>
      <c r="U175">
        <f t="shared" si="586"/>
        <v>1.9469565987586976</v>
      </c>
      <c r="V175">
        <v>1</v>
      </c>
      <c r="W175">
        <f t="shared" si="587"/>
        <v>3.8939131975173953</v>
      </c>
      <c r="X175">
        <v>25.982833862304688</v>
      </c>
      <c r="Y175" s="4">
        <v>28.005655288696289</v>
      </c>
      <c r="Z175">
        <v>25.033220291137695</v>
      </c>
      <c r="AA175">
        <v>600.3201904296875</v>
      </c>
      <c r="AB175">
        <v>565.91009521484375</v>
      </c>
      <c r="AC175">
        <v>15.635303497314453</v>
      </c>
      <c r="AD175">
        <v>21.322145462036133</v>
      </c>
      <c r="AE175">
        <v>43.797645568847656</v>
      </c>
      <c r="AF175">
        <v>59.541229248046875</v>
      </c>
      <c r="AG175">
        <v>500.20339965820312</v>
      </c>
      <c r="AH175">
        <v>1799.9390869140625</v>
      </c>
      <c r="AI175">
        <v>735.8675537109375</v>
      </c>
      <c r="AJ175">
        <v>94.127769470214844</v>
      </c>
      <c r="AK175">
        <v>-0.42632389068603516</v>
      </c>
      <c r="AL175">
        <v>-9.220924973487854E-2</v>
      </c>
      <c r="AM175">
        <v>1</v>
      </c>
      <c r="AN175">
        <v>-0.21956524252891541</v>
      </c>
      <c r="AO175">
        <v>2.737391471862793</v>
      </c>
      <c r="AP175">
        <v>1</v>
      </c>
      <c r="AQ175">
        <v>0</v>
      </c>
      <c r="AR175">
        <v>0.15999999642372131</v>
      </c>
      <c r="AS175">
        <v>111115</v>
      </c>
      <c r="AT175">
        <f t="shared" si="588"/>
        <v>1.3894538879394531</v>
      </c>
      <c r="AU175">
        <f t="shared" si="589"/>
        <v>8.0737544446738731E-3</v>
      </c>
      <c r="AV175">
        <f t="shared" si="590"/>
        <v>301.15565528869627</v>
      </c>
      <c r="AW175">
        <f t="shared" si="591"/>
        <v>299.13283386230466</v>
      </c>
      <c r="AX175">
        <f t="shared" si="592"/>
        <v>287.99024746916621</v>
      </c>
      <c r="AY175">
        <f t="shared" si="593"/>
        <v>-0.81928634594630501</v>
      </c>
      <c r="AZ175">
        <f t="shared" si="594"/>
        <v>3.7960909570553549</v>
      </c>
      <c r="BA175">
        <f t="shared" si="595"/>
        <v>40.329128995843938</v>
      </c>
      <c r="BB175">
        <f t="shared" si="596"/>
        <v>19.006983533807805</v>
      </c>
      <c r="BC175">
        <f>IF(L175,Y175,(X175+Y175)/2)</f>
        <v>26.994244575500488</v>
      </c>
      <c r="BD175">
        <f t="shared" si="597"/>
        <v>3.5779500067400454</v>
      </c>
      <c r="BE175">
        <f t="shared" si="598"/>
        <v>0.41168425306249529</v>
      </c>
      <c r="BF175">
        <f t="shared" si="599"/>
        <v>2.0070059926609245</v>
      </c>
      <c r="BG175">
        <f t="shared" si="600"/>
        <v>1.5709440140791209</v>
      </c>
      <c r="BH175">
        <f t="shared" si="601"/>
        <v>0.2612734871602756</v>
      </c>
      <c r="BI175">
        <f t="shared" si="602"/>
        <v>36.305210339000496</v>
      </c>
      <c r="BJ175">
        <f t="shared" si="603"/>
        <v>0.6815594573953937</v>
      </c>
      <c r="BK175">
        <f t="shared" si="604"/>
        <v>56.512594939876848</v>
      </c>
      <c r="BL175">
        <f t="shared" si="605"/>
        <v>550.91823587569354</v>
      </c>
      <c r="BM175">
        <f t="shared" si="606"/>
        <v>4.4357401608274415E-2</v>
      </c>
    </row>
    <row r="176" spans="1:65" x14ac:dyDescent="0.3">
      <c r="A176" t="str">
        <f t="array" ref="A176">INDEX(MtrxNb!A$2:C$115,MATCH(1,(MtrxNb!B$2:B$115=D176)*(MtrxNb!C$2:C$115=F176),0),1)</f>
        <v>M69</v>
      </c>
      <c r="B176" s="6">
        <v>41597</v>
      </c>
      <c r="C176">
        <v>47</v>
      </c>
      <c r="D176">
        <v>35</v>
      </c>
      <c r="E176">
        <v>17</v>
      </c>
      <c r="F176" t="s">
        <v>36</v>
      </c>
      <c r="G176">
        <v>50</v>
      </c>
      <c r="H176">
        <v>3</v>
      </c>
      <c r="I176">
        <v>35</v>
      </c>
      <c r="J176" t="s">
        <v>458</v>
      </c>
      <c r="K176">
        <v>7021.9999997317791</v>
      </c>
      <c r="L176">
        <v>0</v>
      </c>
      <c r="M176">
        <v>800</v>
      </c>
      <c r="N176" s="7">
        <f t="shared" si="580"/>
        <v>51.930260701863133</v>
      </c>
      <c r="O176" s="7">
        <f t="shared" si="581"/>
        <v>0.45053427651182781</v>
      </c>
      <c r="P176" s="7">
        <f t="shared" si="582"/>
        <v>535.88881940372164</v>
      </c>
      <c r="Q176">
        <f t="shared" si="583"/>
        <v>8.0239792605111919</v>
      </c>
      <c r="R176">
        <f t="shared" si="584"/>
        <v>1.8128793282971063</v>
      </c>
      <c r="S176" s="4">
        <f>(Y176+AY176*L176)</f>
        <v>28.023797988891602</v>
      </c>
      <c r="T176">
        <f t="shared" si="585"/>
        <v>3.5999999999999996</v>
      </c>
      <c r="U176">
        <f t="shared" si="586"/>
        <v>1.9469565987586976</v>
      </c>
      <c r="V176">
        <v>1</v>
      </c>
      <c r="W176">
        <f t="shared" si="587"/>
        <v>3.8939131975173953</v>
      </c>
      <c r="X176">
        <v>25.98463249206543</v>
      </c>
      <c r="Y176" s="4">
        <v>28.023797988891602</v>
      </c>
      <c r="Z176">
        <v>25.031211853027344</v>
      </c>
      <c r="AA176">
        <v>800.611083984375</v>
      </c>
      <c r="AB176">
        <v>758.85650634765625</v>
      </c>
      <c r="AC176">
        <v>15.459281921386719</v>
      </c>
      <c r="AD176">
        <v>21.111961364746094</v>
      </c>
      <c r="AE176">
        <v>43.166454315185547</v>
      </c>
      <c r="AF176">
        <v>58.950248718261719</v>
      </c>
      <c r="AG176">
        <v>500.23141479492187</v>
      </c>
      <c r="AH176">
        <v>1799.826171875</v>
      </c>
      <c r="AI176">
        <v>693.607177734375</v>
      </c>
      <c r="AJ176">
        <v>94.128074645996094</v>
      </c>
      <c r="AK176">
        <v>-2.0253229141235352</v>
      </c>
      <c r="AL176">
        <v>-0.12760010361671448</v>
      </c>
      <c r="AM176">
        <v>1</v>
      </c>
      <c r="AN176">
        <v>-0.21956524252891541</v>
      </c>
      <c r="AO176">
        <v>2.737391471862793</v>
      </c>
      <c r="AP176">
        <v>1</v>
      </c>
      <c r="AQ176">
        <v>0</v>
      </c>
      <c r="AR176">
        <v>0.15999999642372131</v>
      </c>
      <c r="AS176">
        <v>111115</v>
      </c>
      <c r="AT176">
        <f t="shared" si="588"/>
        <v>1.389531707763672</v>
      </c>
      <c r="AU176">
        <f t="shared" si="589"/>
        <v>8.0239792605111913E-3</v>
      </c>
      <c r="AV176">
        <f t="shared" si="590"/>
        <v>301.17379798889158</v>
      </c>
      <c r="AW176">
        <f t="shared" si="591"/>
        <v>299.13463249206541</v>
      </c>
      <c r="AX176">
        <f t="shared" si="592"/>
        <v>287.97218106332002</v>
      </c>
      <c r="AY176">
        <f t="shared" si="593"/>
        <v>-0.80153013506225146</v>
      </c>
      <c r="AZ176">
        <f t="shared" si="594"/>
        <v>3.8001076035613122</v>
      </c>
      <c r="BA176">
        <f t="shared" si="595"/>
        <v>40.371670384771399</v>
      </c>
      <c r="BB176">
        <f t="shared" si="596"/>
        <v>19.259709020025305</v>
      </c>
      <c r="BC176">
        <f>IF(L176,Y176,(X176+Y176)/2)</f>
        <v>27.004215240478516</v>
      </c>
      <c r="BD176">
        <f t="shared" si="597"/>
        <v>3.5800458864902103</v>
      </c>
      <c r="BE176">
        <f t="shared" si="598"/>
        <v>0.40381230886796932</v>
      </c>
      <c r="BF176">
        <f t="shared" si="599"/>
        <v>1.9872282752642059</v>
      </c>
      <c r="BG176">
        <f t="shared" si="600"/>
        <v>1.5928176112260044</v>
      </c>
      <c r="BH176">
        <f t="shared" si="601"/>
        <v>0.25620199189205234</v>
      </c>
      <c r="BI176">
        <f t="shared" si="602"/>
        <v>50.442182794788238</v>
      </c>
      <c r="BJ176">
        <f t="shared" si="603"/>
        <v>0.7061793829546662</v>
      </c>
      <c r="BK176">
        <f t="shared" si="604"/>
        <v>55.885105887451317</v>
      </c>
      <c r="BL176">
        <f t="shared" si="605"/>
        <v>740.85254776115983</v>
      </c>
      <c r="BM176">
        <f t="shared" si="606"/>
        <v>3.9172816869655652E-2</v>
      </c>
    </row>
    <row r="177" spans="1:65" hidden="1" x14ac:dyDescent="0.3">
      <c r="A177" t="str">
        <f t="array" ref="A177">INDEX(MtrxNb!A$2:C$115,MATCH(1,(MtrxNb!B$2:B$115=D177)*(MtrxNb!C$2:C$115=F177),0),1)</f>
        <v>M69</v>
      </c>
      <c r="B177" s="6">
        <v>41597</v>
      </c>
      <c r="C177">
        <v>47</v>
      </c>
      <c r="D177">
        <v>35</v>
      </c>
      <c r="E177">
        <v>17</v>
      </c>
      <c r="F177" t="s">
        <v>36</v>
      </c>
      <c r="G177">
        <v>50</v>
      </c>
      <c r="H177">
        <v>3</v>
      </c>
      <c r="I177">
        <v>36</v>
      </c>
      <c r="J177" t="s">
        <v>459</v>
      </c>
      <c r="K177">
        <v>7141.9999998211861</v>
      </c>
      <c r="L177">
        <v>0</v>
      </c>
      <c r="M177" t="s">
        <v>322</v>
      </c>
      <c r="N177">
        <f t="shared" si="580"/>
        <v>29.081578587348559</v>
      </c>
      <c r="O177">
        <f t="shared" si="581"/>
        <v>0.43045742348377691</v>
      </c>
      <c r="P177">
        <f t="shared" si="582"/>
        <v>248.24059705317754</v>
      </c>
      <c r="Q177">
        <f t="shared" si="583"/>
        <v>7.7710659699211151</v>
      </c>
      <c r="R177">
        <f t="shared" si="584"/>
        <v>1.8290665309292899</v>
      </c>
      <c r="S177" s="4">
        <f>(Y177+AY177*L177)</f>
        <v>28.072288513183594</v>
      </c>
      <c r="T177">
        <f t="shared" si="585"/>
        <v>3.5999999999999996</v>
      </c>
      <c r="U177">
        <f t="shared" si="586"/>
        <v>1.9469565987586976</v>
      </c>
      <c r="V177">
        <v>1</v>
      </c>
      <c r="W177">
        <f t="shared" si="587"/>
        <v>3.8939131975173953</v>
      </c>
      <c r="X177">
        <v>25.971332550048828</v>
      </c>
      <c r="Y177" s="4">
        <v>28.072288513183594</v>
      </c>
      <c r="Z177">
        <v>25.029430389404297</v>
      </c>
      <c r="AA177">
        <v>399.4803466796875</v>
      </c>
      <c r="AB177">
        <v>376.44387817382812</v>
      </c>
      <c r="AC177">
        <v>15.579065322875977</v>
      </c>
      <c r="AD177">
        <v>21.054401397705078</v>
      </c>
      <c r="AE177">
        <v>43.79296875</v>
      </c>
      <c r="AF177">
        <v>58.832660675048828</v>
      </c>
      <c r="AG177">
        <v>500.18524169921875</v>
      </c>
      <c r="AH177">
        <v>1799.91015625</v>
      </c>
      <c r="AI177">
        <v>695.91973876953125</v>
      </c>
      <c r="AJ177">
        <v>94.127334594726563</v>
      </c>
      <c r="AK177">
        <v>0.93210506439208984</v>
      </c>
      <c r="AL177">
        <v>-2.9531866312026978E-2</v>
      </c>
      <c r="AM177">
        <v>1</v>
      </c>
      <c r="AN177">
        <v>-0.21956524252891541</v>
      </c>
      <c r="AO177">
        <v>2.737391471862793</v>
      </c>
      <c r="AP177">
        <v>1</v>
      </c>
      <c r="AQ177">
        <v>0</v>
      </c>
      <c r="AR177">
        <v>0.15999999642372131</v>
      </c>
      <c r="AS177">
        <v>111115</v>
      </c>
      <c r="AT177">
        <f t="shared" si="588"/>
        <v>1.3894034491644964</v>
      </c>
      <c r="AU177">
        <f t="shared" si="589"/>
        <v>7.7710659699211154E-3</v>
      </c>
      <c r="AV177">
        <f t="shared" si="590"/>
        <v>301.22228851318357</v>
      </c>
      <c r="AW177">
        <f t="shared" si="591"/>
        <v>299.12133255004881</v>
      </c>
      <c r="AX177">
        <f t="shared" si="592"/>
        <v>287.98561856301967</v>
      </c>
      <c r="AY177">
        <f t="shared" si="593"/>
        <v>-0.7081282856555583</v>
      </c>
      <c r="AZ177">
        <f t="shared" si="594"/>
        <v>3.8108612159827544</v>
      </c>
      <c r="BA177">
        <f t="shared" si="595"/>
        <v>40.486233169044354</v>
      </c>
      <c r="BB177">
        <f t="shared" si="596"/>
        <v>19.431831771339276</v>
      </c>
      <c r="BC177">
        <f>IF(L177,Y177,(X177+Y177)/2)</f>
        <v>27.021810531616211</v>
      </c>
      <c r="BD177">
        <f t="shared" si="597"/>
        <v>3.583747112263846</v>
      </c>
      <c r="BE177">
        <f t="shared" si="598"/>
        <v>0.38760873874514257</v>
      </c>
      <c r="BF177">
        <f t="shared" si="599"/>
        <v>1.9817946850534645</v>
      </c>
      <c r="BG177">
        <f t="shared" si="600"/>
        <v>1.6019524272103816</v>
      </c>
      <c r="BH177">
        <f t="shared" si="601"/>
        <v>0.24577226452873147</v>
      </c>
      <c r="BI177">
        <f t="shared" si="602"/>
        <v>23.366225738819136</v>
      </c>
      <c r="BJ177">
        <f t="shared" si="603"/>
        <v>0.65943587197491638</v>
      </c>
      <c r="BK177">
        <f t="shared" si="604"/>
        <v>55.4094302088562</v>
      </c>
      <c r="BL177">
        <f t="shared" si="605"/>
        <v>366.36144204814582</v>
      </c>
      <c r="BM177">
        <f t="shared" si="606"/>
        <v>4.3983714282009347E-2</v>
      </c>
    </row>
    <row r="178" spans="1:65" hidden="1" x14ac:dyDescent="0.3">
      <c r="A178" t="str">
        <f t="array" ref="A178">INDEX(MtrxNb!A$2:C$115,MATCH(1,(MtrxNb!B$2:B$115=D178)*(MtrxNb!C$2:C$115=F178),0),1)</f>
        <v>M14</v>
      </c>
      <c r="B178" s="6">
        <v>41597</v>
      </c>
      <c r="C178">
        <v>47</v>
      </c>
      <c r="D178">
        <v>16</v>
      </c>
      <c r="E178">
        <v>18</v>
      </c>
      <c r="F178" t="s">
        <v>7</v>
      </c>
      <c r="G178">
        <v>51</v>
      </c>
      <c r="H178">
        <v>3</v>
      </c>
      <c r="I178" t="s">
        <v>323</v>
      </c>
      <c r="J178" t="s">
        <v>1057</v>
      </c>
      <c r="S178" s="4">
        <f>AVERAGE(S172:S177)</f>
        <v>28.056622187296551</v>
      </c>
    </row>
    <row r="179" spans="1:65" hidden="1" x14ac:dyDescent="0.3">
      <c r="A179" t="str">
        <f t="array" ref="A179">INDEX(MtrxNb!A$2:C$115,MATCH(1,(MtrxNb!B$2:B$115=D179)*(MtrxNb!C$2:C$115=F179),0),1)</f>
        <v>M14</v>
      </c>
      <c r="B179" s="6">
        <v>41597</v>
      </c>
      <c r="C179">
        <v>47</v>
      </c>
      <c r="D179">
        <v>16</v>
      </c>
      <c r="E179">
        <v>18</v>
      </c>
      <c r="F179" t="s">
        <v>7</v>
      </c>
      <c r="G179">
        <v>51</v>
      </c>
      <c r="H179">
        <v>3</v>
      </c>
      <c r="I179">
        <v>1</v>
      </c>
      <c r="J179" t="s">
        <v>1058</v>
      </c>
      <c r="K179">
        <v>3501.500002939254</v>
      </c>
      <c r="L179">
        <v>0</v>
      </c>
      <c r="M179" t="s">
        <v>315</v>
      </c>
      <c r="N179">
        <f t="shared" ref="N179:N185" si="607">(AA179-AB179*(1000-AC179)/(1000-AD179))*AT179</f>
        <v>32.504382108948235</v>
      </c>
      <c r="O179">
        <f t="shared" ref="O179:O185" si="608">IF(BE179&lt;&gt;0,1/(1/BE179-1/W179),0)</f>
        <v>0.87433259737273239</v>
      </c>
      <c r="P179">
        <f t="shared" ref="P179:P185" si="609">((BH179-AU179/2)*AB179-N179)/(BH179+AU179/2)</f>
        <v>290.96139306301836</v>
      </c>
      <c r="Q179">
        <f t="shared" ref="Q179:Q185" si="610">AU179*1000</f>
        <v>9.51893020843149</v>
      </c>
      <c r="R179">
        <f t="shared" ref="R179:R185" si="611">(AZ179-BF179)</f>
        <v>1.2456959456137482</v>
      </c>
      <c r="S179" s="4">
        <f>(Y179+AY179*L179)</f>
        <v>23.423330307006836</v>
      </c>
      <c r="T179">
        <f t="shared" ref="T179:T185" si="612">1.4*3</f>
        <v>4.1999999999999993</v>
      </c>
      <c r="U179">
        <f t="shared" ref="U179:U185" si="613">(T179*AN179+AO179)</f>
        <v>1.8152174532413485</v>
      </c>
      <c r="V179">
        <v>1</v>
      </c>
      <c r="W179">
        <f t="shared" ref="W179:W185" si="614">U179*(V179+1)*(V179+1)/(V179*V179+1)</f>
        <v>3.6304349064826971</v>
      </c>
      <c r="X179">
        <v>24.791698455810547</v>
      </c>
      <c r="Y179" s="4">
        <v>23.423330307006836</v>
      </c>
      <c r="Z179">
        <v>25.062139511108398</v>
      </c>
      <c r="AA179">
        <v>399.88375854492187</v>
      </c>
      <c r="AB179">
        <v>369.64956665039062</v>
      </c>
      <c r="AC179">
        <v>9.5828924179077148</v>
      </c>
      <c r="AD179">
        <v>17.432867050170898</v>
      </c>
      <c r="AE179">
        <v>28.843276977539063</v>
      </c>
      <c r="AF179">
        <v>52.441268920898438</v>
      </c>
      <c r="AG179">
        <v>500.416259765625</v>
      </c>
      <c r="AH179">
        <v>1799.242431640625</v>
      </c>
      <c r="AI179">
        <v>1523.876708984375</v>
      </c>
      <c r="AJ179">
        <v>94.4818115234375</v>
      </c>
      <c r="AK179">
        <v>0.35486072301864624</v>
      </c>
      <c r="AL179">
        <v>6.6924631595611572E-2</v>
      </c>
      <c r="AM179">
        <v>1</v>
      </c>
      <c r="AN179">
        <v>-0.21956524252891541</v>
      </c>
      <c r="AO179">
        <v>2.737391471862793</v>
      </c>
      <c r="AP179">
        <v>1</v>
      </c>
      <c r="AQ179">
        <v>0</v>
      </c>
      <c r="AR179">
        <v>0.15999999642372131</v>
      </c>
      <c r="AS179">
        <v>111115</v>
      </c>
      <c r="AT179">
        <f t="shared" ref="AT179:AT185" si="615">AG179*0.000001/(T179*0.0001)</f>
        <v>1.19146728515625</v>
      </c>
      <c r="AU179">
        <f t="shared" ref="AU179:AU185" si="616">(AD179-AC179)/(1000-AD179)*AT179</f>
        <v>9.5189302084314892E-3</v>
      </c>
      <c r="AV179">
        <f t="shared" ref="AV179:AV185" si="617">(Y179+273.15)</f>
        <v>296.57333030700681</v>
      </c>
      <c r="AW179">
        <f t="shared" ref="AW179:AW185" si="618">(X179+273.15)</f>
        <v>297.94169845581052</v>
      </c>
      <c r="AX179">
        <f t="shared" ref="AX179:AX185" si="619">(AH179*AP179+AI179*AQ179)*AR179</f>
        <v>287.87878262790764</v>
      </c>
      <c r="AY179">
        <f t="shared" ref="AY179:AY185" si="620">((AX179+0.00000010773*(AW179^4-AV179^4))-AU179*44100)/(U179*51.4+0.00000043092*AV179^3)</f>
        <v>-1.1135896900216999</v>
      </c>
      <c r="AZ179">
        <f t="shared" ref="AZ179:AZ185" si="621">0.61365*EXP(17.502*S179/(240.97+S179))</f>
        <v>2.8927848045611388</v>
      </c>
      <c r="BA179">
        <f t="shared" ref="BA179:BA185" si="622">AZ179*1000/AJ179</f>
        <v>30.617372358949154</v>
      </c>
      <c r="BB179">
        <f t="shared" ref="BB179:BB185" si="623">(BA179-AD179)</f>
        <v>13.184505308778256</v>
      </c>
      <c r="BC179">
        <f>IF(L179,Y179,(X179+Y179)/2)</f>
        <v>24.107514381408691</v>
      </c>
      <c r="BD179">
        <f t="shared" ref="BD179:BD185" si="624">0.61365*EXP(17.502*BC179/(240.97+BC179))</f>
        <v>3.0143718723773292</v>
      </c>
      <c r="BE179">
        <f t="shared" ref="BE179:BE185" si="625">IF(BB179&lt;&gt;0,(1000-(BA179+AD179)/2)/BB179*AU179,0)</f>
        <v>0.70463294246839303</v>
      </c>
      <c r="BF179">
        <f t="shared" ref="BF179:BF185" si="626">AD179*AJ179/1000</f>
        <v>1.6470888589473907</v>
      </c>
      <c r="BG179">
        <f t="shared" ref="BG179:BG185" si="627">(BD179-BF179)</f>
        <v>1.3672830134299385</v>
      </c>
      <c r="BH179">
        <f t="shared" ref="BH179:BH185" si="628">1/(1.6/O179+1.37/W179)</f>
        <v>0.45303551085200816</v>
      </c>
      <c r="BI179">
        <f t="shared" ref="BI179:BI185" si="629">P179*AJ179*0.001</f>
        <v>27.490559499976918</v>
      </c>
      <c r="BJ179">
        <f t="shared" ref="BJ179:BJ185" si="630">P179/AB179</f>
        <v>0.78712764551461134</v>
      </c>
      <c r="BK179">
        <f t="shared" ref="BK179:BK185" si="631">(1-AU179*AJ179/AZ179/O179)*100</f>
        <v>64.441489851794628</v>
      </c>
      <c r="BL179">
        <f t="shared" ref="BL179:BL185" si="632">(AB179-N179/(W179/1.35))</f>
        <v>357.56260820672759</v>
      </c>
      <c r="BM179">
        <f t="shared" ref="BM179:BM185" si="633">N179*BK179/100/BL179</f>
        <v>5.8580812471353695E-2</v>
      </c>
    </row>
    <row r="180" spans="1:65" x14ac:dyDescent="0.3">
      <c r="A180" t="str">
        <f t="array" ref="A180">INDEX(MtrxNb!A$2:C$115,MATCH(1,(MtrxNb!B$2:B$115=D180)*(MtrxNb!C$2:C$115=F180),0),1)</f>
        <v>M14</v>
      </c>
      <c r="B180" s="6">
        <v>41597</v>
      </c>
      <c r="C180">
        <v>47</v>
      </c>
      <c r="D180">
        <v>16</v>
      </c>
      <c r="E180">
        <v>18</v>
      </c>
      <c r="F180" t="s">
        <v>7</v>
      </c>
      <c r="G180">
        <v>51</v>
      </c>
      <c r="H180">
        <v>3</v>
      </c>
      <c r="I180">
        <v>2</v>
      </c>
      <c r="J180" t="s">
        <v>1059</v>
      </c>
      <c r="K180">
        <v>3622.0000029727817</v>
      </c>
      <c r="L180">
        <v>0</v>
      </c>
      <c r="M180">
        <v>50</v>
      </c>
      <c r="N180" s="7">
        <f t="shared" si="607"/>
        <v>0.56282870496816562</v>
      </c>
      <c r="O180" s="7">
        <f t="shared" si="608"/>
        <v>0.85588500805047918</v>
      </c>
      <c r="P180" s="7">
        <f t="shared" si="609"/>
        <v>46.55162482655215</v>
      </c>
      <c r="Q180">
        <f t="shared" si="610"/>
        <v>9.5186270342356281</v>
      </c>
      <c r="R180">
        <f t="shared" si="611"/>
        <v>1.2660398635663139</v>
      </c>
      <c r="S180" s="4">
        <f>(Y180+AY180*L180)</f>
        <v>23.983774185180664</v>
      </c>
      <c r="T180">
        <f t="shared" si="612"/>
        <v>4.1999999999999993</v>
      </c>
      <c r="U180">
        <f t="shared" si="613"/>
        <v>1.8152174532413485</v>
      </c>
      <c r="V180">
        <v>1</v>
      </c>
      <c r="W180">
        <f t="shared" si="614"/>
        <v>3.6304349064826971</v>
      </c>
      <c r="X180">
        <v>24.95265007019043</v>
      </c>
      <c r="Y180" s="4">
        <v>23.983774185180664</v>
      </c>
      <c r="Z180">
        <v>25.058986663818359</v>
      </c>
      <c r="AA180">
        <v>49.698772430419922</v>
      </c>
      <c r="AB180">
        <v>48.836166381835938</v>
      </c>
      <c r="AC180">
        <v>10.424962043762207</v>
      </c>
      <c r="AD180">
        <v>18.268657684326172</v>
      </c>
      <c r="AE180">
        <v>31.333297729492188</v>
      </c>
      <c r="AF180">
        <v>54.428421020507812</v>
      </c>
      <c r="AG180">
        <v>500.37490844726562</v>
      </c>
      <c r="AH180">
        <v>1798.771484375</v>
      </c>
      <c r="AI180">
        <v>1534.410400390625</v>
      </c>
      <c r="AJ180">
        <v>94.479667663574219</v>
      </c>
      <c r="AK180">
        <v>1.643709659576416</v>
      </c>
      <c r="AL180">
        <v>0.17441326379776001</v>
      </c>
      <c r="AM180">
        <v>1</v>
      </c>
      <c r="AN180">
        <v>-0.21956524252891541</v>
      </c>
      <c r="AO180">
        <v>2.737391471862793</v>
      </c>
      <c r="AP180">
        <v>1</v>
      </c>
      <c r="AQ180">
        <v>0</v>
      </c>
      <c r="AR180">
        <v>0.15999999642372131</v>
      </c>
      <c r="AS180">
        <v>111115</v>
      </c>
      <c r="AT180">
        <f t="shared" si="615"/>
        <v>1.1913688296363467</v>
      </c>
      <c r="AU180">
        <f t="shared" si="616"/>
        <v>9.5186270342356282E-3</v>
      </c>
      <c r="AV180">
        <f t="shared" si="617"/>
        <v>297.13377418518064</v>
      </c>
      <c r="AW180">
        <f t="shared" si="618"/>
        <v>298.10265007019041</v>
      </c>
      <c r="AX180">
        <f t="shared" si="619"/>
        <v>287.80343106709188</v>
      </c>
      <c r="AY180">
        <f t="shared" si="620"/>
        <v>-1.156346850432004</v>
      </c>
      <c r="AZ180">
        <f t="shared" si="621"/>
        <v>2.992056570241052</v>
      </c>
      <c r="BA180">
        <f t="shared" si="622"/>
        <v>31.668788049670628</v>
      </c>
      <c r="BB180">
        <f t="shared" si="623"/>
        <v>13.400130365344456</v>
      </c>
      <c r="BC180">
        <f>IF(L180,Y180,(X180+Y180)/2)</f>
        <v>24.468212127685547</v>
      </c>
      <c r="BD180">
        <f t="shared" si="624"/>
        <v>3.080252508744318</v>
      </c>
      <c r="BE180">
        <f t="shared" si="625"/>
        <v>0.69260214794223085</v>
      </c>
      <c r="BF180">
        <f t="shared" si="626"/>
        <v>1.7260167066747381</v>
      </c>
      <c r="BG180">
        <f t="shared" si="627"/>
        <v>1.3542358020695799</v>
      </c>
      <c r="BH180">
        <f t="shared" si="628"/>
        <v>0.44508234340607195</v>
      </c>
      <c r="BI180">
        <f t="shared" si="629"/>
        <v>4.3981820428120386</v>
      </c>
      <c r="BJ180">
        <f t="shared" si="630"/>
        <v>0.9532202929807877</v>
      </c>
      <c r="BK180">
        <f t="shared" si="631"/>
        <v>64.882188151771444</v>
      </c>
      <c r="BL180">
        <f t="shared" si="632"/>
        <v>48.626874996291399</v>
      </c>
      <c r="BM180">
        <f t="shared" si="633"/>
        <v>7.5097480427741758E-3</v>
      </c>
    </row>
    <row r="181" spans="1:65" x14ac:dyDescent="0.3">
      <c r="A181" t="str">
        <f t="array" ref="A181">INDEX(MtrxNb!A$2:C$115,MATCH(1,(MtrxNb!B$2:B$115=D181)*(MtrxNb!C$2:C$115=F181),0),1)</f>
        <v>M14</v>
      </c>
      <c r="B181" s="6">
        <v>41597</v>
      </c>
      <c r="C181">
        <v>47</v>
      </c>
      <c r="D181">
        <v>16</v>
      </c>
      <c r="E181">
        <v>18</v>
      </c>
      <c r="F181" t="s">
        <v>7</v>
      </c>
      <c r="G181">
        <v>51</v>
      </c>
      <c r="H181">
        <v>3</v>
      </c>
      <c r="I181">
        <v>3</v>
      </c>
      <c r="J181" t="s">
        <v>1060</v>
      </c>
      <c r="K181">
        <v>3747.5000028498471</v>
      </c>
      <c r="L181">
        <v>0</v>
      </c>
      <c r="M181">
        <v>150</v>
      </c>
      <c r="N181" s="7">
        <f t="shared" si="607"/>
        <v>11.455629969627315</v>
      </c>
      <c r="O181" s="7">
        <f t="shared" si="608"/>
        <v>0.86120680660518567</v>
      </c>
      <c r="P181" s="7">
        <f t="shared" si="609"/>
        <v>110.84026331143295</v>
      </c>
      <c r="Q181">
        <f t="shared" si="610"/>
        <v>9.5480153573280742</v>
      </c>
      <c r="R181">
        <f t="shared" si="611"/>
        <v>1.2626772669197674</v>
      </c>
      <c r="S181" s="4">
        <f>(Y181+AY181*L181)</f>
        <v>24.340297698974609</v>
      </c>
      <c r="T181">
        <f t="shared" si="612"/>
        <v>4.1999999999999993</v>
      </c>
      <c r="U181">
        <f t="shared" si="613"/>
        <v>1.8152174532413485</v>
      </c>
      <c r="V181">
        <v>1</v>
      </c>
      <c r="W181">
        <f t="shared" si="614"/>
        <v>3.6304349064826971</v>
      </c>
      <c r="X181">
        <v>25.059135437011719</v>
      </c>
      <c r="Y181" s="4">
        <v>24.340297698974609</v>
      </c>
      <c r="Z181">
        <v>25.056646347045898</v>
      </c>
      <c r="AA181">
        <v>149.84426879882812</v>
      </c>
      <c r="AB181">
        <v>139.1134033203125</v>
      </c>
      <c r="AC181">
        <v>11.126635551452637</v>
      </c>
      <c r="AD181">
        <v>18.989101409912109</v>
      </c>
      <c r="AE181">
        <v>32.937873840332031</v>
      </c>
      <c r="AF181">
        <v>56.215938568115234</v>
      </c>
      <c r="AG181">
        <v>500.35409545898438</v>
      </c>
      <c r="AH181">
        <v>1799.627685546875</v>
      </c>
      <c r="AI181">
        <v>1545.53564453125</v>
      </c>
      <c r="AJ181">
        <v>94.478897094726562</v>
      </c>
      <c r="AK181">
        <v>1.2924370765686035</v>
      </c>
      <c r="AL181">
        <v>0.18555408716201782</v>
      </c>
      <c r="AM181">
        <v>1</v>
      </c>
      <c r="AN181">
        <v>-0.21956524252891541</v>
      </c>
      <c r="AO181">
        <v>2.737391471862793</v>
      </c>
      <c r="AP181">
        <v>1</v>
      </c>
      <c r="AQ181">
        <v>0</v>
      </c>
      <c r="AR181">
        <v>0.15999999642372131</v>
      </c>
      <c r="AS181">
        <v>111115</v>
      </c>
      <c r="AT181">
        <f t="shared" si="615"/>
        <v>1.1913192749023438</v>
      </c>
      <c r="AU181">
        <f t="shared" si="616"/>
        <v>9.5480153573280734E-3</v>
      </c>
      <c r="AV181">
        <f t="shared" si="617"/>
        <v>297.49029769897459</v>
      </c>
      <c r="AW181">
        <f t="shared" si="618"/>
        <v>298.2091354370117</v>
      </c>
      <c r="AX181">
        <f t="shared" si="619"/>
        <v>287.94042325152986</v>
      </c>
      <c r="AY181">
        <f t="shared" si="620"/>
        <v>-1.1939328720148026</v>
      </c>
      <c r="AZ181">
        <f t="shared" si="621"/>
        <v>3.0567466249481807</v>
      </c>
      <c r="BA181">
        <f t="shared" si="622"/>
        <v>32.353750085412422</v>
      </c>
      <c r="BB181">
        <f t="shared" si="623"/>
        <v>13.364648675500312</v>
      </c>
      <c r="BC181">
        <f>IF(L181,Y181,(X181+Y181)/2)</f>
        <v>24.699716567993164</v>
      </c>
      <c r="BD181">
        <f t="shared" si="624"/>
        <v>3.1231963371371454</v>
      </c>
      <c r="BE181">
        <f t="shared" si="625"/>
        <v>0.69608295855159308</v>
      </c>
      <c r="BF181">
        <f t="shared" si="626"/>
        <v>1.7940693580284133</v>
      </c>
      <c r="BG181">
        <f t="shared" si="627"/>
        <v>1.3291269791087321</v>
      </c>
      <c r="BH181">
        <f t="shared" si="628"/>
        <v>0.44738259314193402</v>
      </c>
      <c r="BI181">
        <f t="shared" si="629"/>
        <v>10.47206583135327</v>
      </c>
      <c r="BJ181">
        <f t="shared" si="630"/>
        <v>0.7967619270748495</v>
      </c>
      <c r="BK181">
        <f t="shared" si="631"/>
        <v>65.732609889852426</v>
      </c>
      <c r="BL181">
        <f t="shared" si="632"/>
        <v>134.85355543504079</v>
      </c>
      <c r="BM181">
        <f t="shared" si="633"/>
        <v>5.5838976837265512E-2</v>
      </c>
    </row>
    <row r="182" spans="1:65" x14ac:dyDescent="0.3">
      <c r="A182" t="str">
        <f t="array" ref="A182">INDEX(MtrxNb!A$2:C$115,MATCH(1,(MtrxNb!B$2:B$115=D182)*(MtrxNb!C$2:C$115=F182),0),1)</f>
        <v>M14</v>
      </c>
      <c r="B182" s="6">
        <v>41597</v>
      </c>
      <c r="C182">
        <v>47</v>
      </c>
      <c r="D182">
        <v>16</v>
      </c>
      <c r="E182">
        <v>18</v>
      </c>
      <c r="F182" t="s">
        <v>7</v>
      </c>
      <c r="G182">
        <v>51</v>
      </c>
      <c r="H182">
        <v>3</v>
      </c>
      <c r="I182">
        <v>4</v>
      </c>
      <c r="J182" t="s">
        <v>1061</v>
      </c>
      <c r="K182">
        <v>3898.0000029727817</v>
      </c>
      <c r="L182">
        <v>0</v>
      </c>
      <c r="M182">
        <v>400</v>
      </c>
      <c r="N182" s="7">
        <f t="shared" si="607"/>
        <v>31.081274423962302</v>
      </c>
      <c r="O182" s="7">
        <f t="shared" si="608"/>
        <v>0.83769052443991809</v>
      </c>
      <c r="P182" s="7">
        <f t="shared" si="609"/>
        <v>292.49006153824178</v>
      </c>
      <c r="Q182">
        <f t="shared" si="610"/>
        <v>9.3299815626616205</v>
      </c>
      <c r="R182">
        <f t="shared" si="611"/>
        <v>1.2607152483710375</v>
      </c>
      <c r="S182" s="4">
        <f>(Y182+AY182*L182)</f>
        <v>24.78123664855957</v>
      </c>
      <c r="T182">
        <f t="shared" si="612"/>
        <v>4.1999999999999993</v>
      </c>
      <c r="U182">
        <f t="shared" si="613"/>
        <v>1.8152174532413485</v>
      </c>
      <c r="V182">
        <v>1</v>
      </c>
      <c r="W182">
        <f t="shared" si="614"/>
        <v>3.6304349064826971</v>
      </c>
      <c r="X182">
        <v>25.202310562133789</v>
      </c>
      <c r="Y182" s="4">
        <v>24.78123664855957</v>
      </c>
      <c r="Z182">
        <v>25.050540924072266</v>
      </c>
      <c r="AA182">
        <v>399.65756225585937</v>
      </c>
      <c r="AB182">
        <v>370.66091918945312</v>
      </c>
      <c r="AC182">
        <v>12.197388648986816</v>
      </c>
      <c r="AD182">
        <v>19.874427795410156</v>
      </c>
      <c r="AE182">
        <v>36.067707061767578</v>
      </c>
      <c r="AF182">
        <v>58.338619232177734</v>
      </c>
      <c r="AG182">
        <v>500.28564453125</v>
      </c>
      <c r="AH182">
        <v>1799.489990234375</v>
      </c>
      <c r="AI182">
        <v>1557.689453125</v>
      </c>
      <c r="AJ182">
        <v>94.47955322265625</v>
      </c>
      <c r="AK182">
        <v>5.1140785217285156E-3</v>
      </c>
      <c r="AL182">
        <v>0.13676983118057251</v>
      </c>
      <c r="AM182">
        <v>1</v>
      </c>
      <c r="AN182">
        <v>-0.21956524252891541</v>
      </c>
      <c r="AO182">
        <v>2.737391471862793</v>
      </c>
      <c r="AP182">
        <v>1</v>
      </c>
      <c r="AQ182">
        <v>0</v>
      </c>
      <c r="AR182">
        <v>0.15999999642372131</v>
      </c>
      <c r="AS182">
        <v>111115</v>
      </c>
      <c r="AT182">
        <f t="shared" si="615"/>
        <v>1.1911562965029761</v>
      </c>
      <c r="AU182">
        <f t="shared" si="616"/>
        <v>9.3299815626616198E-3</v>
      </c>
      <c r="AV182">
        <f t="shared" si="617"/>
        <v>297.93123664855955</v>
      </c>
      <c r="AW182">
        <f t="shared" si="618"/>
        <v>298.35231056213377</v>
      </c>
      <c r="AX182">
        <f t="shared" si="619"/>
        <v>287.9183920020223</v>
      </c>
      <c r="AY182">
        <f t="shared" si="620"/>
        <v>-1.1339774064968817</v>
      </c>
      <c r="AZ182">
        <f t="shared" si="621"/>
        <v>3.1384423070373302</v>
      </c>
      <c r="BA182">
        <f t="shared" si="622"/>
        <v>33.218217063760733</v>
      </c>
      <c r="BB182">
        <f t="shared" si="623"/>
        <v>13.343789268350577</v>
      </c>
      <c r="BC182">
        <f>IF(L182,Y182,(X182+Y182)/2)</f>
        <v>24.99177360534668</v>
      </c>
      <c r="BD182">
        <f t="shared" si="624"/>
        <v>3.1781184507050941</v>
      </c>
      <c r="BE182">
        <f t="shared" si="625"/>
        <v>0.68063911091424034</v>
      </c>
      <c r="BF182">
        <f t="shared" si="626"/>
        <v>1.8777270586662926</v>
      </c>
      <c r="BG182">
        <f t="shared" si="627"/>
        <v>1.3003913920388015</v>
      </c>
      <c r="BH182">
        <f t="shared" si="628"/>
        <v>0.43718168973112076</v>
      </c>
      <c r="BI182">
        <f t="shared" si="629"/>
        <v>27.634330336200318</v>
      </c>
      <c r="BJ182">
        <f t="shared" si="630"/>
        <v>0.7891041283171899</v>
      </c>
      <c r="BK182">
        <f t="shared" si="631"/>
        <v>66.470979687311512</v>
      </c>
      <c r="BL182">
        <f t="shared" si="632"/>
        <v>359.10315226807859</v>
      </c>
      <c r="BM182">
        <f t="shared" si="633"/>
        <v>5.7532292541632592E-2</v>
      </c>
    </row>
    <row r="183" spans="1:65" x14ac:dyDescent="0.3">
      <c r="A183" t="str">
        <f t="array" ref="A183">INDEX(MtrxNb!A$2:C$115,MATCH(1,(MtrxNb!B$2:B$115=D183)*(MtrxNb!C$2:C$115=F183),0),1)</f>
        <v>M14</v>
      </c>
      <c r="B183" s="6">
        <v>41597</v>
      </c>
      <c r="C183">
        <v>47</v>
      </c>
      <c r="D183">
        <v>16</v>
      </c>
      <c r="E183">
        <v>18</v>
      </c>
      <c r="F183" t="s">
        <v>7</v>
      </c>
      <c r="G183">
        <v>51</v>
      </c>
      <c r="H183">
        <v>3</v>
      </c>
      <c r="I183">
        <v>5</v>
      </c>
      <c r="J183" t="s">
        <v>1062</v>
      </c>
      <c r="K183">
        <v>4034.5000029839575</v>
      </c>
      <c r="L183">
        <v>0</v>
      </c>
      <c r="M183">
        <v>600</v>
      </c>
      <c r="N183" s="7">
        <f t="shared" si="607"/>
        <v>40.282825932384334</v>
      </c>
      <c r="O183" s="7">
        <f t="shared" si="608"/>
        <v>0.81089720859223413</v>
      </c>
      <c r="P183" s="7">
        <f t="shared" si="609"/>
        <v>456.11512110637085</v>
      </c>
      <c r="Q183">
        <f t="shared" si="610"/>
        <v>8.8090766749379199</v>
      </c>
      <c r="R183">
        <f t="shared" si="611"/>
        <v>1.2218485676178104</v>
      </c>
      <c r="S183" s="4">
        <f>(Y183+AY183*L183)</f>
        <v>24.841964721679688</v>
      </c>
      <c r="T183">
        <f t="shared" si="612"/>
        <v>4.1999999999999993</v>
      </c>
      <c r="U183">
        <f t="shared" si="613"/>
        <v>1.8152174532413485</v>
      </c>
      <c r="V183">
        <v>1</v>
      </c>
      <c r="W183">
        <f t="shared" si="614"/>
        <v>3.6304349064826971</v>
      </c>
      <c r="X183">
        <v>25.194669723510742</v>
      </c>
      <c r="Y183" s="4">
        <v>24.841964721679688</v>
      </c>
      <c r="Z183">
        <v>25.049659729003906</v>
      </c>
      <c r="AA183">
        <v>599.29833984375</v>
      </c>
      <c r="AB183">
        <v>561.3328857421875</v>
      </c>
      <c r="AC183">
        <v>13.163183212280273</v>
      </c>
      <c r="AD183">
        <v>20.406887054443359</v>
      </c>
      <c r="AE183">
        <v>38.999404907226563</v>
      </c>
      <c r="AF183">
        <v>59.928512573242188</v>
      </c>
      <c r="AG183">
        <v>500.33941650390625</v>
      </c>
      <c r="AH183">
        <v>1799.8203125</v>
      </c>
      <c r="AI183">
        <v>1570.8609619140625</v>
      </c>
      <c r="AJ183">
        <v>94.477584838867188</v>
      </c>
      <c r="AK183">
        <v>-0.82813787460327148</v>
      </c>
      <c r="AL183">
        <v>3.8697779178619385E-2</v>
      </c>
      <c r="AM183">
        <v>1</v>
      </c>
      <c r="AN183">
        <v>-0.21956524252891541</v>
      </c>
      <c r="AO183">
        <v>2.737391471862793</v>
      </c>
      <c r="AP183">
        <v>1</v>
      </c>
      <c r="AQ183">
        <v>0</v>
      </c>
      <c r="AR183">
        <v>0.15999999642372131</v>
      </c>
      <c r="AS183">
        <v>111115</v>
      </c>
      <c r="AT183">
        <f t="shared" si="615"/>
        <v>1.1912843250093008</v>
      </c>
      <c r="AU183">
        <f t="shared" si="616"/>
        <v>8.8090766749379205E-3</v>
      </c>
      <c r="AV183">
        <f t="shared" si="617"/>
        <v>297.99196472167966</v>
      </c>
      <c r="AW183">
        <f t="shared" si="618"/>
        <v>298.34466972351072</v>
      </c>
      <c r="AX183">
        <f t="shared" si="619"/>
        <v>287.97124356334098</v>
      </c>
      <c r="AY183">
        <f t="shared" si="620"/>
        <v>-0.92144719252748475</v>
      </c>
      <c r="AZ183">
        <f t="shared" si="621"/>
        <v>3.1498419706011633</v>
      </c>
      <c r="BA183">
        <f t="shared" si="622"/>
        <v>33.339569126087014</v>
      </c>
      <c r="BB183">
        <f t="shared" si="623"/>
        <v>12.932682071643654</v>
      </c>
      <c r="BC183">
        <f>IF(L183,Y183,(X183+Y183)/2)</f>
        <v>25.018317222595215</v>
      </c>
      <c r="BD183">
        <f t="shared" si="624"/>
        <v>3.1831516338077694</v>
      </c>
      <c r="BE183">
        <f t="shared" si="625"/>
        <v>0.66284381698236494</v>
      </c>
      <c r="BF183">
        <f t="shared" si="626"/>
        <v>1.927993402983353</v>
      </c>
      <c r="BG183">
        <f t="shared" si="627"/>
        <v>1.2551582308244165</v>
      </c>
      <c r="BH183">
        <f t="shared" si="628"/>
        <v>0.42544350604548226</v>
      </c>
      <c r="BI183">
        <f t="shared" si="629"/>
        <v>43.092655050617338</v>
      </c>
      <c r="BJ183">
        <f t="shared" si="630"/>
        <v>0.8125572769592877</v>
      </c>
      <c r="BK183">
        <f t="shared" si="631"/>
        <v>67.41598463078941</v>
      </c>
      <c r="BL183">
        <f t="shared" si="632"/>
        <v>546.35346415509014</v>
      </c>
      <c r="BM183">
        <f t="shared" si="633"/>
        <v>4.9706033769587231E-2</v>
      </c>
    </row>
    <row r="184" spans="1:65" x14ac:dyDescent="0.3">
      <c r="A184" t="str">
        <f t="array" ref="A184">INDEX(MtrxNb!A$2:C$115,MATCH(1,(MtrxNb!B$2:B$115=D184)*(MtrxNb!C$2:C$115=F184),0),1)</f>
        <v>M14</v>
      </c>
      <c r="B184" s="6">
        <v>41597</v>
      </c>
      <c r="C184">
        <v>47</v>
      </c>
      <c r="D184">
        <v>16</v>
      </c>
      <c r="E184">
        <v>18</v>
      </c>
      <c r="F184" t="s">
        <v>7</v>
      </c>
      <c r="G184">
        <v>51</v>
      </c>
      <c r="H184">
        <v>3</v>
      </c>
      <c r="I184">
        <v>6</v>
      </c>
      <c r="J184" t="s">
        <v>1063</v>
      </c>
      <c r="K184">
        <v>4169.0000029727817</v>
      </c>
      <c r="L184">
        <v>0</v>
      </c>
      <c r="M184">
        <v>800</v>
      </c>
      <c r="N184" s="7">
        <f t="shared" si="607"/>
        <v>45.983552284938519</v>
      </c>
      <c r="O184" s="7">
        <f t="shared" si="608"/>
        <v>0.79558847860826232</v>
      </c>
      <c r="P184" s="7">
        <f t="shared" si="609"/>
        <v>631.29959967978436</v>
      </c>
      <c r="Q184">
        <f t="shared" si="610"/>
        <v>8.5329797894742416</v>
      </c>
      <c r="R184">
        <f t="shared" si="611"/>
        <v>1.2015504906287375</v>
      </c>
      <c r="S184" s="4">
        <f>(Y184+AY184*L184)</f>
        <v>25.025699615478516</v>
      </c>
      <c r="T184">
        <f t="shared" si="612"/>
        <v>4.1999999999999993</v>
      </c>
      <c r="U184">
        <f t="shared" si="613"/>
        <v>1.8152174532413485</v>
      </c>
      <c r="V184">
        <v>1</v>
      </c>
      <c r="W184">
        <f t="shared" si="614"/>
        <v>3.6304349064826971</v>
      </c>
      <c r="X184">
        <v>25.230571746826172</v>
      </c>
      <c r="Y184" s="4">
        <v>25.025699615478516</v>
      </c>
      <c r="Z184">
        <v>25.049592971801758</v>
      </c>
      <c r="AA184">
        <v>799.27197265625</v>
      </c>
      <c r="AB184">
        <v>755.25872802734375</v>
      </c>
      <c r="AC184">
        <v>13.976622581481934</v>
      </c>
      <c r="AD184">
        <v>20.989669799804688</v>
      </c>
      <c r="AE184">
        <v>41.200164794921875</v>
      </c>
      <c r="AF184">
        <v>61.508338928222656</v>
      </c>
      <c r="AG184">
        <v>500.30001831054688</v>
      </c>
      <c r="AH184">
        <v>1798.57763671875</v>
      </c>
      <c r="AI184">
        <v>1582.3492431640625</v>
      </c>
      <c r="AJ184">
        <v>94.475151062011719</v>
      </c>
      <c r="AK184">
        <v>-2.6853156089782715</v>
      </c>
      <c r="AL184">
        <v>-2.694934606552124E-2</v>
      </c>
      <c r="AM184">
        <v>1</v>
      </c>
      <c r="AN184">
        <v>-0.21956524252891541</v>
      </c>
      <c r="AO184">
        <v>2.737391471862793</v>
      </c>
      <c r="AP184">
        <v>1</v>
      </c>
      <c r="AQ184">
        <v>0</v>
      </c>
      <c r="AR184">
        <v>0.15999999642372131</v>
      </c>
      <c r="AS184">
        <v>111115</v>
      </c>
      <c r="AT184">
        <f t="shared" si="615"/>
        <v>1.1911905197870163</v>
      </c>
      <c r="AU184">
        <f t="shared" si="616"/>
        <v>8.5329797894742425E-3</v>
      </c>
      <c r="AV184">
        <f t="shared" si="617"/>
        <v>298.17569961547849</v>
      </c>
      <c r="AW184">
        <f t="shared" si="618"/>
        <v>298.38057174682615</v>
      </c>
      <c r="AX184">
        <f t="shared" si="619"/>
        <v>287.77241544278513</v>
      </c>
      <c r="AY184">
        <f t="shared" si="620"/>
        <v>-0.82299624660450621</v>
      </c>
      <c r="AZ184">
        <f t="shared" si="621"/>
        <v>3.1845527157070306</v>
      </c>
      <c r="BA184">
        <f t="shared" si="622"/>
        <v>33.707834069688332</v>
      </c>
      <c r="BB184">
        <f t="shared" si="623"/>
        <v>12.718164269883644</v>
      </c>
      <c r="BC184">
        <f>IF(L184,Y184,(X184+Y184)/2)</f>
        <v>25.128135681152344</v>
      </c>
      <c r="BD184">
        <f t="shared" si="624"/>
        <v>3.2040494377166215</v>
      </c>
      <c r="BE184">
        <f t="shared" si="625"/>
        <v>0.65257951272111048</v>
      </c>
      <c r="BF184">
        <f t="shared" si="626"/>
        <v>1.983002225078293</v>
      </c>
      <c r="BG184">
        <f t="shared" si="627"/>
        <v>1.2210472126383285</v>
      </c>
      <c r="BH184">
        <f t="shared" si="628"/>
        <v>0.41868065765232026</v>
      </c>
      <c r="BI184">
        <f t="shared" si="629"/>
        <v>59.642125045135153</v>
      </c>
      <c r="BJ184">
        <f t="shared" si="630"/>
        <v>0.83587196844275136</v>
      </c>
      <c r="BK184">
        <f t="shared" si="631"/>
        <v>68.181376748663936</v>
      </c>
      <c r="BL184">
        <f t="shared" si="632"/>
        <v>738.15945557549026</v>
      </c>
      <c r="BM184">
        <f t="shared" si="633"/>
        <v>4.247350459172769E-2</v>
      </c>
    </row>
    <row r="185" spans="1:65" hidden="1" x14ac:dyDescent="0.3">
      <c r="A185" t="str">
        <f t="array" ref="A185">INDEX(MtrxNb!A$2:C$115,MATCH(1,(MtrxNb!B$2:B$115=D185)*(MtrxNb!C$2:C$115=F185),0),1)</f>
        <v>M14</v>
      </c>
      <c r="B185" s="6">
        <v>41597</v>
      </c>
      <c r="C185">
        <v>47</v>
      </c>
      <c r="D185">
        <v>16</v>
      </c>
      <c r="E185">
        <v>18</v>
      </c>
      <c r="F185" t="s">
        <v>7</v>
      </c>
      <c r="G185">
        <v>51</v>
      </c>
      <c r="H185">
        <v>3</v>
      </c>
      <c r="I185">
        <v>7</v>
      </c>
      <c r="J185" t="s">
        <v>1064</v>
      </c>
      <c r="K185">
        <v>4289.5000029616058</v>
      </c>
      <c r="L185">
        <v>0</v>
      </c>
      <c r="M185" t="s">
        <v>322</v>
      </c>
      <c r="N185">
        <f t="shared" si="607"/>
        <v>31.068204688836154</v>
      </c>
      <c r="O185">
        <f t="shared" si="608"/>
        <v>0.78045372199860941</v>
      </c>
      <c r="P185">
        <f t="shared" si="609"/>
        <v>288.6203068031005</v>
      </c>
      <c r="Q185">
        <f t="shared" si="610"/>
        <v>8.293852645993212</v>
      </c>
      <c r="R185">
        <f t="shared" si="611"/>
        <v>1.1858439847615077</v>
      </c>
      <c r="S185" s="4">
        <f>(Y185+AY185*L185)</f>
        <v>25.227817535400391</v>
      </c>
      <c r="T185">
        <f t="shared" si="612"/>
        <v>4.1999999999999993</v>
      </c>
      <c r="U185">
        <f t="shared" si="613"/>
        <v>1.8152174532413485</v>
      </c>
      <c r="V185">
        <v>1</v>
      </c>
      <c r="W185">
        <f t="shared" si="614"/>
        <v>3.6304349064826971</v>
      </c>
      <c r="X185">
        <v>25.270235061645508</v>
      </c>
      <c r="Y185" s="4">
        <v>25.227817535400391</v>
      </c>
      <c r="Z185">
        <v>25.047903060913086</v>
      </c>
      <c r="AA185">
        <v>399.33624267578125</v>
      </c>
      <c r="AB185">
        <v>370.67373657226563</v>
      </c>
      <c r="AC185">
        <v>14.751866340637207</v>
      </c>
      <c r="AD185">
        <v>21.564376831054688</v>
      </c>
      <c r="AE185">
        <v>43.281005859375</v>
      </c>
      <c r="AF185">
        <v>63.043636322021484</v>
      </c>
      <c r="AG185">
        <v>500.30020141601562</v>
      </c>
      <c r="AH185">
        <v>1799.4261474609375</v>
      </c>
      <c r="AI185">
        <v>1593.482666015625</v>
      </c>
      <c r="AJ185">
        <v>94.474235534667969</v>
      </c>
      <c r="AK185">
        <v>0.55851984024047852</v>
      </c>
      <c r="AL185">
        <v>4.7591745853424072E-2</v>
      </c>
      <c r="AM185">
        <v>1</v>
      </c>
      <c r="AN185">
        <v>-0.21956524252891541</v>
      </c>
      <c r="AO185">
        <v>2.737391471862793</v>
      </c>
      <c r="AP185">
        <v>1</v>
      </c>
      <c r="AQ185">
        <v>0</v>
      </c>
      <c r="AR185">
        <v>0.15999999642372131</v>
      </c>
      <c r="AS185">
        <v>111115</v>
      </c>
      <c r="AT185">
        <f t="shared" si="615"/>
        <v>1.1911909557524181</v>
      </c>
      <c r="AU185">
        <f t="shared" si="616"/>
        <v>8.2938526459932112E-3</v>
      </c>
      <c r="AV185">
        <f t="shared" si="617"/>
        <v>298.37781753540037</v>
      </c>
      <c r="AW185">
        <f t="shared" si="618"/>
        <v>298.42023506164549</v>
      </c>
      <c r="AX185">
        <f t="shared" si="619"/>
        <v>287.90817715850062</v>
      </c>
      <c r="AY185">
        <f t="shared" si="620"/>
        <v>-0.73857356859465162</v>
      </c>
      <c r="AZ185">
        <f t="shared" si="621"/>
        <v>3.2231220006569052</v>
      </c>
      <c r="BA185">
        <f t="shared" si="622"/>
        <v>34.116412611501453</v>
      </c>
      <c r="BB185">
        <f t="shared" si="623"/>
        <v>12.552035780446765</v>
      </c>
      <c r="BC185">
        <f>IF(L185,Y185,(X185+Y185)/2)</f>
        <v>25.249026298522949</v>
      </c>
      <c r="BD185">
        <f t="shared" si="624"/>
        <v>3.2271927397749725</v>
      </c>
      <c r="BE185">
        <f t="shared" si="625"/>
        <v>0.64236181728615649</v>
      </c>
      <c r="BF185">
        <f t="shared" si="626"/>
        <v>2.0372780158953976</v>
      </c>
      <c r="BG185">
        <f t="shared" si="627"/>
        <v>1.1899147238795749</v>
      </c>
      <c r="BH185">
        <f t="shared" si="628"/>
        <v>0.41195412071131832</v>
      </c>
      <c r="BI185">
        <f t="shared" si="629"/>
        <v>27.26718284500425</v>
      </c>
      <c r="BJ185">
        <f t="shared" si="630"/>
        <v>0.778637055519664</v>
      </c>
      <c r="BK185">
        <f t="shared" si="631"/>
        <v>68.850878639475326</v>
      </c>
      <c r="BL185">
        <f t="shared" si="632"/>
        <v>359.12082971390691</v>
      </c>
      <c r="BM185">
        <f t="shared" si="633"/>
        <v>5.9564163746266843E-2</v>
      </c>
    </row>
    <row r="186" spans="1:65" hidden="1" x14ac:dyDescent="0.3">
      <c r="A186" t="str">
        <f t="array" ref="A186">INDEX(MtrxNb!A$2:C$115,MATCH(1,(MtrxNb!B$2:B$115=D186)*(MtrxNb!C$2:C$115=F186),0),1)</f>
        <v>M70</v>
      </c>
      <c r="B186" s="6">
        <v>41597</v>
      </c>
      <c r="C186">
        <v>47</v>
      </c>
      <c r="D186">
        <v>16</v>
      </c>
      <c r="E186">
        <v>18</v>
      </c>
      <c r="F186" t="s">
        <v>36</v>
      </c>
      <c r="G186">
        <v>51</v>
      </c>
      <c r="H186">
        <v>3</v>
      </c>
      <c r="I186" t="s">
        <v>323</v>
      </c>
      <c r="J186" t="s">
        <v>1065</v>
      </c>
      <c r="S186" s="4">
        <f>AVERAGE(S180:S185)</f>
        <v>24.700131734212238</v>
      </c>
    </row>
    <row r="187" spans="1:65" hidden="1" x14ac:dyDescent="0.3">
      <c r="A187" t="str">
        <f t="array" ref="A187">INDEX(MtrxNb!A$2:C$115,MATCH(1,(MtrxNb!B$2:B$115=D187)*(MtrxNb!C$2:C$115=F187),0),1)</f>
        <v>M70</v>
      </c>
      <c r="B187" s="6">
        <v>41597</v>
      </c>
      <c r="C187">
        <v>47</v>
      </c>
      <c r="D187">
        <v>16</v>
      </c>
      <c r="E187">
        <v>18</v>
      </c>
      <c r="F187" t="s">
        <v>36</v>
      </c>
      <c r="G187">
        <v>51</v>
      </c>
      <c r="H187">
        <v>3</v>
      </c>
      <c r="I187">
        <v>8</v>
      </c>
      <c r="J187" t="s">
        <v>1066</v>
      </c>
      <c r="K187">
        <v>4817.0000027492642</v>
      </c>
      <c r="L187">
        <v>0</v>
      </c>
      <c r="M187" t="s">
        <v>315</v>
      </c>
      <c r="N187">
        <f t="shared" ref="N187:N193" si="634">(AA187-AB187*(1000-AC187)/(1000-AD187))*AT187</f>
        <v>32.456915956885695</v>
      </c>
      <c r="O187">
        <f t="shared" ref="O187:O193" si="635">IF(BE187&lt;&gt;0,1/(1/BE187-1/W187),0)</f>
        <v>0.80053184568105351</v>
      </c>
      <c r="P187">
        <f t="shared" ref="P187:P193" si="636">((BH187-AU187/2)*AB187-N187)/(BH187+AU187/2)</f>
        <v>285.11114987177996</v>
      </c>
      <c r="Q187">
        <f t="shared" ref="Q187:Q193" si="637">AU187*1000</f>
        <v>9.8326393927385478</v>
      </c>
      <c r="R187">
        <f t="shared" ref="R187:R193" si="638">(AZ187-BF187)</f>
        <v>1.3626836054046945</v>
      </c>
      <c r="S187" s="4">
        <f>(Y187+AY187*L187)</f>
        <v>24.701532363891602</v>
      </c>
      <c r="T187">
        <f t="shared" ref="T187:T193" si="639">1.2*3</f>
        <v>3.5999999999999996</v>
      </c>
      <c r="U187">
        <f t="shared" ref="U187:U193" si="640">(T187*AN187+AO187)</f>
        <v>1.9469565987586976</v>
      </c>
      <c r="V187">
        <v>1</v>
      </c>
      <c r="W187">
        <f t="shared" ref="W187:W193" si="641">U187*(V187+1)*(V187+1)/(V187*V187+1)</f>
        <v>3.8939131975173953</v>
      </c>
      <c r="X187">
        <v>25.210180282592773</v>
      </c>
      <c r="Y187" s="4">
        <v>24.701532363891602</v>
      </c>
      <c r="Z187">
        <v>25.048274993896484</v>
      </c>
      <c r="AA187">
        <v>394.92617797851562</v>
      </c>
      <c r="AB187">
        <v>368.95953369140625</v>
      </c>
      <c r="AC187">
        <v>11.696140289306641</v>
      </c>
      <c r="AD187">
        <v>18.639833450317383</v>
      </c>
      <c r="AE187">
        <v>34.314655303955078</v>
      </c>
      <c r="AF187">
        <v>54.691604614257812</v>
      </c>
      <c r="AG187">
        <v>500.2769775390625</v>
      </c>
      <c r="AH187">
        <v>1800.8885498046875</v>
      </c>
      <c r="AI187">
        <v>1988.740234375</v>
      </c>
      <c r="AJ187">
        <v>94.467132568359375</v>
      </c>
      <c r="AK187">
        <v>0.19154596328735352</v>
      </c>
      <c r="AL187">
        <v>9.9029123783111572E-2</v>
      </c>
      <c r="AM187">
        <v>0.75</v>
      </c>
      <c r="AN187">
        <v>-0.21956524252891541</v>
      </c>
      <c r="AO187">
        <v>2.737391471862793</v>
      </c>
      <c r="AP187">
        <v>1</v>
      </c>
      <c r="AQ187">
        <v>0</v>
      </c>
      <c r="AR187">
        <v>0.15999999642372131</v>
      </c>
      <c r="AS187">
        <v>111115</v>
      </c>
      <c r="AT187">
        <f t="shared" ref="AT187:AT193" si="642">AG187*0.000001/(T187*0.0001)</f>
        <v>1.3896582709418404</v>
      </c>
      <c r="AU187">
        <f t="shared" ref="AU187:AU193" si="643">(AD187-AC187)/(1000-AD187)*AT187</f>
        <v>9.8326393927385472E-3</v>
      </c>
      <c r="AV187">
        <f t="shared" ref="AV187:AV193" si="644">(Y187+273.15)</f>
        <v>297.85153236389158</v>
      </c>
      <c r="AW187">
        <f t="shared" ref="AW187:AW193" si="645">(X187+273.15)</f>
        <v>298.36018028259275</v>
      </c>
      <c r="AX187">
        <f t="shared" ref="AX187:AX193" si="646">(AH187*AP187+AI187*AQ187)*AR187</f>
        <v>288.14216152827066</v>
      </c>
      <c r="AY187">
        <f t="shared" ref="AY187:AY193" si="647">((AX187+0.00000010773*(AW187^4-AV187^4))-AU187*44100)/(U187*51.4+0.00000043092*AV187^3)</f>
        <v>-1.2530980001169241</v>
      </c>
      <c r="AZ187">
        <f t="shared" ref="AZ187:AZ193" si="648">0.61365*EXP(17.502*S187/(240.97+S187))</f>
        <v>3.1235352230079663</v>
      </c>
      <c r="BA187">
        <f t="shared" ref="BA187:BA193" si="649">AZ187*1000/AJ187</f>
        <v>33.064782830659944</v>
      </c>
      <c r="BB187">
        <f t="shared" ref="BB187:BB193" si="650">(BA187-AD187)</f>
        <v>14.424949380342561</v>
      </c>
      <c r="BC187">
        <f>IF(L187,Y187,(X187+Y187)/2)</f>
        <v>24.955856323242188</v>
      </c>
      <c r="BD187">
        <f t="shared" ref="BD187:BD193" si="651">0.61365*EXP(17.502*BC187/(240.97+BC187))</f>
        <v>3.1713189125107077</v>
      </c>
      <c r="BE187">
        <f t="shared" ref="BE187:BE193" si="652">IF(BB187&lt;&gt;0,(1000-(BA187+AD187)/2)/BB187*AU187,0)</f>
        <v>0.66401917377790454</v>
      </c>
      <c r="BF187">
        <f t="shared" ref="BF187:BF193" si="653">AD187*AJ187/1000</f>
        <v>1.7608516176032718</v>
      </c>
      <c r="BG187">
        <f t="shared" ref="BG187:BG193" si="654">(BD187-BF187)</f>
        <v>1.4104672949074359</v>
      </c>
      <c r="BH187">
        <f t="shared" ref="BH187:BH193" si="655">1/(1.6/O187+1.37/W187)</f>
        <v>0.4254409556425498</v>
      </c>
      <c r="BI187">
        <f t="shared" ref="BI187:BI193" si="656">P187*AJ187*0.001</f>
        <v>26.933632791654816</v>
      </c>
      <c r="BJ187">
        <f t="shared" ref="BJ187:BJ193" si="657">P187/AB187</f>
        <v>0.77274368551821682</v>
      </c>
      <c r="BK187">
        <f t="shared" ref="BK187:BK193" si="658">(1-AU187*AJ187/AZ187/O187)*100</f>
        <v>62.852822225541416</v>
      </c>
      <c r="BL187">
        <f t="shared" ref="BL187:BL193" si="659">(AB187-N187/(W187/1.35))</f>
        <v>357.70688518097421</v>
      </c>
      <c r="BM187">
        <f t="shared" ref="BM187:BM193" si="660">N187*BK187/100/BL187</f>
        <v>5.7030178985662407E-2</v>
      </c>
    </row>
    <row r="188" spans="1:65" x14ac:dyDescent="0.3">
      <c r="A188" t="str">
        <f t="array" ref="A188">INDEX(MtrxNb!A$2:C$115,MATCH(1,(MtrxNb!B$2:B$115=D188)*(MtrxNb!C$2:C$115=F188),0),1)</f>
        <v>M70</v>
      </c>
      <c r="B188" s="6">
        <v>41597</v>
      </c>
      <c r="C188">
        <v>47</v>
      </c>
      <c r="D188">
        <v>16</v>
      </c>
      <c r="E188">
        <v>18</v>
      </c>
      <c r="F188" t="s">
        <v>36</v>
      </c>
      <c r="G188">
        <v>51</v>
      </c>
      <c r="H188">
        <v>3</v>
      </c>
      <c r="I188">
        <v>9</v>
      </c>
      <c r="J188" t="s">
        <v>1067</v>
      </c>
      <c r="K188">
        <v>4976.5000027604401</v>
      </c>
      <c r="L188">
        <v>0</v>
      </c>
      <c r="M188">
        <v>50</v>
      </c>
      <c r="N188" s="7">
        <f t="shared" si="634"/>
        <v>0.57965638784949003</v>
      </c>
      <c r="O188" s="7">
        <f t="shared" si="635"/>
        <v>0.7448505206595214</v>
      </c>
      <c r="P188" s="7">
        <f t="shared" si="636"/>
        <v>56.434460388889391</v>
      </c>
      <c r="Q188">
        <f t="shared" si="637"/>
        <v>9.5792314782581798</v>
      </c>
      <c r="R188">
        <f t="shared" si="638"/>
        <v>1.4093447681176789</v>
      </c>
      <c r="S188" s="4">
        <f>(Y188+AY188*L188)</f>
        <v>25.00892448425293</v>
      </c>
      <c r="T188">
        <f t="shared" si="639"/>
        <v>3.5999999999999996</v>
      </c>
      <c r="U188">
        <f t="shared" si="640"/>
        <v>1.9469565987586976</v>
      </c>
      <c r="V188">
        <v>1</v>
      </c>
      <c r="W188">
        <f t="shared" si="641"/>
        <v>3.8939131975173953</v>
      </c>
      <c r="X188">
        <v>25.24945068359375</v>
      </c>
      <c r="Y188" s="4">
        <v>25.00892448425293</v>
      </c>
      <c r="Z188">
        <v>25.045133590698242</v>
      </c>
      <c r="AA188">
        <v>60.09454345703125</v>
      </c>
      <c r="AB188">
        <v>59.268939971923828</v>
      </c>
      <c r="AC188">
        <v>11.994905471801758</v>
      </c>
      <c r="AD188">
        <v>18.758235931396484</v>
      </c>
      <c r="AE188">
        <v>35.108409881591797</v>
      </c>
      <c r="AF188">
        <v>54.906940460205078</v>
      </c>
      <c r="AG188">
        <v>500.32083129882812</v>
      </c>
      <c r="AH188">
        <v>1799.8709716796875</v>
      </c>
      <c r="AI188">
        <v>1999.5391845703125</v>
      </c>
      <c r="AJ188">
        <v>94.466506958007812</v>
      </c>
      <c r="AK188">
        <v>1.6959900856018066</v>
      </c>
      <c r="AL188">
        <v>0.20056301355361938</v>
      </c>
      <c r="AM188">
        <v>0.5</v>
      </c>
      <c r="AN188">
        <v>-0.21956524252891541</v>
      </c>
      <c r="AO188">
        <v>2.737391471862793</v>
      </c>
      <c r="AP188">
        <v>1</v>
      </c>
      <c r="AQ188">
        <v>0</v>
      </c>
      <c r="AR188">
        <v>0.15999999642372131</v>
      </c>
      <c r="AS188">
        <v>111135</v>
      </c>
      <c r="AT188">
        <f t="shared" si="642"/>
        <v>1.3897800869411894</v>
      </c>
      <c r="AU188">
        <f t="shared" si="643"/>
        <v>9.5792314782581801E-3</v>
      </c>
      <c r="AV188">
        <f t="shared" si="644"/>
        <v>298.15892448425291</v>
      </c>
      <c r="AW188">
        <f t="shared" si="645"/>
        <v>298.39945068359373</v>
      </c>
      <c r="AX188">
        <f t="shared" si="646"/>
        <v>287.97934903190981</v>
      </c>
      <c r="AY188">
        <f t="shared" si="647"/>
        <v>-1.1813403972934597</v>
      </c>
      <c r="AZ188">
        <f t="shared" si="648"/>
        <v>3.1813697932508971</v>
      </c>
      <c r="BA188">
        <f t="shared" si="649"/>
        <v>33.677224824932686</v>
      </c>
      <c r="BB188">
        <f t="shared" si="650"/>
        <v>14.918988893536202</v>
      </c>
      <c r="BC188">
        <f>IF(L188,Y188,(X188+Y188)/2)</f>
        <v>25.12918758392334</v>
      </c>
      <c r="BD188">
        <f t="shared" si="651"/>
        <v>3.2042501868547206</v>
      </c>
      <c r="BE188">
        <f t="shared" si="652"/>
        <v>0.62524919327292117</v>
      </c>
      <c r="BF188">
        <f t="shared" si="653"/>
        <v>1.7720250251332181</v>
      </c>
      <c r="BG188">
        <f t="shared" si="654"/>
        <v>1.4322251617215025</v>
      </c>
      <c r="BH188">
        <f t="shared" si="655"/>
        <v>0.40001389393483711</v>
      </c>
      <c r="BI188">
        <f t="shared" si="656"/>
        <v>5.3311663449984366</v>
      </c>
      <c r="BJ188">
        <f t="shared" si="657"/>
        <v>0.95217596966679086</v>
      </c>
      <c r="BK188">
        <f t="shared" si="658"/>
        <v>61.812146656318781</v>
      </c>
      <c r="BL188">
        <f t="shared" si="659"/>
        <v>59.067976035671805</v>
      </c>
      <c r="BM188">
        <f t="shared" si="660"/>
        <v>6.0658597197213362E-3</v>
      </c>
    </row>
    <row r="189" spans="1:65" x14ac:dyDescent="0.3">
      <c r="A189" t="str">
        <f t="array" ref="A189">INDEX(MtrxNb!A$2:C$115,MATCH(1,(MtrxNb!B$2:B$115=D189)*(MtrxNb!C$2:C$115=F189),0),1)</f>
        <v>M70</v>
      </c>
      <c r="B189" s="6">
        <v>41597</v>
      </c>
      <c r="C189">
        <v>47</v>
      </c>
      <c r="D189">
        <v>16</v>
      </c>
      <c r="E189">
        <v>18</v>
      </c>
      <c r="F189" t="s">
        <v>36</v>
      </c>
      <c r="G189">
        <v>51</v>
      </c>
      <c r="H189">
        <v>3</v>
      </c>
      <c r="I189">
        <v>10</v>
      </c>
      <c r="J189" t="s">
        <v>1068</v>
      </c>
      <c r="K189">
        <v>5132.0000027492642</v>
      </c>
      <c r="L189">
        <v>0</v>
      </c>
      <c r="M189">
        <v>150</v>
      </c>
      <c r="N189" s="7">
        <f t="shared" si="634"/>
        <v>11.036754036408968</v>
      </c>
      <c r="O189" s="7">
        <f t="shared" si="635"/>
        <v>0.74123801385817656</v>
      </c>
      <c r="P189" s="7">
        <f t="shared" si="636"/>
        <v>108.87443360954202</v>
      </c>
      <c r="Q189">
        <f t="shared" si="637"/>
        <v>9.6186676891224732</v>
      </c>
      <c r="R189">
        <f t="shared" si="638"/>
        <v>1.4205092202218368</v>
      </c>
      <c r="S189" s="4">
        <f>(Y189+AY189*L189)</f>
        <v>25.17619514465332</v>
      </c>
      <c r="T189">
        <f t="shared" si="639"/>
        <v>3.5999999999999996</v>
      </c>
      <c r="U189">
        <f t="shared" si="640"/>
        <v>1.9469565987586976</v>
      </c>
      <c r="V189">
        <v>1</v>
      </c>
      <c r="W189">
        <f t="shared" si="641"/>
        <v>3.8939131975173953</v>
      </c>
      <c r="X189">
        <v>25.301372528076172</v>
      </c>
      <c r="Y189" s="4">
        <v>25.17619514465332</v>
      </c>
      <c r="Z189">
        <v>25.049001693725586</v>
      </c>
      <c r="AA189">
        <v>148.48764038085937</v>
      </c>
      <c r="AB189">
        <v>139.58056640625</v>
      </c>
      <c r="AC189">
        <v>12.188213348388672</v>
      </c>
      <c r="AD189">
        <v>18.977617263793945</v>
      </c>
      <c r="AE189">
        <v>35.564746856689453</v>
      </c>
      <c r="AF189">
        <v>55.37664794921875</v>
      </c>
      <c r="AG189">
        <v>500.33938598632812</v>
      </c>
      <c r="AH189">
        <v>1798.919677734375</v>
      </c>
      <c r="AI189">
        <v>2006.4111328125</v>
      </c>
      <c r="AJ189">
        <v>94.465141296386719</v>
      </c>
      <c r="AK189">
        <v>1.4618287086486816</v>
      </c>
      <c r="AL189">
        <v>0.17513233423233032</v>
      </c>
      <c r="AM189">
        <v>0.75</v>
      </c>
      <c r="AN189">
        <v>-0.21956524252891541</v>
      </c>
      <c r="AO189">
        <v>2.737391471862793</v>
      </c>
      <c r="AP189">
        <v>1</v>
      </c>
      <c r="AQ189">
        <v>0</v>
      </c>
      <c r="AR189">
        <v>0.15999999642372131</v>
      </c>
      <c r="AS189">
        <v>111115</v>
      </c>
      <c r="AT189">
        <f t="shared" si="642"/>
        <v>1.3898316277398004</v>
      </c>
      <c r="AU189">
        <f t="shared" si="643"/>
        <v>9.6186676891224735E-3</v>
      </c>
      <c r="AV189">
        <f t="shared" si="644"/>
        <v>298.3261951446533</v>
      </c>
      <c r="AW189">
        <f t="shared" si="645"/>
        <v>298.45137252807615</v>
      </c>
      <c r="AX189">
        <f t="shared" si="646"/>
        <v>287.8271420040619</v>
      </c>
      <c r="AY189">
        <f t="shared" si="647"/>
        <v>-1.2099119213507648</v>
      </c>
      <c r="AZ189">
        <f t="shared" si="648"/>
        <v>3.2132325165148798</v>
      </c>
      <c r="BA189">
        <f t="shared" si="649"/>
        <v>34.015007784017214</v>
      </c>
      <c r="BB189">
        <f t="shared" si="650"/>
        <v>15.037390520223269</v>
      </c>
      <c r="BC189">
        <f>IF(L189,Y189,(X189+Y189)/2)</f>
        <v>25.238783836364746</v>
      </c>
      <c r="BD189">
        <f t="shared" si="651"/>
        <v>3.2252262752937635</v>
      </c>
      <c r="BE189">
        <f t="shared" si="652"/>
        <v>0.62270168825999628</v>
      </c>
      <c r="BF189">
        <f t="shared" si="653"/>
        <v>1.7927232962930431</v>
      </c>
      <c r="BG189">
        <f t="shared" si="654"/>
        <v>1.4325029790007204</v>
      </c>
      <c r="BH189">
        <f t="shared" si="655"/>
        <v>0.39834573626760122</v>
      </c>
      <c r="BI189">
        <f t="shared" si="656"/>
        <v>10.284838754489463</v>
      </c>
      <c r="BJ189">
        <f t="shared" si="657"/>
        <v>0.78001140425711124</v>
      </c>
      <c r="BK189">
        <f t="shared" si="658"/>
        <v>61.850692193899135</v>
      </c>
      <c r="BL189">
        <f t="shared" si="659"/>
        <v>135.75417963454396</v>
      </c>
      <c r="BM189">
        <f t="shared" si="660"/>
        <v>5.0284335890311178E-2</v>
      </c>
    </row>
    <row r="190" spans="1:65" x14ac:dyDescent="0.3">
      <c r="A190" t="str">
        <f t="array" ref="A190">INDEX(MtrxNb!A$2:C$115,MATCH(1,(MtrxNb!B$2:B$115=D190)*(MtrxNb!C$2:C$115=F190),0),1)</f>
        <v>M70</v>
      </c>
      <c r="B190" s="6">
        <v>41597</v>
      </c>
      <c r="C190">
        <v>47</v>
      </c>
      <c r="D190">
        <v>16</v>
      </c>
      <c r="E190">
        <v>18</v>
      </c>
      <c r="F190" t="s">
        <v>36</v>
      </c>
      <c r="G190">
        <v>51</v>
      </c>
      <c r="H190">
        <v>3</v>
      </c>
      <c r="I190">
        <v>11</v>
      </c>
      <c r="J190" t="s">
        <v>1069</v>
      </c>
      <c r="K190">
        <v>5283.5000028498471</v>
      </c>
      <c r="L190">
        <v>0</v>
      </c>
      <c r="M190">
        <v>400</v>
      </c>
      <c r="N190" s="7">
        <f t="shared" si="634"/>
        <v>32.104206273864222</v>
      </c>
      <c r="O190" s="7">
        <f t="shared" si="635"/>
        <v>0.73695072960417862</v>
      </c>
      <c r="P190" s="7">
        <f t="shared" si="636"/>
        <v>284.8589840448272</v>
      </c>
      <c r="Q190">
        <f t="shared" si="637"/>
        <v>9.5332757367386591</v>
      </c>
      <c r="R190">
        <f t="shared" si="638"/>
        <v>1.4146282175631932</v>
      </c>
      <c r="S190" s="4">
        <f>(Y190+AY190*L190)</f>
        <v>25.190189361572266</v>
      </c>
      <c r="T190">
        <f t="shared" si="639"/>
        <v>3.5999999999999996</v>
      </c>
      <c r="U190">
        <f t="shared" si="640"/>
        <v>1.9469565987586976</v>
      </c>
      <c r="V190">
        <v>1</v>
      </c>
      <c r="W190">
        <f t="shared" si="641"/>
        <v>3.8939131975173953</v>
      </c>
      <c r="X190">
        <v>25.30949592590332</v>
      </c>
      <c r="Y190" s="4">
        <v>25.190189361572266</v>
      </c>
      <c r="Z190">
        <v>25.043943405151367</v>
      </c>
      <c r="AA190">
        <v>399.4415283203125</v>
      </c>
      <c r="AB190">
        <v>373.77667236328125</v>
      </c>
      <c r="AC190">
        <v>12.340133666992188</v>
      </c>
      <c r="AD190">
        <v>19.069070816040039</v>
      </c>
      <c r="AE190">
        <v>35.988521575927734</v>
      </c>
      <c r="AF190">
        <v>55.615211486816406</v>
      </c>
      <c r="AG190">
        <v>500.30703735351562</v>
      </c>
      <c r="AH190">
        <v>1799.3387451171875</v>
      </c>
      <c r="AI190">
        <v>2012.220947265625</v>
      </c>
      <c r="AJ190">
        <v>94.460952758789063</v>
      </c>
      <c r="AK190">
        <v>0.20300912857055664</v>
      </c>
      <c r="AL190">
        <v>0.10259586572647095</v>
      </c>
      <c r="AM190">
        <v>1</v>
      </c>
      <c r="AN190">
        <v>-0.21956524252891541</v>
      </c>
      <c r="AO190">
        <v>2.737391471862793</v>
      </c>
      <c r="AP190">
        <v>1</v>
      </c>
      <c r="AQ190">
        <v>0</v>
      </c>
      <c r="AR190">
        <v>0.15999999642372131</v>
      </c>
      <c r="AS190">
        <v>111115</v>
      </c>
      <c r="AT190">
        <f t="shared" si="642"/>
        <v>1.3897417704264325</v>
      </c>
      <c r="AU190">
        <f t="shared" si="643"/>
        <v>9.5332757367386587E-3</v>
      </c>
      <c r="AV190">
        <f t="shared" si="644"/>
        <v>298.34018936157224</v>
      </c>
      <c r="AW190">
        <f t="shared" si="645"/>
        <v>298.4594959259033</v>
      </c>
      <c r="AX190">
        <f t="shared" si="646"/>
        <v>287.8941927838132</v>
      </c>
      <c r="AY190">
        <f t="shared" si="647"/>
        <v>-1.1761256272605096</v>
      </c>
      <c r="AZ190">
        <f t="shared" si="648"/>
        <v>3.2159108150711546</v>
      </c>
      <c r="BA190">
        <f t="shared" si="649"/>
        <v>34.044869558781073</v>
      </c>
      <c r="BB190">
        <f t="shared" si="650"/>
        <v>14.975798742741034</v>
      </c>
      <c r="BC190">
        <f>IF(L190,Y190,(X190+Y190)/2)</f>
        <v>25.249842643737793</v>
      </c>
      <c r="BD190">
        <f t="shared" si="651"/>
        <v>3.2273495160884824</v>
      </c>
      <c r="BE190">
        <f t="shared" si="652"/>
        <v>0.61967317914898612</v>
      </c>
      <c r="BF190">
        <f t="shared" si="653"/>
        <v>1.8012825975079614</v>
      </c>
      <c r="BG190">
        <f t="shared" si="654"/>
        <v>1.426066918580521</v>
      </c>
      <c r="BH190">
        <f t="shared" si="655"/>
        <v>0.39636302519397487</v>
      </c>
      <c r="BI190">
        <f t="shared" si="656"/>
        <v>26.908051034775067</v>
      </c>
      <c r="BJ190">
        <f t="shared" si="657"/>
        <v>0.76211011843983367</v>
      </c>
      <c r="BK190">
        <f t="shared" si="658"/>
        <v>62.002762196520763</v>
      </c>
      <c r="BL190">
        <f t="shared" si="659"/>
        <v>362.64630651502631</v>
      </c>
      <c r="BM190">
        <f t="shared" si="660"/>
        <v>5.4889555783300785E-2</v>
      </c>
    </row>
    <row r="191" spans="1:65" x14ac:dyDescent="0.3">
      <c r="A191" t="str">
        <f t="array" ref="A191">INDEX(MtrxNb!A$2:C$115,MATCH(1,(MtrxNb!B$2:B$115=D191)*(MtrxNb!C$2:C$115=F191),0),1)</f>
        <v>M70</v>
      </c>
      <c r="B191" s="6">
        <v>41597</v>
      </c>
      <c r="C191">
        <v>47</v>
      </c>
      <c r="D191">
        <v>16</v>
      </c>
      <c r="E191">
        <v>18</v>
      </c>
      <c r="F191" t="s">
        <v>36</v>
      </c>
      <c r="G191">
        <v>51</v>
      </c>
      <c r="H191">
        <v>3</v>
      </c>
      <c r="I191">
        <v>12</v>
      </c>
      <c r="J191" t="s">
        <v>1070</v>
      </c>
      <c r="K191">
        <v>5423.0000029727817</v>
      </c>
      <c r="L191">
        <v>0</v>
      </c>
      <c r="M191">
        <v>600</v>
      </c>
      <c r="N191" s="7">
        <f t="shared" si="634"/>
        <v>42.386828515335232</v>
      </c>
      <c r="O191" s="7">
        <f t="shared" si="635"/>
        <v>0.66583202510640993</v>
      </c>
      <c r="P191" s="7">
        <f t="shared" si="636"/>
        <v>435.94260764957687</v>
      </c>
      <c r="Q191">
        <f t="shared" si="637"/>
        <v>8.9422675862661745</v>
      </c>
      <c r="R191">
        <f t="shared" si="638"/>
        <v>1.4460765895851322</v>
      </c>
      <c r="S191" s="4">
        <f>(Y191+AY191*L191)</f>
        <v>25.28300666809082</v>
      </c>
      <c r="T191">
        <f t="shared" si="639"/>
        <v>3.5999999999999996</v>
      </c>
      <c r="U191">
        <f t="shared" si="640"/>
        <v>1.9469565987586976</v>
      </c>
      <c r="V191">
        <v>1</v>
      </c>
      <c r="W191">
        <f t="shared" si="641"/>
        <v>3.8939131975173953</v>
      </c>
      <c r="X191">
        <v>25.316692352294922</v>
      </c>
      <c r="Y191" s="4">
        <v>25.28300666809082</v>
      </c>
      <c r="Z191">
        <v>25.042253494262695</v>
      </c>
      <c r="AA191">
        <v>599.17767333984375</v>
      </c>
      <c r="AB191">
        <v>565.0408935546875</v>
      </c>
      <c r="AC191">
        <v>12.611741065979004</v>
      </c>
      <c r="AD191">
        <v>18.9246826171875</v>
      </c>
      <c r="AE191">
        <v>36.988525390625</v>
      </c>
      <c r="AF191">
        <v>55.171981811523437</v>
      </c>
      <c r="AG191">
        <v>500.28875732421875</v>
      </c>
      <c r="AH191">
        <v>1798.7059326171875</v>
      </c>
      <c r="AI191">
        <v>2017.510498046875</v>
      </c>
      <c r="AJ191">
        <v>94.461166381835938</v>
      </c>
      <c r="AK191">
        <v>-1.4226012229919434</v>
      </c>
      <c r="AL191">
        <v>4.830700159072876E-2</v>
      </c>
      <c r="AM191">
        <v>1</v>
      </c>
      <c r="AN191">
        <v>-0.21956524252891541</v>
      </c>
      <c r="AO191">
        <v>2.737391471862793</v>
      </c>
      <c r="AP191">
        <v>1</v>
      </c>
      <c r="AQ191">
        <v>0</v>
      </c>
      <c r="AR191">
        <v>0.15999999642372131</v>
      </c>
      <c r="AS191">
        <v>111115</v>
      </c>
      <c r="AT191">
        <f t="shared" si="642"/>
        <v>1.3896909925672745</v>
      </c>
      <c r="AU191">
        <f t="shared" si="643"/>
        <v>8.9422675862661748E-3</v>
      </c>
      <c r="AV191">
        <f t="shared" si="644"/>
        <v>298.4330066680908</v>
      </c>
      <c r="AW191">
        <f t="shared" si="645"/>
        <v>298.4666923522949</v>
      </c>
      <c r="AX191">
        <f t="shared" si="646"/>
        <v>287.79294278607631</v>
      </c>
      <c r="AY191">
        <f t="shared" si="647"/>
        <v>-0.95201281972202223</v>
      </c>
      <c r="AZ191">
        <f t="shared" si="648"/>
        <v>3.2337241830107191</v>
      </c>
      <c r="BA191">
        <f t="shared" si="649"/>
        <v>34.233371308789344</v>
      </c>
      <c r="BB191">
        <f t="shared" si="650"/>
        <v>15.308688691601844</v>
      </c>
      <c r="BC191">
        <f>IF(L191,Y191,(X191+Y191)/2)</f>
        <v>25.299849510192871</v>
      </c>
      <c r="BD191">
        <f t="shared" si="651"/>
        <v>3.2369658625950612</v>
      </c>
      <c r="BE191">
        <f t="shared" si="652"/>
        <v>0.56860460032450577</v>
      </c>
      <c r="BF191">
        <f t="shared" si="653"/>
        <v>1.7876475934255869</v>
      </c>
      <c r="BG191">
        <f t="shared" si="654"/>
        <v>1.4493182691694744</v>
      </c>
      <c r="BH191">
        <f t="shared" si="655"/>
        <v>0.36299753591138217</v>
      </c>
      <c r="BI191">
        <f t="shared" si="656"/>
        <v>41.179647194118111</v>
      </c>
      <c r="BJ191">
        <f t="shared" si="657"/>
        <v>0.77152399520510839</v>
      </c>
      <c r="BK191">
        <f t="shared" si="658"/>
        <v>60.768644775618007</v>
      </c>
      <c r="BL191">
        <f t="shared" si="659"/>
        <v>550.34559461166407</v>
      </c>
      <c r="BM191">
        <f t="shared" si="660"/>
        <v>4.6803138799193574E-2</v>
      </c>
    </row>
    <row r="192" spans="1:65" x14ac:dyDescent="0.3">
      <c r="A192" t="str">
        <f t="array" ref="A192">INDEX(MtrxNb!A$2:C$115,MATCH(1,(MtrxNb!B$2:B$115=D192)*(MtrxNb!C$2:C$115=F192),0),1)</f>
        <v>M70</v>
      </c>
      <c r="B192" s="6">
        <v>41597</v>
      </c>
      <c r="C192">
        <v>47</v>
      </c>
      <c r="D192">
        <v>16</v>
      </c>
      <c r="E192">
        <v>18</v>
      </c>
      <c r="F192" t="s">
        <v>36</v>
      </c>
      <c r="G192">
        <v>51</v>
      </c>
      <c r="H192">
        <v>3</v>
      </c>
      <c r="I192">
        <v>13</v>
      </c>
      <c r="J192" t="s">
        <v>1071</v>
      </c>
      <c r="K192">
        <v>5552.5000029839575</v>
      </c>
      <c r="L192">
        <v>0</v>
      </c>
      <c r="M192">
        <v>800</v>
      </c>
      <c r="N192" s="7">
        <f t="shared" si="634"/>
        <v>48.067780321236981</v>
      </c>
      <c r="O192" s="7">
        <f t="shared" si="635"/>
        <v>0.57431980723517606</v>
      </c>
      <c r="P192" s="7">
        <f t="shared" si="636"/>
        <v>592.09186306624508</v>
      </c>
      <c r="Q192">
        <f t="shared" si="637"/>
        <v>8.1834395355369747</v>
      </c>
      <c r="R192">
        <f t="shared" si="638"/>
        <v>1.5034046394293341</v>
      </c>
      <c r="S192" s="4">
        <f>(Y192+AY192*L192)</f>
        <v>25.457441329956055</v>
      </c>
      <c r="T192">
        <f t="shared" si="639"/>
        <v>3.5999999999999996</v>
      </c>
      <c r="U192">
        <f t="shared" si="640"/>
        <v>1.9469565987586976</v>
      </c>
      <c r="V192">
        <v>1</v>
      </c>
      <c r="W192">
        <f t="shared" si="641"/>
        <v>3.8939131975173953</v>
      </c>
      <c r="X192">
        <v>25.328559875488281</v>
      </c>
      <c r="Y192" s="4">
        <v>25.457441329956055</v>
      </c>
      <c r="Z192">
        <v>25.041067123413086</v>
      </c>
      <c r="AA192">
        <v>799.34765625</v>
      </c>
      <c r="AB192">
        <v>760.278564453125</v>
      </c>
      <c r="AC192">
        <v>12.894882202148438</v>
      </c>
      <c r="AD192">
        <v>18.674070358276367</v>
      </c>
      <c r="AE192">
        <v>37.843959808349609</v>
      </c>
      <c r="AF192">
        <v>54.404750823974609</v>
      </c>
      <c r="AG192">
        <v>500.24737548828125</v>
      </c>
      <c r="AH192">
        <v>1798.95458984375</v>
      </c>
      <c r="AI192">
        <v>2022.4595947265625</v>
      </c>
      <c r="AJ192">
        <v>94.464149475097656</v>
      </c>
      <c r="AK192">
        <v>-3.6680235862731934</v>
      </c>
      <c r="AL192">
        <v>7.4153542518615723E-3</v>
      </c>
      <c r="AM192">
        <v>1</v>
      </c>
      <c r="AN192">
        <v>-0.21956524252891541</v>
      </c>
      <c r="AO192">
        <v>2.737391471862793</v>
      </c>
      <c r="AP192">
        <v>1</v>
      </c>
      <c r="AQ192">
        <v>0</v>
      </c>
      <c r="AR192">
        <v>0.15999999642372131</v>
      </c>
      <c r="AS192">
        <v>111115</v>
      </c>
      <c r="AT192">
        <f t="shared" si="642"/>
        <v>1.3895760430230035</v>
      </c>
      <c r="AU192">
        <f t="shared" si="643"/>
        <v>8.1834395355369748E-3</v>
      </c>
      <c r="AV192">
        <f t="shared" si="644"/>
        <v>298.60744132995603</v>
      </c>
      <c r="AW192">
        <f t="shared" si="645"/>
        <v>298.47855987548826</v>
      </c>
      <c r="AX192">
        <f t="shared" si="646"/>
        <v>287.83272794143704</v>
      </c>
      <c r="AY192">
        <f t="shared" si="647"/>
        <v>-0.66819041717030414</v>
      </c>
      <c r="AZ192">
        <f t="shared" si="648"/>
        <v>3.2674348130620432</v>
      </c>
      <c r="BA192">
        <f t="shared" si="649"/>
        <v>34.589151876325253</v>
      </c>
      <c r="BB192">
        <f t="shared" si="650"/>
        <v>15.915081518048886</v>
      </c>
      <c r="BC192">
        <f>IF(L192,Y192,(X192+Y192)/2)</f>
        <v>25.393000602722168</v>
      </c>
      <c r="BD192">
        <f t="shared" si="651"/>
        <v>3.2549456355467536</v>
      </c>
      <c r="BE192">
        <f t="shared" si="652"/>
        <v>0.50050019204684171</v>
      </c>
      <c r="BF192">
        <f t="shared" si="653"/>
        <v>1.7640301736327091</v>
      </c>
      <c r="BG192">
        <f t="shared" si="654"/>
        <v>1.4909154619140446</v>
      </c>
      <c r="BH192">
        <f t="shared" si="655"/>
        <v>0.31870118559234034</v>
      </c>
      <c r="BI192">
        <f t="shared" si="656"/>
        <v>55.93145425567883</v>
      </c>
      <c r="BJ192">
        <f t="shared" si="657"/>
        <v>0.77878279192593303</v>
      </c>
      <c r="BK192">
        <f t="shared" si="658"/>
        <v>58.805221685689844</v>
      </c>
      <c r="BL192">
        <f t="shared" si="659"/>
        <v>743.61370826808161</v>
      </c>
      <c r="BM192">
        <f t="shared" si="660"/>
        <v>3.8012162044629018E-2</v>
      </c>
    </row>
    <row r="193" spans="1:65" hidden="1" x14ac:dyDescent="0.3">
      <c r="A193" t="str">
        <f t="array" ref="A193">INDEX(MtrxNb!A$2:C$115,MATCH(1,(MtrxNb!B$2:B$115=D193)*(MtrxNb!C$2:C$115=F193),0),1)</f>
        <v>M70</v>
      </c>
      <c r="B193" s="6">
        <v>41597</v>
      </c>
      <c r="C193">
        <v>47</v>
      </c>
      <c r="D193">
        <v>16</v>
      </c>
      <c r="E193">
        <v>18</v>
      </c>
      <c r="F193" t="s">
        <v>36</v>
      </c>
      <c r="G193">
        <v>51</v>
      </c>
      <c r="H193">
        <v>3</v>
      </c>
      <c r="I193">
        <v>14</v>
      </c>
      <c r="J193" t="s">
        <v>1072</v>
      </c>
      <c r="K193">
        <v>5671.5000029839575</v>
      </c>
      <c r="L193">
        <v>0</v>
      </c>
      <c r="M193" t="s">
        <v>322</v>
      </c>
      <c r="N193">
        <f t="shared" si="634"/>
        <v>29.093033560057219</v>
      </c>
      <c r="O193">
        <f t="shared" si="635"/>
        <v>0.51863810317777248</v>
      </c>
      <c r="P193">
        <f t="shared" si="636"/>
        <v>267.39888826079419</v>
      </c>
      <c r="Q193">
        <f t="shared" si="637"/>
        <v>7.6815811732579391</v>
      </c>
      <c r="R193">
        <f t="shared" si="638"/>
        <v>1.542977394654379</v>
      </c>
      <c r="S193" s="4">
        <f>(Y193+AY193*L193)</f>
        <v>25.632621765136719</v>
      </c>
      <c r="T193">
        <f t="shared" si="639"/>
        <v>3.5999999999999996</v>
      </c>
      <c r="U193">
        <f t="shared" si="640"/>
        <v>1.9469565987586976</v>
      </c>
      <c r="V193">
        <v>1</v>
      </c>
      <c r="W193">
        <f t="shared" si="641"/>
        <v>3.8939131975173953</v>
      </c>
      <c r="X193">
        <v>25.342607498168945</v>
      </c>
      <c r="Y193" s="4">
        <v>25.632621765136719</v>
      </c>
      <c r="Z193">
        <v>25.040973663330078</v>
      </c>
      <c r="AA193">
        <v>398.8924560546875</v>
      </c>
      <c r="AB193">
        <v>375.878173828125</v>
      </c>
      <c r="AC193">
        <v>13.192035675048828</v>
      </c>
      <c r="AD193">
        <v>18.617076873779297</v>
      </c>
      <c r="AE193">
        <v>38.660823822021484</v>
      </c>
      <c r="AF193">
        <v>54.191638946533203</v>
      </c>
      <c r="AG193">
        <v>500.251708984375</v>
      </c>
      <c r="AH193">
        <v>1799.756103515625</v>
      </c>
      <c r="AI193">
        <v>2028.2613525390625</v>
      </c>
      <c r="AJ193">
        <v>94.462776184082031</v>
      </c>
      <c r="AK193">
        <v>9.6991062164306641E-2</v>
      </c>
      <c r="AL193">
        <v>9.955364465713501E-2</v>
      </c>
      <c r="AM193">
        <v>1</v>
      </c>
      <c r="AN193">
        <v>-0.21956524252891541</v>
      </c>
      <c r="AO193">
        <v>2.737391471862793</v>
      </c>
      <c r="AP193">
        <v>1</v>
      </c>
      <c r="AQ193">
        <v>0</v>
      </c>
      <c r="AR193">
        <v>0.15999999642372131</v>
      </c>
      <c r="AS193">
        <v>111115</v>
      </c>
      <c r="AT193">
        <f t="shared" si="642"/>
        <v>1.3895880805121528</v>
      </c>
      <c r="AU193">
        <f t="shared" si="643"/>
        <v>7.6815811732579391E-3</v>
      </c>
      <c r="AV193">
        <f t="shared" si="644"/>
        <v>298.7826217651367</v>
      </c>
      <c r="AW193">
        <f t="shared" si="645"/>
        <v>298.49260749816892</v>
      </c>
      <c r="AX193">
        <f t="shared" si="646"/>
        <v>287.96097012607061</v>
      </c>
      <c r="AY193">
        <f t="shared" si="647"/>
        <v>-0.48513540214679712</v>
      </c>
      <c r="AZ193">
        <f t="shared" si="648"/>
        <v>3.3015981605840423</v>
      </c>
      <c r="BA193">
        <f t="shared" si="649"/>
        <v>34.951314093819704</v>
      </c>
      <c r="BB193">
        <f t="shared" si="650"/>
        <v>16.334237220040407</v>
      </c>
      <c r="BC193">
        <f>IF(L193,Y193,(X193+Y193)/2)</f>
        <v>25.487614631652832</v>
      </c>
      <c r="BD193">
        <f t="shared" si="651"/>
        <v>3.2732970401198944</v>
      </c>
      <c r="BE193">
        <f t="shared" si="652"/>
        <v>0.45767892928092485</v>
      </c>
      <c r="BF193">
        <f t="shared" si="653"/>
        <v>1.7586207659296633</v>
      </c>
      <c r="BG193">
        <f t="shared" si="654"/>
        <v>1.5146762741902311</v>
      </c>
      <c r="BH193">
        <f t="shared" si="655"/>
        <v>0.29096546755123798</v>
      </c>
      <c r="BI193">
        <f t="shared" si="656"/>
        <v>25.259241333651765</v>
      </c>
      <c r="BJ193">
        <f t="shared" si="657"/>
        <v>0.71139775299394126</v>
      </c>
      <c r="BK193">
        <f t="shared" si="658"/>
        <v>57.623733121562296</v>
      </c>
      <c r="BL193">
        <f t="shared" si="659"/>
        <v>365.79176632137376</v>
      </c>
      <c r="BM193">
        <f t="shared" si="660"/>
        <v>4.5830698116056397E-2</v>
      </c>
    </row>
    <row r="194" spans="1:65" hidden="1" x14ac:dyDescent="0.3">
      <c r="A194" t="str">
        <f t="array" ref="A194">INDEX(MtrxNb!A$2:C$115,MATCH(1,(MtrxNb!B$2:B$115=D194)*(MtrxNb!C$2:C$115=F194),0),1)</f>
        <v>M21</v>
      </c>
      <c r="B194" s="6">
        <v>41597</v>
      </c>
      <c r="C194">
        <v>47</v>
      </c>
      <c r="D194">
        <v>32</v>
      </c>
      <c r="E194">
        <v>27</v>
      </c>
      <c r="F194" t="s">
        <v>7</v>
      </c>
      <c r="G194">
        <v>49</v>
      </c>
      <c r="H194">
        <v>3</v>
      </c>
      <c r="I194" t="s">
        <v>323</v>
      </c>
      <c r="J194" t="s">
        <v>1073</v>
      </c>
      <c r="S194" s="4">
        <f>AVERAGE(S188:S193)</f>
        <v>25.291396458943684</v>
      </c>
    </row>
    <row r="195" spans="1:65" hidden="1" x14ac:dyDescent="0.3">
      <c r="A195" t="str">
        <f t="array" ref="A195">INDEX(MtrxNb!A$2:C$115,MATCH(1,(MtrxNb!B$2:B$115=D195)*(MtrxNb!C$2:C$115=F195),0),1)</f>
        <v>M21</v>
      </c>
      <c r="B195" s="6">
        <v>41597</v>
      </c>
      <c r="C195">
        <v>47</v>
      </c>
      <c r="D195">
        <v>32</v>
      </c>
      <c r="E195">
        <v>27</v>
      </c>
      <c r="F195" t="s">
        <v>7</v>
      </c>
      <c r="G195">
        <v>49</v>
      </c>
      <c r="H195">
        <v>3</v>
      </c>
      <c r="I195">
        <v>15</v>
      </c>
      <c r="J195" t="s">
        <v>1074</v>
      </c>
      <c r="K195">
        <v>6471.0000029727817</v>
      </c>
      <c r="L195">
        <v>0</v>
      </c>
      <c r="M195" t="s">
        <v>315</v>
      </c>
      <c r="N195">
        <f t="shared" ref="N195:N201" si="661">(AA195-AB195*(1000-AC195)/(1000-AD195))*AT195</f>
        <v>34.922194948352931</v>
      </c>
      <c r="O195">
        <f t="shared" ref="O195:O201" si="662">IF(BE195&lt;&gt;0,1/(1/BE195-1/W195),0)</f>
        <v>0.92392094124143787</v>
      </c>
      <c r="P195">
        <f t="shared" ref="P195:P201" si="663">((BH195-AU195/2)*AB195-N195)/(BH195+AU195/2)</f>
        <v>285.94907194358535</v>
      </c>
      <c r="Q195">
        <f t="shared" ref="Q195:Q201" si="664">AU195*1000</f>
        <v>9.6888164932244063</v>
      </c>
      <c r="R195">
        <f t="shared" ref="R195:R201" si="665">(AZ195-BF195)</f>
        <v>1.2070123022782968</v>
      </c>
      <c r="S195" s="4">
        <f>(Y195+AY195*L195)</f>
        <v>25.604482650756836</v>
      </c>
      <c r="T195">
        <f t="shared" ref="T195:T201" si="666">1.4*3</f>
        <v>4.1999999999999993</v>
      </c>
      <c r="U195">
        <f t="shared" ref="U195:U201" si="667">(T195*AN195+AO195)</f>
        <v>1.8152174532413485</v>
      </c>
      <c r="V195">
        <v>1</v>
      </c>
      <c r="W195">
        <f t="shared" ref="W195:W201" si="668">U195*(V195+1)*(V195+1)/(V195*V195+1)</f>
        <v>3.6304349064826971</v>
      </c>
      <c r="X195">
        <v>25.454193115234375</v>
      </c>
      <c r="Y195" s="4">
        <v>25.604482650756836</v>
      </c>
      <c r="Z195">
        <v>25.039861679077148</v>
      </c>
      <c r="AA195">
        <v>398.56997680664062</v>
      </c>
      <c r="AB195">
        <v>366.26797485351562</v>
      </c>
      <c r="AC195">
        <v>14.164766311645508</v>
      </c>
      <c r="AD195">
        <v>22.12000846862793</v>
      </c>
      <c r="AE195">
        <v>41.227214813232422</v>
      </c>
      <c r="AF195">
        <v>63.947666168212891</v>
      </c>
      <c r="AG195">
        <v>500.20977783203125</v>
      </c>
      <c r="AH195">
        <v>1799.4564208984375</v>
      </c>
      <c r="AI195">
        <v>1856.335205078125</v>
      </c>
      <c r="AJ195">
        <v>94.442878723144531</v>
      </c>
      <c r="AK195">
        <v>0.50687265396118164</v>
      </c>
      <c r="AL195">
        <v>-3.9352774620056152E-3</v>
      </c>
      <c r="AM195">
        <v>1</v>
      </c>
      <c r="AN195">
        <v>-0.21956524252891541</v>
      </c>
      <c r="AO195">
        <v>2.737391471862793</v>
      </c>
      <c r="AP195">
        <v>1</v>
      </c>
      <c r="AQ195">
        <v>0</v>
      </c>
      <c r="AR195">
        <v>0.15999999642372131</v>
      </c>
      <c r="AS195">
        <v>111115</v>
      </c>
      <c r="AT195">
        <f t="shared" ref="AT195:AT201" si="669">AG195*0.000001/(T195*0.0001)</f>
        <v>1.1909756615048364</v>
      </c>
      <c r="AU195">
        <f t="shared" ref="AU195:AU201" si="670">(AD195-AC195)/(1000-AD195)*AT195</f>
        <v>9.6888164932244069E-3</v>
      </c>
      <c r="AV195">
        <f t="shared" ref="AV195:AV201" si="671">(Y195+273.15)</f>
        <v>298.75448265075681</v>
      </c>
      <c r="AW195">
        <f t="shared" ref="AW195:AW201" si="672">(X195+273.15)</f>
        <v>298.60419311523435</v>
      </c>
      <c r="AX195">
        <f t="shared" ref="AX195:AX201" si="673">(AH195*AP195+AI195*AQ195)*AR195</f>
        <v>287.91302090839235</v>
      </c>
      <c r="AY195">
        <f t="shared" ref="AY195:AY201" si="674">((AX195+0.00000010773*(AW195^4-AV195^4))-AU195*44100)/(U195*51.4+0.00000043092*AV195^3)</f>
        <v>-1.3463665351554068</v>
      </c>
      <c r="AZ195">
        <f t="shared" ref="AZ195:AZ201" si="675">0.61365*EXP(17.502*S195/(240.97+S195))</f>
        <v>3.2960895794358542</v>
      </c>
      <c r="BA195">
        <f t="shared" ref="BA195:BA201" si="676">AZ195*1000/AJ195</f>
        <v>34.900350603439435</v>
      </c>
      <c r="BB195">
        <f t="shared" ref="BB195:BB201" si="677">(BA195-AD195)</f>
        <v>12.780342134811505</v>
      </c>
      <c r="BC195">
        <f>IF(L195,Y195,(X195+Y195)/2)</f>
        <v>25.529337882995605</v>
      </c>
      <c r="BD195">
        <f t="shared" ref="BD195:BD201" si="678">0.61365*EXP(17.502*BC195/(240.97+BC195))</f>
        <v>3.2814183887653958</v>
      </c>
      <c r="BE195">
        <f t="shared" ref="BE195:BE201" si="679">IF(BB195&lt;&gt;0,(1000-(BA195+AD195)/2)/BB195*AU195,0)</f>
        <v>0.73648940663901241</v>
      </c>
      <c r="BF195">
        <f t="shared" ref="BF195:BF201" si="680">AD195*AJ195/1000</f>
        <v>2.0890772771575574</v>
      </c>
      <c r="BG195">
        <f t="shared" ref="BG195:BG201" si="681">(BD195-BF195)</f>
        <v>1.1923411116078384</v>
      </c>
      <c r="BH195">
        <f t="shared" ref="BH195:BH201" si="682">1/(1.6/O195+1.37/W195)</f>
        <v>0.47413247951285947</v>
      </c>
      <c r="BI195">
        <f t="shared" ref="BI195:BI201" si="683">P195*AJ195*0.001</f>
        <v>27.005853522563761</v>
      </c>
      <c r="BJ195">
        <f t="shared" ref="BJ195:BJ201" si="684">P195/AB195</f>
        <v>0.78071000353756614</v>
      </c>
      <c r="BK195">
        <f t="shared" ref="BK195:BK201" si="685">(1-AU195*AJ195/AZ195/O195)*100</f>
        <v>69.952653182040876</v>
      </c>
      <c r="BL195">
        <f t="shared" ref="BL195:BL201" si="686">(AB195-N195/(W195/1.35))</f>
        <v>353.28193753438012</v>
      </c>
      <c r="BM195">
        <f t="shared" ref="BM195:BM201" si="687">N195*BK195/100/BL195</f>
        <v>6.9148743030204268E-2</v>
      </c>
    </row>
    <row r="196" spans="1:65" x14ac:dyDescent="0.3">
      <c r="A196" t="str">
        <f t="array" ref="A196">INDEX(MtrxNb!A$2:C$115,MATCH(1,(MtrxNb!B$2:B$115=D196)*(MtrxNb!C$2:C$115=F196),0),1)</f>
        <v>M21</v>
      </c>
      <c r="B196" s="6">
        <v>41597</v>
      </c>
      <c r="C196">
        <v>47</v>
      </c>
      <c r="D196">
        <v>32</v>
      </c>
      <c r="E196">
        <v>27</v>
      </c>
      <c r="F196" t="s">
        <v>7</v>
      </c>
      <c r="G196">
        <v>49</v>
      </c>
      <c r="H196">
        <v>3</v>
      </c>
      <c r="I196">
        <v>16</v>
      </c>
      <c r="J196" t="s">
        <v>1075</v>
      </c>
      <c r="K196">
        <v>6590.5000029839575</v>
      </c>
      <c r="L196">
        <v>0</v>
      </c>
      <c r="M196">
        <v>50</v>
      </c>
      <c r="N196" s="7">
        <f t="shared" si="661"/>
        <v>-0.19772920401750341</v>
      </c>
      <c r="O196" s="7">
        <f t="shared" si="662"/>
        <v>0.90456764870814244</v>
      </c>
      <c r="P196" s="7">
        <f t="shared" si="663"/>
        <v>48.588177825970519</v>
      </c>
      <c r="Q196">
        <f t="shared" si="664"/>
        <v>9.5020812383411286</v>
      </c>
      <c r="R196">
        <f t="shared" si="665"/>
        <v>1.2036927067125465</v>
      </c>
      <c r="S196" s="4">
        <f>(Y196+AY196*L196)</f>
        <v>25.686885833740234</v>
      </c>
      <c r="T196">
        <f t="shared" si="666"/>
        <v>4.1999999999999993</v>
      </c>
      <c r="U196">
        <f t="shared" si="667"/>
        <v>1.8152174532413485</v>
      </c>
      <c r="V196">
        <v>1</v>
      </c>
      <c r="W196">
        <f t="shared" si="668"/>
        <v>3.6304349064826971</v>
      </c>
      <c r="X196">
        <v>25.453540802001953</v>
      </c>
      <c r="Y196" s="4">
        <v>25.686885833740234</v>
      </c>
      <c r="Z196">
        <v>25.038181304931641</v>
      </c>
      <c r="AA196">
        <v>49.386692047119141</v>
      </c>
      <c r="AB196">
        <v>49.160514831542969</v>
      </c>
      <c r="AC196">
        <v>14.526902198791504</v>
      </c>
      <c r="AD196">
        <v>22.326408386230469</v>
      </c>
      <c r="AE196">
        <v>42.369380950927734</v>
      </c>
      <c r="AF196">
        <v>64.546440124511719</v>
      </c>
      <c r="AG196">
        <v>500.25888061523437</v>
      </c>
      <c r="AH196">
        <v>1798.7413330078125</v>
      </c>
      <c r="AI196">
        <v>1865.598388671875</v>
      </c>
      <c r="AJ196">
        <v>94.4420166015625</v>
      </c>
      <c r="AK196">
        <v>1.5523591041564941</v>
      </c>
      <c r="AL196">
        <v>8.3886682987213135E-2</v>
      </c>
      <c r="AM196">
        <v>1</v>
      </c>
      <c r="AN196">
        <v>-0.21956524252891541</v>
      </c>
      <c r="AO196">
        <v>2.737391471862793</v>
      </c>
      <c r="AP196">
        <v>1</v>
      </c>
      <c r="AQ196">
        <v>0</v>
      </c>
      <c r="AR196">
        <v>0.15999999642372131</v>
      </c>
      <c r="AS196">
        <v>111115</v>
      </c>
      <c r="AT196">
        <f t="shared" si="669"/>
        <v>1.1910925728934152</v>
      </c>
      <c r="AU196">
        <f t="shared" si="670"/>
        <v>9.5020812383411288E-3</v>
      </c>
      <c r="AV196">
        <f t="shared" si="671"/>
        <v>298.83688583374021</v>
      </c>
      <c r="AW196">
        <f t="shared" si="672"/>
        <v>298.60354080200193</v>
      </c>
      <c r="AX196">
        <f t="shared" si="673"/>
        <v>287.79860684844971</v>
      </c>
      <c r="AY196">
        <f t="shared" si="674"/>
        <v>-1.2778690931875554</v>
      </c>
      <c r="AZ196">
        <f t="shared" si="675"/>
        <v>3.3122437381781884</v>
      </c>
      <c r="BA196">
        <f t="shared" si="676"/>
        <v>35.071717624921924</v>
      </c>
      <c r="BB196">
        <f t="shared" si="677"/>
        <v>12.745309238691455</v>
      </c>
      <c r="BC196">
        <f>IF(L196,Y196,(X196+Y196)/2)</f>
        <v>25.570213317871094</v>
      </c>
      <c r="BD196">
        <f t="shared" si="678"/>
        <v>3.289391776422578</v>
      </c>
      <c r="BE196">
        <f t="shared" si="679"/>
        <v>0.72413938629122199</v>
      </c>
      <c r="BF196">
        <f t="shared" si="680"/>
        <v>2.1085510314656419</v>
      </c>
      <c r="BG196">
        <f t="shared" si="681"/>
        <v>1.180840744956936</v>
      </c>
      <c r="BH196">
        <f t="shared" si="682"/>
        <v>0.46594716517139395</v>
      </c>
      <c r="BI196">
        <f t="shared" si="683"/>
        <v>4.5887654968799794</v>
      </c>
      <c r="BJ196">
        <f t="shared" si="684"/>
        <v>0.98835779064695184</v>
      </c>
      <c r="BK196">
        <f t="shared" si="685"/>
        <v>70.048356914960166</v>
      </c>
      <c r="BL196">
        <f t="shared" si="686"/>
        <v>49.234041676755638</v>
      </c>
      <c r="BM196">
        <f t="shared" si="687"/>
        <v>-2.8132173154632959E-3</v>
      </c>
    </row>
    <row r="197" spans="1:65" x14ac:dyDescent="0.3">
      <c r="A197" t="str">
        <f t="array" ref="A197">INDEX(MtrxNb!A$2:C$115,MATCH(1,(MtrxNb!B$2:B$115=D197)*(MtrxNb!C$2:C$115=F197),0),1)</f>
        <v>M21</v>
      </c>
      <c r="B197" s="6">
        <v>41597</v>
      </c>
      <c r="C197">
        <v>47</v>
      </c>
      <c r="D197">
        <v>32</v>
      </c>
      <c r="E197">
        <v>27</v>
      </c>
      <c r="F197" t="s">
        <v>7</v>
      </c>
      <c r="G197">
        <v>49</v>
      </c>
      <c r="H197">
        <v>3</v>
      </c>
      <c r="I197">
        <v>17</v>
      </c>
      <c r="J197" t="s">
        <v>1076</v>
      </c>
      <c r="K197">
        <v>6710.5000029839575</v>
      </c>
      <c r="L197">
        <v>0</v>
      </c>
      <c r="M197">
        <v>150</v>
      </c>
      <c r="N197" s="7">
        <f t="shared" si="661"/>
        <v>11.505060605602885</v>
      </c>
      <c r="O197" s="7">
        <f t="shared" si="662"/>
        <v>0.89835580641598867</v>
      </c>
      <c r="P197" s="7">
        <f t="shared" si="663"/>
        <v>112.12624798567145</v>
      </c>
      <c r="Q197">
        <f t="shared" si="664"/>
        <v>9.4482029981689841</v>
      </c>
      <c r="R197">
        <f t="shared" si="665"/>
        <v>1.2033703791816461</v>
      </c>
      <c r="S197" s="4">
        <f>(Y197+AY197*L197)</f>
        <v>25.72474479675293</v>
      </c>
      <c r="T197">
        <f t="shared" si="666"/>
        <v>4.1999999999999993</v>
      </c>
      <c r="U197">
        <f t="shared" si="667"/>
        <v>1.8152174532413485</v>
      </c>
      <c r="V197">
        <v>1</v>
      </c>
      <c r="W197">
        <f t="shared" si="668"/>
        <v>3.6304349064826971</v>
      </c>
      <c r="X197">
        <v>25.472507476806641</v>
      </c>
      <c r="Y197" s="4">
        <v>25.72474479675293</v>
      </c>
      <c r="Z197">
        <v>25.038585662841797</v>
      </c>
      <c r="AA197">
        <v>150.29043579101562</v>
      </c>
      <c r="AB197">
        <v>139.52468872070313</v>
      </c>
      <c r="AC197">
        <v>14.654626846313477</v>
      </c>
      <c r="AD197">
        <v>22.409061431884766</v>
      </c>
      <c r="AE197">
        <v>42.688430786132812</v>
      </c>
      <c r="AF197">
        <v>64.711044311523438</v>
      </c>
      <c r="AG197">
        <v>500.271240234375</v>
      </c>
      <c r="AH197">
        <v>1799.73193359375</v>
      </c>
      <c r="AI197">
        <v>1872.5706787109375</v>
      </c>
      <c r="AJ197">
        <v>94.440292358398438</v>
      </c>
      <c r="AK197">
        <v>1.4830689430236816</v>
      </c>
      <c r="AL197">
        <v>5.2661478519439697E-2</v>
      </c>
      <c r="AM197">
        <v>1</v>
      </c>
      <c r="AN197">
        <v>-0.21956524252891541</v>
      </c>
      <c r="AO197">
        <v>2.737391471862793</v>
      </c>
      <c r="AP197">
        <v>1</v>
      </c>
      <c r="AQ197">
        <v>0</v>
      </c>
      <c r="AR197">
        <v>0.15999999642372131</v>
      </c>
      <c r="AS197">
        <v>111115</v>
      </c>
      <c r="AT197">
        <f t="shared" si="669"/>
        <v>1.1911220005580359</v>
      </c>
      <c r="AU197">
        <f t="shared" si="670"/>
        <v>9.4482029981689843E-3</v>
      </c>
      <c r="AV197">
        <f t="shared" si="671"/>
        <v>298.87474479675291</v>
      </c>
      <c r="AW197">
        <f t="shared" si="672"/>
        <v>298.62250747680662</v>
      </c>
      <c r="AX197">
        <f t="shared" si="673"/>
        <v>287.95710293865704</v>
      </c>
      <c r="AY197">
        <f t="shared" si="674"/>
        <v>-1.2557113459151874</v>
      </c>
      <c r="AZ197">
        <f t="shared" si="675"/>
        <v>3.3196886922861539</v>
      </c>
      <c r="BA197">
        <f t="shared" si="676"/>
        <v>35.151190338208849</v>
      </c>
      <c r="BB197">
        <f t="shared" si="677"/>
        <v>12.742128906324083</v>
      </c>
      <c r="BC197">
        <f>IF(L197,Y197,(X197+Y197)/2)</f>
        <v>25.598626136779785</v>
      </c>
      <c r="BD197">
        <f t="shared" si="678"/>
        <v>3.2949441040442542</v>
      </c>
      <c r="BE197">
        <f t="shared" si="679"/>
        <v>0.72015301320173397</v>
      </c>
      <c r="BF197">
        <f t="shared" si="680"/>
        <v>2.1163183131045078</v>
      </c>
      <c r="BG197">
        <f t="shared" si="681"/>
        <v>1.1786257909397464</v>
      </c>
      <c r="BH197">
        <f t="shared" si="682"/>
        <v>0.46330684638973169</v>
      </c>
      <c r="BI197">
        <f t="shared" si="683"/>
        <v>10.589235640817096</v>
      </c>
      <c r="BJ197">
        <f t="shared" si="684"/>
        <v>0.80363016046660274</v>
      </c>
      <c r="BK197">
        <f t="shared" si="685"/>
        <v>70.080054353524218</v>
      </c>
      <c r="BL197">
        <f t="shared" si="686"/>
        <v>135.24645974327967</v>
      </c>
      <c r="BM197">
        <f t="shared" si="687"/>
        <v>5.9615258995443239E-2</v>
      </c>
    </row>
    <row r="198" spans="1:65" x14ac:dyDescent="0.3">
      <c r="A198" t="str">
        <f t="array" ref="A198">INDEX(MtrxNb!A$2:C$115,MATCH(1,(MtrxNb!B$2:B$115=D198)*(MtrxNb!C$2:C$115=F198),0),1)</f>
        <v>M21</v>
      </c>
      <c r="B198" s="6">
        <v>41597</v>
      </c>
      <c r="C198">
        <v>47</v>
      </c>
      <c r="D198">
        <v>32</v>
      </c>
      <c r="E198">
        <v>27</v>
      </c>
      <c r="F198" t="s">
        <v>7</v>
      </c>
      <c r="G198">
        <v>49</v>
      </c>
      <c r="H198">
        <v>3</v>
      </c>
      <c r="I198">
        <v>18</v>
      </c>
      <c r="J198" t="s">
        <v>1077</v>
      </c>
      <c r="K198">
        <v>6861.0000029727817</v>
      </c>
      <c r="L198">
        <v>0</v>
      </c>
      <c r="M198">
        <v>400</v>
      </c>
      <c r="N198" s="7">
        <f t="shared" si="661"/>
        <v>34.713465505813588</v>
      </c>
      <c r="O198" s="7">
        <f t="shared" si="662"/>
        <v>0.89975969482630658</v>
      </c>
      <c r="P198" s="7">
        <f t="shared" si="663"/>
        <v>286.48960894845635</v>
      </c>
      <c r="Q198">
        <f t="shared" si="664"/>
        <v>9.5361530232990948</v>
      </c>
      <c r="R198">
        <f t="shared" si="665"/>
        <v>1.212819611113348</v>
      </c>
      <c r="S198" s="4">
        <f>(Y198+AY198*L198)</f>
        <v>25.820589065551758</v>
      </c>
      <c r="T198">
        <f t="shared" si="666"/>
        <v>4.1999999999999993</v>
      </c>
      <c r="U198">
        <f t="shared" si="667"/>
        <v>1.8152174532413485</v>
      </c>
      <c r="V198">
        <v>1</v>
      </c>
      <c r="W198">
        <f t="shared" si="668"/>
        <v>3.6304349064826971</v>
      </c>
      <c r="X198">
        <v>25.516901016235352</v>
      </c>
      <c r="Y198" s="4">
        <v>25.820589065551758</v>
      </c>
      <c r="Z198">
        <v>25.039100646972656</v>
      </c>
      <c r="AA198">
        <v>400.13760375976562</v>
      </c>
      <c r="AB198">
        <v>368.04598999023437</v>
      </c>
      <c r="AC198">
        <v>14.683914184570313</v>
      </c>
      <c r="AD198">
        <v>22.510095596313477</v>
      </c>
      <c r="AE198">
        <v>42.563648223876953</v>
      </c>
      <c r="AF198">
        <v>64.828788757324219</v>
      </c>
      <c r="AG198">
        <v>500.2474365234375</v>
      </c>
      <c r="AH198">
        <v>1800.0860595703125</v>
      </c>
      <c r="AI198">
        <v>1884.5162353515625</v>
      </c>
      <c r="AJ198">
        <v>94.436836242675781</v>
      </c>
      <c r="AK198">
        <v>0.31870126724243164</v>
      </c>
      <c r="AL198">
        <v>-2.8068959712982178E-2</v>
      </c>
      <c r="AM198">
        <v>1</v>
      </c>
      <c r="AN198">
        <v>-0.21956524252891541</v>
      </c>
      <c r="AO198">
        <v>2.737391471862793</v>
      </c>
      <c r="AP198">
        <v>1</v>
      </c>
      <c r="AQ198">
        <v>0</v>
      </c>
      <c r="AR198">
        <v>0.15999999642372131</v>
      </c>
      <c r="AS198">
        <v>111115</v>
      </c>
      <c r="AT198">
        <f t="shared" si="669"/>
        <v>1.1910653250558036</v>
      </c>
      <c r="AU198">
        <f t="shared" si="670"/>
        <v>9.5361530232990956E-3</v>
      </c>
      <c r="AV198">
        <f t="shared" si="671"/>
        <v>298.97058906555174</v>
      </c>
      <c r="AW198">
        <f t="shared" si="672"/>
        <v>298.66690101623533</v>
      </c>
      <c r="AX198">
        <f t="shared" si="673"/>
        <v>288.01376309364059</v>
      </c>
      <c r="AY198">
        <f t="shared" si="674"/>
        <v>-1.2977047726045494</v>
      </c>
      <c r="AZ198">
        <f t="shared" si="675"/>
        <v>3.3386018227493812</v>
      </c>
      <c r="BA198">
        <f t="shared" si="676"/>
        <v>35.352749579307435</v>
      </c>
      <c r="BB198">
        <f t="shared" si="677"/>
        <v>12.842653982993959</v>
      </c>
      <c r="BC198">
        <f>IF(L198,Y198,(X198+Y198)/2)</f>
        <v>25.668745040893555</v>
      </c>
      <c r="BD198">
        <f t="shared" si="678"/>
        <v>3.308681528247897</v>
      </c>
      <c r="BE198">
        <f t="shared" si="679"/>
        <v>0.72105489742091411</v>
      </c>
      <c r="BF198">
        <f t="shared" si="680"/>
        <v>2.1257822116360332</v>
      </c>
      <c r="BG198">
        <f t="shared" si="681"/>
        <v>1.1828993166118638</v>
      </c>
      <c r="BH198">
        <f t="shared" si="682"/>
        <v>0.46390412176051116</v>
      </c>
      <c r="BI198">
        <f t="shared" si="683"/>
        <v>27.055172285493594</v>
      </c>
      <c r="BJ198">
        <f t="shared" si="684"/>
        <v>0.77840709242901407</v>
      </c>
      <c r="BK198">
        <f t="shared" si="685"/>
        <v>70.020562522581855</v>
      </c>
      <c r="BL198">
        <f t="shared" si="686"/>
        <v>355.13757002402951</v>
      </c>
      <c r="BM198">
        <f t="shared" si="687"/>
        <v>6.8442670868667718E-2</v>
      </c>
    </row>
    <row r="199" spans="1:65" x14ac:dyDescent="0.3">
      <c r="A199" t="str">
        <f t="array" ref="A199">INDEX(MtrxNb!A$2:C$115,MATCH(1,(MtrxNb!B$2:B$115=D199)*(MtrxNb!C$2:C$115=F199),0),1)</f>
        <v>M21</v>
      </c>
      <c r="B199" s="6">
        <v>41597</v>
      </c>
      <c r="C199">
        <v>47</v>
      </c>
      <c r="D199">
        <v>32</v>
      </c>
      <c r="E199">
        <v>27</v>
      </c>
      <c r="F199" t="s">
        <v>7</v>
      </c>
      <c r="G199">
        <v>49</v>
      </c>
      <c r="H199">
        <v>3</v>
      </c>
      <c r="I199">
        <v>19</v>
      </c>
      <c r="J199" t="s">
        <v>1078</v>
      </c>
      <c r="K199">
        <v>7002.5000029839575</v>
      </c>
      <c r="L199">
        <v>0</v>
      </c>
      <c r="M199">
        <v>600</v>
      </c>
      <c r="N199" s="7">
        <f t="shared" si="661"/>
        <v>45.799258507230903</v>
      </c>
      <c r="O199" s="7">
        <f t="shared" si="662"/>
        <v>0.86187229134505317</v>
      </c>
      <c r="P199" s="7">
        <f t="shared" si="663"/>
        <v>442.52641312458394</v>
      </c>
      <c r="Q199">
        <f t="shared" si="664"/>
        <v>9.1495601457270386</v>
      </c>
      <c r="R199">
        <f t="shared" si="665"/>
        <v>1.204775932706176</v>
      </c>
      <c r="S199" s="4">
        <f>(Y199+AY199*L199)</f>
        <v>25.739458084106445</v>
      </c>
      <c r="T199">
        <f t="shared" si="666"/>
        <v>4.1999999999999993</v>
      </c>
      <c r="U199">
        <f t="shared" si="667"/>
        <v>1.8152174532413485</v>
      </c>
      <c r="V199">
        <v>1</v>
      </c>
      <c r="W199">
        <f t="shared" si="668"/>
        <v>3.6304349064826971</v>
      </c>
      <c r="X199">
        <v>25.479951858520508</v>
      </c>
      <c r="Y199" s="4">
        <v>25.739458084106445</v>
      </c>
      <c r="Z199">
        <v>25.03632926940918</v>
      </c>
      <c r="AA199">
        <v>597.74114990234375</v>
      </c>
      <c r="AB199">
        <v>555.0263671875</v>
      </c>
      <c r="AC199">
        <v>14.916829109191895</v>
      </c>
      <c r="AD199">
        <v>22.426176071166992</v>
      </c>
      <c r="AE199">
        <v>43.412117004394531</v>
      </c>
      <c r="AF199">
        <v>64.728286743164062</v>
      </c>
      <c r="AG199">
        <v>500.26129150390625</v>
      </c>
      <c r="AH199">
        <v>1800.1517333984375</v>
      </c>
      <c r="AI199">
        <v>1895.352783203125</v>
      </c>
      <c r="AJ199">
        <v>94.434738159179688</v>
      </c>
      <c r="AK199">
        <v>-1.1317381858825684</v>
      </c>
      <c r="AL199">
        <v>-8.4255635738372803E-2</v>
      </c>
      <c r="AM199">
        <v>1</v>
      </c>
      <c r="AN199">
        <v>-0.21956524252891541</v>
      </c>
      <c r="AO199">
        <v>2.737391471862793</v>
      </c>
      <c r="AP199">
        <v>1</v>
      </c>
      <c r="AQ199">
        <v>0</v>
      </c>
      <c r="AR199">
        <v>0.15999999642372131</v>
      </c>
      <c r="AS199">
        <v>111115</v>
      </c>
      <c r="AT199">
        <f t="shared" si="669"/>
        <v>1.1910983131045387</v>
      </c>
      <c r="AU199">
        <f t="shared" si="670"/>
        <v>9.1495601457270391E-3</v>
      </c>
      <c r="AV199">
        <f t="shared" si="671"/>
        <v>298.88945808410642</v>
      </c>
      <c r="AW199">
        <f t="shared" si="672"/>
        <v>298.62995185852049</v>
      </c>
      <c r="AX199">
        <f t="shared" si="673"/>
        <v>288.02427090590572</v>
      </c>
      <c r="AY199">
        <f t="shared" si="674"/>
        <v>-1.1301907255381869</v>
      </c>
      <c r="AZ199">
        <f t="shared" si="675"/>
        <v>3.322585997898492</v>
      </c>
      <c r="BA199">
        <f t="shared" si="676"/>
        <v>35.183938269600787</v>
      </c>
      <c r="BB199">
        <f t="shared" si="677"/>
        <v>12.757762198433795</v>
      </c>
      <c r="BC199">
        <f>IF(L199,Y199,(X199+Y199)/2)</f>
        <v>25.609704971313477</v>
      </c>
      <c r="BD199">
        <f t="shared" si="678"/>
        <v>3.2971113063520057</v>
      </c>
      <c r="BE199">
        <f t="shared" si="679"/>
        <v>0.69651764975964159</v>
      </c>
      <c r="BF199">
        <f t="shared" si="680"/>
        <v>2.117810065192316</v>
      </c>
      <c r="BG199">
        <f t="shared" si="681"/>
        <v>1.1793012411596897</v>
      </c>
      <c r="BH199">
        <f t="shared" si="682"/>
        <v>0.44766989913672844</v>
      </c>
      <c r="BI199">
        <f t="shared" si="683"/>
        <v>41.789865951941067</v>
      </c>
      <c r="BJ199">
        <f t="shared" si="684"/>
        <v>0.79730700969579138</v>
      </c>
      <c r="BK199">
        <f t="shared" si="685"/>
        <v>69.827392193995479</v>
      </c>
      <c r="BL199">
        <f t="shared" si="686"/>
        <v>537.99562553328201</v>
      </c>
      <c r="BM199">
        <f t="shared" si="687"/>
        <v>5.9443657795703687E-2</v>
      </c>
    </row>
    <row r="200" spans="1:65" x14ac:dyDescent="0.3">
      <c r="A200" t="str">
        <f t="array" ref="A200">INDEX(MtrxNb!A$2:C$115,MATCH(1,(MtrxNb!B$2:B$115=D200)*(MtrxNb!C$2:C$115=F200),0),1)</f>
        <v>M21</v>
      </c>
      <c r="B200" s="6">
        <v>41597</v>
      </c>
      <c r="C200">
        <v>47</v>
      </c>
      <c r="D200">
        <v>32</v>
      </c>
      <c r="E200">
        <v>27</v>
      </c>
      <c r="F200" t="s">
        <v>7</v>
      </c>
      <c r="G200">
        <v>49</v>
      </c>
      <c r="H200">
        <v>3</v>
      </c>
      <c r="I200">
        <v>20</v>
      </c>
      <c r="J200" t="s">
        <v>1079</v>
      </c>
      <c r="K200">
        <v>7154.0000029504299</v>
      </c>
      <c r="L200">
        <v>0</v>
      </c>
      <c r="M200">
        <v>800</v>
      </c>
      <c r="N200" s="7">
        <f t="shared" si="661"/>
        <v>53.478983294886405</v>
      </c>
      <c r="O200" s="7">
        <f t="shared" si="662"/>
        <v>0.8410109280473228</v>
      </c>
      <c r="P200" s="7">
        <f t="shared" si="663"/>
        <v>612.6588086600625</v>
      </c>
      <c r="Q200">
        <f t="shared" si="664"/>
        <v>9.2294407109069141</v>
      </c>
      <c r="R200">
        <f t="shared" si="665"/>
        <v>1.2394718400477136</v>
      </c>
      <c r="S200" s="4">
        <f>(Y200+AY200*L200)</f>
        <v>25.891860961914063</v>
      </c>
      <c r="T200">
        <f t="shared" si="666"/>
        <v>4.1999999999999993</v>
      </c>
      <c r="U200">
        <f t="shared" si="667"/>
        <v>1.8152174532413485</v>
      </c>
      <c r="V200">
        <v>1</v>
      </c>
      <c r="W200">
        <f t="shared" si="668"/>
        <v>3.6304349064826971</v>
      </c>
      <c r="X200">
        <v>25.513946533203125</v>
      </c>
      <c r="Y200" s="4">
        <v>25.891860961914063</v>
      </c>
      <c r="Z200">
        <v>25.038436889648437</v>
      </c>
      <c r="AA200">
        <v>799.611328125</v>
      </c>
      <c r="AB200">
        <v>748.906982421875</v>
      </c>
      <c r="AC200">
        <v>14.802501678466797</v>
      </c>
      <c r="AD200">
        <v>22.378143310546875</v>
      </c>
      <c r="AE200">
        <v>42.728271484375</v>
      </c>
      <c r="AF200">
        <v>64.460441589355469</v>
      </c>
      <c r="AG200">
        <v>500.23739624023437</v>
      </c>
      <c r="AH200">
        <v>1798.772216796875</v>
      </c>
      <c r="AI200">
        <v>1905.949951171875</v>
      </c>
      <c r="AJ200">
        <v>94.433891296386719</v>
      </c>
      <c r="AK200">
        <v>-2.9269042015075684</v>
      </c>
      <c r="AL200">
        <v>-0.12962573766708374</v>
      </c>
      <c r="AM200">
        <v>1</v>
      </c>
      <c r="AN200">
        <v>-0.21956524252891541</v>
      </c>
      <c r="AO200">
        <v>2.737391471862793</v>
      </c>
      <c r="AP200">
        <v>1</v>
      </c>
      <c r="AQ200">
        <v>0</v>
      </c>
      <c r="AR200">
        <v>0.15999999642372131</v>
      </c>
      <c r="AS200">
        <v>111115</v>
      </c>
      <c r="AT200">
        <f t="shared" si="669"/>
        <v>1.1910414196196057</v>
      </c>
      <c r="AU200">
        <f t="shared" si="670"/>
        <v>9.2294407109069134E-3</v>
      </c>
      <c r="AV200">
        <f t="shared" si="671"/>
        <v>299.04186096191404</v>
      </c>
      <c r="AW200">
        <f t="shared" si="672"/>
        <v>298.6639465332031</v>
      </c>
      <c r="AX200">
        <f t="shared" si="673"/>
        <v>287.80354825458926</v>
      </c>
      <c r="AY200">
        <f t="shared" si="674"/>
        <v>-1.1787308665957383</v>
      </c>
      <c r="AZ200">
        <f t="shared" si="675"/>
        <v>3.3527269928508607</v>
      </c>
      <c r="BA200">
        <f t="shared" si="676"/>
        <v>35.503429402566034</v>
      </c>
      <c r="BB200">
        <f t="shared" si="677"/>
        <v>13.125286092019159</v>
      </c>
      <c r="BC200">
        <f>IF(L200,Y200,(X200+Y200)/2)</f>
        <v>25.702903747558594</v>
      </c>
      <c r="BD200">
        <f t="shared" si="678"/>
        <v>3.3153918743663731</v>
      </c>
      <c r="BE200">
        <f t="shared" si="679"/>
        <v>0.68282956853425125</v>
      </c>
      <c r="BF200">
        <f t="shared" si="680"/>
        <v>2.1132551528031471</v>
      </c>
      <c r="BG200">
        <f t="shared" si="681"/>
        <v>1.2021367215632259</v>
      </c>
      <c r="BH200">
        <f t="shared" si="682"/>
        <v>0.43862774095421586</v>
      </c>
      <c r="BI200">
        <f t="shared" si="683"/>
        <v>57.855755338778131</v>
      </c>
      <c r="BJ200">
        <f t="shared" si="684"/>
        <v>0.81807063232178412</v>
      </c>
      <c r="BK200">
        <f t="shared" si="685"/>
        <v>69.089684342394719</v>
      </c>
      <c r="BL200">
        <f t="shared" si="686"/>
        <v>729.02048691711366</v>
      </c>
      <c r="BM200">
        <f t="shared" si="687"/>
        <v>5.0682335285537582E-2</v>
      </c>
    </row>
    <row r="201" spans="1:65" hidden="1" x14ac:dyDescent="0.3">
      <c r="A201" t="str">
        <f t="array" ref="A201">INDEX(MtrxNb!A$2:C$115,MATCH(1,(MtrxNb!B$2:B$115=D201)*(MtrxNb!C$2:C$115=F201),0),1)</f>
        <v>M21</v>
      </c>
      <c r="B201" s="6">
        <v>41597</v>
      </c>
      <c r="C201">
        <v>47</v>
      </c>
      <c r="D201">
        <v>32</v>
      </c>
      <c r="E201">
        <v>27</v>
      </c>
      <c r="F201" t="s">
        <v>7</v>
      </c>
      <c r="G201">
        <v>49</v>
      </c>
      <c r="H201">
        <v>3</v>
      </c>
      <c r="I201">
        <v>21</v>
      </c>
      <c r="J201" t="s">
        <v>1080</v>
      </c>
      <c r="K201">
        <v>7275.500002939254</v>
      </c>
      <c r="L201">
        <v>0</v>
      </c>
      <c r="M201" t="s">
        <v>322</v>
      </c>
      <c r="N201">
        <f t="shared" si="661"/>
        <v>33.819471452978021</v>
      </c>
      <c r="O201">
        <f t="shared" si="662"/>
        <v>0.80148487634390275</v>
      </c>
      <c r="P201">
        <f t="shared" si="663"/>
        <v>281.36095969807019</v>
      </c>
      <c r="Q201">
        <f t="shared" si="664"/>
        <v>9.139815370672812</v>
      </c>
      <c r="R201">
        <f t="shared" si="665"/>
        <v>1.2762529385647774</v>
      </c>
      <c r="S201" s="4">
        <f>(Y201+AY201*L201)</f>
        <v>26.099031448364258</v>
      </c>
      <c r="T201">
        <f t="shared" si="666"/>
        <v>4.1999999999999993</v>
      </c>
      <c r="U201">
        <f t="shared" si="667"/>
        <v>1.8152174532413485</v>
      </c>
      <c r="V201">
        <v>1</v>
      </c>
      <c r="W201">
        <f t="shared" si="668"/>
        <v>3.6304349064826971</v>
      </c>
      <c r="X201">
        <v>25.567876815795898</v>
      </c>
      <c r="Y201" s="4">
        <v>26.099031448364258</v>
      </c>
      <c r="Z201">
        <v>25.038875579833984</v>
      </c>
      <c r="AA201">
        <v>399.91326904296875</v>
      </c>
      <c r="AB201">
        <v>368.688232421875</v>
      </c>
      <c r="AC201">
        <v>14.924827575683594</v>
      </c>
      <c r="AD201">
        <v>22.426752090454102</v>
      </c>
      <c r="AE201">
        <v>42.874351501464844</v>
      </c>
      <c r="AF201">
        <v>64.393653869628906</v>
      </c>
      <c r="AG201">
        <v>500.22262573242187</v>
      </c>
      <c r="AH201">
        <v>1799.5396728515625</v>
      </c>
      <c r="AI201">
        <v>1916.9439697265625</v>
      </c>
      <c r="AJ201">
        <v>94.433174133300781</v>
      </c>
      <c r="AK201">
        <v>0.53113412857055664</v>
      </c>
      <c r="AL201">
        <v>-4.4441640377044678E-2</v>
      </c>
      <c r="AM201">
        <v>1</v>
      </c>
      <c r="AN201">
        <v>-0.21956524252891541</v>
      </c>
      <c r="AO201">
        <v>2.737391471862793</v>
      </c>
      <c r="AP201">
        <v>1</v>
      </c>
      <c r="AQ201">
        <v>0</v>
      </c>
      <c r="AR201">
        <v>0.15999999642372131</v>
      </c>
      <c r="AS201">
        <v>111115</v>
      </c>
      <c r="AT201">
        <f t="shared" si="669"/>
        <v>1.1910062517438618</v>
      </c>
      <c r="AU201">
        <f t="shared" si="670"/>
        <v>9.1398153706728127E-3</v>
      </c>
      <c r="AV201">
        <f t="shared" si="671"/>
        <v>299.24903144836424</v>
      </c>
      <c r="AW201">
        <f t="shared" si="672"/>
        <v>298.71787681579588</v>
      </c>
      <c r="AX201">
        <f t="shared" si="673"/>
        <v>287.92634122059462</v>
      </c>
      <c r="AY201">
        <f t="shared" si="674"/>
        <v>-1.1564804172277856</v>
      </c>
      <c r="AZ201">
        <f t="shared" si="675"/>
        <v>3.3940823239669968</v>
      </c>
      <c r="BA201">
        <f t="shared" si="676"/>
        <v>35.941631265893371</v>
      </c>
      <c r="BB201">
        <f t="shared" si="677"/>
        <v>13.514879175439269</v>
      </c>
      <c r="BC201">
        <f>IF(L201,Y201,(X201+Y201)/2)</f>
        <v>25.833454132080078</v>
      </c>
      <c r="BD201">
        <f t="shared" si="678"/>
        <v>3.3411476615324958</v>
      </c>
      <c r="BE201">
        <f t="shared" si="679"/>
        <v>0.65654136687489695</v>
      </c>
      <c r="BF201">
        <f t="shared" si="680"/>
        <v>2.1178293854022194</v>
      </c>
      <c r="BG201">
        <f t="shared" si="681"/>
        <v>1.2233182761302763</v>
      </c>
      <c r="BH201">
        <f t="shared" si="682"/>
        <v>0.42129033810837124</v>
      </c>
      <c r="BI201">
        <f t="shared" si="683"/>
        <v>26.569808501480487</v>
      </c>
      <c r="BJ201">
        <f t="shared" si="684"/>
        <v>0.76314060215548252</v>
      </c>
      <c r="BK201">
        <f t="shared" si="685"/>
        <v>68.271882393163125</v>
      </c>
      <c r="BL201">
        <f t="shared" si="686"/>
        <v>356.11224975379463</v>
      </c>
      <c r="BM201">
        <f t="shared" si="687"/>
        <v>6.4836831061918551E-2</v>
      </c>
    </row>
    <row r="202" spans="1:65" hidden="1" x14ac:dyDescent="0.3">
      <c r="A202" t="str">
        <f t="array" ref="A202">INDEX(MtrxNb!A$2:C$115,MATCH(1,(MtrxNb!B$2:B$115=D202)*(MtrxNb!C$2:C$115=F202),0),1)</f>
        <v>M77</v>
      </c>
      <c r="B202" s="6">
        <v>41597</v>
      </c>
      <c r="C202">
        <v>47</v>
      </c>
      <c r="D202">
        <v>32</v>
      </c>
      <c r="E202">
        <v>27</v>
      </c>
      <c r="F202" t="s">
        <v>36</v>
      </c>
      <c r="G202">
        <v>49</v>
      </c>
      <c r="H202">
        <v>3</v>
      </c>
      <c r="I202" t="s">
        <v>323</v>
      </c>
      <c r="J202" t="s">
        <v>1081</v>
      </c>
      <c r="S202" s="4">
        <f>AVERAGE(S196:S201)</f>
        <v>25.827095031738281</v>
      </c>
    </row>
    <row r="203" spans="1:65" hidden="1" x14ac:dyDescent="0.3">
      <c r="A203" t="str">
        <f t="array" ref="A203">INDEX(MtrxNb!A$2:C$115,MATCH(1,(MtrxNb!B$2:B$115=D203)*(MtrxNb!C$2:C$115=F203),0),1)</f>
        <v>M77</v>
      </c>
      <c r="B203" s="6">
        <v>41597</v>
      </c>
      <c r="C203">
        <v>47</v>
      </c>
      <c r="D203">
        <v>32</v>
      </c>
      <c r="E203">
        <v>27</v>
      </c>
      <c r="F203" t="s">
        <v>36</v>
      </c>
      <c r="G203">
        <v>49</v>
      </c>
      <c r="H203">
        <v>3</v>
      </c>
      <c r="I203">
        <v>22</v>
      </c>
      <c r="J203" t="s">
        <v>1082</v>
      </c>
      <c r="K203">
        <v>7816.0000029727817</v>
      </c>
      <c r="L203">
        <v>0</v>
      </c>
      <c r="M203" t="s">
        <v>315</v>
      </c>
      <c r="N203">
        <f t="shared" ref="N203:N209" si="688">(AA203-AB203*(1000-AC203)/(1000-AD203))*AT203</f>
        <v>29.274826726008691</v>
      </c>
      <c r="O203">
        <f t="shared" ref="O203:O209" si="689">IF(BE203&lt;&gt;0,1/(1/BE203-1/W203),0)</f>
        <v>0.50847822190158043</v>
      </c>
      <c r="P203">
        <f t="shared" ref="P203:P209" si="690">((BH203-AU203/2)*AB203-N203)/(BH203+AU203/2)</f>
        <v>262.96351896824996</v>
      </c>
      <c r="Q203">
        <f t="shared" ref="Q203:Q209" si="691">AU203*1000</f>
        <v>7.5484282736489199</v>
      </c>
      <c r="R203">
        <f t="shared" ref="R203:R209" si="692">(AZ203-BF203)</f>
        <v>1.5451224189551045</v>
      </c>
      <c r="S203" s="4">
        <f>(Y203+AY203*L203)</f>
        <v>26.640430450439453</v>
      </c>
      <c r="T203">
        <f t="shared" ref="T203:T209" si="693">1.3*3</f>
        <v>3.9000000000000004</v>
      </c>
      <c r="U203">
        <f t="shared" ref="U203:U209" si="694">(T203*AN203+AO203)</f>
        <v>1.8810870260000228</v>
      </c>
      <c r="V203">
        <v>1</v>
      </c>
      <c r="W203">
        <f t="shared" ref="W203:W209" si="695">U203*(V203+1)*(V203+1)/(V203*V203+1)</f>
        <v>3.7621740520000455</v>
      </c>
      <c r="X203">
        <v>25.557399749755859</v>
      </c>
      <c r="Y203" s="4">
        <v>26.640430450439453</v>
      </c>
      <c r="Z203">
        <v>25.037054061889648</v>
      </c>
      <c r="AA203">
        <v>399.20968627929687</v>
      </c>
      <c r="AB203">
        <v>374.1839599609375</v>
      </c>
      <c r="AC203">
        <v>14.985905647277832</v>
      </c>
      <c r="AD203">
        <v>20.748809814453125</v>
      </c>
      <c r="AE203">
        <v>43.255229949951172</v>
      </c>
      <c r="AF203">
        <v>59.608737945556641</v>
      </c>
      <c r="AG203">
        <v>500.2347412109375</v>
      </c>
      <c r="AH203">
        <v>1799.2327880859375</v>
      </c>
      <c r="AI203">
        <v>1647.81201171875</v>
      </c>
      <c r="AJ203">
        <v>94.422004699707031</v>
      </c>
      <c r="AK203">
        <v>0.41464853286743164</v>
      </c>
      <c r="AL203">
        <v>1.221233606338501E-2</v>
      </c>
      <c r="AM203">
        <v>1</v>
      </c>
      <c r="AN203">
        <v>-0.21956524252891541</v>
      </c>
      <c r="AO203">
        <v>2.737391471862793</v>
      </c>
      <c r="AP203">
        <v>1</v>
      </c>
      <c r="AQ203">
        <v>0</v>
      </c>
      <c r="AR203">
        <v>0.15999999642372131</v>
      </c>
      <c r="AS203">
        <v>111115</v>
      </c>
      <c r="AT203">
        <f t="shared" ref="AT203:AT209" si="696">AG203*0.000001/(T203*0.0001)</f>
        <v>1.2826531825921472</v>
      </c>
      <c r="AU203">
        <f t="shared" ref="AU203:AU209" si="697">(AD203-AC203)/(1000-AD203)*AT203</f>
        <v>7.5484282736489198E-3</v>
      </c>
      <c r="AV203">
        <f t="shared" ref="AV203:AV209" si="698">(Y203+273.15)</f>
        <v>299.79043045043943</v>
      </c>
      <c r="AW203">
        <f t="shared" ref="AW203:AW209" si="699">(X203+273.15)</f>
        <v>298.70739974975584</v>
      </c>
      <c r="AX203">
        <f t="shared" ref="AX203:AX209" si="700">(AH203*AP203+AI203*AQ203)*AR203</f>
        <v>287.87723965919213</v>
      </c>
      <c r="AY203">
        <f t="shared" ref="AY203:AY209" si="701">((AX203+0.00000010773*(AW203^4-AV203^4))-AU203*44100)/(U203*51.4+0.00000043092*AV203^3)</f>
        <v>-0.53107893155873176</v>
      </c>
      <c r="AZ203">
        <f t="shared" ref="AZ203:AZ209" si="702">0.61365*EXP(17.502*S203/(240.97+S203))</f>
        <v>3.5042666367687247</v>
      </c>
      <c r="BA203">
        <f t="shared" ref="BA203:BA209" si="703">AZ203*1000/AJ203</f>
        <v>37.112817588584811</v>
      </c>
      <c r="BB203">
        <f t="shared" ref="BB203:BB209" si="704">(BA203-AD203)</f>
        <v>16.364007774131686</v>
      </c>
      <c r="BC203">
        <f>IF(L203,Y203,(X203+Y203)/2)</f>
        <v>26.098915100097656</v>
      </c>
      <c r="BD203">
        <f t="shared" ref="BD203:BD209" si="705">0.61365*EXP(17.502*BC203/(240.97+BC203))</f>
        <v>3.3940589740909717</v>
      </c>
      <c r="BE203">
        <f t="shared" ref="BE203:BE209" si="706">IF(BB203&lt;&gt;0,(1000-(BA203+AD203)/2)/BB203*AU203,0)</f>
        <v>0.4479370947936166</v>
      </c>
      <c r="BF203">
        <f t="shared" ref="BF203:BF209" si="707">AD203*AJ203/1000</f>
        <v>1.9591442178136202</v>
      </c>
      <c r="BG203">
        <f t="shared" ref="BG203:BG209" si="708">(BD203-BF203)</f>
        <v>1.4349147562773514</v>
      </c>
      <c r="BH203">
        <f t="shared" ref="BH203:BH209" si="709">1/(1.6/O203+1.37/W203)</f>
        <v>0.28483575020448015</v>
      </c>
      <c r="BI203">
        <f t="shared" ref="BI203:BI209" si="710">P203*AJ203*0.001</f>
        <v>24.829542623871596</v>
      </c>
      <c r="BJ203">
        <f t="shared" ref="BJ203:BJ209" si="711">P203/AB203</f>
        <v>0.70276534300321625</v>
      </c>
      <c r="BK203">
        <f t="shared" ref="BK203:BK209" si="712">(1-AU203*AJ203/AZ203/O203)*100</f>
        <v>59.99997628766738</v>
      </c>
      <c r="BL203">
        <f t="shared" ref="BL203:BL209" si="713">(AB203-N203/(W203/1.35))</f>
        <v>363.67912538022438</v>
      </c>
      <c r="BM203">
        <f t="shared" ref="BM203:BM209" si="714">N203*BK203/100/BL203</f>
        <v>4.8297765442261609E-2</v>
      </c>
    </row>
    <row r="204" spans="1:65" x14ac:dyDescent="0.3">
      <c r="A204" t="str">
        <f t="array" ref="A204">INDEX(MtrxNb!A$2:C$115,MATCH(1,(MtrxNb!B$2:B$115=D204)*(MtrxNb!C$2:C$115=F204),0),1)</f>
        <v>M77</v>
      </c>
      <c r="B204" s="6">
        <v>41597</v>
      </c>
      <c r="C204">
        <v>47</v>
      </c>
      <c r="D204">
        <v>32</v>
      </c>
      <c r="E204">
        <v>27</v>
      </c>
      <c r="F204" t="s">
        <v>36</v>
      </c>
      <c r="G204">
        <v>49</v>
      </c>
      <c r="H204">
        <v>3</v>
      </c>
      <c r="I204">
        <v>23</v>
      </c>
      <c r="J204" t="s">
        <v>1083</v>
      </c>
      <c r="K204">
        <v>7935.5000029839575</v>
      </c>
      <c r="L204">
        <v>0</v>
      </c>
      <c r="M204">
        <v>50</v>
      </c>
      <c r="N204" s="7">
        <f t="shared" si="688"/>
        <v>-0.54449765941410089</v>
      </c>
      <c r="O204" s="7">
        <f t="shared" si="689"/>
        <v>0.46152575341172297</v>
      </c>
      <c r="P204" s="7">
        <f t="shared" si="690"/>
        <v>51.401464205205812</v>
      </c>
      <c r="Q204">
        <f t="shared" si="691"/>
        <v>7.2702326785905598</v>
      </c>
      <c r="R204">
        <f t="shared" si="692"/>
        <v>1.6207382656358449</v>
      </c>
      <c r="S204" s="4">
        <f>(Y204+AY204*L204)</f>
        <v>27.011159896850586</v>
      </c>
      <c r="T204">
        <f t="shared" si="693"/>
        <v>3.9000000000000004</v>
      </c>
      <c r="U204">
        <f t="shared" si="694"/>
        <v>1.8810870260000228</v>
      </c>
      <c r="V204">
        <v>1</v>
      </c>
      <c r="W204">
        <f t="shared" si="695"/>
        <v>3.7621740520000455</v>
      </c>
      <c r="X204">
        <v>25.610082626342773</v>
      </c>
      <c r="Y204" s="4">
        <v>27.011159896850586</v>
      </c>
      <c r="Z204">
        <v>25.039802551269531</v>
      </c>
      <c r="AA204">
        <v>50.600997924804688</v>
      </c>
      <c r="AB204">
        <v>50.7379150390625</v>
      </c>
      <c r="AC204">
        <v>15.217129707336426</v>
      </c>
      <c r="AD204">
        <v>20.767410278320312</v>
      </c>
      <c r="AE204">
        <v>43.840572357177734</v>
      </c>
      <c r="AF204">
        <v>59.467082977294922</v>
      </c>
      <c r="AG204">
        <v>500.24624633789062</v>
      </c>
      <c r="AH204">
        <v>1799.098876953125</v>
      </c>
      <c r="AI204">
        <v>1657.158935546875</v>
      </c>
      <c r="AJ204">
        <v>94.415626525878906</v>
      </c>
      <c r="AK204">
        <v>1.6451592445373535</v>
      </c>
      <c r="AL204">
        <v>0.13316303491592407</v>
      </c>
      <c r="AM204">
        <v>1</v>
      </c>
      <c r="AN204">
        <v>-0.21956524252891541</v>
      </c>
      <c r="AO204">
        <v>2.737391471862793</v>
      </c>
      <c r="AP204">
        <v>1</v>
      </c>
      <c r="AQ204">
        <v>0</v>
      </c>
      <c r="AR204">
        <v>0.15999999642372131</v>
      </c>
      <c r="AS204">
        <v>111115</v>
      </c>
      <c r="AT204">
        <f t="shared" si="696"/>
        <v>1.2826826829176681</v>
      </c>
      <c r="AU204">
        <f t="shared" si="697"/>
        <v>7.2702326785905602E-3</v>
      </c>
      <c r="AV204">
        <f t="shared" si="698"/>
        <v>300.16115989685056</v>
      </c>
      <c r="AW204">
        <f t="shared" si="699"/>
        <v>298.76008262634275</v>
      </c>
      <c r="AX204">
        <f t="shared" si="700"/>
        <v>287.85581387842103</v>
      </c>
      <c r="AY204">
        <f t="shared" si="701"/>
        <v>-0.45204367514746607</v>
      </c>
      <c r="AZ204">
        <f t="shared" si="702"/>
        <v>3.5815063183834344</v>
      </c>
      <c r="BA204">
        <f t="shared" si="703"/>
        <v>37.933406260898558</v>
      </c>
      <c r="BB204">
        <f t="shared" si="704"/>
        <v>17.165995982578245</v>
      </c>
      <c r="BC204">
        <f>IF(L204,Y204,(X204+Y204)/2)</f>
        <v>26.31062126159668</v>
      </c>
      <c r="BD204">
        <f t="shared" si="705"/>
        <v>3.4367790157958296</v>
      </c>
      <c r="BE204">
        <f t="shared" si="706"/>
        <v>0.41109460752646454</v>
      </c>
      <c r="BF204">
        <f t="shared" si="707"/>
        <v>1.9607680527475895</v>
      </c>
      <c r="BG204">
        <f t="shared" si="708"/>
        <v>1.4760109630482401</v>
      </c>
      <c r="BH204">
        <f t="shared" si="709"/>
        <v>0.26103436169547811</v>
      </c>
      <c r="BI204">
        <f t="shared" si="710"/>
        <v>4.8531014472820457</v>
      </c>
      <c r="BJ204">
        <f t="shared" si="711"/>
        <v>1.0130779746395266</v>
      </c>
      <c r="BK204">
        <f t="shared" si="712"/>
        <v>58.473002841325069</v>
      </c>
      <c r="BL204">
        <f t="shared" si="713"/>
        <v>50.933299896341566</v>
      </c>
      <c r="BM204">
        <f t="shared" si="714"/>
        <v>-6.2510014569667535E-3</v>
      </c>
    </row>
    <row r="205" spans="1:65" x14ac:dyDescent="0.3">
      <c r="A205" t="str">
        <f t="array" ref="A205">INDEX(MtrxNb!A$2:C$115,MATCH(1,(MtrxNb!B$2:B$115=D205)*(MtrxNb!C$2:C$115=F205),0),1)</f>
        <v>M77</v>
      </c>
      <c r="B205" s="6">
        <v>41597</v>
      </c>
      <c r="C205">
        <v>47</v>
      </c>
      <c r="D205">
        <v>32</v>
      </c>
      <c r="E205">
        <v>27</v>
      </c>
      <c r="F205" t="s">
        <v>36</v>
      </c>
      <c r="G205">
        <v>49</v>
      </c>
      <c r="H205">
        <v>3</v>
      </c>
      <c r="I205">
        <v>24</v>
      </c>
      <c r="J205" t="s">
        <v>1084</v>
      </c>
      <c r="K205">
        <v>8056.0000029727817</v>
      </c>
      <c r="L205">
        <v>0</v>
      </c>
      <c r="M205">
        <v>150</v>
      </c>
      <c r="N205" s="7">
        <f t="shared" si="688"/>
        <v>8.9003277895281308</v>
      </c>
      <c r="O205" s="7">
        <f t="shared" si="689"/>
        <v>0.45968696073174764</v>
      </c>
      <c r="P205" s="7">
        <f t="shared" si="690"/>
        <v>105.02928943386704</v>
      </c>
      <c r="Q205">
        <f t="shared" si="691"/>
        <v>7.3991218879261247</v>
      </c>
      <c r="R205">
        <f t="shared" si="692"/>
        <v>1.6548446308656444</v>
      </c>
      <c r="S205" s="4">
        <f>(Y205+AY205*L205)</f>
        <v>27.220647811889648</v>
      </c>
      <c r="T205">
        <f t="shared" si="693"/>
        <v>3.9000000000000004</v>
      </c>
      <c r="U205">
        <f t="shared" si="694"/>
        <v>1.8810870260000228</v>
      </c>
      <c r="V205">
        <v>1</v>
      </c>
      <c r="W205">
        <f t="shared" si="695"/>
        <v>3.7621740520000455</v>
      </c>
      <c r="X205">
        <v>25.666803359985352</v>
      </c>
      <c r="Y205" s="4">
        <v>27.220647811889648</v>
      </c>
      <c r="Z205">
        <v>25.037237167358398</v>
      </c>
      <c r="AA205">
        <v>150.53569030761719</v>
      </c>
      <c r="AB205">
        <v>142.77384948730469</v>
      </c>
      <c r="AC205">
        <v>15.227884292602539</v>
      </c>
      <c r="AD205">
        <v>20.875513076782227</v>
      </c>
      <c r="AE205">
        <v>43.658336639404297</v>
      </c>
      <c r="AF205">
        <v>59.575984954833984</v>
      </c>
      <c r="AG205">
        <v>500.283935546875</v>
      </c>
      <c r="AH205">
        <v>1800.210205078125</v>
      </c>
      <c r="AI205">
        <v>1665.4364013671875</v>
      </c>
      <c r="AJ205">
        <v>94.414985656738281</v>
      </c>
      <c r="AK205">
        <v>1.4261651039123535</v>
      </c>
      <c r="AL205">
        <v>9.1750681400299072E-2</v>
      </c>
      <c r="AM205">
        <v>1</v>
      </c>
      <c r="AN205">
        <v>-0.21956524252891541</v>
      </c>
      <c r="AO205">
        <v>2.737391471862793</v>
      </c>
      <c r="AP205">
        <v>1</v>
      </c>
      <c r="AQ205">
        <v>0</v>
      </c>
      <c r="AR205">
        <v>0.15999999642372131</v>
      </c>
      <c r="AS205">
        <v>111115</v>
      </c>
      <c r="AT205">
        <f t="shared" si="696"/>
        <v>1.2827793219150641</v>
      </c>
      <c r="AU205">
        <f t="shared" si="697"/>
        <v>7.3991218879261248E-3</v>
      </c>
      <c r="AV205">
        <f t="shared" si="698"/>
        <v>300.37064781188963</v>
      </c>
      <c r="AW205">
        <f t="shared" si="699"/>
        <v>298.81680335998533</v>
      </c>
      <c r="AX205">
        <f t="shared" si="700"/>
        <v>288.03362637444661</v>
      </c>
      <c r="AY205">
        <f t="shared" si="701"/>
        <v>-0.51928841576748797</v>
      </c>
      <c r="AZ205">
        <f t="shared" si="702"/>
        <v>3.6258058985870907</v>
      </c>
      <c r="BA205">
        <f t="shared" si="703"/>
        <v>38.40286447502438</v>
      </c>
      <c r="BB205">
        <f t="shared" si="704"/>
        <v>17.527351398242153</v>
      </c>
      <c r="BC205">
        <f>IF(L205,Y205,(X205+Y205)/2)</f>
        <v>26.4437255859375</v>
      </c>
      <c r="BD205">
        <f t="shared" si="705"/>
        <v>3.4638778031679154</v>
      </c>
      <c r="BE205">
        <f t="shared" si="706"/>
        <v>0.4096350757384849</v>
      </c>
      <c r="BF205">
        <f t="shared" si="707"/>
        <v>1.9709612677214463</v>
      </c>
      <c r="BG205">
        <f t="shared" si="708"/>
        <v>1.4929165354464691</v>
      </c>
      <c r="BH205">
        <f t="shared" si="709"/>
        <v>0.26009286080361244</v>
      </c>
      <c r="BI205">
        <f t="shared" si="710"/>
        <v>9.9163388554359706</v>
      </c>
      <c r="BJ205">
        <f t="shared" si="711"/>
        <v>0.73563394004590554</v>
      </c>
      <c r="BK205">
        <f t="shared" si="712"/>
        <v>58.086456685892919</v>
      </c>
      <c r="BL205">
        <f t="shared" si="713"/>
        <v>139.58009971661681</v>
      </c>
      <c r="BM205">
        <f t="shared" si="714"/>
        <v>3.7038840471262977E-2</v>
      </c>
    </row>
    <row r="206" spans="1:65" x14ac:dyDescent="0.3">
      <c r="A206" t="str">
        <f t="array" ref="A206">INDEX(MtrxNb!A$2:C$115,MATCH(1,(MtrxNb!B$2:B$115=D206)*(MtrxNb!C$2:C$115=F206),0),1)</f>
        <v>M77</v>
      </c>
      <c r="B206" s="6">
        <v>41597</v>
      </c>
      <c r="C206">
        <v>47</v>
      </c>
      <c r="D206">
        <v>32</v>
      </c>
      <c r="E206">
        <v>27</v>
      </c>
      <c r="F206" t="s">
        <v>36</v>
      </c>
      <c r="G206">
        <v>49</v>
      </c>
      <c r="H206">
        <v>3</v>
      </c>
      <c r="I206">
        <v>25</v>
      </c>
      <c r="J206" t="s">
        <v>1085</v>
      </c>
      <c r="K206">
        <v>8205.5000029839575</v>
      </c>
      <c r="L206">
        <v>0</v>
      </c>
      <c r="M206">
        <v>400</v>
      </c>
      <c r="N206" s="7">
        <f t="shared" si="688"/>
        <v>28.305475394620125</v>
      </c>
      <c r="O206" s="7">
        <f t="shared" si="689"/>
        <v>0.44911417597830933</v>
      </c>
      <c r="P206" s="7">
        <f t="shared" si="690"/>
        <v>254.98103689790554</v>
      </c>
      <c r="Q206">
        <f t="shared" si="691"/>
        <v>7.2702864676560086</v>
      </c>
      <c r="R206">
        <f t="shared" si="692"/>
        <v>1.6600722192401745</v>
      </c>
      <c r="S206" s="4">
        <f>(Y206+AY206*L206)</f>
        <v>27.237880706787109</v>
      </c>
      <c r="T206">
        <f t="shared" si="693"/>
        <v>3.9000000000000004</v>
      </c>
      <c r="U206">
        <f t="shared" si="694"/>
        <v>1.8810870260000228</v>
      </c>
      <c r="V206">
        <v>1</v>
      </c>
      <c r="W206">
        <f t="shared" si="695"/>
        <v>3.7621740520000455</v>
      </c>
      <c r="X206">
        <v>25.686542510986328</v>
      </c>
      <c r="Y206" s="4">
        <v>27.237880706787109</v>
      </c>
      <c r="Z206">
        <v>25.03502082824707</v>
      </c>
      <c r="AA206">
        <v>399.31497192382812</v>
      </c>
      <c r="AB206">
        <v>375.1229248046875</v>
      </c>
      <c r="AC206">
        <v>15.310134887695313</v>
      </c>
      <c r="AD206">
        <v>20.859575271606445</v>
      </c>
      <c r="AE206">
        <v>43.906501770019531</v>
      </c>
      <c r="AF206">
        <v>59.458381652832031</v>
      </c>
      <c r="AG206">
        <v>500.27859497070313</v>
      </c>
      <c r="AH206">
        <v>1799.72412109375</v>
      </c>
      <c r="AI206">
        <v>1677.5767822265625</v>
      </c>
      <c r="AJ206">
        <v>94.4122314453125</v>
      </c>
      <c r="AK206">
        <v>0.45204401016235352</v>
      </c>
      <c r="AL206">
        <v>1.5651285648345947E-2</v>
      </c>
      <c r="AM206">
        <v>1</v>
      </c>
      <c r="AN206">
        <v>-0.21956524252891541</v>
      </c>
      <c r="AO206">
        <v>2.737391471862793</v>
      </c>
      <c r="AP206">
        <v>1</v>
      </c>
      <c r="AQ206">
        <v>0</v>
      </c>
      <c r="AR206">
        <v>0.15999999642372131</v>
      </c>
      <c r="AS206">
        <v>111115</v>
      </c>
      <c r="AT206">
        <f t="shared" si="696"/>
        <v>1.2827656281300077</v>
      </c>
      <c r="AU206">
        <f t="shared" si="697"/>
        <v>7.2702864676560085E-3</v>
      </c>
      <c r="AV206">
        <f t="shared" si="698"/>
        <v>300.38788070678709</v>
      </c>
      <c r="AW206">
        <f t="shared" si="699"/>
        <v>298.83654251098631</v>
      </c>
      <c r="AX206">
        <f t="shared" si="700"/>
        <v>287.95585293868498</v>
      </c>
      <c r="AY206">
        <f t="shared" si="701"/>
        <v>-0.46732997872879117</v>
      </c>
      <c r="AZ206">
        <f t="shared" si="702"/>
        <v>3.6294712676339995</v>
      </c>
      <c r="BA206">
        <f t="shared" si="703"/>
        <v>38.442807802253256</v>
      </c>
      <c r="BB206">
        <f t="shared" si="704"/>
        <v>17.583232530646811</v>
      </c>
      <c r="BC206">
        <f>IF(L206,Y206,(X206+Y206)/2)</f>
        <v>26.462211608886719</v>
      </c>
      <c r="BD206">
        <f t="shared" si="705"/>
        <v>3.4676560997693184</v>
      </c>
      <c r="BE206">
        <f t="shared" si="706"/>
        <v>0.40121825146651113</v>
      </c>
      <c r="BF206">
        <f t="shared" si="707"/>
        <v>1.9693990483938251</v>
      </c>
      <c r="BG206">
        <f t="shared" si="708"/>
        <v>1.4982570513754934</v>
      </c>
      <c r="BH206">
        <f t="shared" si="709"/>
        <v>0.25466549661139792</v>
      </c>
      <c r="BI206">
        <f t="shared" si="710"/>
        <v>24.073328669770824</v>
      </c>
      <c r="BJ206">
        <f t="shared" si="711"/>
        <v>0.67972661769649145</v>
      </c>
      <c r="BK206">
        <f t="shared" si="712"/>
        <v>57.890541213319381</v>
      </c>
      <c r="BL206">
        <f t="shared" si="713"/>
        <v>364.96592747958431</v>
      </c>
      <c r="BM206">
        <f t="shared" si="714"/>
        <v>4.4897870363159204E-2</v>
      </c>
    </row>
    <row r="207" spans="1:65" x14ac:dyDescent="0.3">
      <c r="A207" t="str">
        <f t="array" ref="A207">INDEX(MtrxNb!A$2:C$115,MATCH(1,(MtrxNb!B$2:B$115=D207)*(MtrxNb!C$2:C$115=F207),0),1)</f>
        <v>M77</v>
      </c>
      <c r="B207" s="6">
        <v>41597</v>
      </c>
      <c r="C207">
        <v>47</v>
      </c>
      <c r="D207">
        <v>32</v>
      </c>
      <c r="E207">
        <v>27</v>
      </c>
      <c r="F207" t="s">
        <v>36</v>
      </c>
      <c r="G207">
        <v>49</v>
      </c>
      <c r="H207">
        <v>3</v>
      </c>
      <c r="I207">
        <v>26</v>
      </c>
      <c r="J207" t="s">
        <v>1086</v>
      </c>
      <c r="K207">
        <v>8358.5000028945506</v>
      </c>
      <c r="L207">
        <v>0</v>
      </c>
      <c r="M207">
        <v>600</v>
      </c>
      <c r="N207" s="7">
        <f t="shared" si="688"/>
        <v>40.568046273294179</v>
      </c>
      <c r="O207" s="7">
        <f t="shared" si="689"/>
        <v>0.44367061389237022</v>
      </c>
      <c r="P207" s="7">
        <f t="shared" si="690"/>
        <v>390.79952771097629</v>
      </c>
      <c r="Q207">
        <f t="shared" si="691"/>
        <v>7.2326360421780604</v>
      </c>
      <c r="R207">
        <f t="shared" si="692"/>
        <v>1.6696658801938205</v>
      </c>
      <c r="S207" s="4">
        <f>(Y207+AY207*L207)</f>
        <v>27.230775833129883</v>
      </c>
      <c r="T207">
        <f t="shared" si="693"/>
        <v>3.9000000000000004</v>
      </c>
      <c r="U207">
        <f t="shared" si="694"/>
        <v>1.8810870260000228</v>
      </c>
      <c r="V207">
        <v>1</v>
      </c>
      <c r="W207">
        <f t="shared" si="695"/>
        <v>3.7621740520000455</v>
      </c>
      <c r="X207">
        <v>25.68809700012207</v>
      </c>
      <c r="Y207" s="4">
        <v>27.230775833129883</v>
      </c>
      <c r="Z207">
        <v>25.036930084228516</v>
      </c>
      <c r="AA207">
        <v>600.42535400390625</v>
      </c>
      <c r="AB207">
        <v>565.6044921875</v>
      </c>
      <c r="AC207">
        <v>15.219893455505371</v>
      </c>
      <c r="AD207">
        <v>20.742263793945313</v>
      </c>
      <c r="AE207">
        <v>43.378932952880859</v>
      </c>
      <c r="AF207">
        <v>59.120338439941406</v>
      </c>
      <c r="AG207">
        <v>500.18734741210937</v>
      </c>
      <c r="AH207">
        <v>1800.052734375</v>
      </c>
      <c r="AI207">
        <v>1688.8482666015625</v>
      </c>
      <c r="AJ207">
        <v>94.410804748535156</v>
      </c>
      <c r="AK207">
        <v>-0.85661077499389648</v>
      </c>
      <c r="AL207">
        <v>-3.8132131099700928E-2</v>
      </c>
      <c r="AM207">
        <v>1</v>
      </c>
      <c r="AN207">
        <v>-0.21956524252891541</v>
      </c>
      <c r="AO207">
        <v>2.737391471862793</v>
      </c>
      <c r="AP207">
        <v>1</v>
      </c>
      <c r="AQ207">
        <v>0</v>
      </c>
      <c r="AR207">
        <v>0.15999999642372131</v>
      </c>
      <c r="AS207">
        <v>111115</v>
      </c>
      <c r="AT207">
        <f t="shared" si="696"/>
        <v>1.2825316600310495</v>
      </c>
      <c r="AU207">
        <f t="shared" si="697"/>
        <v>7.2326360421780603E-3</v>
      </c>
      <c r="AV207">
        <f t="shared" si="698"/>
        <v>300.38077583312986</v>
      </c>
      <c r="AW207">
        <f t="shared" si="699"/>
        <v>298.83809700012205</v>
      </c>
      <c r="AX207">
        <f t="shared" si="700"/>
        <v>288.00843106250977</v>
      </c>
      <c r="AY207">
        <f t="shared" si="701"/>
        <v>-0.45059580397695881</v>
      </c>
      <c r="AZ207">
        <f t="shared" si="702"/>
        <v>3.6279596972866015</v>
      </c>
      <c r="BA207">
        <f t="shared" si="703"/>
        <v>38.427378168735416</v>
      </c>
      <c r="BB207">
        <f t="shared" si="704"/>
        <v>17.685114374790103</v>
      </c>
      <c r="BC207">
        <f>IF(L207,Y207,(X207+Y207)/2)</f>
        <v>26.459436416625977</v>
      </c>
      <c r="BD207">
        <f t="shared" si="705"/>
        <v>3.4670886580114928</v>
      </c>
      <c r="BE207">
        <f t="shared" si="706"/>
        <v>0.39686821645055564</v>
      </c>
      <c r="BF207">
        <f t="shared" si="707"/>
        <v>1.9582938170927811</v>
      </c>
      <c r="BG207">
        <f t="shared" si="708"/>
        <v>1.5087948409187117</v>
      </c>
      <c r="BH207">
        <f t="shared" si="709"/>
        <v>0.25186188217101707</v>
      </c>
      <c r="BI207">
        <f t="shared" si="710"/>
        <v>36.89569790654074</v>
      </c>
      <c r="BJ207">
        <f t="shared" si="711"/>
        <v>0.69094134348109948</v>
      </c>
      <c r="BK207">
        <f t="shared" si="712"/>
        <v>57.577604128862838</v>
      </c>
      <c r="BL207">
        <f t="shared" si="713"/>
        <v>551.04725434789714</v>
      </c>
      <c r="BM207">
        <f t="shared" si="714"/>
        <v>4.2388577207762214E-2</v>
      </c>
    </row>
    <row r="208" spans="1:65" x14ac:dyDescent="0.3">
      <c r="A208" t="str">
        <f t="array" ref="A208">INDEX(MtrxNb!A$2:C$115,MATCH(1,(MtrxNb!B$2:B$115=D208)*(MtrxNb!C$2:C$115=F208),0),1)</f>
        <v>M77</v>
      </c>
      <c r="B208" s="6">
        <v>41597</v>
      </c>
      <c r="C208">
        <v>47</v>
      </c>
      <c r="D208">
        <v>32</v>
      </c>
      <c r="E208">
        <v>27</v>
      </c>
      <c r="F208" t="s">
        <v>36</v>
      </c>
      <c r="G208">
        <v>49</v>
      </c>
      <c r="H208">
        <v>3</v>
      </c>
      <c r="I208">
        <v>27</v>
      </c>
      <c r="J208" t="s">
        <v>1087</v>
      </c>
      <c r="K208">
        <v>8515.0000028386712</v>
      </c>
      <c r="L208">
        <v>0</v>
      </c>
      <c r="M208">
        <v>800</v>
      </c>
      <c r="N208" s="7">
        <f t="shared" si="688"/>
        <v>48.321300409031856</v>
      </c>
      <c r="O208" s="7">
        <f t="shared" si="689"/>
        <v>0.40978196415141405</v>
      </c>
      <c r="P208" s="7">
        <f t="shared" si="690"/>
        <v>533.12168154458777</v>
      </c>
      <c r="Q208">
        <f t="shared" si="691"/>
        <v>6.9237464613577382</v>
      </c>
      <c r="R208">
        <f t="shared" si="692"/>
        <v>1.7163166879916212</v>
      </c>
      <c r="S208" s="4">
        <f>(Y208+AY208*L208)</f>
        <v>27.381929397583008</v>
      </c>
      <c r="T208">
        <f t="shared" si="693"/>
        <v>3.9000000000000004</v>
      </c>
      <c r="U208">
        <f t="shared" si="694"/>
        <v>1.8810870260000228</v>
      </c>
      <c r="V208">
        <v>1</v>
      </c>
      <c r="W208">
        <f t="shared" si="695"/>
        <v>3.7621740520000455</v>
      </c>
      <c r="X208">
        <v>25.722532272338867</v>
      </c>
      <c r="Y208" s="4">
        <v>27.381929397583008</v>
      </c>
      <c r="Z208">
        <v>25.037296295166016</v>
      </c>
      <c r="AA208">
        <v>800.24432373046875</v>
      </c>
      <c r="AB208">
        <v>758.47589111328125</v>
      </c>
      <c r="AC208">
        <v>15.304333686828613</v>
      </c>
      <c r="AD208">
        <v>20.591329574584961</v>
      </c>
      <c r="AE208">
        <v>43.527973175048828</v>
      </c>
      <c r="AF208">
        <v>58.567584991455078</v>
      </c>
      <c r="AG208">
        <v>500.21963500976563</v>
      </c>
      <c r="AH208">
        <v>1799.207275390625</v>
      </c>
      <c r="AI208">
        <v>1701.68115234375</v>
      </c>
      <c r="AJ208">
        <v>94.404777526855469</v>
      </c>
      <c r="AK208">
        <v>-3.1224188804626465</v>
      </c>
      <c r="AL208">
        <v>-6.6364705562591553E-2</v>
      </c>
      <c r="AM208">
        <v>1</v>
      </c>
      <c r="AN208">
        <v>-0.21956524252891541</v>
      </c>
      <c r="AO208">
        <v>2.737391471862793</v>
      </c>
      <c r="AP208">
        <v>1</v>
      </c>
      <c r="AQ208">
        <v>0</v>
      </c>
      <c r="AR208">
        <v>0.15999999642372131</v>
      </c>
      <c r="AS208">
        <v>111115</v>
      </c>
      <c r="AT208">
        <f t="shared" si="696"/>
        <v>1.2826144487429885</v>
      </c>
      <c r="AU208">
        <f t="shared" si="697"/>
        <v>6.9237464613577382E-3</v>
      </c>
      <c r="AV208">
        <f t="shared" si="698"/>
        <v>300.53192939758299</v>
      </c>
      <c r="AW208">
        <f t="shared" si="699"/>
        <v>298.87253227233884</v>
      </c>
      <c r="AX208">
        <f t="shared" si="700"/>
        <v>287.87315762803337</v>
      </c>
      <c r="AY208">
        <f t="shared" si="701"/>
        <v>-0.33873408417641082</v>
      </c>
      <c r="AZ208">
        <f t="shared" si="702"/>
        <v>3.6602365754624739</v>
      </c>
      <c r="BA208">
        <f t="shared" si="703"/>
        <v>38.771730322877367</v>
      </c>
      <c r="BB208">
        <f t="shared" si="704"/>
        <v>18.180400748292406</v>
      </c>
      <c r="BC208">
        <f>IF(L208,Y208,(X208+Y208)/2)</f>
        <v>26.552230834960938</v>
      </c>
      <c r="BD208">
        <f t="shared" si="705"/>
        <v>3.4861063037363444</v>
      </c>
      <c r="BE208">
        <f t="shared" si="706"/>
        <v>0.36953195732159738</v>
      </c>
      <c r="BF208">
        <f t="shared" si="707"/>
        <v>1.9439198874708528</v>
      </c>
      <c r="BG208">
        <f t="shared" si="708"/>
        <v>1.5421864162654917</v>
      </c>
      <c r="BH208">
        <f t="shared" si="709"/>
        <v>0.23426519332239698</v>
      </c>
      <c r="BI208">
        <f t="shared" si="710"/>
        <v>50.3292337409599</v>
      </c>
      <c r="BJ208">
        <f t="shared" si="711"/>
        <v>0.70288546780581063</v>
      </c>
      <c r="BK208">
        <f t="shared" si="712"/>
        <v>56.421414143998682</v>
      </c>
      <c r="BL208">
        <f t="shared" si="713"/>
        <v>741.13651376110545</v>
      </c>
      <c r="BM208">
        <f t="shared" si="714"/>
        <v>3.6786152776617356E-2</v>
      </c>
    </row>
    <row r="209" spans="1:65" hidden="1" x14ac:dyDescent="0.3">
      <c r="A209" t="str">
        <f t="array" ref="A209">INDEX(MtrxNb!A$2:C$115,MATCH(1,(MtrxNb!B$2:B$115=D209)*(MtrxNb!C$2:C$115=F209),0),1)</f>
        <v>M77</v>
      </c>
      <c r="B209" s="6">
        <v>41597</v>
      </c>
      <c r="C209">
        <v>47</v>
      </c>
      <c r="D209">
        <v>32</v>
      </c>
      <c r="E209">
        <v>27</v>
      </c>
      <c r="F209" t="s">
        <v>36</v>
      </c>
      <c r="G209">
        <v>49</v>
      </c>
      <c r="H209">
        <v>3</v>
      </c>
      <c r="I209">
        <v>28</v>
      </c>
      <c r="J209" t="s">
        <v>1088</v>
      </c>
      <c r="K209">
        <v>8633.5000029839575</v>
      </c>
      <c r="L209">
        <v>0</v>
      </c>
      <c r="M209" t="s">
        <v>322</v>
      </c>
      <c r="N209">
        <f t="shared" si="688"/>
        <v>26.990456366815906</v>
      </c>
      <c r="O209">
        <f t="shared" si="689"/>
        <v>0.38639691036430657</v>
      </c>
      <c r="P209">
        <f t="shared" si="690"/>
        <v>244.69648480259934</v>
      </c>
      <c r="Q209">
        <f t="shared" si="691"/>
        <v>6.6164098080866243</v>
      </c>
      <c r="R209">
        <f t="shared" si="692"/>
        <v>1.7295014619816516</v>
      </c>
      <c r="S209" s="4">
        <f>(Y209+AY209*L209)</f>
        <v>27.450138092041016</v>
      </c>
      <c r="T209">
        <f t="shared" si="693"/>
        <v>3.9000000000000004</v>
      </c>
      <c r="U209">
        <f t="shared" si="694"/>
        <v>1.8810870260000228</v>
      </c>
      <c r="V209">
        <v>1</v>
      </c>
      <c r="W209">
        <f t="shared" si="695"/>
        <v>3.7621740520000455</v>
      </c>
      <c r="X209">
        <v>25.726034164428711</v>
      </c>
      <c r="Y209" s="4">
        <v>27.450138092041016</v>
      </c>
      <c r="Z209">
        <v>25.031843185424805</v>
      </c>
      <c r="AA209">
        <v>398.510986328125</v>
      </c>
      <c r="AB209">
        <v>375.53118896484375</v>
      </c>
      <c r="AC209">
        <v>15.55462646484375</v>
      </c>
      <c r="AD209">
        <v>20.606704711914063</v>
      </c>
      <c r="AE209">
        <v>44.471675872802734</v>
      </c>
      <c r="AF209">
        <v>58.596080780029297</v>
      </c>
      <c r="AG209">
        <v>500.2349853515625</v>
      </c>
      <c r="AH209">
        <v>1800.21533203125</v>
      </c>
      <c r="AI209">
        <v>1709.4581298828125</v>
      </c>
      <c r="AJ209">
        <v>94.405296325683594</v>
      </c>
      <c r="AK209">
        <v>0.44954156875610352</v>
      </c>
      <c r="AL209">
        <v>1.4161646366119385E-2</v>
      </c>
      <c r="AM209">
        <v>1</v>
      </c>
      <c r="AN209">
        <v>-0.21956524252891541</v>
      </c>
      <c r="AO209">
        <v>2.737391471862793</v>
      </c>
      <c r="AP209">
        <v>1</v>
      </c>
      <c r="AQ209">
        <v>0</v>
      </c>
      <c r="AR209">
        <v>0.15999999642372131</v>
      </c>
      <c r="AS209">
        <v>111115</v>
      </c>
      <c r="AT209">
        <f t="shared" si="696"/>
        <v>1.2826538085937498</v>
      </c>
      <c r="AU209">
        <f t="shared" si="697"/>
        <v>6.6164098080866247E-3</v>
      </c>
      <c r="AV209">
        <f t="shared" si="698"/>
        <v>300.60013809204099</v>
      </c>
      <c r="AW209">
        <f t="shared" si="699"/>
        <v>298.87603416442869</v>
      </c>
      <c r="AX209">
        <f t="shared" si="700"/>
        <v>288.03444668692828</v>
      </c>
      <c r="AY209">
        <f t="shared" si="701"/>
        <v>-0.21917136749983226</v>
      </c>
      <c r="AZ209">
        <f t="shared" si="702"/>
        <v>3.6748835266057589</v>
      </c>
      <c r="BA209">
        <f t="shared" si="703"/>
        <v>38.926666931143167</v>
      </c>
      <c r="BB209">
        <f t="shared" si="704"/>
        <v>18.319962219229105</v>
      </c>
      <c r="BC209">
        <f>IF(L209,Y209,(X209+Y209)/2)</f>
        <v>26.588086128234863</v>
      </c>
      <c r="BD209">
        <f t="shared" si="705"/>
        <v>3.4934789846732186</v>
      </c>
      <c r="BE209">
        <f t="shared" si="706"/>
        <v>0.35040799425474783</v>
      </c>
      <c r="BF209">
        <f t="shared" si="707"/>
        <v>1.9453820646241073</v>
      </c>
      <c r="BG209">
        <f t="shared" si="708"/>
        <v>1.5480969200491113</v>
      </c>
      <c r="BH209">
        <f t="shared" si="709"/>
        <v>0.22197701125828373</v>
      </c>
      <c r="BI209">
        <f t="shared" si="710"/>
        <v>23.100644157642524</v>
      </c>
      <c r="BJ209">
        <f t="shared" si="711"/>
        <v>0.65160096416254576</v>
      </c>
      <c r="BK209">
        <f t="shared" si="712"/>
        <v>56.011258973657874</v>
      </c>
      <c r="BL209">
        <f t="shared" si="713"/>
        <v>365.8460665883735</v>
      </c>
      <c r="BM209">
        <f t="shared" si="714"/>
        <v>4.1322555562142607E-2</v>
      </c>
    </row>
    <row r="210" spans="1:65" hidden="1" x14ac:dyDescent="0.3">
      <c r="A210" t="str">
        <f t="array" ref="A210">INDEX(MtrxNb!A$2:C$115,MATCH(1,(MtrxNb!B$2:B$115=D210)*(MtrxNb!C$2:C$115=F210),0),1)</f>
        <v>M24</v>
      </c>
      <c r="B210" s="6">
        <v>41597</v>
      </c>
      <c r="C210">
        <v>47</v>
      </c>
      <c r="D210">
        <v>40</v>
      </c>
      <c r="E210">
        <v>30</v>
      </c>
      <c r="F210" t="s">
        <v>7</v>
      </c>
      <c r="G210">
        <v>49</v>
      </c>
      <c r="H210">
        <v>3</v>
      </c>
      <c r="I210" t="s">
        <v>323</v>
      </c>
      <c r="J210" t="s">
        <v>1089</v>
      </c>
      <c r="S210" s="4">
        <f>AVERAGE(S204:S209)</f>
        <v>27.255421956380207</v>
      </c>
    </row>
    <row r="211" spans="1:65" hidden="1" x14ac:dyDescent="0.3">
      <c r="A211" t="str">
        <f t="array" ref="A211">INDEX(MtrxNb!A$2:C$115,MATCH(1,(MtrxNb!B$2:B$115=D211)*(MtrxNb!C$2:C$115=F211),0),1)</f>
        <v>M24</v>
      </c>
      <c r="B211" s="6">
        <v>41597</v>
      </c>
      <c r="C211">
        <v>47</v>
      </c>
      <c r="D211">
        <v>40</v>
      </c>
      <c r="E211">
        <v>30</v>
      </c>
      <c r="F211" t="s">
        <v>7</v>
      </c>
      <c r="G211">
        <v>49</v>
      </c>
      <c r="H211">
        <v>3</v>
      </c>
      <c r="I211">
        <v>29</v>
      </c>
      <c r="J211" t="s">
        <v>1090</v>
      </c>
      <c r="K211">
        <v>9578.0000029504299</v>
      </c>
      <c r="L211">
        <v>0</v>
      </c>
      <c r="M211" t="s">
        <v>315</v>
      </c>
      <c r="N211">
        <f t="shared" ref="N211:N217" si="715">(AA211-AB211*(1000-AC211)/(1000-AD211))*AT211</f>
        <v>20.123013254727482</v>
      </c>
      <c r="O211">
        <f t="shared" ref="O211:O217" si="716">IF(BE211&lt;&gt;0,1/(1/BE211-1/W211),0)</f>
        <v>0.24375483237094123</v>
      </c>
      <c r="P211">
        <f t="shared" ref="P211:P217" si="717">((BH211-AU211/2)*AB211-N211)/(BH211+AU211/2)</f>
        <v>232.22897543350484</v>
      </c>
      <c r="Q211">
        <f t="shared" ref="Q211:Q217" si="718">AU211*1000</f>
        <v>4.6236067641720258</v>
      </c>
      <c r="R211">
        <f t="shared" ref="R211:R217" si="719">(AZ211-BF211)</f>
        <v>1.8537897270764165</v>
      </c>
      <c r="S211" s="4">
        <f>(Y211+AY211*L211)</f>
        <v>27.791847229003906</v>
      </c>
      <c r="T211">
        <f t="shared" ref="T211:T217" si="720">1.4*3</f>
        <v>4.1999999999999993</v>
      </c>
      <c r="U211">
        <f t="shared" ref="U211:U217" si="721">(T211*AN211+AO211)</f>
        <v>1.8152174532413485</v>
      </c>
      <c r="V211">
        <v>1</v>
      </c>
      <c r="W211">
        <f t="shared" ref="W211:W217" si="722">U211*(V211+1)*(V211+1)/(V211*V211+1)</f>
        <v>3.6304349064826971</v>
      </c>
      <c r="X211">
        <v>25.813863754272461</v>
      </c>
      <c r="Y211" s="4">
        <v>27.791847229003906</v>
      </c>
      <c r="Z211">
        <v>25.034181594848633</v>
      </c>
      <c r="AA211">
        <v>400.140869140625</v>
      </c>
      <c r="AB211">
        <v>381.7623291015625</v>
      </c>
      <c r="AC211">
        <v>16.271530151367188</v>
      </c>
      <c r="AD211">
        <v>20.075838088989258</v>
      </c>
      <c r="AE211">
        <v>46.074489593505859</v>
      </c>
      <c r="AF211">
        <v>56.786075592041016</v>
      </c>
      <c r="AG211">
        <v>500.20379638671875</v>
      </c>
      <c r="AH211">
        <v>1800.2099609375</v>
      </c>
      <c r="AI211">
        <v>1804.302734375</v>
      </c>
      <c r="AJ211">
        <v>94.40423583984375</v>
      </c>
      <c r="AK211">
        <v>0.39680719375610352</v>
      </c>
      <c r="AL211">
        <v>5.242687463760376E-2</v>
      </c>
      <c r="AM211">
        <v>1</v>
      </c>
      <c r="AN211">
        <v>-0.21956524252891541</v>
      </c>
      <c r="AO211">
        <v>2.737391471862793</v>
      </c>
      <c r="AP211">
        <v>1</v>
      </c>
      <c r="AQ211">
        <v>0</v>
      </c>
      <c r="AR211">
        <v>0.15999999642372131</v>
      </c>
      <c r="AS211">
        <v>111115</v>
      </c>
      <c r="AT211">
        <f t="shared" ref="AT211:AT217" si="723">AG211*0.000001/(T211*0.0001)</f>
        <v>1.190961419968378</v>
      </c>
      <c r="AU211">
        <f t="shared" ref="AU211:AU217" si="724">(AD211-AC211)/(1000-AD211)*AT211</f>
        <v>4.6236067641720257E-3</v>
      </c>
      <c r="AV211">
        <f t="shared" ref="AV211:AV217" si="725">(Y211+273.15)</f>
        <v>300.94184722900388</v>
      </c>
      <c r="AW211">
        <f t="shared" ref="AW211:AW217" si="726">(X211+273.15)</f>
        <v>298.96386375427244</v>
      </c>
      <c r="AX211">
        <f t="shared" ref="AX211:AX217" si="727">(AH211*AP211+AI211*AQ211)*AR211</f>
        <v>288.03358731194749</v>
      </c>
      <c r="AY211">
        <f t="shared" ref="AY211:AY217" si="728">((AX211+0.00000010773*(AW211^4-AV211^4))-AU211*44100)/(U211*51.4+0.00000043092*AV211^3)</f>
        <v>0.58192654946070033</v>
      </c>
      <c r="AZ211">
        <f t="shared" ref="AZ211:AZ217" si="729">0.61365*EXP(17.502*S211/(240.97+S211))</f>
        <v>3.7490338807118766</v>
      </c>
      <c r="BA211">
        <f t="shared" ref="BA211:BA217" si="730">AZ211*1000/AJ211</f>
        <v>39.712560007075226</v>
      </c>
      <c r="BB211">
        <f t="shared" ref="BB211:BB217" si="731">(BA211-AD211)</f>
        <v>19.636721918085968</v>
      </c>
      <c r="BC211">
        <f>IF(L211,Y211,(X211+Y211)/2)</f>
        <v>26.802855491638184</v>
      </c>
      <c r="BD211">
        <f t="shared" ref="BD211:BD217" si="732">0.61365*EXP(17.502*BC211/(240.97+BC211))</f>
        <v>3.5379262148221673</v>
      </c>
      <c r="BE211">
        <f t="shared" ref="BE211:BE217" si="733">IF(BB211&lt;&gt;0,(1000-(BA211+AD211)/2)/BB211*AU211,0)</f>
        <v>0.22841835627935803</v>
      </c>
      <c r="BF211">
        <f t="shared" ref="BF211:BF217" si="734">AD211*AJ211/1000</f>
        <v>1.8952441536354601</v>
      </c>
      <c r="BG211">
        <f t="shared" ref="BG211:BG217" si="735">(BD211-BF211)</f>
        <v>1.6426820611867072</v>
      </c>
      <c r="BH211">
        <f t="shared" ref="BH211:BH217" si="736">1/(1.6/O211+1.37/W211)</f>
        <v>0.14406445051011255</v>
      </c>
      <c r="BI211">
        <f t="shared" ref="BI211:BI217" si="737">P211*AJ211*0.001</f>
        <v>21.923398965669872</v>
      </c>
      <c r="BJ211">
        <f t="shared" ref="BJ211:BJ217" si="738">P211/AB211</f>
        <v>0.60830772899995478</v>
      </c>
      <c r="BK211">
        <f t="shared" ref="BK211:BK217" si="739">(1-AU211*AJ211/AZ211/O211)*100</f>
        <v>52.236100911967554</v>
      </c>
      <c r="BL211">
        <f t="shared" ref="BL211:BL217" si="740">(AB211-N211/(W211/1.35))</f>
        <v>374.27946035617532</v>
      </c>
      <c r="BM211">
        <f t="shared" ref="BM211:BM217" si="741">N211*BK211/100/BL211</f>
        <v>2.8084569482559968E-2</v>
      </c>
    </row>
    <row r="212" spans="1:65" x14ac:dyDescent="0.3">
      <c r="A212" t="str">
        <f t="array" ref="A212">INDEX(MtrxNb!A$2:C$115,MATCH(1,(MtrxNb!B$2:B$115=D212)*(MtrxNb!C$2:C$115=F212),0),1)</f>
        <v>M24</v>
      </c>
      <c r="B212" s="6">
        <v>41597</v>
      </c>
      <c r="C212">
        <v>47</v>
      </c>
      <c r="D212">
        <v>40</v>
      </c>
      <c r="E212">
        <v>30</v>
      </c>
      <c r="F212" t="s">
        <v>7</v>
      </c>
      <c r="G212">
        <v>49</v>
      </c>
      <c r="H212">
        <v>3</v>
      </c>
      <c r="I212">
        <v>30</v>
      </c>
      <c r="J212" t="s">
        <v>1091</v>
      </c>
      <c r="K212">
        <v>9698.0000029727817</v>
      </c>
      <c r="L212">
        <v>0</v>
      </c>
      <c r="M212">
        <v>50</v>
      </c>
      <c r="N212" s="7">
        <f t="shared" si="715"/>
        <v>-0.59996913611940039</v>
      </c>
      <c r="O212" s="7">
        <f t="shared" si="716"/>
        <v>0.27620948720249794</v>
      </c>
      <c r="P212" s="7">
        <f t="shared" si="717"/>
        <v>53.053417235487714</v>
      </c>
      <c r="Q212">
        <f t="shared" si="718"/>
        <v>5.0392214549563779</v>
      </c>
      <c r="R212">
        <f t="shared" si="719"/>
        <v>1.7975939774057952</v>
      </c>
      <c r="S212" s="4">
        <f>(Y212+AY212*L212)</f>
        <v>27.729129791259766</v>
      </c>
      <c r="T212">
        <f t="shared" si="720"/>
        <v>4.1999999999999993</v>
      </c>
      <c r="U212">
        <f t="shared" si="721"/>
        <v>1.8152174532413485</v>
      </c>
      <c r="V212">
        <v>1</v>
      </c>
      <c r="W212">
        <f t="shared" si="722"/>
        <v>3.6304349064826971</v>
      </c>
      <c r="X212">
        <v>25.818166732788086</v>
      </c>
      <c r="Y212" s="4">
        <v>27.729129791259766</v>
      </c>
      <c r="Z212">
        <v>25.037885665893555</v>
      </c>
      <c r="AA212">
        <v>50.680633544921875</v>
      </c>
      <c r="AB212">
        <v>50.968711853027344</v>
      </c>
      <c r="AC212">
        <v>16.382940292358398</v>
      </c>
      <c r="AD212">
        <v>20.52686882019043</v>
      </c>
      <c r="AE212">
        <v>46.476268768310547</v>
      </c>
      <c r="AF212">
        <v>58.042911529541016</v>
      </c>
      <c r="AG212">
        <v>500.25680541992187</v>
      </c>
      <c r="AH212">
        <v>1799.4124755859375</v>
      </c>
      <c r="AI212">
        <v>1799.4736328125</v>
      </c>
      <c r="AJ212">
        <v>94.399848937988281</v>
      </c>
      <c r="AK212">
        <v>1.750917911529541</v>
      </c>
      <c r="AL212">
        <v>0.16226917505264282</v>
      </c>
      <c r="AM212">
        <v>1</v>
      </c>
      <c r="AN212">
        <v>-0.21956524252891541</v>
      </c>
      <c r="AO212">
        <v>2.737391471862793</v>
      </c>
      <c r="AP212">
        <v>1</v>
      </c>
      <c r="AQ212">
        <v>0</v>
      </c>
      <c r="AR212">
        <v>0.15999999642372131</v>
      </c>
      <c r="AS212">
        <v>111115</v>
      </c>
      <c r="AT212">
        <f t="shared" si="723"/>
        <v>1.191087631952195</v>
      </c>
      <c r="AU212">
        <f t="shared" si="724"/>
        <v>5.0392214549563781E-3</v>
      </c>
      <c r="AV212">
        <f t="shared" si="725"/>
        <v>300.87912979125974</v>
      </c>
      <c r="AW212">
        <f t="shared" si="726"/>
        <v>298.96816673278806</v>
      </c>
      <c r="AX212">
        <f t="shared" si="727"/>
        <v>287.90598965854952</v>
      </c>
      <c r="AY212">
        <f t="shared" si="728"/>
        <v>0.41374223717532588</v>
      </c>
      <c r="AZ212">
        <f t="shared" si="729"/>
        <v>3.7353272932016734</v>
      </c>
      <c r="BA212">
        <f t="shared" si="730"/>
        <v>39.569208375062423</v>
      </c>
      <c r="BB212">
        <f t="shared" si="731"/>
        <v>19.042339554871994</v>
      </c>
      <c r="BC212">
        <f>IF(L212,Y212,(X212+Y212)/2)</f>
        <v>26.773648262023926</v>
      </c>
      <c r="BD212">
        <f t="shared" si="732"/>
        <v>3.5318528267312743</v>
      </c>
      <c r="BE212">
        <f t="shared" si="733"/>
        <v>0.25668078862322957</v>
      </c>
      <c r="BF212">
        <f t="shared" si="734"/>
        <v>1.9377333157958783</v>
      </c>
      <c r="BG212">
        <f t="shared" si="735"/>
        <v>1.5941195109353961</v>
      </c>
      <c r="BH212">
        <f t="shared" si="736"/>
        <v>0.16207271618116934</v>
      </c>
      <c r="BI212">
        <f t="shared" si="737"/>
        <v>5.0082345726741044</v>
      </c>
      <c r="BJ212">
        <f t="shared" si="738"/>
        <v>1.0409016690174906</v>
      </c>
      <c r="BK212">
        <f t="shared" si="739"/>
        <v>53.892933574721049</v>
      </c>
      <c r="BL212">
        <f t="shared" si="740"/>
        <v>51.191814140941908</v>
      </c>
      <c r="BM212">
        <f t="shared" si="741"/>
        <v>-6.3162631257300235E-3</v>
      </c>
    </row>
    <row r="213" spans="1:65" x14ac:dyDescent="0.3">
      <c r="A213" t="str">
        <f t="array" ref="A213">INDEX(MtrxNb!A$2:C$115,MATCH(1,(MtrxNb!B$2:B$115=D213)*(MtrxNb!C$2:C$115=F213),0),1)</f>
        <v>M24</v>
      </c>
      <c r="B213" s="6">
        <v>41597</v>
      </c>
      <c r="C213">
        <v>47</v>
      </c>
      <c r="D213">
        <v>40</v>
      </c>
      <c r="E213">
        <v>30</v>
      </c>
      <c r="F213" t="s">
        <v>7</v>
      </c>
      <c r="G213">
        <v>49</v>
      </c>
      <c r="H213">
        <v>3</v>
      </c>
      <c r="I213">
        <v>31</v>
      </c>
      <c r="J213" t="s">
        <v>1092</v>
      </c>
      <c r="K213">
        <v>9819.0000029504299</v>
      </c>
      <c r="L213">
        <v>0</v>
      </c>
      <c r="M213">
        <v>150</v>
      </c>
      <c r="N213" s="7">
        <f t="shared" si="715"/>
        <v>6.9748176804544793</v>
      </c>
      <c r="O213" s="7">
        <f t="shared" si="716"/>
        <v>0.31790409762522565</v>
      </c>
      <c r="P213" s="7">
        <f t="shared" si="717"/>
        <v>102.6919915389748</v>
      </c>
      <c r="Q213">
        <f t="shared" si="718"/>
        <v>5.5947512578830123</v>
      </c>
      <c r="R213">
        <f t="shared" si="719"/>
        <v>1.7520690198007256</v>
      </c>
      <c r="S213" s="4">
        <f>(Y213+AY213*L213)</f>
        <v>27.695344924926758</v>
      </c>
      <c r="T213">
        <f t="shared" si="720"/>
        <v>4.1999999999999993</v>
      </c>
      <c r="U213">
        <f t="shared" si="721"/>
        <v>1.8152174532413485</v>
      </c>
      <c r="V213">
        <v>1</v>
      </c>
      <c r="W213">
        <f t="shared" si="722"/>
        <v>3.6304349064826971</v>
      </c>
      <c r="X213">
        <v>25.832635879516602</v>
      </c>
      <c r="Y213" s="4">
        <v>27.695344924926758</v>
      </c>
      <c r="Z213">
        <v>25.03681755065918</v>
      </c>
      <c r="AA213">
        <v>150.69764709472656</v>
      </c>
      <c r="AB213">
        <v>144.16415405273437</v>
      </c>
      <c r="AC213">
        <v>16.333667755126953</v>
      </c>
      <c r="AD213">
        <v>20.932865142822266</v>
      </c>
      <c r="AE213">
        <v>46.202438354492188</v>
      </c>
      <c r="AF213">
        <v>59.135951995849609</v>
      </c>
      <c r="AG213">
        <v>500.2193603515625</v>
      </c>
      <c r="AH213">
        <v>1799.3284912109375</v>
      </c>
      <c r="AI213">
        <v>1788.597900390625</v>
      </c>
      <c r="AJ213">
        <v>94.391899108886719</v>
      </c>
      <c r="AK213">
        <v>1.669619083404541</v>
      </c>
      <c r="AL213">
        <v>0.12380176782608032</v>
      </c>
      <c r="AM213">
        <v>1</v>
      </c>
      <c r="AN213">
        <v>-0.21956524252891541</v>
      </c>
      <c r="AO213">
        <v>2.737391471862793</v>
      </c>
      <c r="AP213">
        <v>1</v>
      </c>
      <c r="AQ213">
        <v>0</v>
      </c>
      <c r="AR213">
        <v>0.15999999642372131</v>
      </c>
      <c r="AS213">
        <v>111115</v>
      </c>
      <c r="AT213">
        <f t="shared" si="723"/>
        <v>1.1909984770275299</v>
      </c>
      <c r="AU213">
        <f t="shared" si="724"/>
        <v>5.5947512578830121E-3</v>
      </c>
      <c r="AV213">
        <f t="shared" si="725"/>
        <v>300.84534492492674</v>
      </c>
      <c r="AW213">
        <f t="shared" si="726"/>
        <v>298.98263587951658</v>
      </c>
      <c r="AX213">
        <f t="shared" si="727"/>
        <v>287.89255215884987</v>
      </c>
      <c r="AY213">
        <f t="shared" si="728"/>
        <v>0.18574766063783693</v>
      </c>
      <c r="AZ213">
        <f t="shared" si="729"/>
        <v>3.7279619144219365</v>
      </c>
      <c r="BA213">
        <f t="shared" si="730"/>
        <v>39.494511177505906</v>
      </c>
      <c r="BB213">
        <f t="shared" si="731"/>
        <v>18.56164603468364</v>
      </c>
      <c r="BC213">
        <f>IF(L213,Y213,(X213+Y213)/2)</f>
        <v>26.76399040222168</v>
      </c>
      <c r="BD213">
        <f t="shared" si="732"/>
        <v>3.529846562710182</v>
      </c>
      <c r="BE213">
        <f t="shared" si="733"/>
        <v>0.29230776073982617</v>
      </c>
      <c r="BF213">
        <f t="shared" si="734"/>
        <v>1.9758928946212109</v>
      </c>
      <c r="BG213">
        <f t="shared" si="735"/>
        <v>1.5539536680889712</v>
      </c>
      <c r="BH213">
        <f t="shared" si="736"/>
        <v>0.18483162153514318</v>
      </c>
      <c r="BI213">
        <f t="shared" si="737"/>
        <v>9.6932921046375586</v>
      </c>
      <c r="BJ213">
        <f t="shared" si="738"/>
        <v>0.7123268069912212</v>
      </c>
      <c r="BK213">
        <f t="shared" si="739"/>
        <v>55.439719717787803</v>
      </c>
      <c r="BL213">
        <f t="shared" si="740"/>
        <v>141.57052433311048</v>
      </c>
      <c r="BM213">
        <f t="shared" si="741"/>
        <v>2.731373208572839E-2</v>
      </c>
    </row>
    <row r="214" spans="1:65" x14ac:dyDescent="0.3">
      <c r="A214" t="str">
        <f t="array" ref="A214">INDEX(MtrxNb!A$2:C$115,MATCH(1,(MtrxNb!B$2:B$115=D214)*(MtrxNb!C$2:C$115=F214),0),1)</f>
        <v>M24</v>
      </c>
      <c r="B214" s="6">
        <v>41597</v>
      </c>
      <c r="C214">
        <v>47</v>
      </c>
      <c r="D214">
        <v>40</v>
      </c>
      <c r="E214">
        <v>30</v>
      </c>
      <c r="F214" t="s">
        <v>7</v>
      </c>
      <c r="G214">
        <v>49</v>
      </c>
      <c r="H214">
        <v>3</v>
      </c>
      <c r="I214">
        <v>32</v>
      </c>
      <c r="J214" t="s">
        <v>1093</v>
      </c>
      <c r="K214">
        <v>9960.0000028610229</v>
      </c>
      <c r="L214">
        <v>0</v>
      </c>
      <c r="M214">
        <v>400</v>
      </c>
      <c r="N214" s="7">
        <f t="shared" si="715"/>
        <v>25.658599245518786</v>
      </c>
      <c r="O214" s="7">
        <f t="shared" si="716"/>
        <v>0.36160657231011084</v>
      </c>
      <c r="P214" s="7">
        <f t="shared" si="717"/>
        <v>243.08498358819446</v>
      </c>
      <c r="Q214">
        <f t="shared" si="718"/>
        <v>6.1277371224778854</v>
      </c>
      <c r="R214">
        <f t="shared" si="719"/>
        <v>1.7053126168824844</v>
      </c>
      <c r="S214" s="4">
        <f>(Y214+AY214*L214)</f>
        <v>27.653854370117188</v>
      </c>
      <c r="T214">
        <f t="shared" si="720"/>
        <v>4.1999999999999993</v>
      </c>
      <c r="U214">
        <f t="shared" si="721"/>
        <v>1.8152174532413485</v>
      </c>
      <c r="V214">
        <v>1</v>
      </c>
      <c r="W214">
        <f t="shared" si="722"/>
        <v>3.6304349064826971</v>
      </c>
      <c r="X214">
        <v>25.860637664794922</v>
      </c>
      <c r="Y214" s="4">
        <v>27.653854370117188</v>
      </c>
      <c r="Z214">
        <v>25.037811279296875</v>
      </c>
      <c r="AA214">
        <v>398.87347412109375</v>
      </c>
      <c r="AB214">
        <v>375.39889526367188</v>
      </c>
      <c r="AC214">
        <v>16.299278259277344</v>
      </c>
      <c r="AD214">
        <v>21.334417343139648</v>
      </c>
      <c r="AE214">
        <v>45.969650268554688</v>
      </c>
      <c r="AF214">
        <v>60.166236877441406</v>
      </c>
      <c r="AG214">
        <v>500.23291015625</v>
      </c>
      <c r="AH214">
        <v>1799.50537109375</v>
      </c>
      <c r="AI214">
        <v>1777.568115234375</v>
      </c>
      <c r="AJ214">
        <v>94.383705139160156</v>
      </c>
      <c r="AK214">
        <v>0.61831903457641602</v>
      </c>
      <c r="AL214">
        <v>3.2569468021392822E-2</v>
      </c>
      <c r="AM214">
        <v>1</v>
      </c>
      <c r="AN214">
        <v>-0.21956524252891541</v>
      </c>
      <c r="AO214">
        <v>2.737391471862793</v>
      </c>
      <c r="AP214">
        <v>1</v>
      </c>
      <c r="AQ214">
        <v>0</v>
      </c>
      <c r="AR214">
        <v>0.15999999642372131</v>
      </c>
      <c r="AS214">
        <v>111115</v>
      </c>
      <c r="AT214">
        <f t="shared" si="723"/>
        <v>1.1910307384672618</v>
      </c>
      <c r="AU214">
        <f t="shared" si="724"/>
        <v>6.1277371224778858E-3</v>
      </c>
      <c r="AV214">
        <f t="shared" si="725"/>
        <v>300.80385437011716</v>
      </c>
      <c r="AW214">
        <f t="shared" si="726"/>
        <v>299.0106376647949</v>
      </c>
      <c r="AX214">
        <f t="shared" si="727"/>
        <v>287.9208529394673</v>
      </c>
      <c r="AY214">
        <f t="shared" si="728"/>
        <v>-3.0057697854523037E-2</v>
      </c>
      <c r="AZ214">
        <f t="shared" si="729"/>
        <v>3.7189339727131614</v>
      </c>
      <c r="BA214">
        <f t="shared" si="730"/>
        <v>39.402288427117085</v>
      </c>
      <c r="BB214">
        <f t="shared" si="731"/>
        <v>18.067871083977437</v>
      </c>
      <c r="BC214">
        <f>IF(L214,Y214,(X214+Y214)/2)</f>
        <v>26.757246017456055</v>
      </c>
      <c r="BD214">
        <f t="shared" si="732"/>
        <v>3.5284461160383835</v>
      </c>
      <c r="BE214">
        <f t="shared" si="733"/>
        <v>0.32885157368784979</v>
      </c>
      <c r="BF214">
        <f t="shared" si="734"/>
        <v>2.013621355830677</v>
      </c>
      <c r="BG214">
        <f t="shared" si="735"/>
        <v>1.5148247602077065</v>
      </c>
      <c r="BH214">
        <f t="shared" si="736"/>
        <v>0.20824380602657985</v>
      </c>
      <c r="BI214">
        <f t="shared" si="737"/>
        <v>22.943261414745731</v>
      </c>
      <c r="BJ214">
        <f t="shared" si="738"/>
        <v>0.64753782351292466</v>
      </c>
      <c r="BK214">
        <f t="shared" si="739"/>
        <v>56.992681529181553</v>
      </c>
      <c r="BL214">
        <f t="shared" si="740"/>
        <v>365.85758413326243</v>
      </c>
      <c r="BM214">
        <f t="shared" si="741"/>
        <v>3.9970536042027029E-2</v>
      </c>
    </row>
    <row r="215" spans="1:65" x14ac:dyDescent="0.3">
      <c r="A215" t="str">
        <f t="array" ref="A215">INDEX(MtrxNb!A$2:C$115,MATCH(1,(MtrxNb!B$2:B$115=D215)*(MtrxNb!C$2:C$115=F215),0),1)</f>
        <v>M24</v>
      </c>
      <c r="B215" s="6">
        <v>41597</v>
      </c>
      <c r="C215">
        <v>47</v>
      </c>
      <c r="D215">
        <v>40</v>
      </c>
      <c r="E215">
        <v>30</v>
      </c>
      <c r="F215" t="s">
        <v>7</v>
      </c>
      <c r="G215">
        <v>49</v>
      </c>
      <c r="H215">
        <v>3</v>
      </c>
      <c r="I215">
        <v>33</v>
      </c>
      <c r="J215" t="s">
        <v>1094</v>
      </c>
      <c r="K215">
        <v>10109.500002983958</v>
      </c>
      <c r="L215">
        <v>0</v>
      </c>
      <c r="M215">
        <v>600</v>
      </c>
      <c r="N215" s="7">
        <f t="shared" si="715"/>
        <v>38.226844569647135</v>
      </c>
      <c r="O215" s="7">
        <f t="shared" si="716"/>
        <v>0.38799824074243483</v>
      </c>
      <c r="P215" s="7">
        <f t="shared" si="717"/>
        <v>378.7338534379025</v>
      </c>
      <c r="Q215">
        <f t="shared" si="718"/>
        <v>6.2704388898301557</v>
      </c>
      <c r="R215">
        <f t="shared" si="719"/>
        <v>1.6371146989985617</v>
      </c>
      <c r="S215" s="4">
        <f>(Y215+AY215*L215)</f>
        <v>27.463434219360352</v>
      </c>
      <c r="T215">
        <f t="shared" si="720"/>
        <v>4.1999999999999993</v>
      </c>
      <c r="U215">
        <f t="shared" si="721"/>
        <v>1.8152174532413485</v>
      </c>
      <c r="V215">
        <v>1</v>
      </c>
      <c r="W215">
        <f t="shared" si="722"/>
        <v>3.6304349064826971</v>
      </c>
      <c r="X215">
        <v>25.851766586303711</v>
      </c>
      <c r="Y215" s="4">
        <v>27.463434219360352</v>
      </c>
      <c r="Z215">
        <v>25.036708831787109</v>
      </c>
      <c r="AA215">
        <v>599.16558837890625</v>
      </c>
      <c r="AB215">
        <v>564.10174560546875</v>
      </c>
      <c r="AC215">
        <v>16.471113204956055</v>
      </c>
      <c r="AD215">
        <v>21.621763229370117</v>
      </c>
      <c r="AE215">
        <v>46.720497131347656</v>
      </c>
      <c r="AF215">
        <v>61.005447387695313</v>
      </c>
      <c r="AG215">
        <v>500.255615234375</v>
      </c>
      <c r="AH215">
        <v>1799.9697265625</v>
      </c>
      <c r="AI215">
        <v>1767.1767578125</v>
      </c>
      <c r="AJ215">
        <v>94.378517150878906</v>
      </c>
      <c r="AK215">
        <v>-0.86239385604858398</v>
      </c>
      <c r="AL215">
        <v>-2.7944982051849365E-2</v>
      </c>
      <c r="AM215">
        <v>1</v>
      </c>
      <c r="AN215">
        <v>-0.21956524252891541</v>
      </c>
      <c r="AO215">
        <v>2.737391471862793</v>
      </c>
      <c r="AP215">
        <v>1</v>
      </c>
      <c r="AQ215">
        <v>0</v>
      </c>
      <c r="AR215">
        <v>0.15999999642372131</v>
      </c>
      <c r="AS215">
        <v>111115</v>
      </c>
      <c r="AT215">
        <f t="shared" si="723"/>
        <v>1.1910847981770833</v>
      </c>
      <c r="AU215">
        <f t="shared" si="724"/>
        <v>6.2704388898301554E-3</v>
      </c>
      <c r="AV215">
        <f t="shared" si="725"/>
        <v>300.61343421936033</v>
      </c>
      <c r="AW215">
        <f t="shared" si="726"/>
        <v>299.00176658630369</v>
      </c>
      <c r="AX215">
        <f t="shared" si="727"/>
        <v>287.99514981280663</v>
      </c>
      <c r="AY215">
        <f t="shared" si="728"/>
        <v>-6.9011350343104363E-2</v>
      </c>
      <c r="AZ215">
        <f t="shared" si="729"/>
        <v>3.6777446507739122</v>
      </c>
      <c r="BA215">
        <f t="shared" si="730"/>
        <v>38.968027489714203</v>
      </c>
      <c r="BB215">
        <f t="shared" si="731"/>
        <v>17.346264260344086</v>
      </c>
      <c r="BC215">
        <f>IF(L215,Y215,(X215+Y215)/2)</f>
        <v>26.657600402832031</v>
      </c>
      <c r="BD215">
        <f t="shared" si="732"/>
        <v>3.5078115248410384</v>
      </c>
      <c r="BE215">
        <f t="shared" si="733"/>
        <v>0.35053522237091372</v>
      </c>
      <c r="BF215">
        <f t="shared" si="734"/>
        <v>2.0406299517753506</v>
      </c>
      <c r="BG215">
        <f t="shared" si="735"/>
        <v>1.4671815730656879</v>
      </c>
      <c r="BH215">
        <f t="shared" si="736"/>
        <v>0.2221681467678242</v>
      </c>
      <c r="BI215">
        <f t="shared" si="737"/>
        <v>35.744339482307538</v>
      </c>
      <c r="BJ215">
        <f t="shared" si="738"/>
        <v>0.67139280526670797</v>
      </c>
      <c r="BK215">
        <f t="shared" si="739"/>
        <v>58.527543497674273</v>
      </c>
      <c r="BL215">
        <f t="shared" si="740"/>
        <v>549.88685358884766</v>
      </c>
      <c r="BM215">
        <f t="shared" si="741"/>
        <v>4.0686975761048308E-2</v>
      </c>
    </row>
    <row r="216" spans="1:65" x14ac:dyDescent="0.3">
      <c r="A216" t="str">
        <f t="array" ref="A216">INDEX(MtrxNb!A$2:C$115,MATCH(1,(MtrxNb!B$2:B$115=D216)*(MtrxNb!C$2:C$115=F216),0),1)</f>
        <v>M24</v>
      </c>
      <c r="B216" s="6">
        <v>41597</v>
      </c>
      <c r="C216">
        <v>47</v>
      </c>
      <c r="D216">
        <v>40</v>
      </c>
      <c r="E216">
        <v>30</v>
      </c>
      <c r="F216" t="s">
        <v>7</v>
      </c>
      <c r="G216">
        <v>49</v>
      </c>
      <c r="H216">
        <v>3</v>
      </c>
      <c r="I216">
        <v>34</v>
      </c>
      <c r="J216" t="s">
        <v>1095</v>
      </c>
      <c r="K216">
        <v>10259.500002983958</v>
      </c>
      <c r="L216">
        <v>0</v>
      </c>
      <c r="M216">
        <v>800</v>
      </c>
      <c r="N216" s="7">
        <f t="shared" si="715"/>
        <v>47.284301376220952</v>
      </c>
      <c r="O216" s="7">
        <f t="shared" si="716"/>
        <v>0.41402730841065372</v>
      </c>
      <c r="P216" s="7">
        <f t="shared" si="717"/>
        <v>537.16942134854162</v>
      </c>
      <c r="Q216">
        <f t="shared" si="718"/>
        <v>6.5128523198482746</v>
      </c>
      <c r="R216">
        <f t="shared" si="719"/>
        <v>1.6036286389789054</v>
      </c>
      <c r="S216" s="4">
        <f>(Y216+AY216*L216)</f>
        <v>27.416177749633789</v>
      </c>
      <c r="T216">
        <f t="shared" si="720"/>
        <v>4.1999999999999993</v>
      </c>
      <c r="U216">
        <f t="shared" si="721"/>
        <v>1.8152174532413485</v>
      </c>
      <c r="V216">
        <v>1</v>
      </c>
      <c r="W216">
        <f t="shared" si="722"/>
        <v>3.6304349064826971</v>
      </c>
      <c r="X216">
        <v>25.843122482299805</v>
      </c>
      <c r="Y216" s="4">
        <v>27.416177749633789</v>
      </c>
      <c r="Z216">
        <v>25.03538703918457</v>
      </c>
      <c r="AA216">
        <v>799.4271240234375</v>
      </c>
      <c r="AB216">
        <v>755.59942626953125</v>
      </c>
      <c r="AC216">
        <v>16.521881103515625</v>
      </c>
      <c r="AD216">
        <v>21.869998931884766</v>
      </c>
      <c r="AE216">
        <v>46.896636962890625</v>
      </c>
      <c r="AF216">
        <v>61.736988067626953</v>
      </c>
      <c r="AG216">
        <v>500.283447265625</v>
      </c>
      <c r="AH216">
        <v>1799.1678466796875</v>
      </c>
      <c r="AI216">
        <v>1751.2166748046875</v>
      </c>
      <c r="AJ216">
        <v>94.373847961425781</v>
      </c>
      <c r="AK216">
        <v>-2.474332332611084</v>
      </c>
      <c r="AL216">
        <v>-8.4293782711029053E-2</v>
      </c>
      <c r="AM216">
        <v>1</v>
      </c>
      <c r="AN216">
        <v>-0.21956524252891541</v>
      </c>
      <c r="AO216">
        <v>2.737391471862793</v>
      </c>
      <c r="AP216">
        <v>1</v>
      </c>
      <c r="AQ216">
        <v>0</v>
      </c>
      <c r="AR216">
        <v>0.15999999642372131</v>
      </c>
      <c r="AS216">
        <v>111115</v>
      </c>
      <c r="AT216">
        <f t="shared" si="723"/>
        <v>1.1911510649181547</v>
      </c>
      <c r="AU216">
        <f t="shared" si="724"/>
        <v>6.512852319848275E-3</v>
      </c>
      <c r="AV216">
        <f t="shared" si="725"/>
        <v>300.56617774963377</v>
      </c>
      <c r="AW216">
        <f t="shared" si="726"/>
        <v>298.99312248229978</v>
      </c>
      <c r="AX216">
        <f t="shared" si="727"/>
        <v>287.86684903442438</v>
      </c>
      <c r="AY216">
        <f t="shared" si="728"/>
        <v>-0.1677286209472236</v>
      </c>
      <c r="AZ216">
        <f t="shared" si="729"/>
        <v>3.6675845930931423</v>
      </c>
      <c r="BA216">
        <f t="shared" si="730"/>
        <v>38.862297896258561</v>
      </c>
      <c r="BB216">
        <f t="shared" si="731"/>
        <v>16.992298964373795</v>
      </c>
      <c r="BC216">
        <f>IF(L216,Y216,(X216+Y216)/2)</f>
        <v>26.629650115966797</v>
      </c>
      <c r="BD216">
        <f t="shared" si="732"/>
        <v>3.502042540391257</v>
      </c>
      <c r="BE216">
        <f t="shared" si="733"/>
        <v>0.37164377186071695</v>
      </c>
      <c r="BF216">
        <f t="shared" si="734"/>
        <v>2.0639559541142369</v>
      </c>
      <c r="BG216">
        <f t="shared" si="735"/>
        <v>1.43808658627702</v>
      </c>
      <c r="BH216">
        <f t="shared" si="736"/>
        <v>0.23574649320255167</v>
      </c>
      <c r="BI216">
        <f t="shared" si="737"/>
        <v>50.694745299874334</v>
      </c>
      <c r="BJ216">
        <f t="shared" si="738"/>
        <v>0.71091824937003978</v>
      </c>
      <c r="BK216">
        <f t="shared" si="739"/>
        <v>59.522492044507437</v>
      </c>
      <c r="BL216">
        <f t="shared" si="740"/>
        <v>738.01646210622584</v>
      </c>
      <c r="BM216">
        <f t="shared" si="741"/>
        <v>3.8135727277193221E-2</v>
      </c>
    </row>
    <row r="217" spans="1:65" hidden="1" x14ac:dyDescent="0.3">
      <c r="A217" t="str">
        <f t="array" ref="A217">INDEX(MtrxNb!A$2:C$115,MATCH(1,(MtrxNb!B$2:B$115=D217)*(MtrxNb!C$2:C$115=F217),0),1)</f>
        <v>M24</v>
      </c>
      <c r="B217" s="6">
        <v>41597</v>
      </c>
      <c r="C217">
        <v>47</v>
      </c>
      <c r="D217">
        <v>40</v>
      </c>
      <c r="E217">
        <v>30</v>
      </c>
      <c r="F217" t="s">
        <v>7</v>
      </c>
      <c r="G217">
        <v>49</v>
      </c>
      <c r="H217">
        <v>3</v>
      </c>
      <c r="I217">
        <v>35</v>
      </c>
      <c r="J217" t="s">
        <v>1096</v>
      </c>
      <c r="K217">
        <v>10379.500002983958</v>
      </c>
      <c r="L217">
        <v>0</v>
      </c>
      <c r="M217" t="s">
        <v>322</v>
      </c>
      <c r="N217">
        <f t="shared" si="715"/>
        <v>27.469634525373987</v>
      </c>
      <c r="O217">
        <f t="shared" si="716"/>
        <v>0.42683832277307399</v>
      </c>
      <c r="P217">
        <f t="shared" si="717"/>
        <v>252.00671599528403</v>
      </c>
      <c r="Q217">
        <f t="shared" si="718"/>
        <v>6.6720881213676915</v>
      </c>
      <c r="R217">
        <f t="shared" si="719"/>
        <v>1.5985931009419927</v>
      </c>
      <c r="S217" s="4">
        <f>(Y217+AY217*L217)</f>
        <v>27.408246994018555</v>
      </c>
      <c r="T217">
        <f t="shared" si="720"/>
        <v>4.1999999999999993</v>
      </c>
      <c r="U217">
        <f t="shared" si="721"/>
        <v>1.8152174532413485</v>
      </c>
      <c r="V217">
        <v>1</v>
      </c>
      <c r="W217">
        <f t="shared" si="722"/>
        <v>3.6304349064826971</v>
      </c>
      <c r="X217">
        <v>25.833444595336914</v>
      </c>
      <c r="Y217" s="4">
        <v>27.408246994018555</v>
      </c>
      <c r="Z217">
        <v>25.037181854248047</v>
      </c>
      <c r="AA217">
        <v>399.11282348632812</v>
      </c>
      <c r="AB217">
        <v>373.95831298828125</v>
      </c>
      <c r="AC217">
        <v>16.426568984985352</v>
      </c>
      <c r="AD217">
        <v>21.904903411865234</v>
      </c>
      <c r="AE217">
        <v>46.664802551269531</v>
      </c>
      <c r="AF217">
        <v>61.874385833740234</v>
      </c>
      <c r="AG217">
        <v>500.31509399414062</v>
      </c>
      <c r="AH217">
        <v>1800.204345703125</v>
      </c>
      <c r="AI217">
        <v>1747.217041015625</v>
      </c>
      <c r="AJ217">
        <v>94.375617980957031</v>
      </c>
      <c r="AK217">
        <v>0.51605463027954102</v>
      </c>
      <c r="AL217">
        <v>1.2912333011627197E-2</v>
      </c>
      <c r="AM217">
        <v>1</v>
      </c>
      <c r="AN217">
        <v>-0.21956524252891541</v>
      </c>
      <c r="AO217">
        <v>2.737391471862793</v>
      </c>
      <c r="AP217">
        <v>1</v>
      </c>
      <c r="AQ217">
        <v>0</v>
      </c>
      <c r="AR217">
        <v>0.15999999642372131</v>
      </c>
      <c r="AS217">
        <v>111115</v>
      </c>
      <c r="AT217">
        <f t="shared" si="723"/>
        <v>1.1912264142717635</v>
      </c>
      <c r="AU217">
        <f t="shared" si="724"/>
        <v>6.6720881213676916E-3</v>
      </c>
      <c r="AV217">
        <f t="shared" si="725"/>
        <v>300.55824699401853</v>
      </c>
      <c r="AW217">
        <f t="shared" si="726"/>
        <v>298.98344459533689</v>
      </c>
      <c r="AX217">
        <f t="shared" si="727"/>
        <v>288.03268887446757</v>
      </c>
      <c r="AY217">
        <f t="shared" si="728"/>
        <v>-0.23320624046900656</v>
      </c>
      <c r="AZ217">
        <f t="shared" si="729"/>
        <v>3.6658818972499483</v>
      </c>
      <c r="BA217">
        <f t="shared" si="730"/>
        <v>38.843527339758928</v>
      </c>
      <c r="BB217">
        <f t="shared" si="731"/>
        <v>16.938623927893694</v>
      </c>
      <c r="BC217">
        <f>IF(L217,Y217,(X217+Y217)/2)</f>
        <v>26.620845794677734</v>
      </c>
      <c r="BD217">
        <f t="shared" si="732"/>
        <v>3.5002270307195613</v>
      </c>
      <c r="BE217">
        <f t="shared" si="733"/>
        <v>0.38193354473791308</v>
      </c>
      <c r="BF217">
        <f t="shared" si="734"/>
        <v>2.0672887963079556</v>
      </c>
      <c r="BG217">
        <f t="shared" si="735"/>
        <v>1.4329382344116057</v>
      </c>
      <c r="BH217">
        <f t="shared" si="736"/>
        <v>0.24237387759840243</v>
      </c>
      <c r="BI217">
        <f t="shared" si="737"/>
        <v>23.783289557406462</v>
      </c>
      <c r="BJ217">
        <f t="shared" si="738"/>
        <v>0.67388986216541513</v>
      </c>
      <c r="BK217">
        <f t="shared" si="739"/>
        <v>59.757985979506302</v>
      </c>
      <c r="BL217">
        <f t="shared" si="740"/>
        <v>363.74355702528749</v>
      </c>
      <c r="BM217">
        <f t="shared" si="741"/>
        <v>4.5128772816045826E-2</v>
      </c>
    </row>
    <row r="218" spans="1:65" hidden="1" x14ac:dyDescent="0.3">
      <c r="A218" t="str">
        <f t="array" ref="A218">INDEX(MtrxNb!A$2:C$115,MATCH(1,(MtrxNb!B$2:B$115=D218)*(MtrxNb!C$2:C$115=F218),0),1)</f>
        <v>M80</v>
      </c>
      <c r="B218" s="6">
        <v>41597</v>
      </c>
      <c r="C218">
        <v>47</v>
      </c>
      <c r="D218">
        <v>40</v>
      </c>
      <c r="E218">
        <v>30</v>
      </c>
      <c r="F218" t="s">
        <v>36</v>
      </c>
      <c r="G218">
        <v>49</v>
      </c>
      <c r="H218">
        <v>3</v>
      </c>
      <c r="I218" t="s">
        <v>323</v>
      </c>
      <c r="J218" t="s">
        <v>1097</v>
      </c>
      <c r="S218" s="4">
        <f>AVERAGE(S212:S217)</f>
        <v>27.561031341552734</v>
      </c>
    </row>
    <row r="219" spans="1:65" hidden="1" x14ac:dyDescent="0.3">
      <c r="A219" t="str">
        <f t="array" ref="A219">INDEX(MtrxNb!A$2:C$115,MATCH(1,(MtrxNb!B$2:B$115=D219)*(MtrxNb!C$2:C$115=F219),0),1)</f>
        <v>M80</v>
      </c>
      <c r="B219" s="6">
        <v>41597</v>
      </c>
      <c r="C219">
        <v>47</v>
      </c>
      <c r="D219">
        <v>40</v>
      </c>
      <c r="E219">
        <v>30</v>
      </c>
      <c r="F219" t="s">
        <v>36</v>
      </c>
      <c r="G219">
        <v>49</v>
      </c>
      <c r="H219">
        <v>3</v>
      </c>
      <c r="I219">
        <v>36</v>
      </c>
      <c r="J219" t="s">
        <v>1098</v>
      </c>
      <c r="K219">
        <v>10661.000002972782</v>
      </c>
      <c r="L219">
        <v>0</v>
      </c>
      <c r="M219" t="s">
        <v>315</v>
      </c>
      <c r="N219">
        <f t="shared" ref="N219:N225" si="742">(AA219-AB219*(1000-AC219)/(1000-AD219))*AT219</f>
        <v>30.682682269806421</v>
      </c>
      <c r="O219">
        <f t="shared" ref="O219:O225" si="743">IF(BE219&lt;&gt;0,1/(1/BE219-1/W219),0)</f>
        <v>0.58867944738406497</v>
      </c>
      <c r="P219">
        <f t="shared" ref="P219:P225" si="744">((BH219-AU219/2)*AB219-N219)/(BH219+AU219/2)</f>
        <v>272.25865942432904</v>
      </c>
      <c r="Q219">
        <f t="shared" ref="Q219:Q225" si="745">AU219*1000</f>
        <v>8.5615405784462695</v>
      </c>
      <c r="R219">
        <f t="shared" ref="R219:R225" si="746">(AZ219-BF219)</f>
        <v>1.5324600792604897</v>
      </c>
      <c r="S219" s="4">
        <f>(Y219+AY219*L219)</f>
        <v>27.137929916381836</v>
      </c>
      <c r="T219">
        <f t="shared" ref="T219:T225" si="747">1.2*3</f>
        <v>3.5999999999999996</v>
      </c>
      <c r="U219">
        <f t="shared" ref="U219:U225" si="748">(T219*AN219+AO219)</f>
        <v>1.9469565987586976</v>
      </c>
      <c r="V219">
        <v>1</v>
      </c>
      <c r="W219">
        <f t="shared" ref="W219:W225" si="749">U219*(V219+1)*(V219+1)/(V219*V219+1)</f>
        <v>3.8939131975173953</v>
      </c>
      <c r="X219">
        <v>25.858816146850586</v>
      </c>
      <c r="Y219" s="4">
        <v>27.137929916381836</v>
      </c>
      <c r="Z219">
        <v>25.037443161010742</v>
      </c>
      <c r="AA219">
        <v>399.344482421875</v>
      </c>
      <c r="AB219">
        <v>374.95272827148437</v>
      </c>
      <c r="AC219">
        <v>15.969438552856445</v>
      </c>
      <c r="AD219">
        <v>21.995418548583984</v>
      </c>
      <c r="AE219">
        <v>45.252609252929688</v>
      </c>
      <c r="AF219">
        <v>62.038917541503906</v>
      </c>
      <c r="AG219">
        <v>500.22756958007812</v>
      </c>
      <c r="AH219">
        <v>1798.5938720703125</v>
      </c>
      <c r="AI219">
        <v>1406.982666015625</v>
      </c>
      <c r="AJ219">
        <v>94.374061584472656</v>
      </c>
      <c r="AK219">
        <v>0.27841424942016602</v>
      </c>
      <c r="AL219">
        <v>5.3725838661193848E-3</v>
      </c>
      <c r="AM219">
        <v>1</v>
      </c>
      <c r="AN219">
        <v>-0.21956524252891541</v>
      </c>
      <c r="AO219">
        <v>2.737391471862793</v>
      </c>
      <c r="AP219">
        <v>1</v>
      </c>
      <c r="AQ219">
        <v>0</v>
      </c>
      <c r="AR219">
        <v>0.15999999642372131</v>
      </c>
      <c r="AS219">
        <v>111115</v>
      </c>
      <c r="AT219">
        <f t="shared" ref="AT219:AT225" si="750">AG219*0.000001/(T219*0.0001)</f>
        <v>1.3895210266113283</v>
      </c>
      <c r="AU219">
        <f t="shared" ref="AU219:AU225" si="751">(AD219-AC219)/(1000-AD219)*AT219</f>
        <v>8.5615405784462695E-3</v>
      </c>
      <c r="AV219">
        <f t="shared" ref="AV219:AV225" si="752">(Y219+273.15)</f>
        <v>300.28792991638181</v>
      </c>
      <c r="AW219">
        <f t="shared" ref="AW219:AW225" si="753">(X219+273.15)</f>
        <v>299.00881614685056</v>
      </c>
      <c r="AX219">
        <f t="shared" ref="AX219:AX225" si="754">(AH219*AP219+AI219*AQ219)*AR219</f>
        <v>287.77501309897707</v>
      </c>
      <c r="AY219">
        <f t="shared" ref="AY219:AY225" si="755">((AX219+0.00000010773*(AW219^4-AV219^4))-AU219*44100)/(U219*51.4+0.00000043092*AV219^3)</f>
        <v>-0.93625551676772623</v>
      </c>
      <c r="AZ219">
        <f t="shared" ref="AZ219:AZ225" si="756">0.61365*EXP(17.502*S219/(240.97+S219))</f>
        <v>3.6082570639408069</v>
      </c>
      <c r="BA219">
        <f t="shared" ref="BA219:BA225" si="757">AZ219*1000/AJ219</f>
        <v>38.233567607039099</v>
      </c>
      <c r="BB219">
        <f t="shared" ref="BB219:BB225" si="758">(BA219-AD219)</f>
        <v>16.238149058455114</v>
      </c>
      <c r="BC219">
        <f>IF(L219,Y219,(X219+Y219)/2)</f>
        <v>26.498373031616211</v>
      </c>
      <c r="BD219">
        <f t="shared" ref="BD219:BD225" si="759">0.61365*EXP(17.502*BC219/(240.97+BC219))</f>
        <v>3.475057418364492</v>
      </c>
      <c r="BE219">
        <f t="shared" ref="BE219:BE225" si="760">IF(BB219&lt;&gt;0,(1000-(BA219+AD219)/2)/BB219*AU219,0)</f>
        <v>0.51137072914339021</v>
      </c>
      <c r="BF219">
        <f t="shared" ref="BF219:BF225" si="761">AD219*AJ219/1000</f>
        <v>2.0757969846803173</v>
      </c>
      <c r="BG219">
        <f t="shared" ref="BG219:BG225" si="762">(BD219-BF219)</f>
        <v>1.3992604336841747</v>
      </c>
      <c r="BH219">
        <f t="shared" ref="BH219:BH225" si="763">1/(1.6/O219+1.37/W219)</f>
        <v>0.32575635501298184</v>
      </c>
      <c r="BI219">
        <f t="shared" ref="BI219:BI225" si="764">P219*AJ219*0.001</f>
        <v>25.694155491417593</v>
      </c>
      <c r="BJ219">
        <f t="shared" ref="BJ219:BJ225" si="765">P219/AB219</f>
        <v>0.72611462431392226</v>
      </c>
      <c r="BK219">
        <f t="shared" ref="BK219:BK225" si="766">(1-AU219*AJ219/AZ219/O219)*100</f>
        <v>61.961076178538498</v>
      </c>
      <c r="BL219">
        <f t="shared" ref="BL219:BL225" si="767">(AB219-N219/(W219/1.35))</f>
        <v>364.31519760165656</v>
      </c>
      <c r="BM219">
        <f t="shared" ref="BM219:BM225" si="768">N219*BK219/100/BL219</f>
        <v>5.2183714157323528E-2</v>
      </c>
    </row>
    <row r="220" spans="1:65" x14ac:dyDescent="0.3">
      <c r="A220" t="str">
        <f t="array" ref="A220">INDEX(MtrxNb!A$2:C$115,MATCH(1,(MtrxNb!B$2:B$115=D220)*(MtrxNb!C$2:C$115=F220),0),1)</f>
        <v>M80</v>
      </c>
      <c r="B220" s="6">
        <v>41597</v>
      </c>
      <c r="C220">
        <v>47</v>
      </c>
      <c r="D220">
        <v>40</v>
      </c>
      <c r="E220">
        <v>30</v>
      </c>
      <c r="F220" t="s">
        <v>36</v>
      </c>
      <c r="G220">
        <v>49</v>
      </c>
      <c r="H220">
        <v>3</v>
      </c>
      <c r="I220">
        <v>37</v>
      </c>
      <c r="J220" t="s">
        <v>1099</v>
      </c>
      <c r="K220">
        <v>10780.500002983958</v>
      </c>
      <c r="L220">
        <v>0</v>
      </c>
      <c r="M220">
        <v>50</v>
      </c>
      <c r="N220" s="7">
        <f t="shared" si="742"/>
        <v>-0.40941449733305429</v>
      </c>
      <c r="O220" s="7">
        <f t="shared" si="743"/>
        <v>0.52199548436771892</v>
      </c>
      <c r="P220" s="7">
        <f t="shared" si="744"/>
        <v>50.465468969801385</v>
      </c>
      <c r="Q220">
        <f t="shared" si="745"/>
        <v>8.0933511488794103</v>
      </c>
      <c r="R220">
        <f t="shared" si="746"/>
        <v>1.6088997377757153</v>
      </c>
      <c r="S220" s="4">
        <f>(Y220+AY220*L220)</f>
        <v>27.436805725097656</v>
      </c>
      <c r="T220">
        <f t="shared" si="747"/>
        <v>3.5999999999999996</v>
      </c>
      <c r="U220">
        <f t="shared" si="748"/>
        <v>1.9469565987586976</v>
      </c>
      <c r="V220">
        <v>1</v>
      </c>
      <c r="W220">
        <f t="shared" si="749"/>
        <v>3.8939131975173953</v>
      </c>
      <c r="X220">
        <v>25.903818130493164</v>
      </c>
      <c r="Y220" s="4">
        <v>27.436805725097656</v>
      </c>
      <c r="Z220">
        <v>25.03809928894043</v>
      </c>
      <c r="AA220">
        <v>50.461349487304688</v>
      </c>
      <c r="AB220">
        <v>50.462074279785156</v>
      </c>
      <c r="AC220">
        <v>16.165273666381836</v>
      </c>
      <c r="AD220">
        <v>21.861955642700195</v>
      </c>
      <c r="AE220">
        <v>45.738700866699219</v>
      </c>
      <c r="AF220">
        <v>61.49237060546875</v>
      </c>
      <c r="AG220">
        <v>500.27529907226563</v>
      </c>
      <c r="AH220">
        <v>1799.7200927734375</v>
      </c>
      <c r="AI220">
        <v>1395.3812255859375</v>
      </c>
      <c r="AJ220">
        <v>94.370185852050781</v>
      </c>
      <c r="AK220">
        <v>1.4578232765197754</v>
      </c>
      <c r="AL220">
        <v>0.12995105981826782</v>
      </c>
      <c r="AM220">
        <v>1</v>
      </c>
      <c r="AN220">
        <v>-0.21956524252891541</v>
      </c>
      <c r="AO220">
        <v>2.737391471862793</v>
      </c>
      <c r="AP220">
        <v>1</v>
      </c>
      <c r="AQ220">
        <v>0</v>
      </c>
      <c r="AR220">
        <v>0.15999999642372131</v>
      </c>
      <c r="AS220">
        <v>111115</v>
      </c>
      <c r="AT220">
        <f t="shared" si="750"/>
        <v>1.3896536085340714</v>
      </c>
      <c r="AU220">
        <f t="shared" si="751"/>
        <v>8.0933511488794109E-3</v>
      </c>
      <c r="AV220">
        <f t="shared" si="752"/>
        <v>300.58680572509763</v>
      </c>
      <c r="AW220">
        <f t="shared" si="753"/>
        <v>299.05381813049314</v>
      </c>
      <c r="AX220">
        <f t="shared" si="754"/>
        <v>287.95520840744939</v>
      </c>
      <c r="AY220">
        <f t="shared" si="755"/>
        <v>-0.77624082941239447</v>
      </c>
      <c r="AZ220">
        <f t="shared" si="756"/>
        <v>3.672016554866623</v>
      </c>
      <c r="BA220">
        <f t="shared" si="757"/>
        <v>38.910769558337428</v>
      </c>
      <c r="BB220">
        <f t="shared" si="758"/>
        <v>17.048813915637233</v>
      </c>
      <c r="BC220">
        <f>IF(L220,Y220,(X220+Y220)/2)</f>
        <v>26.67031192779541</v>
      </c>
      <c r="BD220">
        <f t="shared" si="759"/>
        <v>3.5104379478239718</v>
      </c>
      <c r="BE220">
        <f t="shared" si="760"/>
        <v>0.46029147159724415</v>
      </c>
      <c r="BF220">
        <f t="shared" si="761"/>
        <v>2.0631168170909078</v>
      </c>
      <c r="BG220">
        <f t="shared" si="762"/>
        <v>1.447321130733064</v>
      </c>
      <c r="BH220">
        <f t="shared" si="763"/>
        <v>0.29265507954889053</v>
      </c>
      <c r="BI220">
        <f t="shared" si="764"/>
        <v>4.7624356857910586</v>
      </c>
      <c r="BJ220">
        <f t="shared" si="765"/>
        <v>1.0000672721061248</v>
      </c>
      <c r="BK220">
        <f t="shared" si="766"/>
        <v>60.153349785662712</v>
      </c>
      <c r="BL220">
        <f t="shared" si="767"/>
        <v>50.604016214123092</v>
      </c>
      <c r="BM220">
        <f t="shared" si="768"/>
        <v>-4.8667389088621676E-3</v>
      </c>
    </row>
    <row r="221" spans="1:65" x14ac:dyDescent="0.3">
      <c r="A221" t="str">
        <f t="array" ref="A221">INDEX(MtrxNb!A$2:C$115,MATCH(1,(MtrxNb!B$2:B$115=D221)*(MtrxNb!C$2:C$115=F221),0),1)</f>
        <v>M80</v>
      </c>
      <c r="B221" s="6">
        <v>41597</v>
      </c>
      <c r="C221">
        <v>47</v>
      </c>
      <c r="D221">
        <v>40</v>
      </c>
      <c r="E221">
        <v>30</v>
      </c>
      <c r="F221" t="s">
        <v>36</v>
      </c>
      <c r="G221">
        <v>49</v>
      </c>
      <c r="H221">
        <v>3</v>
      </c>
      <c r="I221">
        <v>38</v>
      </c>
      <c r="J221" t="s">
        <v>1100</v>
      </c>
      <c r="K221">
        <v>10901.000002972782</v>
      </c>
      <c r="L221">
        <v>0</v>
      </c>
      <c r="M221">
        <v>150</v>
      </c>
      <c r="N221" s="7">
        <f t="shared" si="742"/>
        <v>9.4264468004671826</v>
      </c>
      <c r="O221" s="7">
        <f t="shared" si="743"/>
        <v>0.51808604580960793</v>
      </c>
      <c r="P221" s="7">
        <f t="shared" si="744"/>
        <v>106.71405230416089</v>
      </c>
      <c r="Q221">
        <f t="shared" si="745"/>
        <v>8.1438662469517205</v>
      </c>
      <c r="R221">
        <f t="shared" si="746"/>
        <v>1.6295115527628194</v>
      </c>
      <c r="S221" s="4">
        <f>(Y221+AY221*L221)</f>
        <v>27.525279998779297</v>
      </c>
      <c r="T221">
        <f t="shared" si="747"/>
        <v>3.5999999999999996</v>
      </c>
      <c r="U221">
        <f t="shared" si="748"/>
        <v>1.9469565987586976</v>
      </c>
      <c r="V221">
        <v>1</v>
      </c>
      <c r="W221">
        <f t="shared" si="749"/>
        <v>3.8939131975173953</v>
      </c>
      <c r="X221">
        <v>25.920063018798828</v>
      </c>
      <c r="Y221" s="4">
        <v>27.525279998779297</v>
      </c>
      <c r="Z221">
        <v>25.034164428710938</v>
      </c>
      <c r="AA221">
        <v>150.25482177734375</v>
      </c>
      <c r="AB221">
        <v>142.63504028320312</v>
      </c>
      <c r="AC221">
        <v>16.113368988037109</v>
      </c>
      <c r="AD221">
        <v>21.846138000488281</v>
      </c>
      <c r="AE221">
        <v>45.478187561035156</v>
      </c>
      <c r="AF221">
        <v>61.385398864746094</v>
      </c>
      <c r="AG221">
        <v>500.237060546875</v>
      </c>
      <c r="AH221">
        <v>1799.3408203125</v>
      </c>
      <c r="AI221">
        <v>1384.593505859375</v>
      </c>
      <c r="AJ221">
        <v>94.367568969726563</v>
      </c>
      <c r="AK221">
        <v>1.4025406837463379</v>
      </c>
      <c r="AL221">
        <v>8.7356150150299072E-2</v>
      </c>
      <c r="AM221">
        <v>1</v>
      </c>
      <c r="AN221">
        <v>-0.21956524252891541</v>
      </c>
      <c r="AO221">
        <v>2.737391471862793</v>
      </c>
      <c r="AP221">
        <v>1</v>
      </c>
      <c r="AQ221">
        <v>0</v>
      </c>
      <c r="AR221">
        <v>0.15999999642372131</v>
      </c>
      <c r="AS221">
        <v>111115</v>
      </c>
      <c r="AT221">
        <f t="shared" si="750"/>
        <v>1.3895473904079862</v>
      </c>
      <c r="AU221">
        <f t="shared" si="751"/>
        <v>8.1438662469517208E-3</v>
      </c>
      <c r="AV221">
        <f t="shared" si="752"/>
        <v>300.67527999877927</v>
      </c>
      <c r="AW221">
        <f t="shared" si="753"/>
        <v>299.07006301879881</v>
      </c>
      <c r="AX221">
        <f t="shared" si="754"/>
        <v>287.89452481505577</v>
      </c>
      <c r="AY221">
        <f t="shared" si="755"/>
        <v>-0.80423178818524743</v>
      </c>
      <c r="AZ221">
        <f t="shared" si="756"/>
        <v>3.6910784872460618</v>
      </c>
      <c r="BA221">
        <f t="shared" si="757"/>
        <v>39.113845228228485</v>
      </c>
      <c r="BB221">
        <f t="shared" si="758"/>
        <v>17.267707227740203</v>
      </c>
      <c r="BC221">
        <f>IF(L221,Y221,(X221+Y221)/2)</f>
        <v>26.722671508789062</v>
      </c>
      <c r="BD221">
        <f t="shared" si="759"/>
        <v>3.521274461191489</v>
      </c>
      <c r="BE221">
        <f t="shared" si="760"/>
        <v>0.45724896582402075</v>
      </c>
      <c r="BF221">
        <f t="shared" si="761"/>
        <v>2.0615669344832424</v>
      </c>
      <c r="BG221">
        <f t="shared" si="762"/>
        <v>1.4597075267082467</v>
      </c>
      <c r="BH221">
        <f t="shared" si="763"/>
        <v>0.29068742864128561</v>
      </c>
      <c r="BI221">
        <f t="shared" si="764"/>
        <v>10.07034569085191</v>
      </c>
      <c r="BJ221">
        <f t="shared" si="765"/>
        <v>0.74816154636531951</v>
      </c>
      <c r="BK221">
        <f t="shared" si="766"/>
        <v>59.811830597279616</v>
      </c>
      <c r="BL221">
        <f t="shared" si="767"/>
        <v>139.36693888105987</v>
      </c>
      <c r="BM221">
        <f t="shared" si="768"/>
        <v>4.0455293320676822E-2</v>
      </c>
    </row>
    <row r="222" spans="1:65" x14ac:dyDescent="0.3">
      <c r="A222" t="str">
        <f t="array" ref="A222">INDEX(MtrxNb!A$2:C$115,MATCH(1,(MtrxNb!B$2:B$115=D222)*(MtrxNb!C$2:C$115=F222),0),1)</f>
        <v>M80</v>
      </c>
      <c r="B222" s="6">
        <v>41597</v>
      </c>
      <c r="C222">
        <v>47</v>
      </c>
      <c r="D222">
        <v>40</v>
      </c>
      <c r="E222">
        <v>30</v>
      </c>
      <c r="F222" t="s">
        <v>36</v>
      </c>
      <c r="G222">
        <v>49</v>
      </c>
      <c r="H222">
        <v>3</v>
      </c>
      <c r="I222">
        <v>39</v>
      </c>
      <c r="J222" t="s">
        <v>1101</v>
      </c>
      <c r="K222">
        <v>11034.500002983958</v>
      </c>
      <c r="L222">
        <v>0</v>
      </c>
      <c r="M222">
        <v>400</v>
      </c>
      <c r="N222" s="7">
        <f t="shared" si="742"/>
        <v>29.48259957751057</v>
      </c>
      <c r="O222" s="7">
        <f t="shared" si="743"/>
        <v>0.51175476566453837</v>
      </c>
      <c r="P222" s="7">
        <f t="shared" si="744"/>
        <v>263.82085417675512</v>
      </c>
      <c r="Q222">
        <f t="shared" si="745"/>
        <v>8.1158745246427255</v>
      </c>
      <c r="R222">
        <f t="shared" si="746"/>
        <v>1.6413821225863741</v>
      </c>
      <c r="S222" s="4">
        <f>(Y222+AY222*L222)</f>
        <v>27.606433868408203</v>
      </c>
      <c r="T222">
        <f t="shared" si="747"/>
        <v>3.5999999999999996</v>
      </c>
      <c r="U222">
        <f t="shared" si="748"/>
        <v>1.9469565987586976</v>
      </c>
      <c r="V222">
        <v>1</v>
      </c>
      <c r="W222">
        <f t="shared" si="749"/>
        <v>3.8939131975173953</v>
      </c>
      <c r="X222">
        <v>25.963327407836914</v>
      </c>
      <c r="Y222" s="4">
        <v>27.606433868408203</v>
      </c>
      <c r="Z222">
        <v>25.03486442565918</v>
      </c>
      <c r="AA222">
        <v>398.80325317382812</v>
      </c>
      <c r="AB222">
        <v>375.3934326171875</v>
      </c>
      <c r="AC222">
        <v>16.194423675537109</v>
      </c>
      <c r="AD222">
        <v>21.907098770141602</v>
      </c>
      <c r="AE222">
        <v>45.657485961914063</v>
      </c>
      <c r="AF222">
        <v>61.398006439208984</v>
      </c>
      <c r="AG222">
        <v>500.239990234375</v>
      </c>
      <c r="AH222">
        <v>1799.5517578125</v>
      </c>
      <c r="AI222">
        <v>1370.0670166015625</v>
      </c>
      <c r="AJ222">
        <v>94.364707946777344</v>
      </c>
      <c r="AK222">
        <v>0.32725381851196289</v>
      </c>
      <c r="AL222">
        <v>7.5603127479553223E-3</v>
      </c>
      <c r="AM222">
        <v>1</v>
      </c>
      <c r="AN222">
        <v>-0.21956524252891541</v>
      </c>
      <c r="AO222">
        <v>2.737391471862793</v>
      </c>
      <c r="AP222">
        <v>1</v>
      </c>
      <c r="AQ222">
        <v>0</v>
      </c>
      <c r="AR222">
        <v>0.15999999642372131</v>
      </c>
      <c r="AS222">
        <v>111115</v>
      </c>
      <c r="AT222">
        <f t="shared" si="750"/>
        <v>1.3895555284288195</v>
      </c>
      <c r="AU222">
        <f t="shared" si="751"/>
        <v>8.1158745246427254E-3</v>
      </c>
      <c r="AV222">
        <f t="shared" si="752"/>
        <v>300.75643386840818</v>
      </c>
      <c r="AW222">
        <f t="shared" si="753"/>
        <v>299.11332740783689</v>
      </c>
      <c r="AX222">
        <f t="shared" si="754"/>
        <v>287.9282748143014</v>
      </c>
      <c r="AY222">
        <f t="shared" si="755"/>
        <v>-0.79686445469404377</v>
      </c>
      <c r="AZ222">
        <f t="shared" si="756"/>
        <v>3.7086390999919914</v>
      </c>
      <c r="BA222">
        <f t="shared" si="757"/>
        <v>39.301124124537125</v>
      </c>
      <c r="BB222">
        <f t="shared" si="758"/>
        <v>17.394025354395524</v>
      </c>
      <c r="BC222">
        <f>IF(L222,Y222,(X222+Y222)/2)</f>
        <v>26.784880638122559</v>
      </c>
      <c r="BD222">
        <f t="shared" si="759"/>
        <v>3.5341874231591648</v>
      </c>
      <c r="BE222">
        <f t="shared" si="760"/>
        <v>0.45231021778462549</v>
      </c>
      <c r="BF222">
        <f t="shared" si="761"/>
        <v>2.0672569774056173</v>
      </c>
      <c r="BG222">
        <f t="shared" si="762"/>
        <v>1.4669304457535475</v>
      </c>
      <c r="BH222">
        <f t="shared" si="763"/>
        <v>0.28749439601438653</v>
      </c>
      <c r="BI222">
        <f t="shared" si="764"/>
        <v>24.895377854658829</v>
      </c>
      <c r="BJ222">
        <f t="shared" si="765"/>
        <v>0.70278494841381522</v>
      </c>
      <c r="BK222">
        <f t="shared" si="766"/>
        <v>59.647684944152182</v>
      </c>
      <c r="BL222">
        <f t="shared" si="767"/>
        <v>365.17196454362715</v>
      </c>
      <c r="BM222">
        <f t="shared" si="768"/>
        <v>4.81572788078546E-2</v>
      </c>
    </row>
    <row r="223" spans="1:65" x14ac:dyDescent="0.3">
      <c r="A223" t="str">
        <f t="array" ref="A223">INDEX(MtrxNb!A$2:C$115,MATCH(1,(MtrxNb!B$2:B$115=D223)*(MtrxNb!C$2:C$115=F223),0),1)</f>
        <v>M80</v>
      </c>
      <c r="B223" s="6">
        <v>41597</v>
      </c>
      <c r="C223">
        <v>47</v>
      </c>
      <c r="D223">
        <v>40</v>
      </c>
      <c r="E223">
        <v>30</v>
      </c>
      <c r="F223" t="s">
        <v>36</v>
      </c>
      <c r="G223">
        <v>49</v>
      </c>
      <c r="H223">
        <v>3</v>
      </c>
      <c r="I223">
        <v>40</v>
      </c>
      <c r="J223" t="s">
        <v>1102</v>
      </c>
      <c r="K223">
        <v>11185.000002972782</v>
      </c>
      <c r="L223">
        <v>0</v>
      </c>
      <c r="M223">
        <v>600</v>
      </c>
      <c r="N223" s="7">
        <f t="shared" si="742"/>
        <v>41.45174970356571</v>
      </c>
      <c r="O223" s="7">
        <f t="shared" si="743"/>
        <v>0.50439487087409618</v>
      </c>
      <c r="P223" s="7">
        <f t="shared" si="744"/>
        <v>406.87783115530311</v>
      </c>
      <c r="Q223">
        <f t="shared" si="745"/>
        <v>8.2925513488301696</v>
      </c>
      <c r="R223">
        <f t="shared" si="746"/>
        <v>1.6985757305674793</v>
      </c>
      <c r="S223" s="4">
        <f>(Y223+AY223*L223)</f>
        <v>27.764631271362305</v>
      </c>
      <c r="T223">
        <f t="shared" si="747"/>
        <v>3.5999999999999996</v>
      </c>
      <c r="U223">
        <f t="shared" si="748"/>
        <v>1.9469565987586976</v>
      </c>
      <c r="V223">
        <v>1</v>
      </c>
      <c r="W223">
        <f t="shared" si="749"/>
        <v>3.8939131975173953</v>
      </c>
      <c r="X223">
        <v>26.011985778808594</v>
      </c>
      <c r="Y223" s="4">
        <v>27.764631271362305</v>
      </c>
      <c r="Z223">
        <v>25.040155410766602</v>
      </c>
      <c r="AA223">
        <v>600.4010009765625</v>
      </c>
      <c r="AB223">
        <v>567.1839599609375</v>
      </c>
      <c r="AC223">
        <v>15.828021049499512</v>
      </c>
      <c r="AD223">
        <v>21.666715621948242</v>
      </c>
      <c r="AE223">
        <v>44.437721252441406</v>
      </c>
      <c r="AF223">
        <v>60.552143096923828</v>
      </c>
      <c r="AG223">
        <v>500.22079467773437</v>
      </c>
      <c r="AH223">
        <v>1799.4239501953125</v>
      </c>
      <c r="AI223">
        <v>1351.8546142578125</v>
      </c>
      <c r="AJ223">
        <v>94.361549377441406</v>
      </c>
      <c r="AK223">
        <v>-0.75526571273803711</v>
      </c>
      <c r="AL223">
        <v>-4.8300206661224365E-2</v>
      </c>
      <c r="AM223">
        <v>1</v>
      </c>
      <c r="AN223">
        <v>-0.21956524252891541</v>
      </c>
      <c r="AO223">
        <v>2.737391471862793</v>
      </c>
      <c r="AP223">
        <v>1</v>
      </c>
      <c r="AQ223">
        <v>0</v>
      </c>
      <c r="AR223">
        <v>0.15999999642372131</v>
      </c>
      <c r="AS223">
        <v>111115</v>
      </c>
      <c r="AT223">
        <f t="shared" si="750"/>
        <v>1.3895022074381511</v>
      </c>
      <c r="AU223">
        <f t="shared" si="751"/>
        <v>8.29255134883017E-3</v>
      </c>
      <c r="AV223">
        <f t="shared" si="752"/>
        <v>300.91463127136228</v>
      </c>
      <c r="AW223">
        <f t="shared" si="753"/>
        <v>299.16198577880857</v>
      </c>
      <c r="AX223">
        <f t="shared" si="754"/>
        <v>287.90782559600848</v>
      </c>
      <c r="AY223">
        <f t="shared" si="755"/>
        <v>-0.87817639841550021</v>
      </c>
      <c r="AZ223">
        <f t="shared" si="756"/>
        <v>3.7430805865749295</v>
      </c>
      <c r="BA223">
        <f t="shared" si="757"/>
        <v>39.667434577645572</v>
      </c>
      <c r="BB223">
        <f t="shared" si="758"/>
        <v>18.00071895569733</v>
      </c>
      <c r="BC223">
        <f>IF(L223,Y223,(X223+Y223)/2)</f>
        <v>26.888308525085449</v>
      </c>
      <c r="BD223">
        <f t="shared" si="759"/>
        <v>3.5557478187681557</v>
      </c>
      <c r="BE223">
        <f t="shared" si="760"/>
        <v>0.44655122240562084</v>
      </c>
      <c r="BF223">
        <f t="shared" si="761"/>
        <v>2.0445048560074501</v>
      </c>
      <c r="BG223">
        <f t="shared" si="762"/>
        <v>1.5112429627607056</v>
      </c>
      <c r="BH223">
        <f t="shared" si="763"/>
        <v>0.28377254664170593</v>
      </c>
      <c r="BI223">
        <f t="shared" si="764"/>
        <v>38.39362255514741</v>
      </c>
      <c r="BJ223">
        <f t="shared" si="765"/>
        <v>0.71736484082399854</v>
      </c>
      <c r="BK223">
        <f t="shared" si="766"/>
        <v>58.553926423027058</v>
      </c>
      <c r="BL223">
        <f t="shared" si="767"/>
        <v>552.8128481098845</v>
      </c>
      <c r="BM223">
        <f t="shared" si="768"/>
        <v>4.3905685451179399E-2</v>
      </c>
    </row>
    <row r="224" spans="1:65" x14ac:dyDescent="0.3">
      <c r="A224" t="str">
        <f t="array" ref="A224">INDEX(MtrxNb!A$2:C$115,MATCH(1,(MtrxNb!B$2:B$115=D224)*(MtrxNb!C$2:C$115=F224),0),1)</f>
        <v>M80</v>
      </c>
      <c r="B224" s="6">
        <v>41597</v>
      </c>
      <c r="C224">
        <v>47</v>
      </c>
      <c r="D224">
        <v>40</v>
      </c>
      <c r="E224">
        <v>30</v>
      </c>
      <c r="F224" t="s">
        <v>36</v>
      </c>
      <c r="G224">
        <v>49</v>
      </c>
      <c r="H224">
        <v>3</v>
      </c>
      <c r="I224">
        <v>41</v>
      </c>
      <c r="J224" t="s">
        <v>1103</v>
      </c>
      <c r="K224">
        <v>11340.000002861023</v>
      </c>
      <c r="L224">
        <v>0</v>
      </c>
      <c r="M224">
        <v>800</v>
      </c>
      <c r="N224" s="7">
        <f t="shared" si="742"/>
        <v>48.31265188294708</v>
      </c>
      <c r="O224" s="7">
        <f t="shared" si="743"/>
        <v>0.46466677392016986</v>
      </c>
      <c r="P224" s="7">
        <f t="shared" si="744"/>
        <v>556.65537585494371</v>
      </c>
      <c r="Q224">
        <f t="shared" si="745"/>
        <v>8.1672965981894361</v>
      </c>
      <c r="R224">
        <f t="shared" si="746"/>
        <v>1.7990882865592868</v>
      </c>
      <c r="S224" s="4">
        <f>(Y224+AY224*L224)</f>
        <v>28.090703964233398</v>
      </c>
      <c r="T224">
        <f t="shared" si="747"/>
        <v>3.5999999999999996</v>
      </c>
      <c r="U224">
        <f t="shared" si="748"/>
        <v>1.9469565987586976</v>
      </c>
      <c r="V224">
        <v>1</v>
      </c>
      <c r="W224">
        <f t="shared" si="749"/>
        <v>3.8939131975173953</v>
      </c>
      <c r="X224">
        <v>26.091201782226562</v>
      </c>
      <c r="Y224" s="4">
        <v>28.090703964233398</v>
      </c>
      <c r="Z224">
        <v>25.038415908813477</v>
      </c>
      <c r="AA224">
        <v>799.658935546875</v>
      </c>
      <c r="AB224">
        <v>760.4217529296875</v>
      </c>
      <c r="AC224">
        <v>15.611630439758301</v>
      </c>
      <c r="AD224">
        <v>21.363590240478516</v>
      </c>
      <c r="AE224">
        <v>43.424831390380859</v>
      </c>
      <c r="AF224">
        <v>59.426708221435547</v>
      </c>
      <c r="AG224">
        <v>500.2491455078125</v>
      </c>
      <c r="AH224">
        <v>1800.167724609375</v>
      </c>
      <c r="AI224">
        <v>1336.003173828125</v>
      </c>
      <c r="AJ224">
        <v>94.359786987304688</v>
      </c>
      <c r="AK224">
        <v>-1.9574141502380371</v>
      </c>
      <c r="AL224">
        <v>-9.7523152828216553E-2</v>
      </c>
      <c r="AM224">
        <v>1</v>
      </c>
      <c r="AN224">
        <v>-0.21956524252891541</v>
      </c>
      <c r="AO224">
        <v>2.737391471862793</v>
      </c>
      <c r="AP224">
        <v>1</v>
      </c>
      <c r="AQ224">
        <v>0</v>
      </c>
      <c r="AR224">
        <v>0.15999999642372131</v>
      </c>
      <c r="AS224">
        <v>111115</v>
      </c>
      <c r="AT224">
        <f t="shared" si="750"/>
        <v>1.3895809597439235</v>
      </c>
      <c r="AU224">
        <f t="shared" si="751"/>
        <v>8.1672965981894365E-3</v>
      </c>
      <c r="AV224">
        <f t="shared" si="752"/>
        <v>301.24070396423338</v>
      </c>
      <c r="AW224">
        <f t="shared" si="753"/>
        <v>299.24120178222654</v>
      </c>
      <c r="AX224">
        <f t="shared" si="754"/>
        <v>288.02682949959853</v>
      </c>
      <c r="AY224">
        <f t="shared" si="755"/>
        <v>-0.85353892156691458</v>
      </c>
      <c r="AZ224">
        <f t="shared" si="756"/>
        <v>3.8149521109349007</v>
      </c>
      <c r="BA224">
        <f t="shared" si="757"/>
        <v>40.429850816091502</v>
      </c>
      <c r="BB224">
        <f t="shared" si="758"/>
        <v>19.066260575612986</v>
      </c>
      <c r="BC224">
        <f>IF(L224,Y224,(X224+Y224)/2)</f>
        <v>27.09095287322998</v>
      </c>
      <c r="BD224">
        <f t="shared" si="759"/>
        <v>3.598323796883427</v>
      </c>
      <c r="BE224">
        <f t="shared" si="760"/>
        <v>0.41512880233302368</v>
      </c>
      <c r="BF224">
        <f t="shared" si="761"/>
        <v>2.015863824375614</v>
      </c>
      <c r="BG224">
        <f t="shared" si="762"/>
        <v>1.582459972507813</v>
      </c>
      <c r="BH224">
        <f t="shared" si="763"/>
        <v>0.26349357745115382</v>
      </c>
      <c r="BI224">
        <f t="shared" si="764"/>
        <v>52.525882691010523</v>
      </c>
      <c r="BJ224">
        <f t="shared" si="765"/>
        <v>0.73203504990527923</v>
      </c>
      <c r="BK224">
        <f t="shared" si="766"/>
        <v>56.525502658325912</v>
      </c>
      <c r="BL224">
        <f t="shared" si="767"/>
        <v>743.67200101339893</v>
      </c>
      <c r="BM224">
        <f t="shared" si="768"/>
        <v>3.6721793058215414E-2</v>
      </c>
    </row>
    <row r="225" spans="1:65" hidden="1" x14ac:dyDescent="0.3">
      <c r="A225" t="str">
        <f t="array" ref="A225">INDEX(MtrxNb!A$2:C$115,MATCH(1,(MtrxNb!B$2:B$115=D225)*(MtrxNb!C$2:C$115=F225),0),1)</f>
        <v>M80</v>
      </c>
      <c r="B225" s="6">
        <v>41597</v>
      </c>
      <c r="C225">
        <v>47</v>
      </c>
      <c r="D225">
        <v>40</v>
      </c>
      <c r="E225">
        <v>30</v>
      </c>
      <c r="F225" t="s">
        <v>36</v>
      </c>
      <c r="G225">
        <v>49</v>
      </c>
      <c r="H225">
        <v>3</v>
      </c>
      <c r="I225">
        <v>42</v>
      </c>
      <c r="J225" t="s">
        <v>1104</v>
      </c>
      <c r="K225">
        <v>11458.500002983958</v>
      </c>
      <c r="L225">
        <v>0</v>
      </c>
      <c r="M225" t="s">
        <v>322</v>
      </c>
      <c r="N225">
        <f t="shared" si="742"/>
        <v>27.284890097507603</v>
      </c>
      <c r="O225">
        <f t="shared" si="743"/>
        <v>0.42049969462236353</v>
      </c>
      <c r="P225">
        <f t="shared" si="744"/>
        <v>253.93307130263935</v>
      </c>
      <c r="Q225">
        <f t="shared" si="745"/>
        <v>7.6961415135553732</v>
      </c>
      <c r="R225">
        <f t="shared" si="746"/>
        <v>1.8544122907830145</v>
      </c>
      <c r="S225" s="4">
        <f>(Y225+AY225*L225)</f>
        <v>28.204917907714844</v>
      </c>
      <c r="T225">
        <f t="shared" si="747"/>
        <v>3.5999999999999996</v>
      </c>
      <c r="U225">
        <f t="shared" si="748"/>
        <v>1.9469565987586976</v>
      </c>
      <c r="V225">
        <v>1</v>
      </c>
      <c r="W225">
        <f t="shared" si="749"/>
        <v>3.8939131975173953</v>
      </c>
      <c r="X225">
        <v>26.099050521850586</v>
      </c>
      <c r="Y225" s="4">
        <v>28.204917907714844</v>
      </c>
      <c r="Z225">
        <v>25.032577514648437</v>
      </c>
      <c r="AA225">
        <v>399.17495727539062</v>
      </c>
      <c r="AB225">
        <v>377.45114135742187</v>
      </c>
      <c r="AC225">
        <v>15.625873565673828</v>
      </c>
      <c r="AD225">
        <v>21.047262191772461</v>
      </c>
      <c r="AE225">
        <v>43.697910308837891</v>
      </c>
      <c r="AF225">
        <v>58.51507568359375</v>
      </c>
      <c r="AG225">
        <v>500.295654296875</v>
      </c>
      <c r="AH225">
        <v>1799.207763671875</v>
      </c>
      <c r="AI225">
        <v>1329.6998291015625</v>
      </c>
      <c r="AJ225">
        <v>94.35894775390625</v>
      </c>
      <c r="AK225">
        <v>1.1279435157775879</v>
      </c>
      <c r="AL225">
        <v>-4.8832297325134277E-3</v>
      </c>
      <c r="AM225">
        <v>1</v>
      </c>
      <c r="AN225">
        <v>-0.21956524252891541</v>
      </c>
      <c r="AO225">
        <v>2.737391471862793</v>
      </c>
      <c r="AP225">
        <v>1</v>
      </c>
      <c r="AQ225">
        <v>0</v>
      </c>
      <c r="AR225">
        <v>0.15999999642372131</v>
      </c>
      <c r="AS225">
        <v>111115</v>
      </c>
      <c r="AT225">
        <f t="shared" si="750"/>
        <v>1.389710150824653</v>
      </c>
      <c r="AU225">
        <f t="shared" si="751"/>
        <v>7.6961415135553737E-3</v>
      </c>
      <c r="AV225">
        <f t="shared" si="752"/>
        <v>301.35491790771482</v>
      </c>
      <c r="AW225">
        <f t="shared" si="753"/>
        <v>299.24905052185056</v>
      </c>
      <c r="AX225">
        <f t="shared" si="754"/>
        <v>287.87323575303162</v>
      </c>
      <c r="AY225">
        <f t="shared" si="755"/>
        <v>-0.68029501290741246</v>
      </c>
      <c r="AZ225">
        <f t="shared" si="756"/>
        <v>3.8404098042992385</v>
      </c>
      <c r="BA225">
        <f t="shared" si="757"/>
        <v>40.700006684212461</v>
      </c>
      <c r="BB225">
        <f t="shared" si="758"/>
        <v>19.65274449244</v>
      </c>
      <c r="BC225">
        <f>IF(L225,Y225,(X225+Y225)/2)</f>
        <v>27.151984214782715</v>
      </c>
      <c r="BD225">
        <f t="shared" si="759"/>
        <v>3.6112334843591625</v>
      </c>
      <c r="BE225">
        <f t="shared" si="760"/>
        <v>0.3795161361178816</v>
      </c>
      <c r="BF225">
        <f t="shared" si="761"/>
        <v>1.985997513516224</v>
      </c>
      <c r="BG225">
        <f t="shared" si="762"/>
        <v>1.6252359708429385</v>
      </c>
      <c r="BH225">
        <f t="shared" si="763"/>
        <v>0.2405680497546388</v>
      </c>
      <c r="BI225">
        <f t="shared" si="764"/>
        <v>23.960857408034695</v>
      </c>
      <c r="BJ225">
        <f t="shared" si="765"/>
        <v>0.67275746044752616</v>
      </c>
      <c r="BK225">
        <f t="shared" si="766"/>
        <v>55.031036301451827</v>
      </c>
      <c r="BL225">
        <f t="shared" si="767"/>
        <v>367.9916080388262</v>
      </c>
      <c r="BM225">
        <f t="shared" si="768"/>
        <v>4.0802989650748821E-2</v>
      </c>
    </row>
    <row r="226" spans="1:65" hidden="1" x14ac:dyDescent="0.3">
      <c r="A226" t="str">
        <f t="array" ref="A226">INDEX(MtrxNb!A$2:C$115,MATCH(1,(MtrxNb!B$2:B$115=D226)*(MtrxNb!C$2:C$115=F226),0),1)</f>
        <v>M1</v>
      </c>
      <c r="B226" s="6">
        <v>41597</v>
      </c>
      <c r="C226">
        <v>47</v>
      </c>
      <c r="D226">
        <v>38</v>
      </c>
      <c r="E226">
        <v>1</v>
      </c>
      <c r="F226" t="s">
        <v>7</v>
      </c>
      <c r="G226">
        <v>49</v>
      </c>
      <c r="H226">
        <v>3</v>
      </c>
      <c r="I226" t="s">
        <v>323</v>
      </c>
      <c r="J226" t="s">
        <v>1105</v>
      </c>
      <c r="S226" s="4">
        <f>AVERAGE(S220:S225)</f>
        <v>27.771462122599285</v>
      </c>
    </row>
    <row r="227" spans="1:65" hidden="1" x14ac:dyDescent="0.3">
      <c r="A227" t="str">
        <f t="array" ref="A227">INDEX(MtrxNb!A$2:C$115,MATCH(1,(MtrxNb!B$2:B$115=D227)*(MtrxNb!C$2:C$115=F227),0),1)</f>
        <v>M1</v>
      </c>
      <c r="B227" s="6">
        <v>41597</v>
      </c>
      <c r="C227">
        <v>47</v>
      </c>
      <c r="D227">
        <v>38</v>
      </c>
      <c r="E227">
        <v>1</v>
      </c>
      <c r="F227" t="s">
        <v>7</v>
      </c>
      <c r="G227">
        <v>49</v>
      </c>
      <c r="H227">
        <v>3</v>
      </c>
      <c r="I227">
        <v>43</v>
      </c>
      <c r="J227" t="s">
        <v>1106</v>
      </c>
      <c r="K227">
        <v>12081.000002972782</v>
      </c>
      <c r="L227">
        <v>0</v>
      </c>
      <c r="M227" t="s">
        <v>315</v>
      </c>
      <c r="N227">
        <f t="shared" ref="N227:N233" si="769">(AA227-AB227*(1000-AC227)/(1000-AD227))*AT227</f>
        <v>26.719133679931453</v>
      </c>
      <c r="O227">
        <f t="shared" ref="O227:O233" si="770">IF(BE227&lt;&gt;0,1/(1/BE227-1/W227),0)</f>
        <v>0.3779870600373344</v>
      </c>
      <c r="P227">
        <f t="shared" ref="P227:P233" si="771">((BH227-AU227/2)*AB227-N227)/(BH227+AU227/2)</f>
        <v>242.80043862058923</v>
      </c>
      <c r="Q227">
        <f t="shared" ref="Q227:Q233" si="772">AU227*1000</f>
        <v>6.5137998832833821</v>
      </c>
      <c r="R227">
        <f t="shared" ref="R227:R233" si="773">(AZ227-BF227)</f>
        <v>1.7410220619346191</v>
      </c>
      <c r="S227" s="4">
        <f>(Y227+AY227*L227)</f>
        <v>27.633974075317383</v>
      </c>
      <c r="T227">
        <f t="shared" ref="T227:T233" si="774">1.4*3</f>
        <v>4.1999999999999993</v>
      </c>
      <c r="U227">
        <f t="shared" ref="U227:U233" si="775">(T227*AN227+AO227)</f>
        <v>1.8152174532413485</v>
      </c>
      <c r="V227">
        <v>1</v>
      </c>
      <c r="W227">
        <f t="shared" ref="W227:W233" si="776">U227*(V227+1)*(V227+1)/(V227*V227+1)</f>
        <v>3.6304349064826971</v>
      </c>
      <c r="X227">
        <v>25.836204528808594</v>
      </c>
      <c r="Y227" s="4">
        <v>27.633974075317383</v>
      </c>
      <c r="Z227">
        <v>25.032238006591797</v>
      </c>
      <c r="AA227">
        <v>399.750244140625</v>
      </c>
      <c r="AB227">
        <v>375.26449584960937</v>
      </c>
      <c r="AC227">
        <v>15.563987731933594</v>
      </c>
      <c r="AD227">
        <v>20.918581008911133</v>
      </c>
      <c r="AE227">
        <v>44.13037109375</v>
      </c>
      <c r="AF227">
        <v>59.061695098876953</v>
      </c>
      <c r="AG227">
        <v>500.23724365234375</v>
      </c>
      <c r="AH227">
        <v>1799.725341796875</v>
      </c>
      <c r="AI227">
        <v>1893.94921875</v>
      </c>
      <c r="AJ227">
        <v>94.346405029296875</v>
      </c>
      <c r="AK227">
        <v>0.35502481460571289</v>
      </c>
      <c r="AL227">
        <v>1.126629114151001E-2</v>
      </c>
      <c r="AM227">
        <v>1</v>
      </c>
      <c r="AN227">
        <v>-0.21956524252891541</v>
      </c>
      <c r="AO227">
        <v>2.737391471862793</v>
      </c>
      <c r="AP227">
        <v>1</v>
      </c>
      <c r="AQ227">
        <v>0</v>
      </c>
      <c r="AR227">
        <v>0.15999999642372131</v>
      </c>
      <c r="AS227">
        <v>111115</v>
      </c>
      <c r="AT227">
        <f t="shared" ref="AT227:AT233" si="777">AG227*0.000001/(T227*0.0001)</f>
        <v>1.1910410563151042</v>
      </c>
      <c r="AU227">
        <f t="shared" ref="AU227:AU233" si="778">(AD227-AC227)/(1000-AD227)*AT227</f>
        <v>6.513799883283382E-3</v>
      </c>
      <c r="AV227">
        <f t="shared" ref="AV227:AV233" si="779">(Y227+273.15)</f>
        <v>300.78397407531736</v>
      </c>
      <c r="AW227">
        <f t="shared" ref="AW227:AW233" si="780">(X227+273.15)</f>
        <v>298.98620452880857</v>
      </c>
      <c r="AX227">
        <f t="shared" ref="AX227:AX233" si="781">(AH227*AP227+AI227*AQ227)*AR227</f>
        <v>287.95604825118062</v>
      </c>
      <c r="AY227">
        <f t="shared" ref="AY227:AY233" si="782">((AX227+0.00000010773*(AW227^4-AV227^4))-AU227*44100)/(U227*51.4+0.00000043092*AV227^3)</f>
        <v>-0.19228547262230894</v>
      </c>
      <c r="AZ227">
        <f t="shared" ref="AZ227:AZ233" si="783">0.61365*EXP(17.502*S227/(240.97+S227))</f>
        <v>3.7146149784395064</v>
      </c>
      <c r="BA227">
        <f t="shared" ref="BA227:BA233" si="784">AZ227*1000/AJ227</f>
        <v>39.372088181696242</v>
      </c>
      <c r="BB227">
        <f t="shared" ref="BB227:BB233" si="785">(BA227-AD227)</f>
        <v>18.453507172785109</v>
      </c>
      <c r="BC227">
        <f>IF(L227,Y227,(X227+Y227)/2)</f>
        <v>26.735089302062988</v>
      </c>
      <c r="BD227">
        <f t="shared" ref="BD227:BD233" si="786">0.61365*EXP(17.502*BC227/(240.97+BC227))</f>
        <v>3.5238487694644096</v>
      </c>
      <c r="BE227">
        <f t="shared" ref="BE227:BE233" si="787">IF(BB227&lt;&gt;0,(1000-(BA227+AD227)/2)/BB227*AU227,0)</f>
        <v>0.34234355275466533</v>
      </c>
      <c r="BF227">
        <f t="shared" ref="BF227:BF233" si="788">AD227*AJ227/1000</f>
        <v>1.9735929165048873</v>
      </c>
      <c r="BG227">
        <f t="shared" ref="BG227:BG233" si="789">(BD227-BF227)</f>
        <v>1.5502558529595223</v>
      </c>
      <c r="BH227">
        <f t="shared" ref="BH227:BH233" si="790">1/(1.6/O227+1.37/W227)</f>
        <v>0.21690494712284566</v>
      </c>
      <c r="BI227">
        <f t="shared" ref="BI227:BI233" si="791">P227*AJ227*0.001</f>
        <v>22.907348523389047</v>
      </c>
      <c r="BJ227">
        <f t="shared" ref="BJ227:BJ233" si="792">P227/AB227</f>
        <v>0.64701148471528647</v>
      </c>
      <c r="BK227">
        <f t="shared" ref="BK227:BK233" si="793">(1-AU227*AJ227/AZ227/O227)*100</f>
        <v>56.230757506289031</v>
      </c>
      <c r="BL227">
        <f t="shared" ref="BL227:BL233" si="794">(AB227-N227/(W227/1.35))</f>
        <v>365.32881833518888</v>
      </c>
      <c r="BM227">
        <f t="shared" ref="BM227:BM233" si="795">N227*BK227/100/BL227</f>
        <v>4.1125612087789386E-2</v>
      </c>
    </row>
    <row r="228" spans="1:65" x14ac:dyDescent="0.3">
      <c r="A228" t="str">
        <f t="array" ref="A228">INDEX(MtrxNb!A$2:C$115,MATCH(1,(MtrxNb!B$2:B$115=D228)*(MtrxNb!C$2:C$115=F228),0),1)</f>
        <v>M1</v>
      </c>
      <c r="B228" s="6">
        <v>41597</v>
      </c>
      <c r="C228">
        <v>47</v>
      </c>
      <c r="D228">
        <v>38</v>
      </c>
      <c r="E228">
        <v>1</v>
      </c>
      <c r="F228" t="s">
        <v>7</v>
      </c>
      <c r="G228">
        <v>49</v>
      </c>
      <c r="H228">
        <v>3</v>
      </c>
      <c r="I228">
        <v>44</v>
      </c>
      <c r="J228" t="s">
        <v>1107</v>
      </c>
      <c r="K228">
        <v>12201.000002972782</v>
      </c>
      <c r="L228">
        <v>0</v>
      </c>
      <c r="M228">
        <v>50</v>
      </c>
      <c r="N228" s="7">
        <f t="shared" si="769"/>
        <v>-0.69743563524017449</v>
      </c>
      <c r="O228" s="7">
        <f t="shared" si="770"/>
        <v>0.37425271582105557</v>
      </c>
      <c r="P228" s="7">
        <f t="shared" si="771"/>
        <v>52.699654227311029</v>
      </c>
      <c r="Q228">
        <f t="shared" si="772"/>
        <v>6.507847882710827</v>
      </c>
      <c r="R228">
        <f t="shared" si="773"/>
        <v>1.7546914437438599</v>
      </c>
      <c r="S228" s="4">
        <f>(Y228+AY228*L228)</f>
        <v>27.761272430419922</v>
      </c>
      <c r="T228">
        <f t="shared" si="774"/>
        <v>4.1999999999999993</v>
      </c>
      <c r="U228">
        <f t="shared" si="775"/>
        <v>1.8152174532413485</v>
      </c>
      <c r="V228">
        <v>1</v>
      </c>
      <c r="W228">
        <f t="shared" si="776"/>
        <v>3.6304349064826971</v>
      </c>
      <c r="X228">
        <v>25.855268478393555</v>
      </c>
      <c r="Y228" s="4">
        <v>27.761272430419922</v>
      </c>
      <c r="Z228">
        <v>25.033130645751953</v>
      </c>
      <c r="AA228">
        <v>50.718330383300781</v>
      </c>
      <c r="AB228">
        <v>51.025093078613281</v>
      </c>
      <c r="AC228">
        <v>15.719502449035645</v>
      </c>
      <c r="AD228">
        <v>21.068309783935547</v>
      </c>
      <c r="AE228">
        <v>44.516304016113281</v>
      </c>
      <c r="AF228">
        <v>59.410636901855469</v>
      </c>
      <c r="AG228">
        <v>500.2442626953125</v>
      </c>
      <c r="AH228">
        <v>1799.456298828125</v>
      </c>
      <c r="AI228">
        <v>1890.5677490234375</v>
      </c>
      <c r="AJ228">
        <v>94.343353271484375</v>
      </c>
      <c r="AK228">
        <v>1.5657563209533691</v>
      </c>
      <c r="AL228">
        <v>0.12949901819229126</v>
      </c>
      <c r="AM228">
        <v>1</v>
      </c>
      <c r="AN228">
        <v>-0.21956524252891541</v>
      </c>
      <c r="AO228">
        <v>2.737391471862793</v>
      </c>
      <c r="AP228">
        <v>1</v>
      </c>
      <c r="AQ228">
        <v>0</v>
      </c>
      <c r="AR228">
        <v>0.15999999642372131</v>
      </c>
      <c r="AS228">
        <v>111115</v>
      </c>
      <c r="AT228">
        <f t="shared" si="777"/>
        <v>1.1910577683221728</v>
      </c>
      <c r="AU228">
        <f t="shared" si="778"/>
        <v>6.5078478827108269E-3</v>
      </c>
      <c r="AV228">
        <f t="shared" si="779"/>
        <v>300.9112724304199</v>
      </c>
      <c r="AW228">
        <f t="shared" si="780"/>
        <v>299.00526847839353</v>
      </c>
      <c r="AX228">
        <f t="shared" si="781"/>
        <v>287.91300137714279</v>
      </c>
      <c r="AY228">
        <f t="shared" si="782"/>
        <v>-0.2022984739037374</v>
      </c>
      <c r="AZ228">
        <f t="shared" si="783"/>
        <v>3.7423464365227619</v>
      </c>
      <c r="BA228">
        <f t="shared" si="784"/>
        <v>39.667303596403961</v>
      </c>
      <c r="BB228">
        <f t="shared" si="785"/>
        <v>18.598993812468414</v>
      </c>
      <c r="BC228">
        <f>IF(L228,Y228,(X228+Y228)/2)</f>
        <v>26.808270454406738</v>
      </c>
      <c r="BD228">
        <f t="shared" si="786"/>
        <v>3.5390532103266437</v>
      </c>
      <c r="BE228">
        <f t="shared" si="787"/>
        <v>0.33927742972898794</v>
      </c>
      <c r="BF228">
        <f t="shared" si="788"/>
        <v>1.987654992778902</v>
      </c>
      <c r="BG228">
        <f t="shared" si="789"/>
        <v>1.5513982175477417</v>
      </c>
      <c r="BH228">
        <f t="shared" si="790"/>
        <v>0.21493583375577968</v>
      </c>
      <c r="BI228">
        <f t="shared" si="791"/>
        <v>4.9718620960522797</v>
      </c>
      <c r="BJ228">
        <f t="shared" si="792"/>
        <v>1.0328183849879076</v>
      </c>
      <c r="BK228">
        <f t="shared" si="793"/>
        <v>56.163108313312279</v>
      </c>
      <c r="BL228">
        <f t="shared" si="794"/>
        <v>51.284438895802559</v>
      </c>
      <c r="BM228">
        <f t="shared" si="795"/>
        <v>-7.6378242536964966E-3</v>
      </c>
    </row>
    <row r="229" spans="1:65" x14ac:dyDescent="0.3">
      <c r="A229" t="str">
        <f t="array" ref="A229">INDEX(MtrxNb!A$2:C$115,MATCH(1,(MtrxNb!B$2:B$115=D229)*(MtrxNb!C$2:C$115=F229),0),1)</f>
        <v>M1</v>
      </c>
      <c r="B229" s="6">
        <v>41597</v>
      </c>
      <c r="C229">
        <v>47</v>
      </c>
      <c r="D229">
        <v>38</v>
      </c>
      <c r="E229">
        <v>1</v>
      </c>
      <c r="F229" t="s">
        <v>7</v>
      </c>
      <c r="G229">
        <v>49</v>
      </c>
      <c r="H229">
        <v>3</v>
      </c>
      <c r="I229">
        <v>45</v>
      </c>
      <c r="J229" t="s">
        <v>1108</v>
      </c>
      <c r="K229">
        <v>12321.000002972782</v>
      </c>
      <c r="L229">
        <v>0</v>
      </c>
      <c r="M229">
        <v>150</v>
      </c>
      <c r="N229" s="7">
        <f t="shared" si="769"/>
        <v>8.0783319437383945</v>
      </c>
      <c r="O229" s="7">
        <f t="shared" si="770"/>
        <v>0.38468129035137488</v>
      </c>
      <c r="P229" s="7">
        <f t="shared" si="771"/>
        <v>102.17237366318687</v>
      </c>
      <c r="Q229">
        <f t="shared" si="772"/>
        <v>6.6533664276485354</v>
      </c>
      <c r="R229">
        <f t="shared" si="773"/>
        <v>1.7493786007432326</v>
      </c>
      <c r="S229" s="4">
        <f>(Y229+AY229*L229)</f>
        <v>27.839483261108398</v>
      </c>
      <c r="T229">
        <f t="shared" si="774"/>
        <v>4.1999999999999993</v>
      </c>
      <c r="U229">
        <f t="shared" si="775"/>
        <v>1.8152174532413485</v>
      </c>
      <c r="V229">
        <v>1</v>
      </c>
      <c r="W229">
        <f t="shared" si="776"/>
        <v>3.6304349064826971</v>
      </c>
      <c r="X229">
        <v>25.873922348022461</v>
      </c>
      <c r="Y229" s="4">
        <v>27.839483261108398</v>
      </c>
      <c r="Z229">
        <v>25.032548904418945</v>
      </c>
      <c r="AA229">
        <v>150.09243774414062</v>
      </c>
      <c r="AB229">
        <v>142.51376342773437</v>
      </c>
      <c r="AC229">
        <v>15.839996337890625</v>
      </c>
      <c r="AD229">
        <v>21.307138442993164</v>
      </c>
      <c r="AE229">
        <v>44.810050964355469</v>
      </c>
      <c r="AF229">
        <v>60.013912200927734</v>
      </c>
      <c r="AG229">
        <v>500.23812866210937</v>
      </c>
      <c r="AH229">
        <v>1798.9969482421875</v>
      </c>
      <c r="AI229">
        <v>1888.4910888671875</v>
      </c>
      <c r="AJ229">
        <v>94.33905029296875</v>
      </c>
      <c r="AK229">
        <v>1.4455628395080566</v>
      </c>
      <c r="AL229">
        <v>8.831554651260376E-2</v>
      </c>
      <c r="AM229">
        <v>1</v>
      </c>
      <c r="AN229">
        <v>-0.21956524252891541</v>
      </c>
      <c r="AO229">
        <v>2.737391471862793</v>
      </c>
      <c r="AP229">
        <v>1</v>
      </c>
      <c r="AQ229">
        <v>0</v>
      </c>
      <c r="AR229">
        <v>0.15999999642372131</v>
      </c>
      <c r="AS229">
        <v>111115</v>
      </c>
      <c r="AT229">
        <f t="shared" si="777"/>
        <v>1.1910431634812129</v>
      </c>
      <c r="AU229">
        <f t="shared" si="778"/>
        <v>6.6533664276485355E-3</v>
      </c>
      <c r="AV229">
        <f t="shared" si="779"/>
        <v>300.98948326110838</v>
      </c>
      <c r="AW229">
        <f t="shared" si="780"/>
        <v>299.02392234802244</v>
      </c>
      <c r="AX229">
        <f t="shared" si="781"/>
        <v>287.83950528503556</v>
      </c>
      <c r="AY229">
        <f t="shared" si="782"/>
        <v>-0.27076664784692384</v>
      </c>
      <c r="AZ229">
        <f t="shared" si="783"/>
        <v>3.7594738059160124</v>
      </c>
      <c r="BA229">
        <f t="shared" si="784"/>
        <v>39.850664112485902</v>
      </c>
      <c r="BB229">
        <f t="shared" si="785"/>
        <v>18.543525669492738</v>
      </c>
      <c r="BC229">
        <f>IF(L229,Y229,(X229+Y229)/2)</f>
        <v>26.85670280456543</v>
      </c>
      <c r="BD229">
        <f t="shared" si="786"/>
        <v>3.5491471961965022</v>
      </c>
      <c r="BE229">
        <f t="shared" si="787"/>
        <v>0.34782564585892384</v>
      </c>
      <c r="BF229">
        <f t="shared" si="788"/>
        <v>2.0100952051727798</v>
      </c>
      <c r="BG229">
        <f t="shared" si="789"/>
        <v>1.5390519910237224</v>
      </c>
      <c r="BH229">
        <f t="shared" si="790"/>
        <v>0.22042684351120065</v>
      </c>
      <c r="BI229">
        <f t="shared" si="791"/>
        <v>9.6388446975633819</v>
      </c>
      <c r="BJ229">
        <f t="shared" si="792"/>
        <v>0.716929868426331</v>
      </c>
      <c r="BK229">
        <f t="shared" si="793"/>
        <v>56.5984924501197</v>
      </c>
      <c r="BL229">
        <f t="shared" si="794"/>
        <v>139.50978500504652</v>
      </c>
      <c r="BM229">
        <f t="shared" si="795"/>
        <v>3.2773429441576386E-2</v>
      </c>
    </row>
    <row r="230" spans="1:65" x14ac:dyDescent="0.3">
      <c r="A230" t="str">
        <f t="array" ref="A230">INDEX(MtrxNb!A$2:C$115,MATCH(1,(MtrxNb!B$2:B$115=D230)*(MtrxNb!C$2:C$115=F230),0),1)</f>
        <v>M1</v>
      </c>
      <c r="B230" s="6">
        <v>41597</v>
      </c>
      <c r="C230">
        <v>47</v>
      </c>
      <c r="D230">
        <v>38</v>
      </c>
      <c r="E230">
        <v>1</v>
      </c>
      <c r="F230" t="s">
        <v>7</v>
      </c>
      <c r="G230">
        <v>49</v>
      </c>
      <c r="H230">
        <v>3</v>
      </c>
      <c r="I230">
        <v>46</v>
      </c>
      <c r="J230" t="s">
        <v>1109</v>
      </c>
      <c r="K230">
        <v>12453.500002983958</v>
      </c>
      <c r="L230">
        <v>0</v>
      </c>
      <c r="M230">
        <v>400</v>
      </c>
      <c r="N230" s="7">
        <f t="shared" si="769"/>
        <v>27.558108933671829</v>
      </c>
      <c r="O230" s="7">
        <f t="shared" si="770"/>
        <v>0.39361261753669946</v>
      </c>
      <c r="P230" s="7">
        <f t="shared" si="771"/>
        <v>242.33647074921208</v>
      </c>
      <c r="Q230">
        <f t="shared" si="772"/>
        <v>6.7124659641643243</v>
      </c>
      <c r="R230">
        <f t="shared" si="773"/>
        <v>1.7283672152613851</v>
      </c>
      <c r="S230" s="4">
        <f>(Y230+AY230*L230)</f>
        <v>27.853355407714844</v>
      </c>
      <c r="T230">
        <f t="shared" si="774"/>
        <v>4.1999999999999993</v>
      </c>
      <c r="U230">
        <f t="shared" si="775"/>
        <v>1.8152174532413485</v>
      </c>
      <c r="V230">
        <v>1</v>
      </c>
      <c r="W230">
        <f t="shared" si="776"/>
        <v>3.6304349064826971</v>
      </c>
      <c r="X230">
        <v>25.910488128662109</v>
      </c>
      <c r="Y230" s="4">
        <v>27.853355407714844</v>
      </c>
      <c r="Z230">
        <v>25.035228729248047</v>
      </c>
      <c r="AA230">
        <v>399.19033813476562</v>
      </c>
      <c r="AB230">
        <v>373.94552612304687</v>
      </c>
      <c r="AC230">
        <v>16.048992156982422</v>
      </c>
      <c r="AD230">
        <v>21.563154220581055</v>
      </c>
      <c r="AE230">
        <v>45.367420196533203</v>
      </c>
      <c r="AF230">
        <v>60.601715087890625</v>
      </c>
      <c r="AG230">
        <v>500.2471923828125</v>
      </c>
      <c r="AH230">
        <v>1799.6356201171875</v>
      </c>
      <c r="AI230">
        <v>1884.404296875</v>
      </c>
      <c r="AJ230">
        <v>94.334602355957031</v>
      </c>
      <c r="AK230">
        <v>0.52057504653930664</v>
      </c>
      <c r="AL230">
        <v>-2.5181174278259277E-3</v>
      </c>
      <c r="AM230">
        <v>1</v>
      </c>
      <c r="AN230">
        <v>-0.21956524252891541</v>
      </c>
      <c r="AO230">
        <v>2.737391471862793</v>
      </c>
      <c r="AP230">
        <v>1</v>
      </c>
      <c r="AQ230">
        <v>0</v>
      </c>
      <c r="AR230">
        <v>0.15999999642372131</v>
      </c>
      <c r="AS230">
        <v>111115</v>
      </c>
      <c r="AT230">
        <f t="shared" si="777"/>
        <v>1.1910647437686013</v>
      </c>
      <c r="AU230">
        <f t="shared" si="778"/>
        <v>6.7124659641643247E-3</v>
      </c>
      <c r="AV230">
        <f t="shared" si="779"/>
        <v>301.00335540771482</v>
      </c>
      <c r="AW230">
        <f t="shared" si="780"/>
        <v>299.06048812866209</v>
      </c>
      <c r="AX230">
        <f t="shared" si="781"/>
        <v>287.94169278275149</v>
      </c>
      <c r="AY230">
        <f t="shared" si="782"/>
        <v>-0.29213944265458491</v>
      </c>
      <c r="AZ230">
        <f t="shared" si="783"/>
        <v>3.7625187942000755</v>
      </c>
      <c r="BA230">
        <f t="shared" si="784"/>
        <v>39.884821690378182</v>
      </c>
      <c r="BB230">
        <f t="shared" si="785"/>
        <v>18.321667469797127</v>
      </c>
      <c r="BC230">
        <f>IF(L230,Y230,(X230+Y230)/2)</f>
        <v>26.881921768188477</v>
      </c>
      <c r="BD230">
        <f t="shared" si="786"/>
        <v>3.5544131282199021</v>
      </c>
      <c r="BE230">
        <f t="shared" si="787"/>
        <v>0.35511135934844124</v>
      </c>
      <c r="BF230">
        <f t="shared" si="788"/>
        <v>2.0341515789386904</v>
      </c>
      <c r="BG230">
        <f t="shared" si="789"/>
        <v>1.5202615492812117</v>
      </c>
      <c r="BH230">
        <f t="shared" si="790"/>
        <v>0.2251098513980217</v>
      </c>
      <c r="BI230">
        <f t="shared" si="791"/>
        <v>22.860714604472935</v>
      </c>
      <c r="BJ230">
        <f t="shared" si="792"/>
        <v>0.6480528681855956</v>
      </c>
      <c r="BK230">
        <f t="shared" si="793"/>
        <v>57.24317678124271</v>
      </c>
      <c r="BL230">
        <f t="shared" si="794"/>
        <v>363.69787039617393</v>
      </c>
      <c r="BM230">
        <f t="shared" si="795"/>
        <v>4.3374290306636774E-2</v>
      </c>
    </row>
    <row r="231" spans="1:65" x14ac:dyDescent="0.3">
      <c r="A231" t="str">
        <f t="array" ref="A231">INDEX(MtrxNb!A$2:C$115,MATCH(1,(MtrxNb!B$2:B$115=D231)*(MtrxNb!C$2:C$115=F231),0),1)</f>
        <v>M1</v>
      </c>
      <c r="B231" s="6">
        <v>41597</v>
      </c>
      <c r="C231">
        <v>47</v>
      </c>
      <c r="D231">
        <v>38</v>
      </c>
      <c r="E231">
        <v>1</v>
      </c>
      <c r="F231" t="s">
        <v>7</v>
      </c>
      <c r="G231">
        <v>49</v>
      </c>
      <c r="H231">
        <v>3</v>
      </c>
      <c r="I231">
        <v>47</v>
      </c>
      <c r="J231" t="s">
        <v>1110</v>
      </c>
      <c r="K231">
        <v>12604.000002972782</v>
      </c>
      <c r="L231">
        <v>0</v>
      </c>
      <c r="M231">
        <v>600</v>
      </c>
      <c r="N231" s="7">
        <f t="shared" si="769"/>
        <v>41.672587152341492</v>
      </c>
      <c r="O231" s="7">
        <f t="shared" si="770"/>
        <v>0.41538853741600484</v>
      </c>
      <c r="P231" s="7">
        <f t="shared" si="771"/>
        <v>371.44151876126324</v>
      </c>
      <c r="Q231">
        <f t="shared" si="772"/>
        <v>6.9192710597793727</v>
      </c>
      <c r="R231">
        <f t="shared" si="773"/>
        <v>1.6971189429501425</v>
      </c>
      <c r="S231" s="4">
        <f>(Y231+AY231*L231)</f>
        <v>27.825729370117188</v>
      </c>
      <c r="T231">
        <f t="shared" si="774"/>
        <v>4.1999999999999993</v>
      </c>
      <c r="U231">
        <f t="shared" si="775"/>
        <v>1.8152174532413485</v>
      </c>
      <c r="V231">
        <v>1</v>
      </c>
      <c r="W231">
        <f t="shared" si="776"/>
        <v>3.6304349064826971</v>
      </c>
      <c r="X231">
        <v>25.937227249145508</v>
      </c>
      <c r="Y231" s="4">
        <v>27.825729370117188</v>
      </c>
      <c r="Z231">
        <v>25.035017013549805</v>
      </c>
      <c r="AA231">
        <v>599.57659912109375</v>
      </c>
      <c r="AB231">
        <v>561.3302001953125</v>
      </c>
      <c r="AC231">
        <v>16.148706436157227</v>
      </c>
      <c r="AD231">
        <v>21.830869674682617</v>
      </c>
      <c r="AE231">
        <v>45.511985778808594</v>
      </c>
      <c r="AF231">
        <v>61.255424499511719</v>
      </c>
      <c r="AG231">
        <v>500.2762451171875</v>
      </c>
      <c r="AH231">
        <v>1798.9786376953125</v>
      </c>
      <c r="AI231">
        <v>1884.486328125</v>
      </c>
      <c r="AJ231">
        <v>94.331466674804687</v>
      </c>
      <c r="AK231">
        <v>-0.94280385971069336</v>
      </c>
      <c r="AL231">
        <v>-6.0453832149505615E-2</v>
      </c>
      <c r="AM231">
        <v>1</v>
      </c>
      <c r="AN231">
        <v>-0.21956524252891541</v>
      </c>
      <c r="AO231">
        <v>2.737391471862793</v>
      </c>
      <c r="AP231">
        <v>1</v>
      </c>
      <c r="AQ231">
        <v>0</v>
      </c>
      <c r="AR231">
        <v>0.15999999642372131</v>
      </c>
      <c r="AS231">
        <v>111115</v>
      </c>
      <c r="AT231">
        <f t="shared" si="777"/>
        <v>1.1911339169456847</v>
      </c>
      <c r="AU231">
        <f t="shared" si="778"/>
        <v>6.9192710597793727E-3</v>
      </c>
      <c r="AV231">
        <f t="shared" si="779"/>
        <v>300.97572937011716</v>
      </c>
      <c r="AW231">
        <f t="shared" si="780"/>
        <v>299.08722724914549</v>
      </c>
      <c r="AX231">
        <f t="shared" si="781"/>
        <v>287.83657559760104</v>
      </c>
      <c r="AY231">
        <f t="shared" si="782"/>
        <v>-0.37394090778050176</v>
      </c>
      <c r="AZ231">
        <f t="shared" si="783"/>
        <v>3.7564568981494699</v>
      </c>
      <c r="BA231">
        <f t="shared" si="784"/>
        <v>39.821885851720722</v>
      </c>
      <c r="BB231">
        <f t="shared" si="785"/>
        <v>17.991016177038105</v>
      </c>
      <c r="BC231">
        <f>IF(L231,Y231,(X231+Y231)/2)</f>
        <v>26.881478309631348</v>
      </c>
      <c r="BD231">
        <f t="shared" si="786"/>
        <v>3.5543204714564345</v>
      </c>
      <c r="BE231">
        <f t="shared" si="787"/>
        <v>0.37274020156812748</v>
      </c>
      <c r="BF231">
        <f t="shared" si="788"/>
        <v>2.0593379551993274</v>
      </c>
      <c r="BG231">
        <f t="shared" si="789"/>
        <v>1.4949825162571071</v>
      </c>
      <c r="BH231">
        <f t="shared" si="790"/>
        <v>0.23645241513836165</v>
      </c>
      <c r="BI231">
        <f t="shared" si="791"/>
        <v>35.038623248666944</v>
      </c>
      <c r="BJ231">
        <f t="shared" si="792"/>
        <v>0.66171661284573979</v>
      </c>
      <c r="BK231">
        <f t="shared" si="793"/>
        <v>58.170370967023807</v>
      </c>
      <c r="BL231">
        <f t="shared" si="794"/>
        <v>545.83398717818784</v>
      </c>
      <c r="BM231">
        <f t="shared" si="795"/>
        <v>4.441111969482367E-2</v>
      </c>
    </row>
    <row r="232" spans="1:65" x14ac:dyDescent="0.3">
      <c r="A232" t="str">
        <f t="array" ref="A232">INDEX(MtrxNb!A$2:C$115,MATCH(1,(MtrxNb!B$2:B$115=D232)*(MtrxNb!C$2:C$115=F232),0),1)</f>
        <v>M1</v>
      </c>
      <c r="B232" s="6">
        <v>41597</v>
      </c>
      <c r="C232">
        <v>47</v>
      </c>
      <c r="D232">
        <v>38</v>
      </c>
      <c r="E232">
        <v>1</v>
      </c>
      <c r="F232" t="s">
        <v>7</v>
      </c>
      <c r="G232">
        <v>49</v>
      </c>
      <c r="H232">
        <v>3</v>
      </c>
      <c r="I232">
        <v>48</v>
      </c>
      <c r="J232" t="s">
        <v>1111</v>
      </c>
      <c r="K232">
        <v>12746.500002961606</v>
      </c>
      <c r="L232">
        <v>0</v>
      </c>
      <c r="M232">
        <v>800</v>
      </c>
      <c r="N232" s="7">
        <f t="shared" si="769"/>
        <v>51.851798897880187</v>
      </c>
      <c r="O232" s="7">
        <f t="shared" si="770"/>
        <v>0.43013244820369301</v>
      </c>
      <c r="P232" s="7">
        <f t="shared" si="771"/>
        <v>521.48291116764449</v>
      </c>
      <c r="Q232">
        <f t="shared" si="772"/>
        <v>7.0247818869025824</v>
      </c>
      <c r="R232">
        <f t="shared" si="773"/>
        <v>1.670077569740783</v>
      </c>
      <c r="S232" s="4">
        <f>(Y232+AY232*L232)</f>
        <v>27.744993209838867</v>
      </c>
      <c r="T232">
        <f t="shared" si="774"/>
        <v>4.1999999999999993</v>
      </c>
      <c r="U232">
        <f t="shared" si="775"/>
        <v>1.8152174532413485</v>
      </c>
      <c r="V232">
        <v>1</v>
      </c>
      <c r="W232">
        <f t="shared" si="776"/>
        <v>3.6304349064826971</v>
      </c>
      <c r="X232">
        <v>25.920515060424805</v>
      </c>
      <c r="Y232" s="4">
        <v>27.744993209838867</v>
      </c>
      <c r="Z232">
        <v>25.028797149658203</v>
      </c>
      <c r="AA232">
        <v>800.231689453125</v>
      </c>
      <c r="AB232">
        <v>752.25762939453125</v>
      </c>
      <c r="AC232">
        <v>16.161285400390625</v>
      </c>
      <c r="AD232">
        <v>21.930244445800781</v>
      </c>
      <c r="AE232">
        <v>45.529380798339844</v>
      </c>
      <c r="AF232">
        <v>61.597682952880859</v>
      </c>
      <c r="AG232">
        <v>500.21246337890625</v>
      </c>
      <c r="AH232">
        <v>1801.184326171875</v>
      </c>
      <c r="AI232">
        <v>1879.3626708984375</v>
      </c>
      <c r="AJ232">
        <v>94.33148193359375</v>
      </c>
      <c r="AK232">
        <v>-2.6304869651794434</v>
      </c>
      <c r="AL232">
        <v>-0.11097759008407593</v>
      </c>
      <c r="AM232">
        <v>1</v>
      </c>
      <c r="AN232">
        <v>-0.21956524252891541</v>
      </c>
      <c r="AO232">
        <v>2.737391471862793</v>
      </c>
      <c r="AP232">
        <v>1</v>
      </c>
      <c r="AQ232">
        <v>0</v>
      </c>
      <c r="AR232">
        <v>0.15999999642372131</v>
      </c>
      <c r="AS232">
        <v>111115</v>
      </c>
      <c r="AT232">
        <f t="shared" si="777"/>
        <v>1.1909820556640625</v>
      </c>
      <c r="AU232">
        <f t="shared" si="778"/>
        <v>7.0247818869025825E-3</v>
      </c>
      <c r="AV232">
        <f t="shared" si="779"/>
        <v>300.89499320983884</v>
      </c>
      <c r="AW232">
        <f t="shared" si="780"/>
        <v>299.07051506042478</v>
      </c>
      <c r="AX232">
        <f t="shared" si="781"/>
        <v>288.18948574596288</v>
      </c>
      <c r="AY232">
        <f t="shared" si="782"/>
        <v>-0.4077194166969067</v>
      </c>
      <c r="AZ232">
        <f t="shared" si="783"/>
        <v>3.7387900274791339</v>
      </c>
      <c r="BA232">
        <f t="shared" si="784"/>
        <v>39.634594420038042</v>
      </c>
      <c r="BB232">
        <f t="shared" si="785"/>
        <v>17.70434997423726</v>
      </c>
      <c r="BC232">
        <f>IF(L232,Y232,(X232+Y232)/2)</f>
        <v>26.832754135131836</v>
      </c>
      <c r="BD232">
        <f t="shared" si="786"/>
        <v>3.5441528183649753</v>
      </c>
      <c r="BE232">
        <f t="shared" si="787"/>
        <v>0.3845688835988173</v>
      </c>
      <c r="BF232">
        <f t="shared" si="788"/>
        <v>2.0687124577383509</v>
      </c>
      <c r="BG232">
        <f t="shared" si="789"/>
        <v>1.4754403606266244</v>
      </c>
      <c r="BH232">
        <f t="shared" si="790"/>
        <v>0.24407211530632567</v>
      </c>
      <c r="BI232">
        <f t="shared" si="791"/>
        <v>49.192255813488536</v>
      </c>
      <c r="BJ232">
        <f t="shared" si="792"/>
        <v>0.69322382491138024</v>
      </c>
      <c r="BK232">
        <f t="shared" si="793"/>
        <v>58.79440212494189</v>
      </c>
      <c r="BL232">
        <f t="shared" si="794"/>
        <v>732.97621261795098</v>
      </c>
      <c r="BM232">
        <f t="shared" si="795"/>
        <v>4.1592011620881962E-2</v>
      </c>
    </row>
    <row r="233" spans="1:65" hidden="1" x14ac:dyDescent="0.3">
      <c r="A233" t="str">
        <f t="array" ref="A233">INDEX(MtrxNb!A$2:C$115,MATCH(1,(MtrxNb!B$2:B$115=D233)*(MtrxNb!C$2:C$115=F233),0),1)</f>
        <v>M1</v>
      </c>
      <c r="B233" s="6">
        <v>41597</v>
      </c>
      <c r="C233">
        <v>47</v>
      </c>
      <c r="D233">
        <v>38</v>
      </c>
      <c r="E233">
        <v>1</v>
      </c>
      <c r="F233" t="s">
        <v>7</v>
      </c>
      <c r="G233">
        <v>49</v>
      </c>
      <c r="H233">
        <v>3</v>
      </c>
      <c r="I233">
        <v>49</v>
      </c>
      <c r="J233" t="s">
        <v>1112</v>
      </c>
      <c r="K233">
        <v>12868.00000295043</v>
      </c>
      <c r="L233">
        <v>0</v>
      </c>
      <c r="M233" t="s">
        <v>322</v>
      </c>
      <c r="N233">
        <f t="shared" si="769"/>
        <v>29.317416877181117</v>
      </c>
      <c r="O233">
        <f t="shared" si="770"/>
        <v>0.43717448261867048</v>
      </c>
      <c r="P233">
        <f t="shared" si="771"/>
        <v>245.36922008410963</v>
      </c>
      <c r="Q233">
        <f t="shared" si="772"/>
        <v>7.0558926647888507</v>
      </c>
      <c r="R233">
        <f t="shared" si="773"/>
        <v>1.6533708094942954</v>
      </c>
      <c r="S233" s="4">
        <f>(Y233+AY233*L233)</f>
        <v>27.664922714233398</v>
      </c>
      <c r="T233">
        <f t="shared" si="774"/>
        <v>4.1999999999999993</v>
      </c>
      <c r="U233">
        <f t="shared" si="775"/>
        <v>1.8152174532413485</v>
      </c>
      <c r="V233">
        <v>1</v>
      </c>
      <c r="W233">
        <f t="shared" si="776"/>
        <v>3.6304349064826971</v>
      </c>
      <c r="X233">
        <v>25.906972885131836</v>
      </c>
      <c r="Y233" s="4">
        <v>27.664922714233398</v>
      </c>
      <c r="Z233">
        <v>25.036006927490234</v>
      </c>
      <c r="AA233">
        <v>399.35186767578125</v>
      </c>
      <c r="AB233">
        <v>372.53125</v>
      </c>
      <c r="AC233">
        <v>16.129783630371094</v>
      </c>
      <c r="AD233">
        <v>21.923770904541016</v>
      </c>
      <c r="AE233">
        <v>45.410984039306641</v>
      </c>
      <c r="AF233">
        <v>61.624977111816406</v>
      </c>
      <c r="AG233">
        <v>500.2607421875</v>
      </c>
      <c r="AH233">
        <v>1800.2021484375</v>
      </c>
      <c r="AI233">
        <v>1876.5943603515625</v>
      </c>
      <c r="AJ233">
        <v>94.325454711914062</v>
      </c>
      <c r="AK233">
        <v>0.57529306411743164</v>
      </c>
      <c r="AL233">
        <v>-8.2573294639587402E-3</v>
      </c>
      <c r="AM233">
        <v>1</v>
      </c>
      <c r="AN233">
        <v>-0.21956524252891541</v>
      </c>
      <c r="AO233">
        <v>2.737391471862793</v>
      </c>
      <c r="AP233">
        <v>1</v>
      </c>
      <c r="AQ233">
        <v>0</v>
      </c>
      <c r="AR233">
        <v>0.15999999642372131</v>
      </c>
      <c r="AS233">
        <v>111115</v>
      </c>
      <c r="AT233">
        <f t="shared" si="777"/>
        <v>1.1910970052083334</v>
      </c>
      <c r="AU233">
        <f t="shared" si="778"/>
        <v>7.0558926647888509E-3</v>
      </c>
      <c r="AV233">
        <f t="shared" si="779"/>
        <v>300.81492271423338</v>
      </c>
      <c r="AW233">
        <f t="shared" si="780"/>
        <v>299.05697288513181</v>
      </c>
      <c r="AX233">
        <f t="shared" si="781"/>
        <v>288.03233731197543</v>
      </c>
      <c r="AY233">
        <f t="shared" si="782"/>
        <v>-0.41485484776368853</v>
      </c>
      <c r="AZ233">
        <f t="shared" si="783"/>
        <v>3.7213404690649581</v>
      </c>
      <c r="BA233">
        <f t="shared" si="784"/>
        <v>39.45213389567602</v>
      </c>
      <c r="BB233">
        <f t="shared" si="785"/>
        <v>17.528362991135005</v>
      </c>
      <c r="BC233">
        <f>IF(L233,Y233,(X233+Y233)/2)</f>
        <v>26.785947799682617</v>
      </c>
      <c r="BD233">
        <f t="shared" si="786"/>
        <v>3.5344092977230699</v>
      </c>
      <c r="BE233">
        <f t="shared" si="787"/>
        <v>0.39018827770799552</v>
      </c>
      <c r="BF233">
        <f t="shared" si="788"/>
        <v>2.0679696595706627</v>
      </c>
      <c r="BG233">
        <f t="shared" si="789"/>
        <v>1.4664396381524072</v>
      </c>
      <c r="BH233">
        <f t="shared" si="790"/>
        <v>0.24769450908602689</v>
      </c>
      <c r="BI233">
        <f t="shared" si="791"/>
        <v>23.144563256741357</v>
      </c>
      <c r="BJ233">
        <f t="shared" si="792"/>
        <v>0.65865405944899824</v>
      </c>
      <c r="BK233">
        <f t="shared" si="793"/>
        <v>59.090265357631267</v>
      </c>
      <c r="BL233">
        <f t="shared" si="794"/>
        <v>361.62938457513837</v>
      </c>
      <c r="BM233">
        <f t="shared" si="795"/>
        <v>4.7904678567761184E-2</v>
      </c>
    </row>
    <row r="234" spans="1:65" hidden="1" x14ac:dyDescent="0.3">
      <c r="A234" t="str">
        <f t="array" ref="A234">INDEX(MtrxNb!A$2:C$115,MATCH(1,(MtrxNb!B$2:B$115=D234)*(MtrxNb!C$2:C$115=F234),0),1)</f>
        <v>M57</v>
      </c>
      <c r="B234" s="6">
        <v>41597</v>
      </c>
      <c r="C234">
        <v>47</v>
      </c>
      <c r="D234">
        <v>38</v>
      </c>
      <c r="E234">
        <v>1</v>
      </c>
      <c r="F234" t="s">
        <v>36</v>
      </c>
      <c r="G234">
        <v>49</v>
      </c>
      <c r="H234">
        <v>3</v>
      </c>
      <c r="I234" t="s">
        <v>323</v>
      </c>
      <c r="J234" t="s">
        <v>1113</v>
      </c>
      <c r="S234" s="4">
        <f>AVERAGE(S228:S233)</f>
        <v>27.781626065572102</v>
      </c>
    </row>
    <row r="235" spans="1:65" hidden="1" x14ac:dyDescent="0.3">
      <c r="A235" t="str">
        <f t="array" ref="A235">INDEX(MtrxNb!A$2:C$115,MATCH(1,(MtrxNb!B$2:B$115=D235)*(MtrxNb!C$2:C$115=F235),0),1)</f>
        <v>M57</v>
      </c>
      <c r="B235" s="6">
        <v>41597</v>
      </c>
      <c r="C235">
        <v>47</v>
      </c>
      <c r="D235">
        <v>38</v>
      </c>
      <c r="E235">
        <v>1</v>
      </c>
      <c r="F235" t="s">
        <v>36</v>
      </c>
      <c r="G235">
        <v>49</v>
      </c>
      <c r="H235">
        <v>3</v>
      </c>
      <c r="I235">
        <v>50</v>
      </c>
      <c r="J235" t="s">
        <v>1114</v>
      </c>
      <c r="K235">
        <v>13617.000002972782</v>
      </c>
      <c r="L235">
        <v>0</v>
      </c>
      <c r="M235" t="s">
        <v>315</v>
      </c>
      <c r="N235">
        <f t="shared" ref="N235:N241" si="796">(AA235-AB235*(1000-AC235)/(1000-AD235))*AT235</f>
        <v>27.455280227370192</v>
      </c>
      <c r="O235">
        <f t="shared" ref="O235:O241" si="797">IF(BE235&lt;&gt;0,1/(1/BE235-1/W235),0)</f>
        <v>0.40682421050649198</v>
      </c>
      <c r="P235">
        <f t="shared" ref="P235:P241" si="798">((BH235-AU235/2)*AB235-N235)/(BH235+AU235/2)</f>
        <v>248.55501055362285</v>
      </c>
      <c r="Q235">
        <f t="shared" ref="Q235:Q241" si="799">AU235*1000</f>
        <v>7.0766325982004172</v>
      </c>
      <c r="R235">
        <f t="shared" ref="R235:R241" si="800">(AZ235-BF235)</f>
        <v>1.7615922409260114</v>
      </c>
      <c r="S235" s="4">
        <f>(Y235+AY235*L235)</f>
        <v>27.997146606445313</v>
      </c>
      <c r="T235">
        <f t="shared" ref="T235:T241" si="801">1.3*3</f>
        <v>3.9000000000000004</v>
      </c>
      <c r="U235">
        <f t="shared" ref="U235:U241" si="802">(T235*AN235+AO235)</f>
        <v>1.8810870260000228</v>
      </c>
      <c r="V235">
        <v>1</v>
      </c>
      <c r="W235">
        <f t="shared" ref="W235:W241" si="803">U235*(V235+1)*(V235+1)/(V235*V235+1)</f>
        <v>3.7621740520000455</v>
      </c>
      <c r="X235">
        <v>25.956501007080078</v>
      </c>
      <c r="Y235" s="4">
        <v>27.997146606445313</v>
      </c>
      <c r="Z235">
        <v>25.033918380737305</v>
      </c>
      <c r="AA235">
        <v>399.50473022460937</v>
      </c>
      <c r="AB235">
        <v>376.0281982421875</v>
      </c>
      <c r="AC235">
        <v>16.156753540039063</v>
      </c>
      <c r="AD235">
        <v>21.554292678833008</v>
      </c>
      <c r="AE235">
        <v>45.464691162109375</v>
      </c>
      <c r="AF235">
        <v>60.400131225585937</v>
      </c>
      <c r="AG235">
        <v>500.30194091796875</v>
      </c>
      <c r="AH235">
        <v>1798.6749267578125</v>
      </c>
      <c r="AI235">
        <v>1816.929931640625</v>
      </c>
      <c r="AJ235">
        <v>94.302154541015625</v>
      </c>
      <c r="AK235">
        <v>0.46777963638305664</v>
      </c>
      <c r="AL235">
        <v>-1.3306081295013428E-2</v>
      </c>
      <c r="AM235">
        <v>1</v>
      </c>
      <c r="AN235">
        <v>-0.21956524252891541</v>
      </c>
      <c r="AO235">
        <v>2.737391471862793</v>
      </c>
      <c r="AP235">
        <v>1</v>
      </c>
      <c r="AQ235">
        <v>0</v>
      </c>
      <c r="AR235">
        <v>0.15999999642372131</v>
      </c>
      <c r="AS235">
        <v>111115</v>
      </c>
      <c r="AT235">
        <f t="shared" ref="AT235:AT241" si="804">AG235*0.000001/(T235*0.0001)</f>
        <v>1.2828254895332529</v>
      </c>
      <c r="AU235">
        <f t="shared" ref="AU235:AU241" si="805">(AD235-AC235)/(1000-AD235)*AT235</f>
        <v>7.0766325982004174E-3</v>
      </c>
      <c r="AV235">
        <f t="shared" ref="AV235:AV241" si="806">(Y235+273.15)</f>
        <v>301.14714660644529</v>
      </c>
      <c r="AW235">
        <f t="shared" ref="AW235:AW241" si="807">(X235+273.15)</f>
        <v>299.10650100708006</v>
      </c>
      <c r="AX235">
        <f t="shared" ref="AX235:AX241" si="808">(AH235*AP235+AI235*AQ235)*AR235</f>
        <v>287.7879818486872</v>
      </c>
      <c r="AY235">
        <f t="shared" ref="AY235:AY241" si="809">((AX235+0.00000010773*(AW235^4-AV235^4))-AU235*44100)/(U235*51.4+0.00000043092*AV235^3)</f>
        <v>-0.44316766686533859</v>
      </c>
      <c r="AZ235">
        <f t="shared" ref="AZ235:AZ241" si="810">0.61365*EXP(17.502*S235/(240.97+S235))</f>
        <v>3.7942084801476033</v>
      </c>
      <c r="BA235">
        <f t="shared" ref="BA235:BA241" si="811">AZ235*1000/AJ235</f>
        <v>40.234589534190931</v>
      </c>
      <c r="BB235">
        <f t="shared" ref="BB235:BB241" si="812">(BA235-AD235)</f>
        <v>18.680296855357923</v>
      </c>
      <c r="BC235">
        <f>IF(L235,Y235,(X235+Y235)/2)</f>
        <v>26.976823806762695</v>
      </c>
      <c r="BD235">
        <f t="shared" ref="BD235:BD241" si="813">0.61365*EXP(17.502*BC235/(240.97+BC235))</f>
        <v>3.5742906512909869</v>
      </c>
      <c r="BE235">
        <f t="shared" ref="BE235:BE241" si="814">IF(BB235&lt;&gt;0,(1000-(BA235+AD235)/2)/BB235*AU235,0)</f>
        <v>0.36712500032866791</v>
      </c>
      <c r="BF235">
        <f t="shared" ref="BF235:BF241" si="815">AD235*AJ235/1000</f>
        <v>2.0326162392215918</v>
      </c>
      <c r="BG235">
        <f t="shared" ref="BG235:BG241" si="816">(BD235-BF235)</f>
        <v>1.541674412069395</v>
      </c>
      <c r="BH235">
        <f t="shared" ref="BH235:BH241" si="817">1/(1.6/O235+1.37/W235)</f>
        <v>0.23271759115080112</v>
      </c>
      <c r="BI235">
        <f t="shared" ref="BI235:BI241" si="818">P235*AJ235*0.001</f>
        <v>23.439273017171512</v>
      </c>
      <c r="BJ235">
        <f t="shared" ref="BJ235:BJ241" si="819">P235/AB235</f>
        <v>0.6610009879991412</v>
      </c>
      <c r="BK235">
        <f t="shared" ref="BK235:BK241" si="820">(1-AU235*AJ235/AZ235/O235)*100</f>
        <v>56.766511182208255</v>
      </c>
      <c r="BL235">
        <f t="shared" ref="BL235:BL241" si="821">(AB235-N235/(W235/1.35))</f>
        <v>366.17628076185576</v>
      </c>
      <c r="BM235">
        <f t="shared" ref="BM235:BM241" si="822">N235*BK235/100/BL235</f>
        <v>4.2562573108094741E-2</v>
      </c>
    </row>
    <row r="236" spans="1:65" x14ac:dyDescent="0.3">
      <c r="A236" t="str">
        <f t="array" ref="A236">INDEX(MtrxNb!A$2:C$115,MATCH(1,(MtrxNb!B$2:B$115=D236)*(MtrxNb!C$2:C$115=F236),0),1)</f>
        <v>M57</v>
      </c>
      <c r="B236" s="6">
        <v>41597</v>
      </c>
      <c r="C236">
        <v>47</v>
      </c>
      <c r="D236">
        <v>38</v>
      </c>
      <c r="E236">
        <v>1</v>
      </c>
      <c r="F236" t="s">
        <v>36</v>
      </c>
      <c r="G236">
        <v>49</v>
      </c>
      <c r="H236">
        <v>3</v>
      </c>
      <c r="I236">
        <v>51</v>
      </c>
      <c r="J236" t="s">
        <v>1115</v>
      </c>
      <c r="K236">
        <v>13735.500002983958</v>
      </c>
      <c r="L236">
        <v>0</v>
      </c>
      <c r="M236">
        <v>50</v>
      </c>
      <c r="N236" s="7">
        <f t="shared" si="796"/>
        <v>-0.59812042816145816</v>
      </c>
      <c r="O236" s="7">
        <f t="shared" si="797"/>
        <v>0.38053619469111394</v>
      </c>
      <c r="P236" s="7">
        <f t="shared" si="798"/>
        <v>52.249258652795298</v>
      </c>
      <c r="Q236">
        <f t="shared" si="799"/>
        <v>6.8825193463293273</v>
      </c>
      <c r="R236">
        <f t="shared" si="800"/>
        <v>1.8198208591267648</v>
      </c>
      <c r="S236" s="4">
        <f>(Y236+AY236*L236)</f>
        <v>28.198070526123047</v>
      </c>
      <c r="T236">
        <f t="shared" si="801"/>
        <v>3.9000000000000004</v>
      </c>
      <c r="U236">
        <f t="shared" si="802"/>
        <v>1.8810870260000228</v>
      </c>
      <c r="V236">
        <v>1</v>
      </c>
      <c r="W236">
        <f t="shared" si="803"/>
        <v>3.7621740520000455</v>
      </c>
      <c r="X236">
        <v>25.984869003295898</v>
      </c>
      <c r="Y236" s="4">
        <v>28.198070526123047</v>
      </c>
      <c r="Z236">
        <v>25.02923583984375</v>
      </c>
      <c r="AA236">
        <v>50.950252532958984</v>
      </c>
      <c r="AB236">
        <v>51.142143249511719</v>
      </c>
      <c r="AC236">
        <v>16.159046173095703</v>
      </c>
      <c r="AD236">
        <v>21.409915924072266</v>
      </c>
      <c r="AE236">
        <v>45.452465057373047</v>
      </c>
      <c r="AF236">
        <v>59.890731811523438</v>
      </c>
      <c r="AG236">
        <v>500.24368286132812</v>
      </c>
      <c r="AH236">
        <v>1798.69482421875</v>
      </c>
      <c r="AI236">
        <v>1813.5517578125</v>
      </c>
      <c r="AJ236">
        <v>94.304832458496094</v>
      </c>
      <c r="AK236">
        <v>1.6706185340881348</v>
      </c>
      <c r="AL236">
        <v>0.1033053994178772</v>
      </c>
      <c r="AM236">
        <v>1</v>
      </c>
      <c r="AN236">
        <v>-0.21956524252891541</v>
      </c>
      <c r="AO236">
        <v>2.737391471862793</v>
      </c>
      <c r="AP236">
        <v>1</v>
      </c>
      <c r="AQ236">
        <v>0</v>
      </c>
      <c r="AR236">
        <v>0.15999999642372131</v>
      </c>
      <c r="AS236">
        <v>111115</v>
      </c>
      <c r="AT236">
        <f t="shared" si="804"/>
        <v>1.282676109900841</v>
      </c>
      <c r="AU236">
        <f t="shared" si="805"/>
        <v>6.8825193463293273E-3</v>
      </c>
      <c r="AV236">
        <f t="shared" si="806"/>
        <v>301.34807052612302</v>
      </c>
      <c r="AW236">
        <f t="shared" si="807"/>
        <v>299.13486900329588</v>
      </c>
      <c r="AX236">
        <f t="shared" si="808"/>
        <v>287.79116544236604</v>
      </c>
      <c r="AY236">
        <f t="shared" si="809"/>
        <v>-0.38293382823434469</v>
      </c>
      <c r="AZ236">
        <f t="shared" si="810"/>
        <v>3.8388793932968874</v>
      </c>
      <c r="BA236">
        <f t="shared" si="811"/>
        <v>40.707133380321658</v>
      </c>
      <c r="BB236">
        <f t="shared" si="812"/>
        <v>19.297217456249392</v>
      </c>
      <c r="BC236">
        <f>IF(L236,Y236,(X236+Y236)/2)</f>
        <v>27.091469764709473</v>
      </c>
      <c r="BD236">
        <f t="shared" si="813"/>
        <v>3.5984329632630399</v>
      </c>
      <c r="BE236">
        <f t="shared" si="814"/>
        <v>0.34558134946976315</v>
      </c>
      <c r="BF236">
        <f t="shared" si="815"/>
        <v>2.0190585341701226</v>
      </c>
      <c r="BG236">
        <f t="shared" si="816"/>
        <v>1.5793744290929173</v>
      </c>
      <c r="BH236">
        <f t="shared" si="817"/>
        <v>0.2188785067251198</v>
      </c>
      <c r="BI236">
        <f t="shared" si="818"/>
        <v>4.9273575833324879</v>
      </c>
      <c r="BJ236">
        <f t="shared" si="819"/>
        <v>1.0216478100630668</v>
      </c>
      <c r="BK236">
        <f t="shared" si="820"/>
        <v>55.569525672755816</v>
      </c>
      <c r="BL236">
        <f t="shared" si="821"/>
        <v>51.356769836920321</v>
      </c>
      <c r="BM236">
        <f t="shared" si="822"/>
        <v>-6.4718378109955852E-3</v>
      </c>
    </row>
    <row r="237" spans="1:65" x14ac:dyDescent="0.3">
      <c r="A237" t="str">
        <f t="array" ref="A237">INDEX(MtrxNb!A$2:C$115,MATCH(1,(MtrxNb!B$2:B$115=D237)*(MtrxNb!C$2:C$115=F237),0),1)</f>
        <v>M57</v>
      </c>
      <c r="B237" s="6">
        <v>41597</v>
      </c>
      <c r="C237">
        <v>47</v>
      </c>
      <c r="D237">
        <v>38</v>
      </c>
      <c r="E237">
        <v>1</v>
      </c>
      <c r="F237" t="s">
        <v>36</v>
      </c>
      <c r="G237">
        <v>49</v>
      </c>
      <c r="H237">
        <v>3</v>
      </c>
      <c r="I237">
        <v>52</v>
      </c>
      <c r="J237" t="s">
        <v>1116</v>
      </c>
      <c r="K237">
        <v>13869.50000276044</v>
      </c>
      <c r="L237">
        <v>0</v>
      </c>
      <c r="M237">
        <v>150</v>
      </c>
      <c r="N237" s="7">
        <f t="shared" si="796"/>
        <v>6.3897642122410989</v>
      </c>
      <c r="O237" s="7">
        <f t="shared" si="797"/>
        <v>0.39034293015196286</v>
      </c>
      <c r="P237" s="7">
        <f t="shared" si="798"/>
        <v>112.98916221832418</v>
      </c>
      <c r="Q237">
        <f t="shared" si="799"/>
        <v>6.9330402517370366</v>
      </c>
      <c r="R237">
        <f t="shared" si="800"/>
        <v>1.7913748153570328</v>
      </c>
      <c r="S237" s="4">
        <f>(Y237+AY237*L237)</f>
        <v>28.126035690307617</v>
      </c>
      <c r="T237">
        <f t="shared" si="801"/>
        <v>3.9000000000000004</v>
      </c>
      <c r="U237">
        <f t="shared" si="802"/>
        <v>1.8810870260000228</v>
      </c>
      <c r="V237">
        <v>1</v>
      </c>
      <c r="W237">
        <f t="shared" si="803"/>
        <v>3.7621740520000455</v>
      </c>
      <c r="X237">
        <v>25.96893310546875</v>
      </c>
      <c r="Y237" s="4">
        <v>28.126035690307617</v>
      </c>
      <c r="Z237">
        <v>25.031101226806641</v>
      </c>
      <c r="AA237">
        <v>151.27508544921875</v>
      </c>
      <c r="AB237">
        <v>145.50669860839844</v>
      </c>
      <c r="AC237">
        <v>16.252361297607422</v>
      </c>
      <c r="AD237">
        <v>21.541353225708008</v>
      </c>
      <c r="AE237">
        <v>45.484951019287109</v>
      </c>
      <c r="AF237">
        <v>60.315258026123047</v>
      </c>
      <c r="AG237">
        <v>500.21636962890625</v>
      </c>
      <c r="AH237">
        <v>1800.3570556640625</v>
      </c>
      <c r="AI237">
        <v>1811.99853515625</v>
      </c>
      <c r="AJ237">
        <v>94.304046630859375</v>
      </c>
      <c r="AK237">
        <v>4.2338662147521973</v>
      </c>
      <c r="AL237">
        <v>0.24809795618057251</v>
      </c>
      <c r="AM237">
        <v>1</v>
      </c>
      <c r="AN237">
        <v>-0.21956524252891541</v>
      </c>
      <c r="AO237">
        <v>2.737391471862793</v>
      </c>
      <c r="AP237">
        <v>1</v>
      </c>
      <c r="AQ237">
        <v>0</v>
      </c>
      <c r="AR237">
        <v>0.15999999642372131</v>
      </c>
      <c r="AS237">
        <v>111115</v>
      </c>
      <c r="AT237">
        <f t="shared" si="804"/>
        <v>1.2826060759715543</v>
      </c>
      <c r="AU237">
        <f t="shared" si="805"/>
        <v>6.9330402517370363E-3</v>
      </c>
      <c r="AV237">
        <f t="shared" si="806"/>
        <v>301.27603569030759</v>
      </c>
      <c r="AW237">
        <f t="shared" si="807"/>
        <v>299.11893310546873</v>
      </c>
      <c r="AX237">
        <f t="shared" si="808"/>
        <v>288.05712246767143</v>
      </c>
      <c r="AY237">
        <f t="shared" si="809"/>
        <v>-0.39491750855323438</v>
      </c>
      <c r="AZ237">
        <f t="shared" si="810"/>
        <v>3.8228115944460139</v>
      </c>
      <c r="BA237">
        <f t="shared" si="811"/>
        <v>40.537089669225971</v>
      </c>
      <c r="BB237">
        <f t="shared" si="812"/>
        <v>18.995736443517963</v>
      </c>
      <c r="BC237">
        <f>IF(L237,Y237,(X237+Y237)/2)</f>
        <v>27.047484397888184</v>
      </c>
      <c r="BD237">
        <f t="shared" si="813"/>
        <v>3.5891536847391774</v>
      </c>
      <c r="BE237">
        <f t="shared" si="814"/>
        <v>0.35365009932802799</v>
      </c>
      <c r="BF237">
        <f t="shared" si="815"/>
        <v>2.0314367790889811</v>
      </c>
      <c r="BG237">
        <f t="shared" si="816"/>
        <v>1.5577169056501963</v>
      </c>
      <c r="BH237">
        <f t="shared" si="817"/>
        <v>0.2240589578758676</v>
      </c>
      <c r="BI237">
        <f t="shared" si="818"/>
        <v>10.655335222618579</v>
      </c>
      <c r="BJ237">
        <f t="shared" si="819"/>
        <v>0.77652206598688245</v>
      </c>
      <c r="BK237">
        <f t="shared" si="820"/>
        <v>56.184795994577975</v>
      </c>
      <c r="BL237">
        <f t="shared" si="821"/>
        <v>143.21382710184503</v>
      </c>
      <c r="BM237">
        <f t="shared" si="822"/>
        <v>2.5067942529244529E-2</v>
      </c>
    </row>
    <row r="238" spans="1:65" x14ac:dyDescent="0.3">
      <c r="A238" t="str">
        <f t="array" ref="A238">INDEX(MtrxNb!A$2:C$115,MATCH(1,(MtrxNb!B$2:B$115=D238)*(MtrxNb!C$2:C$115=F238),0),1)</f>
        <v>M57</v>
      </c>
      <c r="B238" s="6">
        <v>41597</v>
      </c>
      <c r="C238">
        <v>47</v>
      </c>
      <c r="D238">
        <v>38</v>
      </c>
      <c r="E238">
        <v>1</v>
      </c>
      <c r="F238" t="s">
        <v>36</v>
      </c>
      <c r="G238">
        <v>49</v>
      </c>
      <c r="H238">
        <v>3</v>
      </c>
      <c r="I238">
        <v>53</v>
      </c>
      <c r="J238" t="s">
        <v>1117</v>
      </c>
      <c r="K238">
        <v>14030.000002749264</v>
      </c>
      <c r="L238">
        <v>0</v>
      </c>
      <c r="M238">
        <v>400</v>
      </c>
      <c r="N238" s="7">
        <f t="shared" si="796"/>
        <v>28.678162529066757</v>
      </c>
      <c r="O238" s="7">
        <f t="shared" si="797"/>
        <v>0.41807558217658536</v>
      </c>
      <c r="P238" s="7">
        <f t="shared" si="798"/>
        <v>242.98376082413029</v>
      </c>
      <c r="Q238">
        <f t="shared" si="799"/>
        <v>7.40030901271491</v>
      </c>
      <c r="R238">
        <f t="shared" si="800"/>
        <v>1.7973007180261762</v>
      </c>
      <c r="S238" s="4">
        <f>(Y238+AY238*L238)</f>
        <v>28.111701965332031</v>
      </c>
      <c r="T238">
        <f t="shared" si="801"/>
        <v>3.9000000000000004</v>
      </c>
      <c r="U238">
        <f t="shared" si="802"/>
        <v>1.8810870260000228</v>
      </c>
      <c r="V238">
        <v>1</v>
      </c>
      <c r="W238">
        <f t="shared" si="803"/>
        <v>3.7621740520000455</v>
      </c>
      <c r="X238">
        <v>25.997764587402344</v>
      </c>
      <c r="Y238" s="4">
        <v>28.111701965332031</v>
      </c>
      <c r="Z238">
        <v>25.028776168823242</v>
      </c>
      <c r="AA238">
        <v>397.23837280273437</v>
      </c>
      <c r="AB238">
        <v>372.728515625</v>
      </c>
      <c r="AC238">
        <v>15.798831939697266</v>
      </c>
      <c r="AD238">
        <v>21.444849014282227</v>
      </c>
      <c r="AE238">
        <v>44.159427642822266</v>
      </c>
      <c r="AF238">
        <v>59.938777923583984</v>
      </c>
      <c r="AG238">
        <v>500.21600341796875</v>
      </c>
      <c r="AH238">
        <v>1798.856689453125</v>
      </c>
      <c r="AI238">
        <v>1793.5361328125</v>
      </c>
      <c r="AJ238">
        <v>94.303329467773437</v>
      </c>
      <c r="AK238">
        <v>1.3244729042053223</v>
      </c>
      <c r="AL238">
        <v>5.6571543216705322E-2</v>
      </c>
      <c r="AM238">
        <v>0.75</v>
      </c>
      <c r="AN238">
        <v>-0.21956524252891541</v>
      </c>
      <c r="AO238">
        <v>2.737391471862793</v>
      </c>
      <c r="AP238">
        <v>1</v>
      </c>
      <c r="AQ238">
        <v>0</v>
      </c>
      <c r="AR238">
        <v>0.15999999642372131</v>
      </c>
      <c r="AS238">
        <v>111115</v>
      </c>
      <c r="AT238">
        <f t="shared" si="804"/>
        <v>1.2826051369691505</v>
      </c>
      <c r="AU238">
        <f t="shared" si="805"/>
        <v>7.4003090127149097E-3</v>
      </c>
      <c r="AV238">
        <f t="shared" si="806"/>
        <v>301.26170196533201</v>
      </c>
      <c r="AW238">
        <f t="shared" si="807"/>
        <v>299.14776458740232</v>
      </c>
      <c r="AX238">
        <f t="shared" si="808"/>
        <v>287.81706387928716</v>
      </c>
      <c r="AY238">
        <f t="shared" si="809"/>
        <v>-0.58248830696426346</v>
      </c>
      <c r="AZ238">
        <f t="shared" si="810"/>
        <v>3.8196213800066894</v>
      </c>
      <c r="BA238">
        <f t="shared" si="811"/>
        <v>40.503568660446717</v>
      </c>
      <c r="BB238">
        <f t="shared" si="812"/>
        <v>19.058719646164491</v>
      </c>
      <c r="BC238">
        <f>IF(L238,Y238,(X238+Y238)/2)</f>
        <v>27.054733276367188</v>
      </c>
      <c r="BD238">
        <f t="shared" si="813"/>
        <v>3.5906814898182575</v>
      </c>
      <c r="BE238">
        <f t="shared" si="814"/>
        <v>0.37626296147009058</v>
      </c>
      <c r="BF238">
        <f t="shared" si="815"/>
        <v>2.0223206619805132</v>
      </c>
      <c r="BG238">
        <f t="shared" si="816"/>
        <v>1.5683608278377443</v>
      </c>
      <c r="BH238">
        <f t="shared" si="817"/>
        <v>0.23859456307810689</v>
      </c>
      <c r="BI238">
        <f t="shared" si="818"/>
        <v>22.914177652316621</v>
      </c>
      <c r="BJ238">
        <f t="shared" si="819"/>
        <v>0.65190547714517999</v>
      </c>
      <c r="BK238">
        <f t="shared" si="820"/>
        <v>56.297954766127823</v>
      </c>
      <c r="BL238">
        <f t="shared" si="821"/>
        <v>362.43778508485974</v>
      </c>
      <c r="BM238">
        <f t="shared" si="822"/>
        <v>4.4546180428153892E-2</v>
      </c>
    </row>
    <row r="239" spans="1:65" x14ac:dyDescent="0.3">
      <c r="A239" t="str">
        <f t="array" ref="A239">INDEX(MtrxNb!A$2:C$115,MATCH(1,(MtrxNb!B$2:B$115=D239)*(MtrxNb!C$2:C$115=F239),0),1)</f>
        <v>M57</v>
      </c>
      <c r="B239" s="6">
        <v>41597</v>
      </c>
      <c r="C239">
        <v>47</v>
      </c>
      <c r="D239">
        <v>38</v>
      </c>
      <c r="E239">
        <v>1</v>
      </c>
      <c r="F239" t="s">
        <v>36</v>
      </c>
      <c r="G239">
        <v>49</v>
      </c>
      <c r="H239">
        <v>3</v>
      </c>
      <c r="I239">
        <v>54</v>
      </c>
      <c r="J239" t="s">
        <v>1118</v>
      </c>
      <c r="K239">
        <v>14179.500002983958</v>
      </c>
      <c r="L239">
        <v>0</v>
      </c>
      <c r="M239">
        <v>600</v>
      </c>
      <c r="N239" s="7">
        <f t="shared" si="796"/>
        <v>40.96236345572153</v>
      </c>
      <c r="O239" s="7">
        <f t="shared" si="797"/>
        <v>0.41166557479587307</v>
      </c>
      <c r="P239" s="7">
        <f t="shared" si="798"/>
        <v>375.78567322879877</v>
      </c>
      <c r="Q239">
        <f t="shared" si="799"/>
        <v>7.2086741682036379</v>
      </c>
      <c r="R239">
        <f t="shared" si="800"/>
        <v>1.7753911790028782</v>
      </c>
      <c r="S239" s="4">
        <f>(Y239+AY239*L239)</f>
        <v>28.020786285400391</v>
      </c>
      <c r="T239">
        <f t="shared" si="801"/>
        <v>3.9000000000000004</v>
      </c>
      <c r="U239">
        <f t="shared" si="802"/>
        <v>1.8810870260000228</v>
      </c>
      <c r="V239">
        <v>1</v>
      </c>
      <c r="W239">
        <f t="shared" si="803"/>
        <v>3.7621740520000455</v>
      </c>
      <c r="X239">
        <v>25.994884490966797</v>
      </c>
      <c r="Y239" s="4">
        <v>28.020786285400391</v>
      </c>
      <c r="Z239">
        <v>25.028322219848633</v>
      </c>
      <c r="AA239">
        <v>599.41387939453125</v>
      </c>
      <c r="AB239">
        <v>564.31207275390625</v>
      </c>
      <c r="AC239">
        <v>15.965474128723145</v>
      </c>
      <c r="AD239">
        <v>21.464132308959961</v>
      </c>
      <c r="AE239">
        <v>44.892326354980469</v>
      </c>
      <c r="AF239">
        <v>60.00335693359375</v>
      </c>
      <c r="AG239">
        <v>500.31097412109375</v>
      </c>
      <c r="AH239">
        <v>1800.491943359375</v>
      </c>
      <c r="AI239">
        <v>1779.373779296875</v>
      </c>
      <c r="AJ239">
        <v>94.299148559570313</v>
      </c>
      <c r="AK239">
        <v>-0.89745092391967773</v>
      </c>
      <c r="AL239">
        <v>-6.260150671005249E-2</v>
      </c>
      <c r="AM239">
        <v>1</v>
      </c>
      <c r="AN239">
        <v>-0.21956524252891541</v>
      </c>
      <c r="AO239">
        <v>2.737391471862793</v>
      </c>
      <c r="AP239">
        <v>1</v>
      </c>
      <c r="AQ239">
        <v>0</v>
      </c>
      <c r="AR239">
        <v>0.15999999642372131</v>
      </c>
      <c r="AS239">
        <v>111115</v>
      </c>
      <c r="AT239">
        <f t="shared" si="804"/>
        <v>1.2828486515925477</v>
      </c>
      <c r="AU239">
        <f t="shared" si="805"/>
        <v>7.2086741682036376E-3</v>
      </c>
      <c r="AV239">
        <f t="shared" si="806"/>
        <v>301.17078628540037</v>
      </c>
      <c r="AW239">
        <f t="shared" si="807"/>
        <v>299.14488449096677</v>
      </c>
      <c r="AX239">
        <f t="shared" si="808"/>
        <v>288.07870449843904</v>
      </c>
      <c r="AY239">
        <f t="shared" si="809"/>
        <v>-0.49264821349254079</v>
      </c>
      <c r="AZ239">
        <f t="shared" si="810"/>
        <v>3.7994405803077664</v>
      </c>
      <c r="BA239">
        <f t="shared" si="811"/>
        <v>40.291356161159797</v>
      </c>
      <c r="BB239">
        <f t="shared" si="812"/>
        <v>18.827223852199836</v>
      </c>
      <c r="BC239">
        <f>IF(L239,Y239,(X239+Y239)/2)</f>
        <v>27.007835388183594</v>
      </c>
      <c r="BD239">
        <f t="shared" si="813"/>
        <v>3.580807123381291</v>
      </c>
      <c r="BE239">
        <f t="shared" si="814"/>
        <v>0.37106302160143939</v>
      </c>
      <c r="BF239">
        <f t="shared" si="815"/>
        <v>2.0240494013048882</v>
      </c>
      <c r="BG239">
        <f t="shared" si="816"/>
        <v>1.5567577220764028</v>
      </c>
      <c r="BH239">
        <f t="shared" si="817"/>
        <v>0.23524977263643651</v>
      </c>
      <c r="BI239">
        <f t="shared" si="818"/>
        <v>35.436269026360641</v>
      </c>
      <c r="BJ239">
        <f t="shared" si="819"/>
        <v>0.66591818848553519</v>
      </c>
      <c r="BK239">
        <f t="shared" si="820"/>
        <v>56.539075599418744</v>
      </c>
      <c r="BL239">
        <f t="shared" si="821"/>
        <v>549.61334007942355</v>
      </c>
      <c r="BM239">
        <f t="shared" si="822"/>
        <v>4.213824511281386E-2</v>
      </c>
    </row>
    <row r="240" spans="1:65" x14ac:dyDescent="0.3">
      <c r="A240" t="str">
        <f t="array" ref="A240">INDEX(MtrxNb!A$2:C$115,MATCH(1,(MtrxNb!B$2:B$115=D240)*(MtrxNb!C$2:C$115=F240),0),1)</f>
        <v>M57</v>
      </c>
      <c r="B240" s="6">
        <v>41597</v>
      </c>
      <c r="C240">
        <v>47</v>
      </c>
      <c r="D240">
        <v>38</v>
      </c>
      <c r="E240">
        <v>1</v>
      </c>
      <c r="F240" t="s">
        <v>36</v>
      </c>
      <c r="G240">
        <v>49</v>
      </c>
      <c r="H240">
        <v>3</v>
      </c>
      <c r="I240">
        <v>55</v>
      </c>
      <c r="J240" t="s">
        <v>1119</v>
      </c>
      <c r="K240">
        <v>14328.500002983958</v>
      </c>
      <c r="L240">
        <v>0</v>
      </c>
      <c r="M240">
        <v>800</v>
      </c>
      <c r="N240" s="7">
        <f t="shared" si="796"/>
        <v>49.16055239907076</v>
      </c>
      <c r="O240" s="7">
        <f t="shared" si="797"/>
        <v>0.40477982774636656</v>
      </c>
      <c r="P240" s="7">
        <f t="shared" si="798"/>
        <v>524.21797492481357</v>
      </c>
      <c r="Q240">
        <f t="shared" si="799"/>
        <v>7.0933711056538309</v>
      </c>
      <c r="R240">
        <f t="shared" si="800"/>
        <v>1.7740241800749965</v>
      </c>
      <c r="S240" s="4">
        <f>(Y240+AY240*L240)</f>
        <v>27.943513870239258</v>
      </c>
      <c r="T240">
        <f t="shared" si="801"/>
        <v>3.9000000000000004</v>
      </c>
      <c r="U240">
        <f t="shared" si="802"/>
        <v>1.8810870260000228</v>
      </c>
      <c r="V240">
        <v>1</v>
      </c>
      <c r="W240">
        <f t="shared" si="803"/>
        <v>3.7621740520000455</v>
      </c>
      <c r="X240">
        <v>25.996164321899414</v>
      </c>
      <c r="Y240" s="4">
        <v>27.943513870239258</v>
      </c>
      <c r="Z240">
        <v>25.031862258911133</v>
      </c>
      <c r="AA240">
        <v>798.55084228515625</v>
      </c>
      <c r="AB240">
        <v>756.041748046875</v>
      </c>
      <c r="AC240">
        <v>15.885837554931641</v>
      </c>
      <c r="AD240">
        <v>21.298383712768555</v>
      </c>
      <c r="AE240">
        <v>44.663898468017578</v>
      </c>
      <c r="AF240">
        <v>59.537540435791016</v>
      </c>
      <c r="AG240">
        <v>500.22567749023437</v>
      </c>
      <c r="AH240">
        <v>1800.708984375</v>
      </c>
      <c r="AI240">
        <v>1772.772705078125</v>
      </c>
      <c r="AJ240">
        <v>94.2952880859375</v>
      </c>
      <c r="AK240">
        <v>-2.6681418418884277</v>
      </c>
      <c r="AL240">
        <v>-0.11180728673934937</v>
      </c>
      <c r="AM240">
        <v>1</v>
      </c>
      <c r="AN240">
        <v>-0.21956524252891541</v>
      </c>
      <c r="AO240">
        <v>2.737391471862793</v>
      </c>
      <c r="AP240">
        <v>1</v>
      </c>
      <c r="AQ240">
        <v>0</v>
      </c>
      <c r="AR240">
        <v>0.15999999642372131</v>
      </c>
      <c r="AS240">
        <v>111115</v>
      </c>
      <c r="AT240">
        <f t="shared" si="804"/>
        <v>1.2826299422826519</v>
      </c>
      <c r="AU240">
        <f t="shared" si="805"/>
        <v>7.0933711056538305E-3</v>
      </c>
      <c r="AV240">
        <f t="shared" si="806"/>
        <v>301.09351387023924</v>
      </c>
      <c r="AW240">
        <f t="shared" si="807"/>
        <v>299.14616432189939</v>
      </c>
      <c r="AX240">
        <f t="shared" si="808"/>
        <v>288.11343106016284</v>
      </c>
      <c r="AY240">
        <f t="shared" si="809"/>
        <v>-0.43696228091775879</v>
      </c>
      <c r="AZ240">
        <f t="shared" si="810"/>
        <v>3.7823614080353467</v>
      </c>
      <c r="BA240">
        <f t="shared" si="811"/>
        <v>40.111881354964758</v>
      </c>
      <c r="BB240">
        <f t="shared" si="812"/>
        <v>18.813497642196204</v>
      </c>
      <c r="BC240">
        <f>IF(L240,Y240,(X240+Y240)/2)</f>
        <v>26.969839096069336</v>
      </c>
      <c r="BD240">
        <f t="shared" si="813"/>
        <v>3.5728243813068183</v>
      </c>
      <c r="BE240">
        <f t="shared" si="814"/>
        <v>0.36545932800511444</v>
      </c>
      <c r="BF240">
        <f t="shared" si="815"/>
        <v>2.0083372279603502</v>
      </c>
      <c r="BG240">
        <f t="shared" si="816"/>
        <v>1.5644871533464682</v>
      </c>
      <c r="BH240">
        <f t="shared" si="817"/>
        <v>0.23164678211895678</v>
      </c>
      <c r="BI240">
        <f t="shared" si="818"/>
        <v>49.43128496536206</v>
      </c>
      <c r="BJ240">
        <f t="shared" si="819"/>
        <v>0.69337173017105902</v>
      </c>
      <c r="BK240">
        <f t="shared" si="820"/>
        <v>56.312138346575956</v>
      </c>
      <c r="BL240">
        <f t="shared" si="821"/>
        <v>738.40121764571938</v>
      </c>
      <c r="BM240">
        <f t="shared" si="822"/>
        <v>3.7490943429332221E-2</v>
      </c>
    </row>
    <row r="241" spans="1:65" hidden="1" x14ac:dyDescent="0.3">
      <c r="A241" t="str">
        <f t="array" ref="A241">INDEX(MtrxNb!A$2:C$115,MATCH(1,(MtrxNb!B$2:B$115=D241)*(MtrxNb!C$2:C$115=F241),0),1)</f>
        <v>M57</v>
      </c>
      <c r="B241" s="6">
        <v>41597</v>
      </c>
      <c r="C241">
        <v>47</v>
      </c>
      <c r="D241">
        <v>38</v>
      </c>
      <c r="E241">
        <v>1</v>
      </c>
      <c r="F241" t="s">
        <v>36</v>
      </c>
      <c r="G241">
        <v>49</v>
      </c>
      <c r="H241">
        <v>3</v>
      </c>
      <c r="I241">
        <v>56</v>
      </c>
      <c r="J241" t="s">
        <v>1120</v>
      </c>
      <c r="K241">
        <v>14449.000002972782</v>
      </c>
      <c r="L241">
        <v>0</v>
      </c>
      <c r="M241" t="s">
        <v>322</v>
      </c>
      <c r="N241">
        <f t="shared" si="796"/>
        <v>28.369191061342097</v>
      </c>
      <c r="O241">
        <f t="shared" si="797"/>
        <v>0.40264832656856236</v>
      </c>
      <c r="P241">
        <f t="shared" si="798"/>
        <v>242.76034738514807</v>
      </c>
      <c r="Q241">
        <f t="shared" si="799"/>
        <v>7.1707041056720504</v>
      </c>
      <c r="R241">
        <f t="shared" si="800"/>
        <v>1.8019375533667097</v>
      </c>
      <c r="S241" s="4">
        <f>(Y241+AY241*L241)</f>
        <v>28.012126922607422</v>
      </c>
      <c r="T241">
        <f t="shared" si="801"/>
        <v>3.9000000000000004</v>
      </c>
      <c r="U241">
        <f t="shared" si="802"/>
        <v>1.8810870260000228</v>
      </c>
      <c r="V241">
        <v>1</v>
      </c>
      <c r="W241">
        <f t="shared" si="803"/>
        <v>3.7621740520000455</v>
      </c>
      <c r="X241">
        <v>26.01378059387207</v>
      </c>
      <c r="Y241" s="4">
        <v>28.012126922607422</v>
      </c>
      <c r="Z241">
        <v>25.030132293701172</v>
      </c>
      <c r="AA241">
        <v>399.65127563476562</v>
      </c>
      <c r="AB241">
        <v>375.43603515625</v>
      </c>
      <c r="AC241">
        <v>15.690933227539063</v>
      </c>
      <c r="AD241">
        <v>21.162868499755859</v>
      </c>
      <c r="AE241">
        <v>44.007278442382813</v>
      </c>
      <c r="AF241">
        <v>59.094120025634766</v>
      </c>
      <c r="AG241">
        <v>500.2601318359375</v>
      </c>
      <c r="AH241">
        <v>1799.75341796875</v>
      </c>
      <c r="AI241">
        <v>1769.77783203125</v>
      </c>
      <c r="AJ241">
        <v>94.296562194824219</v>
      </c>
      <c r="AK241">
        <v>0.72062158584594727</v>
      </c>
      <c r="AL241">
        <v>-1.2152135372161865E-2</v>
      </c>
      <c r="AM241">
        <v>1</v>
      </c>
      <c r="AN241">
        <v>-0.21956524252891541</v>
      </c>
      <c r="AO241">
        <v>2.737391471862793</v>
      </c>
      <c r="AP241">
        <v>1</v>
      </c>
      <c r="AQ241">
        <v>0</v>
      </c>
      <c r="AR241">
        <v>0.15999999642372131</v>
      </c>
      <c r="AS241">
        <v>111115</v>
      </c>
      <c r="AT241">
        <f t="shared" si="804"/>
        <v>1.2827182867588138</v>
      </c>
      <c r="AU241">
        <f t="shared" si="805"/>
        <v>7.1707041056720501E-3</v>
      </c>
      <c r="AV241">
        <f t="shared" si="806"/>
        <v>301.1621269226074</v>
      </c>
      <c r="AW241">
        <f t="shared" si="807"/>
        <v>299.16378059387205</v>
      </c>
      <c r="AX241">
        <f t="shared" si="808"/>
        <v>287.96054043858021</v>
      </c>
      <c r="AY241">
        <f t="shared" si="809"/>
        <v>-0.47535362069579262</v>
      </c>
      <c r="AZ241">
        <f t="shared" si="810"/>
        <v>3.7975232990748244</v>
      </c>
      <c r="BA241">
        <f t="shared" si="811"/>
        <v>40.272128810261805</v>
      </c>
      <c r="BB241">
        <f t="shared" si="812"/>
        <v>19.109260310505945</v>
      </c>
      <c r="BC241">
        <f>IF(L241,Y241,(X241+Y241)/2)</f>
        <v>27.012953758239746</v>
      </c>
      <c r="BD241">
        <f t="shared" si="813"/>
        <v>3.581883644360413</v>
      </c>
      <c r="BE241">
        <f t="shared" si="814"/>
        <v>0.36372093419698565</v>
      </c>
      <c r="BF241">
        <f t="shared" si="815"/>
        <v>1.9955857457081148</v>
      </c>
      <c r="BG241">
        <f t="shared" si="816"/>
        <v>1.5862978986522982</v>
      </c>
      <c r="BH241">
        <f t="shared" si="817"/>
        <v>0.23052937010818764</v>
      </c>
      <c r="BI241">
        <f t="shared" si="818"/>
        <v>22.891466195640749</v>
      </c>
      <c r="BJ241">
        <f t="shared" si="819"/>
        <v>0.64660907492301689</v>
      </c>
      <c r="BK241">
        <f t="shared" si="820"/>
        <v>55.778719287287302</v>
      </c>
      <c r="BL241">
        <f t="shared" si="821"/>
        <v>365.25617441523735</v>
      </c>
      <c r="BM241">
        <f t="shared" si="822"/>
        <v>4.3322940321306951E-2</v>
      </c>
    </row>
    <row r="242" spans="1:65" hidden="1" x14ac:dyDescent="0.3">
      <c r="A242" t="str">
        <f t="array" ref="A242">INDEX(MtrxNb!A$2:C$115,MATCH(1,(MtrxNb!B$2:B$115=D242)*(MtrxNb!C$2:C$115=F242),0),1)</f>
        <v>M29</v>
      </c>
      <c r="B242" s="6">
        <v>41597</v>
      </c>
      <c r="C242">
        <v>47</v>
      </c>
      <c r="D242">
        <v>78</v>
      </c>
      <c r="E242">
        <v>1</v>
      </c>
      <c r="F242" t="s">
        <v>7</v>
      </c>
      <c r="G242">
        <v>50</v>
      </c>
      <c r="H242">
        <v>4</v>
      </c>
      <c r="I242" t="s">
        <v>323</v>
      </c>
      <c r="J242" t="s">
        <v>460</v>
      </c>
      <c r="M242">
        <f t="shared" ref="M242" si="823">AA242</f>
        <v>0</v>
      </c>
      <c r="S242" s="4">
        <f>AVERAGE(S236:S241)</f>
        <v>28.068705876668293</v>
      </c>
      <c r="Y242" s="4">
        <f>AVERAGE(Y172:Y177)</f>
        <v>28.056622187296551</v>
      </c>
    </row>
    <row r="243" spans="1:65" hidden="1" x14ac:dyDescent="0.3">
      <c r="A243" t="str">
        <f t="array" ref="A243">INDEX(MtrxNb!A$2:C$115,MATCH(1,(MtrxNb!B$2:B$115=D243)*(MtrxNb!C$2:C$115=F243),0),1)</f>
        <v>M29</v>
      </c>
      <c r="B243" s="6">
        <v>41597</v>
      </c>
      <c r="C243">
        <v>47</v>
      </c>
      <c r="D243">
        <v>78</v>
      </c>
      <c r="E243">
        <v>1</v>
      </c>
      <c r="F243" t="s">
        <v>7</v>
      </c>
      <c r="G243">
        <v>50</v>
      </c>
      <c r="H243">
        <v>4</v>
      </c>
      <c r="I243">
        <v>1</v>
      </c>
      <c r="J243" t="s">
        <v>461</v>
      </c>
      <c r="K243">
        <v>4383.0000024586916</v>
      </c>
      <c r="L243">
        <v>0</v>
      </c>
      <c r="M243" t="s">
        <v>315</v>
      </c>
      <c r="N243">
        <f t="shared" ref="N243:N249" si="824">(AA243-AB243*(1000-AC243)/(1000-AD243))*AT243</f>
        <v>24.162174050024525</v>
      </c>
      <c r="O243">
        <f t="shared" ref="O243:O249" si="825">IF(BE243&lt;&gt;0,1/(1/BE243-1/W243),0)</f>
        <v>0.32132174278119602</v>
      </c>
      <c r="P243">
        <f t="shared" ref="P243:P249" si="826">((BH243-AU243/2)*AB243-N243)/(BH243+AU243/2)</f>
        <v>246.01672498014091</v>
      </c>
      <c r="Q243">
        <f t="shared" ref="Q243:Q249" si="827">AU243*1000</f>
        <v>5.4629356894880567</v>
      </c>
      <c r="R243">
        <f t="shared" ref="R243:R249" si="828">(AZ243-BF243)</f>
        <v>1.6863233899286771</v>
      </c>
      <c r="S243" s="4">
        <f>(Y243+AY243*L243)</f>
        <v>25.205141067504883</v>
      </c>
      <c r="T243">
        <f t="shared" ref="T243:T249" si="829">1*3</f>
        <v>3</v>
      </c>
      <c r="U243">
        <f t="shared" ref="U243:U249" si="830">(T243*AN243+AO243)</f>
        <v>2.0786957442760468</v>
      </c>
      <c r="V243">
        <v>1</v>
      </c>
      <c r="W243">
        <f t="shared" ref="W243:W249" si="831">U243*(V243+1)*(V243+1)/(V243*V243+1)</f>
        <v>4.1573914885520935</v>
      </c>
      <c r="X243">
        <v>25.015785217285156</v>
      </c>
      <c r="Y243" s="4">
        <v>25.205141067504883</v>
      </c>
      <c r="Z243">
        <v>25.026290893554687</v>
      </c>
      <c r="AA243">
        <v>399.1593017578125</v>
      </c>
      <c r="AB243">
        <v>383.4205322265625</v>
      </c>
      <c r="AC243">
        <v>13.004144668579102</v>
      </c>
      <c r="AD243">
        <v>16.225591659545898</v>
      </c>
      <c r="AE243">
        <v>38.786415100097656</v>
      </c>
      <c r="AF243">
        <v>48.1431884765625</v>
      </c>
      <c r="AG243">
        <v>500.48593139648437</v>
      </c>
      <c r="AH243">
        <v>1800.550537109375</v>
      </c>
      <c r="AI243">
        <v>1481.776611328125</v>
      </c>
      <c r="AJ243">
        <v>94.446548461914063</v>
      </c>
      <c r="AK243">
        <v>-2.3218185901641846</v>
      </c>
      <c r="AL243">
        <v>0.10513170808553696</v>
      </c>
      <c r="AM243">
        <v>1</v>
      </c>
      <c r="AN243">
        <v>-0.21956524252891541</v>
      </c>
      <c r="AO243">
        <v>2.737391471862793</v>
      </c>
      <c r="AP243">
        <v>1</v>
      </c>
      <c r="AQ243">
        <v>0</v>
      </c>
      <c r="AR243">
        <v>0.15999999642372131</v>
      </c>
      <c r="AS243">
        <v>111115</v>
      </c>
      <c r="AT243">
        <f t="shared" ref="AT243:AT249" si="832">AG243*0.000001/(T243*0.0001)</f>
        <v>1.6682864379882809</v>
      </c>
      <c r="AU243">
        <f t="shared" ref="AU243:AU249" si="833">(AD243-AC243)/(1000-AD243)*AT243</f>
        <v>5.4629356894880564E-3</v>
      </c>
      <c r="AV243">
        <f t="shared" ref="AV243:AV249" si="834">(Y243+273.15)</f>
        <v>298.35514106750486</v>
      </c>
      <c r="AW243">
        <f t="shared" ref="AW243:AW249" si="835">(X243+273.15)</f>
        <v>298.16578521728513</v>
      </c>
      <c r="AX243">
        <f t="shared" ref="AX243:AX249" si="836">(AH243*AP243+AI243*AQ243)*AR243</f>
        <v>288.08807949822949</v>
      </c>
      <c r="AY243">
        <f t="shared" ref="AY243:AY249" si="837">((AX243+0.00000010773*(AW243^4-AV243^4))-AU243*44100)/(U243*51.4+0.00000043092*AV243^3)</f>
        <v>0.38048688527343227</v>
      </c>
      <c r="AZ243">
        <f t="shared" ref="AZ243:AZ249" si="838">0.61365*EXP(17.502*S243/(240.97+S243))</f>
        <v>3.2187745189252075</v>
      </c>
      <c r="BA243">
        <f t="shared" ref="BA243:BA249" si="839">AZ243*1000/AJ243</f>
        <v>34.080382728048455</v>
      </c>
      <c r="BB243">
        <f t="shared" ref="BB243:BB249" si="840">(BA243-AD243)</f>
        <v>17.854791068502557</v>
      </c>
      <c r="BC243">
        <f>IF(L243,Y243,(X243+Y243)/2)</f>
        <v>25.11046314239502</v>
      </c>
      <c r="BD243">
        <f t="shared" ref="BD243:BD249" si="841">0.61365*EXP(17.502*BC243/(240.97+BC243))</f>
        <v>3.200678385938748</v>
      </c>
      <c r="BE243">
        <f t="shared" ref="BE243:BE249" si="842">IF(BB243&lt;&gt;0,(1000-(BA243+AD243)/2)/BB243*AU243,0)</f>
        <v>0.29826876817643244</v>
      </c>
      <c r="BF243">
        <f t="shared" ref="BF243:BF249" si="843">AD243*AJ243/1000</f>
        <v>1.5324511289965304</v>
      </c>
      <c r="BG243">
        <f t="shared" ref="BG243:BG249" si="844">(BD243-BF243)</f>
        <v>1.6682272569422176</v>
      </c>
      <c r="BH243">
        <f t="shared" ref="BH243:BH249" si="845">1/(1.6/O243+1.37/W243)</f>
        <v>0.1883605861950565</v>
      </c>
      <c r="BI243">
        <f t="shared" ref="BI243:BI249" si="846">P243*AJ243*0.001</f>
        <v>23.235430538278262</v>
      </c>
      <c r="BJ243">
        <f t="shared" ref="BJ243:BJ249" si="847">P243/AB243</f>
        <v>0.64163680424597103</v>
      </c>
      <c r="BK243">
        <f t="shared" ref="BK243:BK249" si="848">(1-AU243*AJ243/AZ243/O243)*100</f>
        <v>50.113675104396179</v>
      </c>
      <c r="BL243">
        <f t="shared" ref="BL243:BL249" si="849">(AB243-N243/(W243/1.35))</f>
        <v>375.57452228081803</v>
      </c>
      <c r="BM243">
        <f t="shared" ref="BM243:BM249" si="850">N243*BK243/100/BL243</f>
        <v>3.2240082016357911E-2</v>
      </c>
    </row>
    <row r="244" spans="1:65" x14ac:dyDescent="0.3">
      <c r="A244" t="str">
        <f t="array" ref="A244">INDEX(MtrxNb!A$2:C$115,MATCH(1,(MtrxNb!B$2:B$115=D244)*(MtrxNb!C$2:C$115=F244),0),1)</f>
        <v>M29</v>
      </c>
      <c r="B244" s="6">
        <v>41597</v>
      </c>
      <c r="C244">
        <v>47</v>
      </c>
      <c r="D244">
        <v>78</v>
      </c>
      <c r="E244">
        <v>1</v>
      </c>
      <c r="F244" t="s">
        <v>7</v>
      </c>
      <c r="G244">
        <v>50</v>
      </c>
      <c r="H244">
        <v>4</v>
      </c>
      <c r="I244">
        <v>2</v>
      </c>
      <c r="J244" t="s">
        <v>462</v>
      </c>
      <c r="K244">
        <v>4502.5000024475157</v>
      </c>
      <c r="L244">
        <v>0</v>
      </c>
      <c r="M244">
        <v>50</v>
      </c>
      <c r="N244" s="7">
        <f t="shared" si="824"/>
        <v>-0.58981478435839019</v>
      </c>
      <c r="O244" s="7">
        <f t="shared" si="825"/>
        <v>0.3231459970346291</v>
      </c>
      <c r="P244" s="7">
        <f t="shared" si="826"/>
        <v>50.991696133700302</v>
      </c>
      <c r="Q244">
        <f t="shared" si="827"/>
        <v>5.477183751432948</v>
      </c>
      <c r="R244">
        <f t="shared" si="828"/>
        <v>1.6807042177574667</v>
      </c>
      <c r="S244" s="4">
        <f>(Y244+AY244*L244)</f>
        <v>25.510894775390625</v>
      </c>
      <c r="T244">
        <f t="shared" si="829"/>
        <v>3</v>
      </c>
      <c r="U244">
        <f t="shared" si="830"/>
        <v>2.0786957442760468</v>
      </c>
      <c r="V244">
        <v>1</v>
      </c>
      <c r="W244">
        <f t="shared" si="831"/>
        <v>4.1573914885520935</v>
      </c>
      <c r="X244">
        <v>25.126213073730469</v>
      </c>
      <c r="Y244" s="4">
        <v>25.510894775390625</v>
      </c>
      <c r="Z244">
        <v>25.021816253662109</v>
      </c>
      <c r="AA244">
        <v>49.136199951171875</v>
      </c>
      <c r="AB244">
        <v>49.327800750732422</v>
      </c>
      <c r="AC244">
        <v>13.682919502258301</v>
      </c>
      <c r="AD244">
        <v>16.91059684753418</v>
      </c>
      <c r="AE244">
        <v>40.488758087158203</v>
      </c>
      <c r="AF244">
        <v>49.845363616943359</v>
      </c>
      <c r="AG244">
        <v>500.47393798828125</v>
      </c>
      <c r="AH244">
        <v>1799.0474853515625</v>
      </c>
      <c r="AI244">
        <v>1482.6236572265625</v>
      </c>
      <c r="AJ244">
        <v>94.445045471191406</v>
      </c>
      <c r="AK244">
        <v>1.0872237682342529</v>
      </c>
      <c r="AL244">
        <v>0.15887889266014099</v>
      </c>
      <c r="AM244">
        <v>1</v>
      </c>
      <c r="AN244">
        <v>-0.21956524252891541</v>
      </c>
      <c r="AO244">
        <v>2.737391471862793</v>
      </c>
      <c r="AP244">
        <v>1</v>
      </c>
      <c r="AQ244">
        <v>0</v>
      </c>
      <c r="AR244">
        <v>0.15999999642372131</v>
      </c>
      <c r="AS244">
        <v>111115</v>
      </c>
      <c r="AT244">
        <f t="shared" si="832"/>
        <v>1.6682464599609372</v>
      </c>
      <c r="AU244">
        <f t="shared" si="833"/>
        <v>5.477183751432948E-3</v>
      </c>
      <c r="AV244">
        <f t="shared" si="834"/>
        <v>298.6608947753906</v>
      </c>
      <c r="AW244">
        <f t="shared" si="835"/>
        <v>298.27621307373045</v>
      </c>
      <c r="AX244">
        <f t="shared" si="836"/>
        <v>287.84759122235482</v>
      </c>
      <c r="AY244">
        <f t="shared" si="837"/>
        <v>0.3540788372193428</v>
      </c>
      <c r="AZ244">
        <f t="shared" si="838"/>
        <v>3.2778263059678183</v>
      </c>
      <c r="BA244">
        <f t="shared" si="839"/>
        <v>34.706175317239428</v>
      </c>
      <c r="BB244">
        <f t="shared" si="840"/>
        <v>17.795578469705248</v>
      </c>
      <c r="BC244">
        <f>IF(L244,Y244,(X244+Y244)/2)</f>
        <v>25.318553924560547</v>
      </c>
      <c r="BD244">
        <f t="shared" si="841"/>
        <v>3.2405691591745565</v>
      </c>
      <c r="BE244">
        <f t="shared" si="842"/>
        <v>0.29984001293441342</v>
      </c>
      <c r="BF244">
        <f t="shared" si="843"/>
        <v>1.5971220882103516</v>
      </c>
      <c r="BG244">
        <f t="shared" si="844"/>
        <v>1.6434470709642048</v>
      </c>
      <c r="BH244">
        <f t="shared" si="845"/>
        <v>0.18936324268939994</v>
      </c>
      <c r="BI244">
        <f t="shared" si="846"/>
        <v>4.8159130600004998</v>
      </c>
      <c r="BJ244">
        <f t="shared" si="847"/>
        <v>1.0337313919867626</v>
      </c>
      <c r="BK244">
        <f t="shared" si="848"/>
        <v>51.162685532208641</v>
      </c>
      <c r="BL244">
        <f t="shared" si="849"/>
        <v>49.519327086675624</v>
      </c>
      <c r="BM244">
        <f t="shared" si="850"/>
        <v>-6.0938849757704982E-3</v>
      </c>
    </row>
    <row r="245" spans="1:65" x14ac:dyDescent="0.3">
      <c r="A245" t="str">
        <f t="array" ref="A245">INDEX(MtrxNb!A$2:C$115,MATCH(1,(MtrxNb!B$2:B$115=D245)*(MtrxNb!C$2:C$115=F245),0),1)</f>
        <v>M29</v>
      </c>
      <c r="B245" s="6">
        <v>41597</v>
      </c>
      <c r="C245">
        <v>47</v>
      </c>
      <c r="D245">
        <v>78</v>
      </c>
      <c r="E245">
        <v>1</v>
      </c>
      <c r="F245" t="s">
        <v>7</v>
      </c>
      <c r="G245">
        <v>50</v>
      </c>
      <c r="H245">
        <v>4</v>
      </c>
      <c r="I245">
        <v>3</v>
      </c>
      <c r="J245" t="s">
        <v>463</v>
      </c>
      <c r="K245">
        <v>4621.0000024586916</v>
      </c>
      <c r="L245">
        <v>0</v>
      </c>
      <c r="M245">
        <v>150</v>
      </c>
      <c r="N245" s="7">
        <f t="shared" si="824"/>
        <v>7.6362975088403591</v>
      </c>
      <c r="O245" s="7">
        <f t="shared" si="825"/>
        <v>0.32266149623145729</v>
      </c>
      <c r="P245" s="7">
        <f t="shared" si="826"/>
        <v>100.87989607399078</v>
      </c>
      <c r="Q245">
        <f t="shared" si="827"/>
        <v>5.4175196192377344</v>
      </c>
      <c r="R245">
        <f t="shared" si="828"/>
        <v>1.6636227521488378</v>
      </c>
      <c r="S245" s="4">
        <f>(Y245+AY245*L245)</f>
        <v>25.76506233215332</v>
      </c>
      <c r="T245">
        <f t="shared" si="829"/>
        <v>3</v>
      </c>
      <c r="U245">
        <f t="shared" si="830"/>
        <v>2.0786957442760468</v>
      </c>
      <c r="V245">
        <v>1</v>
      </c>
      <c r="W245">
        <f t="shared" si="831"/>
        <v>4.1573914885520935</v>
      </c>
      <c r="X245">
        <v>25.207534790039063</v>
      </c>
      <c r="Y245" s="4">
        <v>25.76506233215332</v>
      </c>
      <c r="Z245">
        <v>25.019176483154297</v>
      </c>
      <c r="AA245">
        <v>149.83013916015625</v>
      </c>
      <c r="AB245">
        <v>144.78189086914062</v>
      </c>
      <c r="AC245">
        <v>14.428548812866211</v>
      </c>
      <c r="AD245">
        <v>17.619169235229492</v>
      </c>
      <c r="AE245">
        <v>42.522964477539062</v>
      </c>
      <c r="AF245">
        <v>51.681484222412109</v>
      </c>
      <c r="AG245">
        <v>500.41058349609375</v>
      </c>
      <c r="AH245">
        <v>1799.6959228515625</v>
      </c>
      <c r="AI245">
        <v>1483.84228515625</v>
      </c>
      <c r="AJ245">
        <v>94.443183898925781</v>
      </c>
      <c r="AK245">
        <v>0.53921961784362793</v>
      </c>
      <c r="AL245">
        <v>0.15411815047264099</v>
      </c>
      <c r="AM245">
        <v>1</v>
      </c>
      <c r="AN245">
        <v>-0.21956524252891541</v>
      </c>
      <c r="AO245">
        <v>2.737391471862793</v>
      </c>
      <c r="AP245">
        <v>1</v>
      </c>
      <c r="AQ245">
        <v>0</v>
      </c>
      <c r="AR245">
        <v>0.15999999642372131</v>
      </c>
      <c r="AS245">
        <v>111115</v>
      </c>
      <c r="AT245">
        <f t="shared" si="832"/>
        <v>1.6680352783203123</v>
      </c>
      <c r="AU245">
        <f t="shared" si="833"/>
        <v>5.417519619237734E-3</v>
      </c>
      <c r="AV245">
        <f t="shared" si="834"/>
        <v>298.9150623321533</v>
      </c>
      <c r="AW245">
        <f t="shared" si="835"/>
        <v>298.35753479003904</v>
      </c>
      <c r="AX245">
        <f t="shared" si="836"/>
        <v>287.95134122003583</v>
      </c>
      <c r="AY245">
        <f t="shared" si="837"/>
        <v>0.36027532213482866</v>
      </c>
      <c r="AZ245">
        <f t="shared" si="838"/>
        <v>3.3276331923779123</v>
      </c>
      <c r="BA245">
        <f t="shared" si="839"/>
        <v>35.23423348305564</v>
      </c>
      <c r="BB245">
        <f t="shared" si="840"/>
        <v>17.615064247826147</v>
      </c>
      <c r="BC245">
        <f>IF(L245,Y245,(X245+Y245)/2)</f>
        <v>25.486298561096191</v>
      </c>
      <c r="BD245">
        <f t="shared" si="841"/>
        <v>3.2730411555218653</v>
      </c>
      <c r="BE245">
        <f t="shared" si="842"/>
        <v>0.29942283331743985</v>
      </c>
      <c r="BF245">
        <f t="shared" si="843"/>
        <v>1.6640104402290745</v>
      </c>
      <c r="BG245">
        <f t="shared" si="844"/>
        <v>1.6090307152927907</v>
      </c>
      <c r="BH245">
        <f t="shared" si="845"/>
        <v>0.18909701763684358</v>
      </c>
      <c r="BI245">
        <f t="shared" si="846"/>
        <v>9.5274185766204322</v>
      </c>
      <c r="BJ245">
        <f t="shared" si="847"/>
        <v>0.69677150552737199</v>
      </c>
      <c r="BK245">
        <f t="shared" si="848"/>
        <v>52.347189319016408</v>
      </c>
      <c r="BL245">
        <f t="shared" si="849"/>
        <v>142.30221060200157</v>
      </c>
      <c r="BM245">
        <f t="shared" si="850"/>
        <v>2.8090829348365518E-2</v>
      </c>
    </row>
    <row r="246" spans="1:65" x14ac:dyDescent="0.3">
      <c r="A246" t="str">
        <f t="array" ref="A246">INDEX(MtrxNb!A$2:C$115,MATCH(1,(MtrxNb!B$2:B$115=D246)*(MtrxNb!C$2:C$115=F246),0),1)</f>
        <v>M29</v>
      </c>
      <c r="B246" s="6">
        <v>41597</v>
      </c>
      <c r="C246">
        <v>47</v>
      </c>
      <c r="D246">
        <v>78</v>
      </c>
      <c r="E246">
        <v>1</v>
      </c>
      <c r="F246" t="s">
        <v>7</v>
      </c>
      <c r="G246">
        <v>50</v>
      </c>
      <c r="H246">
        <v>4</v>
      </c>
      <c r="I246">
        <v>4</v>
      </c>
      <c r="J246" t="s">
        <v>464</v>
      </c>
      <c r="K246">
        <v>4754.5000024475157</v>
      </c>
      <c r="L246">
        <v>0</v>
      </c>
      <c r="M246">
        <v>400</v>
      </c>
      <c r="N246" s="7">
        <f t="shared" si="824"/>
        <v>25.50392794587307</v>
      </c>
      <c r="O246" s="7">
        <f t="shared" si="825"/>
        <v>0.33836824625495932</v>
      </c>
      <c r="P246" s="7">
        <f t="shared" si="826"/>
        <v>245.44291197055477</v>
      </c>
      <c r="Q246">
        <f t="shared" si="827"/>
        <v>5.4523916139692608</v>
      </c>
      <c r="R246">
        <f t="shared" si="828"/>
        <v>1.6016465366770714</v>
      </c>
      <c r="S246" s="4">
        <f>(Y246+AY246*L246)</f>
        <v>25.755674362182617</v>
      </c>
      <c r="T246">
        <f t="shared" si="829"/>
        <v>3</v>
      </c>
      <c r="U246">
        <f t="shared" si="830"/>
        <v>2.0786957442760468</v>
      </c>
      <c r="V246">
        <v>1</v>
      </c>
      <c r="W246">
        <f t="shared" si="831"/>
        <v>4.1573914885520935</v>
      </c>
      <c r="X246">
        <v>25.214101791381836</v>
      </c>
      <c r="Y246" s="4">
        <v>25.755674362182617</v>
      </c>
      <c r="Z246">
        <v>25.020683288574219</v>
      </c>
      <c r="AA246">
        <v>399.6534423828125</v>
      </c>
      <c r="AB246">
        <v>383.11196899414062</v>
      </c>
      <c r="AC246">
        <v>15.047435760498047</v>
      </c>
      <c r="AD246">
        <v>18.256389617919922</v>
      </c>
      <c r="AE246">
        <v>44.2774658203125</v>
      </c>
      <c r="AF246">
        <v>53.52972412109375</v>
      </c>
      <c r="AG246">
        <v>500.42950439453125</v>
      </c>
      <c r="AH246">
        <v>1800.551513671875</v>
      </c>
      <c r="AI246">
        <v>1485.127197265625</v>
      </c>
      <c r="AJ246">
        <v>94.440101623535156</v>
      </c>
      <c r="AK246">
        <v>-2.3189957141876221</v>
      </c>
      <c r="AL246">
        <v>0.14096888899803162</v>
      </c>
      <c r="AM246">
        <v>1</v>
      </c>
      <c r="AN246">
        <v>-0.21956524252891541</v>
      </c>
      <c r="AO246">
        <v>2.737391471862793</v>
      </c>
      <c r="AP246">
        <v>1</v>
      </c>
      <c r="AQ246">
        <v>0</v>
      </c>
      <c r="AR246">
        <v>0.15999999642372131</v>
      </c>
      <c r="AS246">
        <v>111115</v>
      </c>
      <c r="AT246">
        <f t="shared" si="832"/>
        <v>1.6680983479817704</v>
      </c>
      <c r="AU246">
        <f t="shared" si="833"/>
        <v>5.4523916139692609E-3</v>
      </c>
      <c r="AV246">
        <f t="shared" si="834"/>
        <v>298.90567436218259</v>
      </c>
      <c r="AW246">
        <f t="shared" si="835"/>
        <v>298.36410179138181</v>
      </c>
      <c r="AX246">
        <f t="shared" si="836"/>
        <v>288.088235748226</v>
      </c>
      <c r="AY246">
        <f t="shared" si="837"/>
        <v>0.34998941224776697</v>
      </c>
      <c r="AZ246">
        <f t="shared" si="838"/>
        <v>3.325781827472281</v>
      </c>
      <c r="BA246">
        <f t="shared" si="839"/>
        <v>35.215779846677677</v>
      </c>
      <c r="BB246">
        <f t="shared" si="840"/>
        <v>16.959390228757755</v>
      </c>
      <c r="BC246">
        <f>IF(L246,Y246,(X246+Y246)/2)</f>
        <v>25.484888076782227</v>
      </c>
      <c r="BD246">
        <f t="shared" si="841"/>
        <v>3.2727669333867162</v>
      </c>
      <c r="BE246">
        <f t="shared" si="842"/>
        <v>0.31290134481286735</v>
      </c>
      <c r="BF246">
        <f t="shared" si="843"/>
        <v>1.7241352907952097</v>
      </c>
      <c r="BG246">
        <f t="shared" si="844"/>
        <v>1.5486316425915065</v>
      </c>
      <c r="BH246">
        <f t="shared" si="845"/>
        <v>0.19770231753788922</v>
      </c>
      <c r="BI246">
        <f t="shared" si="846"/>
        <v>23.179653549275589</v>
      </c>
      <c r="BJ246">
        <f t="shared" si="847"/>
        <v>0.64065581823236806</v>
      </c>
      <c r="BK246">
        <f t="shared" si="848"/>
        <v>54.242727355093848</v>
      </c>
      <c r="BL246">
        <f t="shared" si="849"/>
        <v>374.83026090344555</v>
      </c>
      <c r="BM246">
        <f t="shared" si="850"/>
        <v>3.6907441963665508E-2</v>
      </c>
    </row>
    <row r="247" spans="1:65" x14ac:dyDescent="0.3">
      <c r="A247" t="str">
        <f t="array" ref="A247">INDEX(MtrxNb!A$2:C$115,MATCH(1,(MtrxNb!B$2:B$115=D247)*(MtrxNb!C$2:C$115=F247),0),1)</f>
        <v>M29</v>
      </c>
      <c r="B247" s="6">
        <v>41597</v>
      </c>
      <c r="C247">
        <v>47</v>
      </c>
      <c r="D247">
        <v>78</v>
      </c>
      <c r="E247">
        <v>1</v>
      </c>
      <c r="F247" t="s">
        <v>7</v>
      </c>
      <c r="G247">
        <v>50</v>
      </c>
      <c r="H247">
        <v>4</v>
      </c>
      <c r="I247">
        <v>5</v>
      </c>
      <c r="J247" t="s">
        <v>465</v>
      </c>
      <c r="K247">
        <v>4873.5000024475157</v>
      </c>
      <c r="L247">
        <v>0</v>
      </c>
      <c r="M247">
        <v>600</v>
      </c>
      <c r="N247" s="7">
        <f t="shared" si="824"/>
        <v>35.503616632797183</v>
      </c>
      <c r="O247" s="7">
        <f t="shared" si="825"/>
        <v>0.34413816791168961</v>
      </c>
      <c r="P247" s="7">
        <f t="shared" si="826"/>
        <v>386.07640379621085</v>
      </c>
      <c r="Q247">
        <f t="shared" si="827"/>
        <v>5.3805621267445254</v>
      </c>
      <c r="R247">
        <f t="shared" si="828"/>
        <v>1.555639019110225</v>
      </c>
      <c r="S247" s="4">
        <f>(Y247+AY247*L247)</f>
        <v>25.749290466308594</v>
      </c>
      <c r="T247">
        <f t="shared" si="829"/>
        <v>3</v>
      </c>
      <c r="U247">
        <f t="shared" si="830"/>
        <v>2.0786957442760468</v>
      </c>
      <c r="V247">
        <v>1</v>
      </c>
      <c r="W247">
        <f t="shared" si="831"/>
        <v>4.1573914885520935</v>
      </c>
      <c r="X247">
        <v>25.212680816650391</v>
      </c>
      <c r="Y247" s="4">
        <v>25.749290466308594</v>
      </c>
      <c r="Z247">
        <v>25.014945983886719</v>
      </c>
      <c r="AA247">
        <v>598.8634033203125</v>
      </c>
      <c r="AB247">
        <v>575.72564697265625</v>
      </c>
      <c r="AC247">
        <v>15.56590747833252</v>
      </c>
      <c r="AD247">
        <v>18.730623245239258</v>
      </c>
      <c r="AE247">
        <v>45.799793243408203</v>
      </c>
      <c r="AF247">
        <v>54.924510955810547</v>
      </c>
      <c r="AG247">
        <v>500.49810791015625</v>
      </c>
      <c r="AH247">
        <v>1798.749755859375</v>
      </c>
      <c r="AI247">
        <v>1486.6474609375</v>
      </c>
      <c r="AJ247">
        <v>94.438095092773438</v>
      </c>
      <c r="AK247">
        <v>-5.051478385925293</v>
      </c>
      <c r="AL247">
        <v>0.12583598494529724</v>
      </c>
      <c r="AM247">
        <v>1</v>
      </c>
      <c r="AN247">
        <v>-0.21956524252891541</v>
      </c>
      <c r="AO247">
        <v>2.737391471862793</v>
      </c>
      <c r="AP247">
        <v>1</v>
      </c>
      <c r="AQ247">
        <v>0</v>
      </c>
      <c r="AR247">
        <v>0.15999999642372131</v>
      </c>
      <c r="AS247">
        <v>111115</v>
      </c>
      <c r="AT247">
        <f t="shared" si="832"/>
        <v>1.6683270263671872</v>
      </c>
      <c r="AU247">
        <f t="shared" si="833"/>
        <v>5.3805621267445257E-3</v>
      </c>
      <c r="AV247">
        <f t="shared" si="834"/>
        <v>298.89929046630857</v>
      </c>
      <c r="AW247">
        <f t="shared" si="835"/>
        <v>298.36268081665037</v>
      </c>
      <c r="AX247">
        <f t="shared" si="836"/>
        <v>287.79995450466959</v>
      </c>
      <c r="AY247">
        <f t="shared" si="837"/>
        <v>0.37480396382577613</v>
      </c>
      <c r="AZ247">
        <f t="shared" si="838"/>
        <v>3.3245233982910425</v>
      </c>
      <c r="BA247">
        <f t="shared" si="839"/>
        <v>35.203202637930389</v>
      </c>
      <c r="BB247">
        <f t="shared" si="840"/>
        <v>16.472579392691131</v>
      </c>
      <c r="BC247">
        <f>IF(L247,Y247,(X247+Y247)/2)</f>
        <v>25.480985641479492</v>
      </c>
      <c r="BD247">
        <f t="shared" si="841"/>
        <v>3.2720083381922156</v>
      </c>
      <c r="BE247">
        <f t="shared" si="842"/>
        <v>0.31782909351882005</v>
      </c>
      <c r="BF247">
        <f t="shared" si="843"/>
        <v>1.7688843791808175</v>
      </c>
      <c r="BG247">
        <f t="shared" si="844"/>
        <v>1.5031239590113981</v>
      </c>
      <c r="BH247">
        <f t="shared" si="845"/>
        <v>0.20085044284228509</v>
      </c>
      <c r="BI247">
        <f t="shared" si="846"/>
        <v>36.460320134782563</v>
      </c>
      <c r="BJ247">
        <f t="shared" si="847"/>
        <v>0.67059094175553957</v>
      </c>
      <c r="BK247">
        <f t="shared" si="848"/>
        <v>55.586742017521452</v>
      </c>
      <c r="BL247">
        <f t="shared" si="849"/>
        <v>564.19681150304575</v>
      </c>
      <c r="BM247">
        <f t="shared" si="850"/>
        <v>3.4979467062188928E-2</v>
      </c>
    </row>
    <row r="248" spans="1:65" x14ac:dyDescent="0.3">
      <c r="A248" t="str">
        <f t="array" ref="A248">INDEX(MtrxNb!A$2:C$115,MATCH(1,(MtrxNb!B$2:B$115=D248)*(MtrxNb!C$2:C$115=F248),0),1)</f>
        <v>M29</v>
      </c>
      <c r="B248" s="6">
        <v>41597</v>
      </c>
      <c r="C248">
        <v>47</v>
      </c>
      <c r="D248">
        <v>78</v>
      </c>
      <c r="E248">
        <v>1</v>
      </c>
      <c r="F248" t="s">
        <v>7</v>
      </c>
      <c r="G248">
        <v>50</v>
      </c>
      <c r="H248">
        <v>4</v>
      </c>
      <c r="I248">
        <v>6</v>
      </c>
      <c r="J248" t="s">
        <v>466</v>
      </c>
      <c r="K248">
        <v>4996.0000024586916</v>
      </c>
      <c r="L248">
        <v>0</v>
      </c>
      <c r="M248">
        <v>800</v>
      </c>
      <c r="N248" s="7">
        <f t="shared" si="824"/>
        <v>42.103967125740432</v>
      </c>
      <c r="O248" s="7">
        <f t="shared" si="825"/>
        <v>0.33906665801515012</v>
      </c>
      <c r="P248" s="7">
        <f t="shared" si="826"/>
        <v>540.5358053399641</v>
      </c>
      <c r="Q248">
        <f t="shared" si="827"/>
        <v>5.249789918877962</v>
      </c>
      <c r="R248">
        <f t="shared" si="828"/>
        <v>1.5381746113686376</v>
      </c>
      <c r="S248" s="4">
        <f>(Y248+AY248*L248)</f>
        <v>25.882074356079102</v>
      </c>
      <c r="T248">
        <f t="shared" si="829"/>
        <v>3</v>
      </c>
      <c r="U248">
        <f t="shared" si="830"/>
        <v>2.0786957442760468</v>
      </c>
      <c r="V248">
        <v>1</v>
      </c>
      <c r="W248">
        <f t="shared" si="831"/>
        <v>4.1573914885520935</v>
      </c>
      <c r="X248">
        <v>25.255733489990234</v>
      </c>
      <c r="Y248" s="4">
        <v>25.882074356079102</v>
      </c>
      <c r="Z248">
        <v>25.016117095947266</v>
      </c>
      <c r="AA248">
        <v>798.12847900390625</v>
      </c>
      <c r="AB248">
        <v>770.46484375</v>
      </c>
      <c r="AC248">
        <v>16.107511520385742</v>
      </c>
      <c r="AD248">
        <v>19.194068908691406</v>
      </c>
      <c r="AE248">
        <v>47.306491851806641</v>
      </c>
      <c r="AF248">
        <v>56.140781402587891</v>
      </c>
      <c r="AG248">
        <v>500.46292114257812</v>
      </c>
      <c r="AH248">
        <v>1798.8218994140625</v>
      </c>
      <c r="AI248">
        <v>1487.088134765625</v>
      </c>
      <c r="AJ248">
        <v>94.435928344726563</v>
      </c>
      <c r="AK248">
        <v>-8.350611686706543</v>
      </c>
      <c r="AL248">
        <v>0.12109622359275818</v>
      </c>
      <c r="AM248">
        <v>1</v>
      </c>
      <c r="AN248">
        <v>-0.21956524252891541</v>
      </c>
      <c r="AO248">
        <v>2.737391471862793</v>
      </c>
      <c r="AP248">
        <v>1</v>
      </c>
      <c r="AQ248">
        <v>0</v>
      </c>
      <c r="AR248">
        <v>0.15999999642372131</v>
      </c>
      <c r="AS248">
        <v>111115</v>
      </c>
      <c r="AT248">
        <f t="shared" si="832"/>
        <v>1.6682097371419269</v>
      </c>
      <c r="AU248">
        <f t="shared" si="833"/>
        <v>5.2497899188779619E-3</v>
      </c>
      <c r="AV248">
        <f t="shared" si="834"/>
        <v>299.03207435607908</v>
      </c>
      <c r="AW248">
        <f t="shared" si="835"/>
        <v>298.40573348999021</v>
      </c>
      <c r="AX248">
        <f t="shared" si="836"/>
        <v>287.81149747316158</v>
      </c>
      <c r="AY248">
        <f t="shared" si="837"/>
        <v>0.41482095011363768</v>
      </c>
      <c r="AZ248">
        <f t="shared" si="838"/>
        <v>3.3507843274735634</v>
      </c>
      <c r="BA248">
        <f t="shared" si="839"/>
        <v>35.482092315987444</v>
      </c>
      <c r="BB248">
        <f t="shared" si="840"/>
        <v>16.288023407296038</v>
      </c>
      <c r="BC248">
        <f>IF(L248,Y248,(X248+Y248)/2)</f>
        <v>25.568903923034668</v>
      </c>
      <c r="BD248">
        <f t="shared" si="841"/>
        <v>3.2891360964824501</v>
      </c>
      <c r="BE248">
        <f t="shared" si="842"/>
        <v>0.31349848973022304</v>
      </c>
      <c r="BF248">
        <f t="shared" si="843"/>
        <v>1.8126097161049257</v>
      </c>
      <c r="BG248">
        <f t="shared" si="844"/>
        <v>1.4765263803775244</v>
      </c>
      <c r="BH248">
        <f t="shared" si="845"/>
        <v>0.19808374982257132</v>
      </c>
      <c r="BI248">
        <f t="shared" si="846"/>
        <v>51.046000580843916</v>
      </c>
      <c r="BJ248">
        <f t="shared" si="847"/>
        <v>0.70157101874898375</v>
      </c>
      <c r="BK248">
        <f t="shared" si="848"/>
        <v>56.36373029303634</v>
      </c>
      <c r="BL248">
        <f t="shared" si="849"/>
        <v>756.79272367752981</v>
      </c>
      <c r="BM248">
        <f t="shared" si="850"/>
        <v>3.1357815331656103E-2</v>
      </c>
    </row>
    <row r="249" spans="1:65" hidden="1" x14ac:dyDescent="0.3">
      <c r="A249" t="str">
        <f t="array" ref="A249">INDEX(MtrxNb!A$2:C$115,MATCH(1,(MtrxNb!B$2:B$115=D249)*(MtrxNb!C$2:C$115=F249),0),1)</f>
        <v>M29</v>
      </c>
      <c r="B249" s="6">
        <v>41597</v>
      </c>
      <c r="C249">
        <v>47</v>
      </c>
      <c r="D249">
        <v>78</v>
      </c>
      <c r="E249">
        <v>1</v>
      </c>
      <c r="F249" t="s">
        <v>7</v>
      </c>
      <c r="G249">
        <v>50</v>
      </c>
      <c r="H249">
        <v>4</v>
      </c>
      <c r="I249">
        <v>7</v>
      </c>
      <c r="J249" t="s">
        <v>467</v>
      </c>
      <c r="K249">
        <v>5115.5000024475157</v>
      </c>
      <c r="L249">
        <v>0</v>
      </c>
      <c r="M249" t="s">
        <v>322</v>
      </c>
      <c r="N249">
        <f t="shared" si="824"/>
        <v>24.408318636829065</v>
      </c>
      <c r="O249">
        <f t="shared" si="825"/>
        <v>0.34431025346333788</v>
      </c>
      <c r="P249">
        <f t="shared" si="826"/>
        <v>254.14018083953007</v>
      </c>
      <c r="Q249">
        <f t="shared" si="827"/>
        <v>5.1589681308343156</v>
      </c>
      <c r="R249">
        <f t="shared" si="828"/>
        <v>1.4900399632316379</v>
      </c>
      <c r="S249" s="4">
        <f>(Y249+AY249*L249)</f>
        <v>25.833189010620117</v>
      </c>
      <c r="T249">
        <f t="shared" si="829"/>
        <v>3</v>
      </c>
      <c r="U249">
        <f t="shared" si="830"/>
        <v>2.0786957442760468</v>
      </c>
      <c r="V249">
        <v>1</v>
      </c>
      <c r="W249">
        <f t="shared" si="831"/>
        <v>4.1573914885520935</v>
      </c>
      <c r="X249">
        <v>25.213985443115234</v>
      </c>
      <c r="Y249" s="4">
        <v>25.833189010620117</v>
      </c>
      <c r="Z249">
        <v>25.014421463012695</v>
      </c>
      <c r="AA249">
        <v>399.61599731445312</v>
      </c>
      <c r="AB249">
        <v>383.79739379882812</v>
      </c>
      <c r="AC249">
        <v>16.569311141967773</v>
      </c>
      <c r="AD249">
        <v>19.601261138916016</v>
      </c>
      <c r="AE249">
        <v>48.731315612792969</v>
      </c>
      <c r="AF249">
        <v>57.472000122070313</v>
      </c>
      <c r="AG249">
        <v>500.45474243164062</v>
      </c>
      <c r="AH249">
        <v>1801.064453125</v>
      </c>
      <c r="AI249">
        <v>1490.9072265625</v>
      </c>
      <c r="AJ249">
        <v>94.435516357421875</v>
      </c>
      <c r="AK249">
        <v>-1.754878044128418</v>
      </c>
      <c r="AL249">
        <v>0.14937075972557068</v>
      </c>
      <c r="AM249">
        <v>1</v>
      </c>
      <c r="AN249">
        <v>-0.21956524252891541</v>
      </c>
      <c r="AO249">
        <v>2.737391471862793</v>
      </c>
      <c r="AP249">
        <v>1</v>
      </c>
      <c r="AQ249">
        <v>0</v>
      </c>
      <c r="AR249">
        <v>0.15999999642372131</v>
      </c>
      <c r="AS249">
        <v>111115</v>
      </c>
      <c r="AT249">
        <f t="shared" si="832"/>
        <v>1.6681824747721352</v>
      </c>
      <c r="AU249">
        <f t="shared" si="833"/>
        <v>5.1589681308343155E-3</v>
      </c>
      <c r="AV249">
        <f t="shared" si="834"/>
        <v>298.98318901062009</v>
      </c>
      <c r="AW249">
        <f t="shared" si="835"/>
        <v>298.36398544311521</v>
      </c>
      <c r="AX249">
        <f t="shared" si="836"/>
        <v>288.17030605889158</v>
      </c>
      <c r="AY249">
        <f t="shared" si="837"/>
        <v>0.45243112776124</v>
      </c>
      <c r="AZ249">
        <f t="shared" si="838"/>
        <v>3.3410951801418389</v>
      </c>
      <c r="BA249">
        <f t="shared" si="839"/>
        <v>35.379646440396215</v>
      </c>
      <c r="BB249">
        <f t="shared" si="840"/>
        <v>15.778385301480199</v>
      </c>
      <c r="BC249">
        <f>IF(L249,Y249,(X249+Y249)/2)</f>
        <v>25.523587226867676</v>
      </c>
      <c r="BD249">
        <f t="shared" si="841"/>
        <v>3.2802979900205762</v>
      </c>
      <c r="BE249">
        <f t="shared" si="842"/>
        <v>0.31797586761686181</v>
      </c>
      <c r="BF249">
        <f t="shared" si="843"/>
        <v>1.851055216910201</v>
      </c>
      <c r="BG249">
        <f t="shared" si="844"/>
        <v>1.4292427731103752</v>
      </c>
      <c r="BH249">
        <f t="shared" si="845"/>
        <v>0.2009442270945497</v>
      </c>
      <c r="BI249">
        <f t="shared" si="846"/>
        <v>23.999859204749594</v>
      </c>
      <c r="BJ249">
        <f t="shared" si="847"/>
        <v>0.66217276340532061</v>
      </c>
      <c r="BK249">
        <f t="shared" si="848"/>
        <v>57.649416297020025</v>
      </c>
      <c r="BL249">
        <f t="shared" si="849"/>
        <v>375.87145508209801</v>
      </c>
      <c r="BM249">
        <f t="shared" si="850"/>
        <v>3.7436344345370041E-2</v>
      </c>
    </row>
    <row r="250" spans="1:65" hidden="1" x14ac:dyDescent="0.3">
      <c r="A250" t="str">
        <f t="array" ref="A250">INDEX(MtrxNb!A$2:C$115,MATCH(1,(MtrxNb!B$2:B$115=D250)*(MtrxNb!C$2:C$115=F250),0),1)</f>
        <v>M85</v>
      </c>
      <c r="B250" s="6">
        <v>41597</v>
      </c>
      <c r="C250">
        <v>47</v>
      </c>
      <c r="D250">
        <v>78</v>
      </c>
      <c r="E250">
        <v>1</v>
      </c>
      <c r="F250" t="s">
        <v>36</v>
      </c>
      <c r="G250">
        <v>50</v>
      </c>
      <c r="H250">
        <v>4</v>
      </c>
      <c r="I250" t="s">
        <v>323</v>
      </c>
      <c r="J250" t="s">
        <v>468</v>
      </c>
      <c r="M250">
        <f t="shared" ref="M250" si="851">AA250</f>
        <v>0</v>
      </c>
      <c r="S250" s="4">
        <f>AVERAGE(S244:S249)</f>
        <v>25.749364217122395</v>
      </c>
      <c r="Y250" s="4">
        <f>AVERAGE(Y244:Y249)</f>
        <v>25.749364217122395</v>
      </c>
    </row>
    <row r="251" spans="1:65" hidden="1" x14ac:dyDescent="0.3">
      <c r="A251" t="str">
        <f t="array" ref="A251">INDEX(MtrxNb!A$2:C$115,MATCH(1,(MtrxNb!B$2:B$115=D251)*(MtrxNb!C$2:C$115=F251),0),1)</f>
        <v>M85</v>
      </c>
      <c r="B251" s="6">
        <v>41597</v>
      </c>
      <c r="C251">
        <v>47</v>
      </c>
      <c r="D251">
        <v>78</v>
      </c>
      <c r="E251">
        <v>1</v>
      </c>
      <c r="F251" t="s">
        <v>36</v>
      </c>
      <c r="G251">
        <v>50</v>
      </c>
      <c r="H251">
        <v>4</v>
      </c>
      <c r="I251">
        <v>8</v>
      </c>
      <c r="J251" t="s">
        <v>469</v>
      </c>
      <c r="K251">
        <v>5712.0000022351742</v>
      </c>
      <c r="L251">
        <v>0</v>
      </c>
      <c r="M251" t="s">
        <v>315</v>
      </c>
      <c r="N251">
        <f t="shared" ref="N251:N257" si="852">(AA251-AB251*(1000-AC251)/(1000-AD251))*AT251</f>
        <v>24.125576487862773</v>
      </c>
      <c r="O251">
        <f t="shared" ref="O251:O257" si="853">IF(BE251&lt;&gt;0,1/(1/BE251-1/W251),0)</f>
        <v>0.32969828708526949</v>
      </c>
      <c r="P251">
        <f t="shared" ref="P251:P257" si="854">((BH251-AU251/2)*AB251-N251)/(BH251+AU251/2)</f>
        <v>244.30895560417173</v>
      </c>
      <c r="Q251">
        <f t="shared" ref="Q251:Q257" si="855">AU251*1000</f>
        <v>5.7462397956641329</v>
      </c>
      <c r="R251">
        <f t="shared" ref="R251:R257" si="856">(AZ251-BF251)</f>
        <v>1.7241860219775764</v>
      </c>
      <c r="S251" s="4">
        <f>(Y251+AY251*L251)</f>
        <v>26.269927978515625</v>
      </c>
      <c r="T251">
        <f t="shared" ref="T251:T257" si="857">0.9*3</f>
        <v>2.7</v>
      </c>
      <c r="U251">
        <f t="shared" ref="U251:U257" si="858">(T251*AN251+AO251)</f>
        <v>2.1445653170347212</v>
      </c>
      <c r="V251">
        <v>1</v>
      </c>
      <c r="W251">
        <f t="shared" ref="W251:W257" si="859">U251*(V251+1)*(V251+1)/(V251*V251+1)</f>
        <v>4.2891306340694424</v>
      </c>
      <c r="X251">
        <v>25.284860610961914</v>
      </c>
      <c r="Y251" s="4">
        <v>26.269927978515625</v>
      </c>
      <c r="Z251">
        <v>25.012018203735352</v>
      </c>
      <c r="AA251">
        <v>392.53890991210937</v>
      </c>
      <c r="AB251">
        <v>378.34762573242187</v>
      </c>
      <c r="AC251">
        <v>15.003609657287598</v>
      </c>
      <c r="AD251">
        <v>18.048316955566406</v>
      </c>
      <c r="AE251">
        <v>43.80670166015625</v>
      </c>
      <c r="AF251">
        <v>52.698520660400391</v>
      </c>
      <c r="AG251">
        <v>500.37094116210938</v>
      </c>
      <c r="AH251">
        <v>1799.0673828125</v>
      </c>
      <c r="AI251">
        <v>1487.2442626953125</v>
      </c>
      <c r="AJ251">
        <v>94.432365417480469</v>
      </c>
      <c r="AK251">
        <v>-1.422755241394043</v>
      </c>
      <c r="AL251">
        <v>0.16351756453514099</v>
      </c>
      <c r="AM251">
        <v>0.5</v>
      </c>
      <c r="AN251">
        <v>-0.21956524252891541</v>
      </c>
      <c r="AO251">
        <v>2.737391471862793</v>
      </c>
      <c r="AP251">
        <v>1</v>
      </c>
      <c r="AQ251">
        <v>0</v>
      </c>
      <c r="AR251">
        <v>0.15999999642372131</v>
      </c>
      <c r="AS251">
        <v>111115</v>
      </c>
      <c r="AT251">
        <f t="shared" ref="AT251:AT257" si="860">AG251*0.000001/(T251*0.0001)</f>
        <v>1.8532257080078121</v>
      </c>
      <c r="AU251">
        <f t="shared" ref="AU251:AU257" si="861">(AD251-AC251)/(1000-AD251)*AT251</f>
        <v>5.7462397956641329E-3</v>
      </c>
      <c r="AV251">
        <f t="shared" ref="AV251:AV257" si="862">(Y251+273.15)</f>
        <v>299.4199279785156</v>
      </c>
      <c r="AW251">
        <f t="shared" ref="AW251:AW257" si="863">(X251+273.15)</f>
        <v>298.43486061096189</v>
      </c>
      <c r="AX251">
        <f t="shared" ref="AX251:AX257" si="864">(AH251*AP251+AI251*AQ251)*AR251</f>
        <v>287.85077481603366</v>
      </c>
      <c r="AY251">
        <f t="shared" ref="AY251:AY257" si="865">((AX251+0.00000010773*(AW251^4-AV251^4))-AU251*44100)/(U251*51.4+0.00000043092*AV251^3)</f>
        <v>0.18968238576578555</v>
      </c>
      <c r="AZ251">
        <f t="shared" ref="AZ251:AZ257" si="866">0.61365*EXP(17.502*S251/(240.97+S251))</f>
        <v>3.4285312838961319</v>
      </c>
      <c r="BA251">
        <f t="shared" ref="BA251:BA257" si="867">AZ251*1000/AJ251</f>
        <v>36.306739418617518</v>
      </c>
      <c r="BB251">
        <f t="shared" ref="BB251:BB257" si="868">(BA251-AD251)</f>
        <v>18.258422463051112</v>
      </c>
      <c r="BC251">
        <f>IF(L251,Y251,(X251+Y251)/2)</f>
        <v>25.77739429473877</v>
      </c>
      <c r="BD251">
        <f t="shared" ref="BD251:BD257" si="869">0.61365*EXP(17.502*BC251/(240.97+BC251))</f>
        <v>3.3300664985006816</v>
      </c>
      <c r="BE251">
        <f t="shared" ref="BE251:BE257" si="870">IF(BB251&lt;&gt;0,(1000-(BA251+AD251)/2)/BB251*AU251,0)</f>
        <v>0.30616397517146399</v>
      </c>
      <c r="BF251">
        <f t="shared" ref="BF251:BF257" si="871">AD251*AJ251/1000</f>
        <v>1.7043452619185555</v>
      </c>
      <c r="BG251">
        <f t="shared" ref="BG251:BG257" si="872">(BD251-BF251)</f>
        <v>1.6257212365821261</v>
      </c>
      <c r="BH251">
        <f t="shared" ref="BH251:BH257" si="873">1/(1.6/O251+1.37/W251)</f>
        <v>0.19333632209586696</v>
      </c>
      <c r="BI251">
        <f t="shared" ref="BI251:BI257" si="874">P251*AJ251*0.001</f>
        <v>23.070672570376161</v>
      </c>
      <c r="BJ251">
        <f t="shared" ref="BJ251:BJ257" si="875">P251/AB251</f>
        <v>0.64572614967842812</v>
      </c>
      <c r="BK251">
        <f t="shared" ref="BK251:BK257" si="876">(1-AU251*AJ251/AZ251/O251)*100</f>
        <v>51.995736991667641</v>
      </c>
      <c r="BL251">
        <f t="shared" ref="BL251:BL257" si="877">(AB251-N251/(W251/1.35))</f>
        <v>370.75412228444844</v>
      </c>
      <c r="BM251">
        <f t="shared" ref="BM251:BM257" si="878">N251*BK251/100/BL251</f>
        <v>3.3834475584680272E-2</v>
      </c>
    </row>
    <row r="252" spans="1:65" x14ac:dyDescent="0.3">
      <c r="A252" t="str">
        <f t="array" ref="A252">INDEX(MtrxNb!A$2:C$115,MATCH(1,(MtrxNb!B$2:B$115=D252)*(MtrxNb!C$2:C$115=F252),0),1)</f>
        <v>M85</v>
      </c>
      <c r="B252" s="6">
        <v>41597</v>
      </c>
      <c r="C252">
        <v>47</v>
      </c>
      <c r="D252">
        <v>78</v>
      </c>
      <c r="E252">
        <v>1</v>
      </c>
      <c r="F252" t="s">
        <v>36</v>
      </c>
      <c r="G252">
        <v>50</v>
      </c>
      <c r="H252">
        <v>4</v>
      </c>
      <c r="I252">
        <v>9</v>
      </c>
      <c r="J252" t="s">
        <v>470</v>
      </c>
      <c r="K252">
        <v>5872.5000022239983</v>
      </c>
      <c r="L252">
        <v>0</v>
      </c>
      <c r="M252">
        <v>50</v>
      </c>
      <c r="N252" s="7">
        <f t="shared" si="852"/>
        <v>-0.33418543295328479</v>
      </c>
      <c r="O252" s="7">
        <f t="shared" si="853"/>
        <v>0.32077509081738231</v>
      </c>
      <c r="P252" s="7">
        <f t="shared" si="854"/>
        <v>58.627378024416842</v>
      </c>
      <c r="Q252">
        <f t="shared" si="855"/>
        <v>5.6637717120895452</v>
      </c>
      <c r="R252">
        <f t="shared" si="856"/>
        <v>1.7424955039102543</v>
      </c>
      <c r="S252" s="4">
        <f>(Y252+AY252*L252)</f>
        <v>26.504337310791016</v>
      </c>
      <c r="T252">
        <f t="shared" si="857"/>
        <v>2.7</v>
      </c>
      <c r="U252">
        <f t="shared" si="858"/>
        <v>2.1445653170347212</v>
      </c>
      <c r="V252">
        <v>1</v>
      </c>
      <c r="W252">
        <f t="shared" si="859"/>
        <v>4.2891306340694424</v>
      </c>
      <c r="X252">
        <v>25.354753494262695</v>
      </c>
      <c r="Y252" s="4">
        <v>26.504337310791016</v>
      </c>
      <c r="Z252">
        <v>25.012945175170898</v>
      </c>
      <c r="AA252">
        <v>58.614696502685547</v>
      </c>
      <c r="AB252">
        <v>58.615882873535156</v>
      </c>
      <c r="AC252">
        <v>15.360947608947754</v>
      </c>
      <c r="AD252">
        <v>18.36121940612793</v>
      </c>
      <c r="AE252">
        <v>44.662593841552734</v>
      </c>
      <c r="AF252">
        <v>53.384563446044922</v>
      </c>
      <c r="AG252">
        <v>500.33468627929687</v>
      </c>
      <c r="AH252">
        <v>1799.11572265625</v>
      </c>
      <c r="AI252">
        <v>1480.7623291015625</v>
      </c>
      <c r="AJ252">
        <v>94.426406860351563</v>
      </c>
      <c r="AK252">
        <v>1.3326692581176758</v>
      </c>
      <c r="AL252">
        <v>0.20969066023826599</v>
      </c>
      <c r="AM252">
        <v>0.75</v>
      </c>
      <c r="AN252">
        <v>-0.21956524252891541</v>
      </c>
      <c r="AO252">
        <v>2.737391471862793</v>
      </c>
      <c r="AP252">
        <v>1</v>
      </c>
      <c r="AQ252">
        <v>0</v>
      </c>
      <c r="AR252">
        <v>0.15999999642372131</v>
      </c>
      <c r="AS252">
        <v>111115</v>
      </c>
      <c r="AT252">
        <f t="shared" si="860"/>
        <v>1.8530914306640618</v>
      </c>
      <c r="AU252">
        <f t="shared" si="861"/>
        <v>5.6637717120895451E-3</v>
      </c>
      <c r="AV252">
        <f t="shared" si="862"/>
        <v>299.65433731079099</v>
      </c>
      <c r="AW252">
        <f t="shared" si="863"/>
        <v>298.50475349426267</v>
      </c>
      <c r="AX252">
        <f t="shared" si="864"/>
        <v>287.85850919086079</v>
      </c>
      <c r="AY252">
        <f t="shared" si="865"/>
        <v>0.20384627920534704</v>
      </c>
      <c r="AZ252">
        <f t="shared" si="866"/>
        <v>3.4762794780054729</v>
      </c>
      <c r="BA252">
        <f t="shared" si="867"/>
        <v>36.814696159587939</v>
      </c>
      <c r="BB252">
        <f t="shared" si="868"/>
        <v>18.453476753460009</v>
      </c>
      <c r="BC252">
        <f>IF(L252,Y252,(X252+Y252)/2)</f>
        <v>25.929545402526855</v>
      </c>
      <c r="BD252">
        <f t="shared" si="869"/>
        <v>3.3602166374569791</v>
      </c>
      <c r="BE252">
        <f t="shared" si="870"/>
        <v>0.29845431789280674</v>
      </c>
      <c r="BF252">
        <f t="shared" si="871"/>
        <v>1.7337839740952186</v>
      </c>
      <c r="BG252">
        <f t="shared" si="872"/>
        <v>1.6264326633617605</v>
      </c>
      <c r="BH252">
        <f t="shared" si="873"/>
        <v>0.18841864035541792</v>
      </c>
      <c r="BI252">
        <f t="shared" si="874"/>
        <v>5.535972650489219</v>
      </c>
      <c r="BJ252">
        <f t="shared" si="875"/>
        <v>1.0001961098309564</v>
      </c>
      <c r="BK252">
        <f t="shared" si="876"/>
        <v>52.039480024276166</v>
      </c>
      <c r="BL252">
        <f t="shared" si="877"/>
        <v>58.721067437256146</v>
      </c>
      <c r="BM252">
        <f t="shared" si="878"/>
        <v>-2.9616008225938281E-3</v>
      </c>
    </row>
    <row r="253" spans="1:65" x14ac:dyDescent="0.3">
      <c r="A253" t="str">
        <f t="array" ref="A253">INDEX(MtrxNb!A$2:C$115,MATCH(1,(MtrxNb!B$2:B$115=D253)*(MtrxNb!C$2:C$115=F253),0),1)</f>
        <v>M85</v>
      </c>
      <c r="B253" s="6">
        <v>41597</v>
      </c>
      <c r="C253">
        <v>47</v>
      </c>
      <c r="D253">
        <v>78</v>
      </c>
      <c r="E253">
        <v>1</v>
      </c>
      <c r="F253" t="s">
        <v>36</v>
      </c>
      <c r="G253">
        <v>50</v>
      </c>
      <c r="H253">
        <v>4</v>
      </c>
      <c r="I253">
        <v>10</v>
      </c>
      <c r="J253" t="s">
        <v>471</v>
      </c>
      <c r="K253">
        <v>6007.0000022351742</v>
      </c>
      <c r="L253">
        <v>0</v>
      </c>
      <c r="M253">
        <v>150</v>
      </c>
      <c r="N253" s="7">
        <f t="shared" si="852"/>
        <v>7.2677484747596015</v>
      </c>
      <c r="O253" s="7">
        <f t="shared" si="853"/>
        <v>0.32571318323518877</v>
      </c>
      <c r="P253" s="7">
        <f t="shared" si="854"/>
        <v>102.67473655527112</v>
      </c>
      <c r="Q253">
        <f t="shared" si="855"/>
        <v>5.7529758322898337</v>
      </c>
      <c r="R253">
        <f t="shared" si="856"/>
        <v>1.7443898661151089</v>
      </c>
      <c r="S253" s="4">
        <f>(Y253+AY253*L253)</f>
        <v>26.637121200561523</v>
      </c>
      <c r="T253">
        <f t="shared" si="857"/>
        <v>2.7</v>
      </c>
      <c r="U253">
        <f t="shared" si="858"/>
        <v>2.1445653170347212</v>
      </c>
      <c r="V253">
        <v>1</v>
      </c>
      <c r="W253">
        <f t="shared" si="859"/>
        <v>4.2891306340694424</v>
      </c>
      <c r="X253">
        <v>25.406074523925781</v>
      </c>
      <c r="Y253" s="4">
        <v>26.637121200561523</v>
      </c>
      <c r="Z253">
        <v>25.010623931884766</v>
      </c>
      <c r="AA253">
        <v>148.78591918945313</v>
      </c>
      <c r="AB253">
        <v>144.41593933105469</v>
      </c>
      <c r="AC253">
        <v>15.584709167480469</v>
      </c>
      <c r="AD253">
        <v>18.631172180175781</v>
      </c>
      <c r="AE253">
        <v>45.171562194824219</v>
      </c>
      <c r="AF253">
        <v>54.002635955810547</v>
      </c>
      <c r="AG253">
        <v>500.37161254882812</v>
      </c>
      <c r="AH253">
        <v>1799.68359375</v>
      </c>
      <c r="AI253">
        <v>1472.9395751953125</v>
      </c>
      <c r="AJ253">
        <v>94.422073364257813</v>
      </c>
      <c r="AK253">
        <v>1.1325960159301758</v>
      </c>
      <c r="AL253">
        <v>0.19004496932029724</v>
      </c>
      <c r="AM253">
        <v>1</v>
      </c>
      <c r="AN253">
        <v>-0.21956524252891541</v>
      </c>
      <c r="AO253">
        <v>2.737391471862793</v>
      </c>
      <c r="AP253">
        <v>1</v>
      </c>
      <c r="AQ253">
        <v>0</v>
      </c>
      <c r="AR253">
        <v>0.15999999642372131</v>
      </c>
      <c r="AS253">
        <v>111115</v>
      </c>
      <c r="AT253">
        <f t="shared" si="860"/>
        <v>1.8532281946252886</v>
      </c>
      <c r="AU253">
        <f t="shared" si="861"/>
        <v>5.7529758322898339E-3</v>
      </c>
      <c r="AV253">
        <f t="shared" si="862"/>
        <v>299.7871212005615</v>
      </c>
      <c r="AW253">
        <f t="shared" si="863"/>
        <v>298.55607452392576</v>
      </c>
      <c r="AX253">
        <f t="shared" si="864"/>
        <v>287.94936856382992</v>
      </c>
      <c r="AY253">
        <f t="shared" si="865"/>
        <v>0.1644636019335447</v>
      </c>
      <c r="AZ253">
        <f t="shared" si="866"/>
        <v>3.5035837725737857</v>
      </c>
      <c r="BA253">
        <f t="shared" si="867"/>
        <v>37.105558559996837</v>
      </c>
      <c r="BB253">
        <f t="shared" si="868"/>
        <v>18.474386379821055</v>
      </c>
      <c r="BC253">
        <f>IF(L253,Y253,(X253+Y253)/2)</f>
        <v>26.021597862243652</v>
      </c>
      <c r="BD253">
        <f t="shared" si="869"/>
        <v>3.3785732046777954</v>
      </c>
      <c r="BE253">
        <f t="shared" si="870"/>
        <v>0.30272452274458034</v>
      </c>
      <c r="BF253">
        <f t="shared" si="871"/>
        <v>1.7591939064586768</v>
      </c>
      <c r="BG253">
        <f t="shared" si="872"/>
        <v>1.6193792982191186</v>
      </c>
      <c r="BH253">
        <f t="shared" si="873"/>
        <v>0.19114211588477456</v>
      </c>
      <c r="BI253">
        <f t="shared" si="874"/>
        <v>9.6947615076776525</v>
      </c>
      <c r="BJ253">
        <f t="shared" si="875"/>
        <v>0.71096540334029679</v>
      </c>
      <c r="BK253">
        <f t="shared" si="876"/>
        <v>52.39876296330457</v>
      </c>
      <c r="BL253">
        <f t="shared" si="877"/>
        <v>142.12842205121456</v>
      </c>
      <c r="BM253">
        <f t="shared" si="878"/>
        <v>2.6794150255789205E-2</v>
      </c>
    </row>
    <row r="254" spans="1:65" x14ac:dyDescent="0.3">
      <c r="A254" t="str">
        <f t="array" ref="A254">INDEX(MtrxNb!A$2:C$115,MATCH(1,(MtrxNb!B$2:B$115=D254)*(MtrxNb!C$2:C$115=F254),0),1)</f>
        <v>M85</v>
      </c>
      <c r="B254" s="6">
        <v>41597</v>
      </c>
      <c r="C254">
        <v>47</v>
      </c>
      <c r="D254">
        <v>78</v>
      </c>
      <c r="E254">
        <v>1</v>
      </c>
      <c r="F254" t="s">
        <v>36</v>
      </c>
      <c r="G254">
        <v>50</v>
      </c>
      <c r="H254">
        <v>4</v>
      </c>
      <c r="I254">
        <v>11</v>
      </c>
      <c r="J254" t="s">
        <v>472</v>
      </c>
      <c r="K254">
        <v>6138.0000022351742</v>
      </c>
      <c r="L254">
        <v>0</v>
      </c>
      <c r="M254">
        <v>400</v>
      </c>
      <c r="N254" s="7">
        <f t="shared" si="852"/>
        <v>25.290965245180608</v>
      </c>
      <c r="O254" s="7">
        <f t="shared" si="853"/>
        <v>0.33938491148248184</v>
      </c>
      <c r="P254" s="7">
        <f t="shared" si="854"/>
        <v>247.32848990620926</v>
      </c>
      <c r="Q254">
        <f t="shared" si="855"/>
        <v>5.9665142137136495</v>
      </c>
      <c r="R254">
        <f t="shared" si="856"/>
        <v>1.7409185235194999</v>
      </c>
      <c r="S254" s="4">
        <f>(Y254+AY254*L254)</f>
        <v>26.737163543701172</v>
      </c>
      <c r="T254">
        <f t="shared" si="857"/>
        <v>2.7</v>
      </c>
      <c r="U254">
        <f t="shared" si="858"/>
        <v>2.1445653170347212</v>
      </c>
      <c r="V254">
        <v>1</v>
      </c>
      <c r="W254">
        <f t="shared" si="859"/>
        <v>4.2891306340694424</v>
      </c>
      <c r="X254">
        <v>25.461280822753906</v>
      </c>
      <c r="Y254" s="4">
        <v>26.737163543701172</v>
      </c>
      <c r="Z254">
        <v>25.009239196777344</v>
      </c>
      <c r="AA254">
        <v>399.004150390625</v>
      </c>
      <c r="AB254">
        <v>384.121337890625</v>
      </c>
      <c r="AC254">
        <v>15.72919750213623</v>
      </c>
      <c r="AD254">
        <v>18.887731552124023</v>
      </c>
      <c r="AE254">
        <v>45.441028594970703</v>
      </c>
      <c r="AF254">
        <v>54.565891265869141</v>
      </c>
      <c r="AG254">
        <v>500.40032958984375</v>
      </c>
      <c r="AH254">
        <v>1798.9434814453125</v>
      </c>
      <c r="AI254">
        <v>1468.164794921875</v>
      </c>
      <c r="AJ254">
        <v>94.418983459472656</v>
      </c>
      <c r="AK254">
        <v>-1.3714323043823242</v>
      </c>
      <c r="AL254">
        <v>0.17115840315818787</v>
      </c>
      <c r="AM254">
        <v>0.75</v>
      </c>
      <c r="AN254">
        <v>-0.21956524252891541</v>
      </c>
      <c r="AO254">
        <v>2.737391471862793</v>
      </c>
      <c r="AP254">
        <v>1</v>
      </c>
      <c r="AQ254">
        <v>0</v>
      </c>
      <c r="AR254">
        <v>0.15999999642372131</v>
      </c>
      <c r="AS254">
        <v>111115</v>
      </c>
      <c r="AT254">
        <f t="shared" si="860"/>
        <v>1.8533345540364579</v>
      </c>
      <c r="AU254">
        <f t="shared" si="861"/>
        <v>5.9665142137136492E-3</v>
      </c>
      <c r="AV254">
        <f t="shared" si="862"/>
        <v>299.88716354370115</v>
      </c>
      <c r="AW254">
        <f t="shared" si="863"/>
        <v>298.61128082275388</v>
      </c>
      <c r="AX254">
        <f t="shared" si="864"/>
        <v>287.83095059772677</v>
      </c>
      <c r="AY254">
        <f t="shared" si="865"/>
        <v>8.1853862554855064E-2</v>
      </c>
      <c r="AZ254">
        <f t="shared" si="866"/>
        <v>3.524278936526458</v>
      </c>
      <c r="BA254">
        <f t="shared" si="867"/>
        <v>37.325957211127779</v>
      </c>
      <c r="BB254">
        <f t="shared" si="868"/>
        <v>18.438225659003756</v>
      </c>
      <c r="BC254">
        <f>IF(L254,Y254,(X254+Y254)/2)</f>
        <v>26.099222183227539</v>
      </c>
      <c r="BD254">
        <f t="shared" si="869"/>
        <v>3.3941206027557933</v>
      </c>
      <c r="BE254">
        <f t="shared" si="870"/>
        <v>0.31449958550520091</v>
      </c>
      <c r="BF254">
        <f t="shared" si="871"/>
        <v>1.783360413006958</v>
      </c>
      <c r="BG254">
        <f t="shared" si="872"/>
        <v>1.6107601897488353</v>
      </c>
      <c r="BH254">
        <f t="shared" si="873"/>
        <v>0.19865616391490687</v>
      </c>
      <c r="BI254">
        <f t="shared" si="874"/>
        <v>23.35250459751072</v>
      </c>
      <c r="BJ254">
        <f t="shared" si="875"/>
        <v>0.64388115293046744</v>
      </c>
      <c r="BK254">
        <f t="shared" si="876"/>
        <v>52.900402549991618</v>
      </c>
      <c r="BL254">
        <f t="shared" si="877"/>
        <v>376.16102938199845</v>
      </c>
      <c r="BM254">
        <f t="shared" si="878"/>
        <v>3.5567274062014473E-2</v>
      </c>
    </row>
    <row r="255" spans="1:65" x14ac:dyDescent="0.3">
      <c r="A255" t="str">
        <f t="array" ref="A255">INDEX(MtrxNb!A$2:C$115,MATCH(1,(MtrxNb!B$2:B$115=D255)*(MtrxNb!C$2:C$115=F255),0),1)</f>
        <v>M85</v>
      </c>
      <c r="B255" s="6">
        <v>41597</v>
      </c>
      <c r="C255">
        <v>47</v>
      </c>
      <c r="D255">
        <v>78</v>
      </c>
      <c r="E255">
        <v>1</v>
      </c>
      <c r="F255" t="s">
        <v>36</v>
      </c>
      <c r="G255">
        <v>50</v>
      </c>
      <c r="H255">
        <v>4</v>
      </c>
      <c r="I255">
        <v>12</v>
      </c>
      <c r="J255" t="s">
        <v>473</v>
      </c>
      <c r="K255">
        <v>6272.0000022351742</v>
      </c>
      <c r="L255">
        <v>0</v>
      </c>
      <c r="M255">
        <v>600</v>
      </c>
      <c r="N255" s="7">
        <f t="shared" si="852"/>
        <v>37.346901855764067</v>
      </c>
      <c r="O255" s="7">
        <f t="shared" si="853"/>
        <v>0.34728335482907202</v>
      </c>
      <c r="P255" s="7">
        <f t="shared" si="854"/>
        <v>378.69469278517829</v>
      </c>
      <c r="Q255">
        <f t="shared" si="855"/>
        <v>6.0276559364527911</v>
      </c>
      <c r="R255">
        <f t="shared" si="856"/>
        <v>1.7217209477302187</v>
      </c>
      <c r="S255" s="4">
        <f>(Y255+AY255*L255)</f>
        <v>26.678037643432617</v>
      </c>
      <c r="T255">
        <f t="shared" si="857"/>
        <v>2.7</v>
      </c>
      <c r="U255">
        <f t="shared" si="858"/>
        <v>2.1445653170347212</v>
      </c>
      <c r="V255">
        <v>1</v>
      </c>
      <c r="W255">
        <f t="shared" si="859"/>
        <v>4.2891306340694424</v>
      </c>
      <c r="X255">
        <v>25.460968017578125</v>
      </c>
      <c r="Y255" s="4">
        <v>26.678037643432617</v>
      </c>
      <c r="Z255">
        <v>25.012441635131836</v>
      </c>
      <c r="AA255">
        <v>598.90533447265625</v>
      </c>
      <c r="AB255">
        <v>576.876220703125</v>
      </c>
      <c r="AC255">
        <v>15.77068042755127</v>
      </c>
      <c r="AD255">
        <v>18.961591720581055</v>
      </c>
      <c r="AE255">
        <v>45.563648223876953</v>
      </c>
      <c r="AF255">
        <v>54.781902313232422</v>
      </c>
      <c r="AG255">
        <v>500.36105346679688</v>
      </c>
      <c r="AH255">
        <v>1800.00244140625</v>
      </c>
      <c r="AI255">
        <v>1464.1712646484375</v>
      </c>
      <c r="AJ255">
        <v>94.417922973632813</v>
      </c>
      <c r="AK255">
        <v>-4.1624479293823242</v>
      </c>
      <c r="AL255">
        <v>0.15743693709373474</v>
      </c>
      <c r="AM255">
        <v>0.75</v>
      </c>
      <c r="AN255">
        <v>-0.21956524252891541</v>
      </c>
      <c r="AO255">
        <v>2.737391471862793</v>
      </c>
      <c r="AP255">
        <v>1</v>
      </c>
      <c r="AQ255">
        <v>0</v>
      </c>
      <c r="AR255">
        <v>0.15999999642372131</v>
      </c>
      <c r="AS255">
        <v>111115</v>
      </c>
      <c r="AT255">
        <f t="shared" si="860"/>
        <v>1.8531890869140619</v>
      </c>
      <c r="AU255">
        <f t="shared" si="861"/>
        <v>6.027655936452791E-3</v>
      </c>
      <c r="AV255">
        <f t="shared" si="862"/>
        <v>299.82803764343259</v>
      </c>
      <c r="AW255">
        <f t="shared" si="863"/>
        <v>298.6109680175781</v>
      </c>
      <c r="AX255">
        <f t="shared" si="864"/>
        <v>288.00038418768963</v>
      </c>
      <c r="AY255">
        <f t="shared" si="865"/>
        <v>6.6728136389425471E-2</v>
      </c>
      <c r="AZ255">
        <f t="shared" si="866"/>
        <v>3.5120350542615144</v>
      </c>
      <c r="BA255">
        <f t="shared" si="867"/>
        <v>37.196698928044484</v>
      </c>
      <c r="BB255">
        <f t="shared" si="868"/>
        <v>18.235107207463429</v>
      </c>
      <c r="BC255">
        <f>IF(L255,Y255,(X255+Y255)/2)</f>
        <v>26.069502830505371</v>
      </c>
      <c r="BD255">
        <f t="shared" si="869"/>
        <v>3.3881607388193884</v>
      </c>
      <c r="BE255">
        <f t="shared" si="870"/>
        <v>0.32127063706268733</v>
      </c>
      <c r="BF255">
        <f t="shared" si="871"/>
        <v>1.7903141065312957</v>
      </c>
      <c r="BG255">
        <f t="shared" si="872"/>
        <v>1.5978466322880926</v>
      </c>
      <c r="BH255">
        <f t="shared" si="873"/>
        <v>0.20297970564196019</v>
      </c>
      <c r="BI255">
        <f t="shared" si="874"/>
        <v>35.755566333914501</v>
      </c>
      <c r="BJ255">
        <f t="shared" si="875"/>
        <v>0.65645744995972732</v>
      </c>
      <c r="BK255">
        <f t="shared" si="876"/>
        <v>53.338350546540966</v>
      </c>
      <c r="BL255">
        <f t="shared" si="877"/>
        <v>565.12131701593057</v>
      </c>
      <c r="BM255">
        <f t="shared" si="878"/>
        <v>3.5249460302235434E-2</v>
      </c>
    </row>
    <row r="256" spans="1:65" x14ac:dyDescent="0.3">
      <c r="A256" t="str">
        <f t="array" ref="A256">INDEX(MtrxNb!A$2:C$115,MATCH(1,(MtrxNb!B$2:B$115=D256)*(MtrxNb!C$2:C$115=F256),0),1)</f>
        <v>M85</v>
      </c>
      <c r="B256" s="6">
        <v>41597</v>
      </c>
      <c r="C256">
        <v>47</v>
      </c>
      <c r="D256">
        <v>78</v>
      </c>
      <c r="E256">
        <v>1</v>
      </c>
      <c r="F256" t="s">
        <v>36</v>
      </c>
      <c r="G256">
        <v>50</v>
      </c>
      <c r="H256">
        <v>4</v>
      </c>
      <c r="I256">
        <v>13</v>
      </c>
      <c r="J256" t="s">
        <v>474</v>
      </c>
      <c r="K256">
        <v>6391.0000024586916</v>
      </c>
      <c r="L256">
        <v>0</v>
      </c>
      <c r="M256">
        <v>800</v>
      </c>
      <c r="N256" s="7">
        <f t="shared" si="852"/>
        <v>43.196483790514421</v>
      </c>
      <c r="O256" s="7">
        <f t="shared" si="853"/>
        <v>0.33051960821953408</v>
      </c>
      <c r="P256" s="7">
        <f t="shared" si="854"/>
        <v>529.63059963983369</v>
      </c>
      <c r="Q256">
        <f t="shared" si="855"/>
        <v>5.808507592208735</v>
      </c>
      <c r="R256">
        <f t="shared" si="856"/>
        <v>1.7368589509171248</v>
      </c>
      <c r="S256" s="4">
        <f>(Y256+AY256*L256)</f>
        <v>26.731027603149414</v>
      </c>
      <c r="T256">
        <f t="shared" si="857"/>
        <v>2.7</v>
      </c>
      <c r="U256">
        <f t="shared" si="858"/>
        <v>2.1445653170347212</v>
      </c>
      <c r="V256">
        <v>1</v>
      </c>
      <c r="W256">
        <f t="shared" si="859"/>
        <v>4.2891306340694424</v>
      </c>
      <c r="X256">
        <v>25.470834732055664</v>
      </c>
      <c r="Y256" s="4">
        <v>26.731027603149414</v>
      </c>
      <c r="Z256">
        <v>25.011411666870117</v>
      </c>
      <c r="AA256">
        <v>797.7723388671875</v>
      </c>
      <c r="AB256">
        <v>772.044189453125</v>
      </c>
      <c r="AC256">
        <v>15.843044281005859</v>
      </c>
      <c r="AD256">
        <v>18.917964935302734</v>
      </c>
      <c r="AE256">
        <v>45.937362670898437</v>
      </c>
      <c r="AF256">
        <v>54.625007629394531</v>
      </c>
      <c r="AG256">
        <v>500.3797607421875</v>
      </c>
      <c r="AH256">
        <v>1799.1068115234375</v>
      </c>
      <c r="AI256">
        <v>1459.22021484375</v>
      </c>
      <c r="AJ256">
        <v>94.415420532226563</v>
      </c>
      <c r="AK256">
        <v>-7.2451505661010742</v>
      </c>
      <c r="AL256">
        <v>0.14262637495994568</v>
      </c>
      <c r="AM256">
        <v>1</v>
      </c>
      <c r="AN256">
        <v>-0.21956524252891541</v>
      </c>
      <c r="AO256">
        <v>2.737391471862793</v>
      </c>
      <c r="AP256">
        <v>1</v>
      </c>
      <c r="AQ256">
        <v>0</v>
      </c>
      <c r="AR256">
        <v>0.15999999642372131</v>
      </c>
      <c r="AS256">
        <v>111115</v>
      </c>
      <c r="AT256">
        <f t="shared" si="860"/>
        <v>1.8532583731192125</v>
      </c>
      <c r="AU256">
        <f t="shared" si="861"/>
        <v>5.8085075922087353E-3</v>
      </c>
      <c r="AV256">
        <f t="shared" si="862"/>
        <v>299.88102760314939</v>
      </c>
      <c r="AW256">
        <f t="shared" si="863"/>
        <v>298.62083473205564</v>
      </c>
      <c r="AX256">
        <f t="shared" si="864"/>
        <v>287.85708340964266</v>
      </c>
      <c r="AY256">
        <f t="shared" si="865"/>
        <v>0.14073872370266072</v>
      </c>
      <c r="AZ256">
        <f t="shared" si="866"/>
        <v>3.5230065658976488</v>
      </c>
      <c r="BA256">
        <f t="shared" si="867"/>
        <v>37.313889468883424</v>
      </c>
      <c r="BB256">
        <f t="shared" si="868"/>
        <v>18.39592453358069</v>
      </c>
      <c r="BC256">
        <f>IF(L256,Y256,(X256+Y256)/2)</f>
        <v>26.100931167602539</v>
      </c>
      <c r="BD256">
        <f t="shared" si="869"/>
        <v>3.3944635975274058</v>
      </c>
      <c r="BE256">
        <f t="shared" si="870"/>
        <v>0.30687210122483449</v>
      </c>
      <c r="BF256">
        <f t="shared" si="871"/>
        <v>1.786147614980524</v>
      </c>
      <c r="BG256">
        <f t="shared" si="872"/>
        <v>1.6083159825468818</v>
      </c>
      <c r="BH256">
        <f t="shared" si="873"/>
        <v>0.19378813611156423</v>
      </c>
      <c r="BI256">
        <f t="shared" si="874"/>
        <v>50.005295791730219</v>
      </c>
      <c r="BJ256">
        <f t="shared" si="875"/>
        <v>0.68601073212531505</v>
      </c>
      <c r="BK256">
        <f t="shared" si="876"/>
        <v>52.90261315979162</v>
      </c>
      <c r="BL256">
        <f t="shared" si="877"/>
        <v>758.44813512594169</v>
      </c>
      <c r="BM256">
        <f t="shared" si="878"/>
        <v>3.0130034817124722E-2</v>
      </c>
    </row>
    <row r="257" spans="1:65" hidden="1" x14ac:dyDescent="0.3">
      <c r="A257" t="str">
        <f t="array" ref="A257">INDEX(MtrxNb!A$2:C$115,MATCH(1,(MtrxNb!B$2:B$115=D257)*(MtrxNb!C$2:C$115=F257),0),1)</f>
        <v>M85</v>
      </c>
      <c r="B257" s="6">
        <v>41597</v>
      </c>
      <c r="C257">
        <v>47</v>
      </c>
      <c r="D257">
        <v>78</v>
      </c>
      <c r="E257">
        <v>1</v>
      </c>
      <c r="F257" t="s">
        <v>36</v>
      </c>
      <c r="G257">
        <v>50</v>
      </c>
      <c r="H257">
        <v>4</v>
      </c>
      <c r="I257">
        <v>14</v>
      </c>
      <c r="J257" t="s">
        <v>475</v>
      </c>
      <c r="K257">
        <v>6510.0000024586916</v>
      </c>
      <c r="L257">
        <v>0</v>
      </c>
      <c r="M257" t="s">
        <v>322</v>
      </c>
      <c r="N257">
        <f t="shared" si="852"/>
        <v>24.569645171974042</v>
      </c>
      <c r="O257">
        <f t="shared" si="853"/>
        <v>0.32329264953430142</v>
      </c>
      <c r="P257">
        <f t="shared" si="854"/>
        <v>245.62117856682551</v>
      </c>
      <c r="Q257">
        <f t="shared" si="855"/>
        <v>5.7405132725985037</v>
      </c>
      <c r="R257">
        <f t="shared" si="856"/>
        <v>1.7520270044608053</v>
      </c>
      <c r="S257" s="4">
        <f>(Y257+AY257*L257)</f>
        <v>26.789045333862305</v>
      </c>
      <c r="T257">
        <f t="shared" si="857"/>
        <v>2.7</v>
      </c>
      <c r="U257">
        <f t="shared" si="858"/>
        <v>2.1445653170347212</v>
      </c>
      <c r="V257">
        <v>1</v>
      </c>
      <c r="W257">
        <f t="shared" si="859"/>
        <v>4.2891306340694424</v>
      </c>
      <c r="X257">
        <v>25.483970642089844</v>
      </c>
      <c r="Y257" s="4">
        <v>26.789045333862305</v>
      </c>
      <c r="Z257">
        <v>25.009132385253906</v>
      </c>
      <c r="AA257">
        <v>399.045166015625</v>
      </c>
      <c r="AB257">
        <v>384.59616088867187</v>
      </c>
      <c r="AC257">
        <v>15.846277236938477</v>
      </c>
      <c r="AD257">
        <v>18.885339736938477</v>
      </c>
      <c r="AE257">
        <v>45.905956268310547</v>
      </c>
      <c r="AF257">
        <v>54.483921051025391</v>
      </c>
      <c r="AG257">
        <v>500.37387084960937</v>
      </c>
      <c r="AH257">
        <v>1799.888427734375</v>
      </c>
      <c r="AI257">
        <v>1454.4189453125</v>
      </c>
      <c r="AJ257">
        <v>94.413253784179688</v>
      </c>
      <c r="AK257">
        <v>-1.5332059860229492</v>
      </c>
      <c r="AL257">
        <v>0.18658313155174255</v>
      </c>
      <c r="AM257">
        <v>1</v>
      </c>
      <c r="AN257">
        <v>-0.21956524252891541</v>
      </c>
      <c r="AO257">
        <v>2.737391471862793</v>
      </c>
      <c r="AP257">
        <v>1</v>
      </c>
      <c r="AQ257">
        <v>0</v>
      </c>
      <c r="AR257">
        <v>0.15999999642372131</v>
      </c>
      <c r="AS257">
        <v>111115</v>
      </c>
      <c r="AT257">
        <f t="shared" si="860"/>
        <v>1.8532365587022566</v>
      </c>
      <c r="AU257">
        <f t="shared" si="861"/>
        <v>5.7405132725985037E-3</v>
      </c>
      <c r="AV257">
        <f t="shared" si="862"/>
        <v>299.93904533386228</v>
      </c>
      <c r="AW257">
        <f t="shared" si="863"/>
        <v>298.63397064208982</v>
      </c>
      <c r="AX257">
        <f t="shared" si="864"/>
        <v>287.98214200059738</v>
      </c>
      <c r="AY257">
        <f t="shared" si="865"/>
        <v>0.16206663018597786</v>
      </c>
      <c r="AZ257">
        <f t="shared" si="866"/>
        <v>3.535053377844831</v>
      </c>
      <c r="BA257">
        <f t="shared" si="867"/>
        <v>37.442342427109324</v>
      </c>
      <c r="BB257">
        <f t="shared" si="868"/>
        <v>18.557002690170847</v>
      </c>
      <c r="BC257">
        <f>IF(L257,Y257,(X257+Y257)/2)</f>
        <v>26.136507987976074</v>
      </c>
      <c r="BD257">
        <f t="shared" si="869"/>
        <v>3.4016107766278534</v>
      </c>
      <c r="BE257">
        <f t="shared" si="870"/>
        <v>0.30063251389270712</v>
      </c>
      <c r="BF257">
        <f t="shared" si="871"/>
        <v>1.7830263733840257</v>
      </c>
      <c r="BG257">
        <f t="shared" si="872"/>
        <v>1.6185844032438277</v>
      </c>
      <c r="BH257">
        <f t="shared" si="873"/>
        <v>0.18980776419001874</v>
      </c>
      <c r="BI257">
        <f t="shared" si="874"/>
        <v>23.189894666799013</v>
      </c>
      <c r="BJ257">
        <f t="shared" si="875"/>
        <v>0.63864698492901717</v>
      </c>
      <c r="BK257">
        <f t="shared" si="876"/>
        <v>52.576687703016823</v>
      </c>
      <c r="BL257">
        <f t="shared" si="877"/>
        <v>376.86288722274605</v>
      </c>
      <c r="BM257">
        <f t="shared" si="878"/>
        <v>3.4277468144993994E-2</v>
      </c>
    </row>
    <row r="258" spans="1:65" hidden="1" x14ac:dyDescent="0.3">
      <c r="A258" t="str">
        <f t="array" ref="A258">INDEX(MtrxNb!A$2:C$115,MATCH(1,(MtrxNb!B$2:B$115=D258)*(MtrxNb!C$2:C$115=F258),0),1)</f>
        <v>M52</v>
      </c>
      <c r="B258" s="6">
        <v>41597</v>
      </c>
      <c r="C258">
        <v>47</v>
      </c>
      <c r="D258">
        <v>72</v>
      </c>
      <c r="E258">
        <v>30</v>
      </c>
      <c r="F258" t="s">
        <v>7</v>
      </c>
      <c r="G258">
        <v>49</v>
      </c>
      <c r="H258">
        <v>4</v>
      </c>
      <c r="I258" t="s">
        <v>323</v>
      </c>
      <c r="J258" t="s">
        <v>476</v>
      </c>
      <c r="M258">
        <f t="shared" ref="M258" si="879">AA258</f>
        <v>0</v>
      </c>
      <c r="S258" s="4">
        <f>AVERAGE(S252:S257)</f>
        <v>26.679455439249676</v>
      </c>
      <c r="Y258" s="4">
        <f>AVERAGE(Y252:Y257)</f>
        <v>26.679455439249676</v>
      </c>
    </row>
    <row r="259" spans="1:65" hidden="1" x14ac:dyDescent="0.3">
      <c r="A259" t="str">
        <f t="array" ref="A259">INDEX(MtrxNb!A$2:C$115,MATCH(1,(MtrxNb!B$2:B$115=D259)*(MtrxNb!C$2:C$115=F259),0),1)</f>
        <v>M52</v>
      </c>
      <c r="B259" s="6">
        <v>41597</v>
      </c>
      <c r="C259">
        <v>47</v>
      </c>
      <c r="D259">
        <v>72</v>
      </c>
      <c r="E259">
        <v>30</v>
      </c>
      <c r="F259" t="s">
        <v>7</v>
      </c>
      <c r="G259">
        <v>49</v>
      </c>
      <c r="H259">
        <v>4</v>
      </c>
      <c r="I259">
        <v>15</v>
      </c>
      <c r="J259" t="s">
        <v>477</v>
      </c>
      <c r="K259">
        <v>7572.0000022351742</v>
      </c>
      <c r="L259">
        <v>0</v>
      </c>
      <c r="M259" t="s">
        <v>315</v>
      </c>
      <c r="N259">
        <f t="shared" ref="N259:N265" si="880">(AA259-AB259*(1000-AC259)/(1000-AD259))*AT259</f>
        <v>29.741239417884163</v>
      </c>
      <c r="O259">
        <f t="shared" ref="O259:O265" si="881">IF(BE259&lt;&gt;0,1/(1/BE259-1/W259),0)</f>
        <v>0.52140477528824125</v>
      </c>
      <c r="P259">
        <f t="shared" ref="P259:P265" si="882">((BH259-AU259/2)*AB259-N259)/(BH259+AU259/2)</f>
        <v>266.66880636073</v>
      </c>
      <c r="Q259">
        <f t="shared" ref="Q259:Q265" si="883">AU259*1000</f>
        <v>6.4687330847520892</v>
      </c>
      <c r="R259">
        <f t="shared" ref="R259:R265" si="884">(AZ259-BF259)</f>
        <v>1.289302319201044</v>
      </c>
      <c r="S259" s="4">
        <f>(Y259+AY259*L259)</f>
        <v>26.090164184570313</v>
      </c>
      <c r="T259">
        <f t="shared" ref="T259:T265" si="885">1.2*3</f>
        <v>3.5999999999999996</v>
      </c>
      <c r="U259">
        <f t="shared" ref="U259:U265" si="886">(T259*AN259+AO259)</f>
        <v>1.9469565987586976</v>
      </c>
      <c r="V259">
        <v>1</v>
      </c>
      <c r="W259">
        <f t="shared" ref="W259:W265" si="887">U259*(V259+1)*(V259+1)/(V259*V259+1)</f>
        <v>3.8939131975173953</v>
      </c>
      <c r="X259">
        <v>25.332548141479492</v>
      </c>
      <c r="Y259" s="4">
        <v>26.090164184570313</v>
      </c>
      <c r="Z259">
        <v>25.007410049438477</v>
      </c>
      <c r="AA259">
        <v>398.64761352539062</v>
      </c>
      <c r="AB259">
        <v>375.50201416015625</v>
      </c>
      <c r="AC259">
        <v>17.72760009765625</v>
      </c>
      <c r="AD259">
        <v>22.277988433837891</v>
      </c>
      <c r="AE259">
        <v>51.593887329101562</v>
      </c>
      <c r="AF259">
        <v>64.844337463378906</v>
      </c>
      <c r="AG259">
        <v>500.36700439453125</v>
      </c>
      <c r="AH259">
        <v>1798.8404541015625</v>
      </c>
      <c r="AI259">
        <v>1158.0303955078125</v>
      </c>
      <c r="AJ259">
        <v>94.398147583007812</v>
      </c>
      <c r="AK259">
        <v>-1.0763578414916992</v>
      </c>
      <c r="AL259">
        <v>0.15426310896873474</v>
      </c>
      <c r="AM259">
        <v>0.75</v>
      </c>
      <c r="AN259">
        <v>-0.21956524252891541</v>
      </c>
      <c r="AO259">
        <v>2.737391471862793</v>
      </c>
      <c r="AP259">
        <v>1</v>
      </c>
      <c r="AQ259">
        <v>0</v>
      </c>
      <c r="AR259">
        <v>0.15999999642372131</v>
      </c>
      <c r="AS259">
        <v>111115</v>
      </c>
      <c r="AT259">
        <f t="shared" ref="AT259:AT265" si="888">AG259*0.000001/(T259*0.0001)</f>
        <v>1.3899083455403647</v>
      </c>
      <c r="AU259">
        <f t="shared" ref="AU259:AU265" si="889">(AD259-AC259)/(1000-AD259)*AT259</f>
        <v>6.468733084752089E-3</v>
      </c>
      <c r="AV259">
        <f t="shared" ref="AV259:AV265" si="890">(Y259+273.15)</f>
        <v>299.24016418457029</v>
      </c>
      <c r="AW259">
        <f t="shared" ref="AW259:AW265" si="891">(X259+273.15)</f>
        <v>298.48254814147947</v>
      </c>
      <c r="AX259">
        <f t="shared" ref="AX259:AX265" si="892">(AH259*AP259+AI259*AQ259)*AR259</f>
        <v>287.81446622309522</v>
      </c>
      <c r="AY259">
        <f t="shared" ref="AY259:AY265" si="893">((AX259+0.00000010773*(AW259^4-AV259^4))-AU259*44100)/(U259*51.4+0.00000043092*AV259^3)</f>
        <v>-5.5289532787811277E-2</v>
      </c>
      <c r="AZ259">
        <f t="shared" ref="AZ259:AZ265" si="894">0.61365*EXP(17.502*S259/(240.97+S259))</f>
        <v>3.3923031592310142</v>
      </c>
      <c r="BA259">
        <f t="shared" ref="BA259:BA265" si="895">AZ259*1000/AJ259</f>
        <v>35.936119999050149</v>
      </c>
      <c r="BB259">
        <f t="shared" ref="BB259:BB265" si="896">(BA259-AD259)</f>
        <v>13.658131565212258</v>
      </c>
      <c r="BC259">
        <f>IF(L259,Y259,(X259+Y259)/2)</f>
        <v>25.711356163024902</v>
      </c>
      <c r="BD259">
        <f t="shared" ref="BD259:BD265" si="897">0.61365*EXP(17.502*BC259/(240.97+BC259))</f>
        <v>3.3170541524082431</v>
      </c>
      <c r="BE259">
        <f t="shared" ref="BE259:BE265" si="898">IF(BB259&lt;&gt;0,(1000-(BA259+AD259)/2)/BB259*AU259,0)</f>
        <v>0.45983210003182462</v>
      </c>
      <c r="BF259">
        <f t="shared" ref="BF259:BF265" si="899">AD259*AJ259/1000</f>
        <v>2.1030008400299702</v>
      </c>
      <c r="BG259">
        <f t="shared" ref="BG259:BG265" si="900">(BD259-BF259)</f>
        <v>1.2140533123782729</v>
      </c>
      <c r="BH259">
        <f t="shared" ref="BH259:BH265" si="901">1/(1.6/O259+1.37/W259)</f>
        <v>0.29235796571306072</v>
      </c>
      <c r="BI259">
        <f t="shared" ref="BI259:BI265" si="902">P259*AJ259*0.001</f>
        <v>25.173041338624724</v>
      </c>
      <c r="BJ259">
        <f t="shared" ref="BJ259:BJ265" si="903">P259/AB259</f>
        <v>0.71016611444058053</v>
      </c>
      <c r="BK259">
        <f t="shared" ref="BK259:BK265" si="904">(1-AU259*AJ259/AZ259/O259)*100</f>
        <v>65.476641162819419</v>
      </c>
      <c r="BL259">
        <f t="shared" ref="BL259:BL265" si="905">(AB259-N259/(W259/1.35))</f>
        <v>365.19087696281395</v>
      </c>
      <c r="BM259">
        <f t="shared" ref="BM259:BM265" si="906">N259*BK259/100/BL259</f>
        <v>5.3324345813288036E-2</v>
      </c>
    </row>
    <row r="260" spans="1:65" x14ac:dyDescent="0.3">
      <c r="A260" t="str">
        <f t="array" ref="A260">INDEX(MtrxNb!A$2:C$115,MATCH(1,(MtrxNb!B$2:B$115=D260)*(MtrxNb!C$2:C$115=F260),0),1)</f>
        <v>M52</v>
      </c>
      <c r="B260" s="6">
        <v>41597</v>
      </c>
      <c r="C260">
        <v>47</v>
      </c>
      <c r="D260">
        <v>72</v>
      </c>
      <c r="E260">
        <v>30</v>
      </c>
      <c r="F260" t="s">
        <v>7</v>
      </c>
      <c r="G260">
        <v>49</v>
      </c>
      <c r="H260">
        <v>4</v>
      </c>
      <c r="I260">
        <v>16</v>
      </c>
      <c r="J260" t="s">
        <v>478</v>
      </c>
      <c r="K260">
        <v>7692.5000024475157</v>
      </c>
      <c r="L260">
        <v>0</v>
      </c>
      <c r="M260">
        <v>50</v>
      </c>
      <c r="N260" s="7">
        <f t="shared" si="880"/>
        <v>-0.5982733443111744</v>
      </c>
      <c r="O260" s="7">
        <f t="shared" si="881"/>
        <v>0.4722122311397991</v>
      </c>
      <c r="P260" s="7">
        <f t="shared" si="882"/>
        <v>50.66814303071326</v>
      </c>
      <c r="Q260">
        <f t="shared" si="883"/>
        <v>6.0473960049769264</v>
      </c>
      <c r="R260">
        <f t="shared" si="884"/>
        <v>1.3156966515850579</v>
      </c>
      <c r="S260" s="4">
        <f>(Y260+AY260*L260)</f>
        <v>26.265884399414063</v>
      </c>
      <c r="T260">
        <f t="shared" si="885"/>
        <v>3.5999999999999996</v>
      </c>
      <c r="U260">
        <f t="shared" si="886"/>
        <v>1.9469565987586976</v>
      </c>
      <c r="V260">
        <v>1</v>
      </c>
      <c r="W260">
        <f t="shared" si="887"/>
        <v>3.8939131975173953</v>
      </c>
      <c r="X260">
        <v>25.339591979980469</v>
      </c>
      <c r="Y260" s="4">
        <v>26.265884399414063</v>
      </c>
      <c r="Z260">
        <v>25.003129959106445</v>
      </c>
      <c r="AA260">
        <v>49.349231719970703</v>
      </c>
      <c r="AB260">
        <v>49.564048767089844</v>
      </c>
      <c r="AC260">
        <v>18.120138168334961</v>
      </c>
      <c r="AD260">
        <v>22.374235153198242</v>
      </c>
      <c r="AE260">
        <v>52.870735168457031</v>
      </c>
      <c r="AF260">
        <v>65.09075927734375</v>
      </c>
      <c r="AG260">
        <v>500.3065185546875</v>
      </c>
      <c r="AH260">
        <v>1801.000732421875</v>
      </c>
      <c r="AI260">
        <v>1174.53173828125</v>
      </c>
      <c r="AJ260">
        <v>94.395004272460938</v>
      </c>
      <c r="AK260">
        <v>1.7525720596313477</v>
      </c>
      <c r="AL260">
        <v>0.21431025862693787</v>
      </c>
      <c r="AM260">
        <v>1</v>
      </c>
      <c r="AN260">
        <v>-0.21956524252891541</v>
      </c>
      <c r="AO260">
        <v>2.737391471862793</v>
      </c>
      <c r="AP260">
        <v>1</v>
      </c>
      <c r="AQ260">
        <v>0</v>
      </c>
      <c r="AR260">
        <v>0.15999999642372131</v>
      </c>
      <c r="AS260">
        <v>111115</v>
      </c>
      <c r="AT260">
        <f t="shared" si="888"/>
        <v>1.3897403293185766</v>
      </c>
      <c r="AU260">
        <f t="shared" si="889"/>
        <v>6.047396004976926E-3</v>
      </c>
      <c r="AV260">
        <f t="shared" si="890"/>
        <v>299.41588439941404</v>
      </c>
      <c r="AW260">
        <f t="shared" si="891"/>
        <v>298.48959197998045</v>
      </c>
      <c r="AX260">
        <f t="shared" si="892"/>
        <v>288.16011074661947</v>
      </c>
      <c r="AY260">
        <f t="shared" si="893"/>
        <v>9.6784966694016511E-2</v>
      </c>
      <c r="AZ260">
        <f t="shared" si="894"/>
        <v>3.4277126744642517</v>
      </c>
      <c r="BA260">
        <f t="shared" si="895"/>
        <v>36.312437304102772</v>
      </c>
      <c r="BB260">
        <f t="shared" si="896"/>
        <v>13.93820215090453</v>
      </c>
      <c r="BC260">
        <f>IF(L260,Y260,(X260+Y260)/2)</f>
        <v>25.802738189697266</v>
      </c>
      <c r="BD260">
        <f t="shared" si="897"/>
        <v>3.3350721602138855</v>
      </c>
      <c r="BE260">
        <f t="shared" si="898"/>
        <v>0.4211407731888977</v>
      </c>
      <c r="BF260">
        <f t="shared" si="899"/>
        <v>2.1120160228791938</v>
      </c>
      <c r="BG260">
        <f t="shared" si="900"/>
        <v>1.2230561373346918</v>
      </c>
      <c r="BH260">
        <f t="shared" si="901"/>
        <v>0.26736980338827532</v>
      </c>
      <c r="BI260">
        <f t="shared" si="902"/>
        <v>4.7828195778618401</v>
      </c>
      <c r="BJ260">
        <f t="shared" si="903"/>
        <v>1.0222761112356207</v>
      </c>
      <c r="BK260">
        <f t="shared" si="904"/>
        <v>64.732410520090042</v>
      </c>
      <c r="BL260">
        <f t="shared" si="905"/>
        <v>49.771467107933965</v>
      </c>
      <c r="BM260">
        <f t="shared" si="906"/>
        <v>-7.7810998906649911E-3</v>
      </c>
    </row>
    <row r="261" spans="1:65" x14ac:dyDescent="0.3">
      <c r="A261" t="str">
        <f t="array" ref="A261">INDEX(MtrxNb!A$2:C$115,MATCH(1,(MtrxNb!B$2:B$115=D261)*(MtrxNb!C$2:C$115=F261),0),1)</f>
        <v>M52</v>
      </c>
      <c r="B261" s="6">
        <v>41597</v>
      </c>
      <c r="C261">
        <v>47</v>
      </c>
      <c r="D261">
        <v>72</v>
      </c>
      <c r="E261">
        <v>30</v>
      </c>
      <c r="F261" t="s">
        <v>7</v>
      </c>
      <c r="G261">
        <v>49</v>
      </c>
      <c r="H261">
        <v>4</v>
      </c>
      <c r="I261">
        <v>17</v>
      </c>
      <c r="J261" t="s">
        <v>479</v>
      </c>
      <c r="K261">
        <v>7811.0000024586916</v>
      </c>
      <c r="L261">
        <v>0</v>
      </c>
      <c r="M261">
        <v>150</v>
      </c>
      <c r="N261" s="7">
        <f t="shared" si="880"/>
        <v>9.0387658078130588</v>
      </c>
      <c r="O261" s="7">
        <f t="shared" si="881"/>
        <v>0.46938371195446377</v>
      </c>
      <c r="P261" s="7">
        <f t="shared" si="882"/>
        <v>105.27307757911029</v>
      </c>
      <c r="Q261">
        <f t="shared" si="883"/>
        <v>6.0240926658151315</v>
      </c>
      <c r="R261">
        <f t="shared" si="884"/>
        <v>1.3173180649908645</v>
      </c>
      <c r="S261" s="4">
        <f>(Y261+AY261*L261)</f>
        <v>26.371400833129883</v>
      </c>
      <c r="T261">
        <f t="shared" si="885"/>
        <v>3.5999999999999996</v>
      </c>
      <c r="U261">
        <f t="shared" si="886"/>
        <v>1.9469565987586976</v>
      </c>
      <c r="V261">
        <v>1</v>
      </c>
      <c r="W261">
        <f t="shared" si="887"/>
        <v>3.8939131975173953</v>
      </c>
      <c r="X261">
        <v>25.379169464111328</v>
      </c>
      <c r="Y261" s="4">
        <v>26.371400833129883</v>
      </c>
      <c r="Z261">
        <v>25.00294303894043</v>
      </c>
      <c r="AA261">
        <v>149.18450927734375</v>
      </c>
      <c r="AB261">
        <v>142.06546020507812</v>
      </c>
      <c r="AC261">
        <v>18.34849739074707</v>
      </c>
      <c r="AD261">
        <v>22.584880828857422</v>
      </c>
      <c r="AE261">
        <v>53.460433959960937</v>
      </c>
      <c r="AF261">
        <v>65.545639038085938</v>
      </c>
      <c r="AG261">
        <v>500.35464477539062</v>
      </c>
      <c r="AH261">
        <v>1798.75244140625</v>
      </c>
      <c r="AI261">
        <v>1188.8836669921875</v>
      </c>
      <c r="AJ261">
        <v>94.39111328125</v>
      </c>
      <c r="AK261">
        <v>1.1695642471313477</v>
      </c>
      <c r="AL261">
        <v>0.21073779463768005</v>
      </c>
      <c r="AM261">
        <v>1</v>
      </c>
      <c r="AN261">
        <v>-0.21956524252891541</v>
      </c>
      <c r="AO261">
        <v>2.737391471862793</v>
      </c>
      <c r="AP261">
        <v>1</v>
      </c>
      <c r="AQ261">
        <v>0</v>
      </c>
      <c r="AR261">
        <v>0.15999999642372131</v>
      </c>
      <c r="AS261">
        <v>111115</v>
      </c>
      <c r="AT261">
        <f t="shared" si="888"/>
        <v>1.3898740132649738</v>
      </c>
      <c r="AU261">
        <f t="shared" si="889"/>
        <v>6.0240926658151313E-3</v>
      </c>
      <c r="AV261">
        <f t="shared" si="890"/>
        <v>299.52140083312986</v>
      </c>
      <c r="AW261">
        <f t="shared" si="891"/>
        <v>298.52916946411131</v>
      </c>
      <c r="AX261">
        <f t="shared" si="892"/>
        <v>287.80038419215998</v>
      </c>
      <c r="AY261">
        <f t="shared" si="893"/>
        <v>9.5882699933086346E-2</v>
      </c>
      <c r="AZ261">
        <f t="shared" si="894"/>
        <v>3.4491301097510769</v>
      </c>
      <c r="BA261">
        <f t="shared" si="895"/>
        <v>36.540835146990659</v>
      </c>
      <c r="BB261">
        <f t="shared" si="896"/>
        <v>13.955954318133237</v>
      </c>
      <c r="BC261">
        <f>IF(L261,Y261,(X261+Y261)/2)</f>
        <v>25.875285148620605</v>
      </c>
      <c r="BD261">
        <f t="shared" si="897"/>
        <v>3.3494372307421898</v>
      </c>
      <c r="BE261">
        <f t="shared" si="898"/>
        <v>0.41888953894279518</v>
      </c>
      <c r="BF261">
        <f t="shared" si="899"/>
        <v>2.1318120447602125</v>
      </c>
      <c r="BG261">
        <f t="shared" si="900"/>
        <v>1.2176251859819773</v>
      </c>
      <c r="BH261">
        <f t="shared" si="901"/>
        <v>0.26591811253417796</v>
      </c>
      <c r="BI261">
        <f t="shared" si="902"/>
        <v>9.9368429912356184</v>
      </c>
      <c r="BJ261">
        <f t="shared" si="903"/>
        <v>0.74101810128333578</v>
      </c>
      <c r="BK261">
        <f t="shared" si="904"/>
        <v>64.877521147421874</v>
      </c>
      <c r="BL261">
        <f t="shared" si="905"/>
        <v>138.93176584118544</v>
      </c>
      <c r="BM261">
        <f t="shared" si="906"/>
        <v>4.2208685414199719E-2</v>
      </c>
    </row>
    <row r="262" spans="1:65" x14ac:dyDescent="0.3">
      <c r="A262" t="str">
        <f t="array" ref="A262">INDEX(MtrxNb!A$2:C$115,MATCH(1,(MtrxNb!B$2:B$115=D262)*(MtrxNb!C$2:C$115=F262),0),1)</f>
        <v>M52</v>
      </c>
      <c r="B262" s="6">
        <v>41597</v>
      </c>
      <c r="C262">
        <v>47</v>
      </c>
      <c r="D262">
        <v>72</v>
      </c>
      <c r="E262">
        <v>30</v>
      </c>
      <c r="F262" t="s">
        <v>7</v>
      </c>
      <c r="G262">
        <v>49</v>
      </c>
      <c r="H262">
        <v>4</v>
      </c>
      <c r="I262">
        <v>18</v>
      </c>
      <c r="J262" t="s">
        <v>480</v>
      </c>
      <c r="K262">
        <v>7933.5000024028122</v>
      </c>
      <c r="L262">
        <v>0</v>
      </c>
      <c r="M262">
        <v>400</v>
      </c>
      <c r="N262" s="7">
        <f t="shared" si="880"/>
        <v>28.938655073104989</v>
      </c>
      <c r="O262" s="7">
        <f t="shared" si="881"/>
        <v>0.49046232866151168</v>
      </c>
      <c r="P262" s="7">
        <f t="shared" si="882"/>
        <v>265.52127006794615</v>
      </c>
      <c r="Q262">
        <f t="shared" si="883"/>
        <v>6.1334158438241406</v>
      </c>
      <c r="R262">
        <f t="shared" si="884"/>
        <v>1.2897235966977498</v>
      </c>
      <c r="S262" s="4">
        <f>(Y262+AY262*L262)</f>
        <v>26.306344985961914</v>
      </c>
      <c r="T262">
        <f t="shared" si="885"/>
        <v>3.5999999999999996</v>
      </c>
      <c r="U262">
        <f t="shared" si="886"/>
        <v>1.9469565987586976</v>
      </c>
      <c r="V262">
        <v>1</v>
      </c>
      <c r="W262">
        <f t="shared" si="887"/>
        <v>3.8939131975173953</v>
      </c>
      <c r="X262">
        <v>25.361299514770508</v>
      </c>
      <c r="Y262" s="4">
        <v>26.306344985961914</v>
      </c>
      <c r="Z262">
        <v>25.003189086914063</v>
      </c>
      <c r="AA262">
        <v>399.7176513671875</v>
      </c>
      <c r="AB262">
        <v>377.2310791015625</v>
      </c>
      <c r="AC262">
        <v>18.425319671630859</v>
      </c>
      <c r="AD262">
        <v>22.738063812255859</v>
      </c>
      <c r="AE262">
        <v>53.531097412109375</v>
      </c>
      <c r="AF262">
        <v>66.057197570800781</v>
      </c>
      <c r="AG262">
        <v>500.33651733398437</v>
      </c>
      <c r="AH262">
        <v>1799.926513671875</v>
      </c>
      <c r="AI262">
        <v>1205.0869140625</v>
      </c>
      <c r="AJ262">
        <v>94.387451171875</v>
      </c>
      <c r="AK262">
        <v>-0.94206905364990234</v>
      </c>
      <c r="AL262">
        <v>0.17310389876365662</v>
      </c>
      <c r="AM262">
        <v>1</v>
      </c>
      <c r="AN262">
        <v>-0.21956524252891541</v>
      </c>
      <c r="AO262">
        <v>2.737391471862793</v>
      </c>
      <c r="AP262">
        <v>1</v>
      </c>
      <c r="AQ262">
        <v>0</v>
      </c>
      <c r="AR262">
        <v>0.15999999642372131</v>
      </c>
      <c r="AS262">
        <v>111115</v>
      </c>
      <c r="AT262">
        <f t="shared" si="888"/>
        <v>1.3898236592610678</v>
      </c>
      <c r="AU262">
        <f t="shared" si="889"/>
        <v>6.1334158438241405E-3</v>
      </c>
      <c r="AV262">
        <f t="shared" si="890"/>
        <v>299.45634498596189</v>
      </c>
      <c r="AW262">
        <f t="shared" si="891"/>
        <v>298.51129951477049</v>
      </c>
      <c r="AX262">
        <f t="shared" si="892"/>
        <v>287.98823575046117</v>
      </c>
      <c r="AY262">
        <f t="shared" si="893"/>
        <v>5.929917393275138E-2</v>
      </c>
      <c r="AZ262">
        <f t="shared" si="894"/>
        <v>3.4359114845200276</v>
      </c>
      <c r="BA262">
        <f t="shared" si="895"/>
        <v>36.402206457121068</v>
      </c>
      <c r="BB262">
        <f t="shared" si="896"/>
        <v>13.664142644865208</v>
      </c>
      <c r="BC262">
        <f>IF(L262,Y262,(X262+Y262)/2)</f>
        <v>25.833822250366211</v>
      </c>
      <c r="BD262">
        <f t="shared" si="897"/>
        <v>3.3412205325710884</v>
      </c>
      <c r="BE262">
        <f t="shared" si="898"/>
        <v>0.43559629485584428</v>
      </c>
      <c r="BF262">
        <f t="shared" si="899"/>
        <v>2.1461878878222778</v>
      </c>
      <c r="BG262">
        <f t="shared" si="900"/>
        <v>1.1950326447488107</v>
      </c>
      <c r="BH262">
        <f t="shared" si="901"/>
        <v>0.27669717692229823</v>
      </c>
      <c r="BI262">
        <f t="shared" si="902"/>
        <v>25.061875913632502</v>
      </c>
      <c r="BJ262">
        <f t="shared" si="903"/>
        <v>0.70386902028414111</v>
      </c>
      <c r="BK262">
        <f t="shared" si="904"/>
        <v>65.646653767334229</v>
      </c>
      <c r="BL262">
        <f t="shared" si="905"/>
        <v>367.19819383498816</v>
      </c>
      <c r="BM262">
        <f t="shared" si="906"/>
        <v>5.1735708453134001E-2</v>
      </c>
    </row>
    <row r="263" spans="1:65" x14ac:dyDescent="0.3">
      <c r="A263" t="str">
        <f t="array" ref="A263">INDEX(MtrxNb!A$2:C$115,MATCH(1,(MtrxNb!B$2:B$115=D263)*(MtrxNb!C$2:C$115=F263),0),1)</f>
        <v>M52</v>
      </c>
      <c r="B263" s="6">
        <v>41597</v>
      </c>
      <c r="C263">
        <v>47</v>
      </c>
      <c r="D263">
        <v>72</v>
      </c>
      <c r="E263">
        <v>30</v>
      </c>
      <c r="F263" t="s">
        <v>7</v>
      </c>
      <c r="G263">
        <v>49</v>
      </c>
      <c r="H263">
        <v>4</v>
      </c>
      <c r="I263">
        <v>19</v>
      </c>
      <c r="J263" t="s">
        <v>481</v>
      </c>
      <c r="K263">
        <v>8053.0000024586916</v>
      </c>
      <c r="L263">
        <v>0</v>
      </c>
      <c r="M263">
        <v>600</v>
      </c>
      <c r="N263" s="7">
        <f t="shared" si="880"/>
        <v>39.771795336431289</v>
      </c>
      <c r="O263" s="7">
        <f t="shared" si="881"/>
        <v>0.48291861176502915</v>
      </c>
      <c r="P263" s="7">
        <f t="shared" si="882"/>
        <v>410.40358908927061</v>
      </c>
      <c r="Q263">
        <f t="shared" si="883"/>
        <v>6.168208524844756</v>
      </c>
      <c r="R263">
        <f t="shared" si="884"/>
        <v>1.3144490105391138</v>
      </c>
      <c r="S263" s="4">
        <f>(Y263+AY263*L263)</f>
        <v>26.547605514526367</v>
      </c>
      <c r="T263">
        <f t="shared" si="885"/>
        <v>3.5999999999999996</v>
      </c>
      <c r="U263">
        <f t="shared" si="886"/>
        <v>1.9469565987586976</v>
      </c>
      <c r="V263">
        <v>1</v>
      </c>
      <c r="W263">
        <f t="shared" si="887"/>
        <v>3.8939131975173953</v>
      </c>
      <c r="X263">
        <v>25.443052291870117</v>
      </c>
      <c r="Y263" s="4">
        <v>26.547605514526367</v>
      </c>
      <c r="Z263">
        <v>25.007165908813477</v>
      </c>
      <c r="AA263">
        <v>598.35040283203125</v>
      </c>
      <c r="AB263">
        <v>567.21832275390625</v>
      </c>
      <c r="AC263">
        <v>18.662975311279297</v>
      </c>
      <c r="AD263">
        <v>22.998785018920898</v>
      </c>
      <c r="AE263">
        <v>54.170616149902344</v>
      </c>
      <c r="AF263">
        <v>66.490608215332031</v>
      </c>
      <c r="AG263">
        <v>500.36444091796875</v>
      </c>
      <c r="AH263">
        <v>1799.484375</v>
      </c>
      <c r="AI263">
        <v>1220.571533203125</v>
      </c>
      <c r="AJ263">
        <v>94.383560180664063</v>
      </c>
      <c r="AK263">
        <v>-3.3678503036499023</v>
      </c>
      <c r="AL263">
        <v>0.15702494978904724</v>
      </c>
      <c r="AM263">
        <v>1</v>
      </c>
      <c r="AN263">
        <v>-0.21956524252891541</v>
      </c>
      <c r="AO263">
        <v>2.737391471862793</v>
      </c>
      <c r="AP263">
        <v>1</v>
      </c>
      <c r="AQ263">
        <v>0</v>
      </c>
      <c r="AR263">
        <v>0.15999999642372131</v>
      </c>
      <c r="AS263">
        <v>111115</v>
      </c>
      <c r="AT263">
        <f t="shared" si="888"/>
        <v>1.3899012247721354</v>
      </c>
      <c r="AU263">
        <f t="shared" si="889"/>
        <v>6.1682085248447559E-3</v>
      </c>
      <c r="AV263">
        <f t="shared" si="890"/>
        <v>299.69760551452634</v>
      </c>
      <c r="AW263">
        <f t="shared" si="891"/>
        <v>298.59305229187009</v>
      </c>
      <c r="AX263">
        <f t="shared" si="892"/>
        <v>287.91749356454238</v>
      </c>
      <c r="AY263">
        <f t="shared" si="893"/>
        <v>2.8276042634477024E-2</v>
      </c>
      <c r="AZ263">
        <f t="shared" si="894"/>
        <v>3.4851562204545896</v>
      </c>
      <c r="BA263">
        <f t="shared" si="895"/>
        <v>36.925458350834468</v>
      </c>
      <c r="BB263">
        <f t="shared" si="896"/>
        <v>13.92667333191357</v>
      </c>
      <c r="BC263">
        <f>IF(L263,Y263,(X263+Y263)/2)</f>
        <v>25.995328903198242</v>
      </c>
      <c r="BD263">
        <f t="shared" si="897"/>
        <v>3.3733258922425158</v>
      </c>
      <c r="BE263">
        <f t="shared" si="898"/>
        <v>0.42963569029327686</v>
      </c>
      <c r="BF263">
        <f t="shared" si="899"/>
        <v>2.1707072099154758</v>
      </c>
      <c r="BG263">
        <f t="shared" si="900"/>
        <v>1.2026186823270399</v>
      </c>
      <c r="BH263">
        <f t="shared" si="901"/>
        <v>0.27284989262098613</v>
      </c>
      <c r="BI263">
        <f t="shared" si="902"/>
        <v>38.735351849167699</v>
      </c>
      <c r="BJ263">
        <f t="shared" si="903"/>
        <v>0.72353725651300693</v>
      </c>
      <c r="BK263">
        <f t="shared" si="904"/>
        <v>65.409311303237658</v>
      </c>
      <c r="BL263">
        <f t="shared" si="905"/>
        <v>553.42964258034351</v>
      </c>
      <c r="BM263">
        <f t="shared" si="906"/>
        <v>4.7005898168376983E-2</v>
      </c>
    </row>
    <row r="264" spans="1:65" x14ac:dyDescent="0.3">
      <c r="A264" t="str">
        <f t="array" ref="A264">INDEX(MtrxNb!A$2:C$115,MATCH(1,(MtrxNb!B$2:B$115=D264)*(MtrxNb!C$2:C$115=F264),0),1)</f>
        <v>M52</v>
      </c>
      <c r="B264" s="6">
        <v>41597</v>
      </c>
      <c r="C264">
        <v>47</v>
      </c>
      <c r="D264">
        <v>72</v>
      </c>
      <c r="E264">
        <v>30</v>
      </c>
      <c r="F264" t="s">
        <v>7</v>
      </c>
      <c r="G264">
        <v>49</v>
      </c>
      <c r="H264">
        <v>4</v>
      </c>
      <c r="I264">
        <v>20</v>
      </c>
      <c r="J264" t="s">
        <v>482</v>
      </c>
      <c r="K264">
        <v>8173.5000024475157</v>
      </c>
      <c r="L264">
        <v>0</v>
      </c>
      <c r="M264">
        <v>800</v>
      </c>
      <c r="N264" s="7">
        <f t="shared" si="880"/>
        <v>48.225647899353994</v>
      </c>
      <c r="O264" s="7">
        <f t="shared" si="881"/>
        <v>0.48624379064292944</v>
      </c>
      <c r="P264" s="7">
        <f t="shared" si="882"/>
        <v>570.52915829227163</v>
      </c>
      <c r="Q264">
        <f t="shared" si="883"/>
        <v>6.189618630805227</v>
      </c>
      <c r="R264">
        <f t="shared" si="884"/>
        <v>1.3109372661091303</v>
      </c>
      <c r="S264" s="4">
        <f>(Y264+AY264*L264)</f>
        <v>26.544084548950195</v>
      </c>
      <c r="T264">
        <f t="shared" si="885"/>
        <v>3.5999999999999996</v>
      </c>
      <c r="U264">
        <f t="shared" si="886"/>
        <v>1.9469565987586976</v>
      </c>
      <c r="V264">
        <v>1</v>
      </c>
      <c r="W264">
        <f t="shared" si="887"/>
        <v>3.8939131975173953</v>
      </c>
      <c r="X264">
        <v>25.441089630126953</v>
      </c>
      <c r="Y264" s="4">
        <v>26.544084548950195</v>
      </c>
      <c r="Z264">
        <v>25.003887176513672</v>
      </c>
      <c r="AA264">
        <v>799.28399658203125</v>
      </c>
      <c r="AB264">
        <v>761.1961669921875</v>
      </c>
      <c r="AC264">
        <v>18.6781005859375</v>
      </c>
      <c r="AD264">
        <v>23.028921127319336</v>
      </c>
      <c r="AE264">
        <v>54.164531707763672</v>
      </c>
      <c r="AF264">
        <v>66.585105895996094</v>
      </c>
      <c r="AG264">
        <v>500.35348510742187</v>
      </c>
      <c r="AH264">
        <v>1801.2796630859375</v>
      </c>
      <c r="AI264">
        <v>1235.43359375</v>
      </c>
      <c r="AJ264">
        <v>94.381141662597656</v>
      </c>
      <c r="AK264">
        <v>-6.6273717880249023</v>
      </c>
      <c r="AL264">
        <v>0.15194186568260193</v>
      </c>
      <c r="AM264">
        <v>1</v>
      </c>
      <c r="AN264">
        <v>-0.21956524252891541</v>
      </c>
      <c r="AO264">
        <v>2.737391471862793</v>
      </c>
      <c r="AP264">
        <v>1</v>
      </c>
      <c r="AQ264">
        <v>0</v>
      </c>
      <c r="AR264">
        <v>0.15999999642372131</v>
      </c>
      <c r="AS264">
        <v>111115</v>
      </c>
      <c r="AT264">
        <f t="shared" si="888"/>
        <v>1.3898707919650608</v>
      </c>
      <c r="AU264">
        <f t="shared" si="889"/>
        <v>6.1896186308052267E-3</v>
      </c>
      <c r="AV264">
        <f t="shared" si="890"/>
        <v>299.69408454895017</v>
      </c>
      <c r="AW264">
        <f t="shared" si="891"/>
        <v>298.59108963012693</v>
      </c>
      <c r="AX264">
        <f t="shared" si="892"/>
        <v>288.20473965187193</v>
      </c>
      <c r="AY264">
        <f t="shared" si="893"/>
        <v>2.2557536568776428E-2</v>
      </c>
      <c r="AZ264">
        <f t="shared" si="894"/>
        <v>3.4844331333634448</v>
      </c>
      <c r="BA264">
        <f t="shared" si="895"/>
        <v>36.918743214824794</v>
      </c>
      <c r="BB264">
        <f t="shared" si="896"/>
        <v>13.889822087505458</v>
      </c>
      <c r="BC264">
        <f>IF(L264,Y264,(X264+Y264)/2)</f>
        <v>25.992587089538574</v>
      </c>
      <c r="BD264">
        <f t="shared" si="897"/>
        <v>3.3727786162514573</v>
      </c>
      <c r="BE264">
        <f t="shared" si="898"/>
        <v>0.4322655828805389</v>
      </c>
      <c r="BF264">
        <f t="shared" si="899"/>
        <v>2.1734958672543145</v>
      </c>
      <c r="BG264">
        <f t="shared" si="900"/>
        <v>1.1992827489971427</v>
      </c>
      <c r="BH264">
        <f t="shared" si="901"/>
        <v>0.27454715002105673</v>
      </c>
      <c r="BI264">
        <f t="shared" si="902"/>
        <v>53.847193311425492</v>
      </c>
      <c r="BJ264">
        <f t="shared" si="903"/>
        <v>0.74951659379299951</v>
      </c>
      <c r="BK264">
        <f t="shared" si="904"/>
        <v>65.520344791754027</v>
      </c>
      <c r="BL264">
        <f t="shared" si="905"/>
        <v>744.47657891671724</v>
      </c>
      <c r="BM264">
        <f t="shared" si="906"/>
        <v>4.244271972624241E-2</v>
      </c>
    </row>
    <row r="265" spans="1:65" hidden="1" x14ac:dyDescent="0.3">
      <c r="A265" t="str">
        <f t="array" ref="A265">INDEX(MtrxNb!A$2:C$115,MATCH(1,(MtrxNb!B$2:B$115=D265)*(MtrxNb!C$2:C$115=F265),0),1)</f>
        <v>M52</v>
      </c>
      <c r="B265" s="6">
        <v>41597</v>
      </c>
      <c r="C265">
        <v>47</v>
      </c>
      <c r="D265">
        <v>72</v>
      </c>
      <c r="E265">
        <v>30</v>
      </c>
      <c r="F265" t="s">
        <v>7</v>
      </c>
      <c r="G265">
        <v>49</v>
      </c>
      <c r="H265">
        <v>4</v>
      </c>
      <c r="I265">
        <v>21</v>
      </c>
      <c r="J265" t="s">
        <v>483</v>
      </c>
      <c r="K265">
        <v>8293.5000024475157</v>
      </c>
      <c r="L265">
        <v>0</v>
      </c>
      <c r="M265" t="s">
        <v>322</v>
      </c>
      <c r="N265">
        <f t="shared" si="880"/>
        <v>28.494233829017496</v>
      </c>
      <c r="O265">
        <f t="shared" si="881"/>
        <v>0.47741095541477591</v>
      </c>
      <c r="P265">
        <f t="shared" si="882"/>
        <v>264.38271719428252</v>
      </c>
      <c r="Q265">
        <f t="shared" si="883"/>
        <v>6.1068054807635548</v>
      </c>
      <c r="R265">
        <f t="shared" si="884"/>
        <v>1.3145938438736304</v>
      </c>
      <c r="S265" s="4">
        <f>(Y265+AY265*L265)</f>
        <v>26.572751998901367</v>
      </c>
      <c r="T265">
        <f t="shared" si="885"/>
        <v>3.5999999999999996</v>
      </c>
      <c r="U265">
        <f t="shared" si="886"/>
        <v>1.9469565987586976</v>
      </c>
      <c r="V265">
        <v>1</v>
      </c>
      <c r="W265">
        <f t="shared" si="887"/>
        <v>3.8939131975173953</v>
      </c>
      <c r="X265">
        <v>25.439592361450195</v>
      </c>
      <c r="Y265" s="4">
        <v>26.572751998901367</v>
      </c>
      <c r="Z265">
        <v>25.000467300415039</v>
      </c>
      <c r="AA265">
        <v>399.31854248046875</v>
      </c>
      <c r="AB265">
        <v>377.157958984375</v>
      </c>
      <c r="AC265">
        <v>18.760013580322266</v>
      </c>
      <c r="AD265">
        <v>23.052919387817383</v>
      </c>
      <c r="AE265">
        <v>54.403240203857422</v>
      </c>
      <c r="AF265">
        <v>66.658287048339844</v>
      </c>
      <c r="AG265">
        <v>500.306640625</v>
      </c>
      <c r="AH265">
        <v>1799.8739013671875</v>
      </c>
      <c r="AI265">
        <v>1252.9447021484375</v>
      </c>
      <c r="AJ265">
        <v>94.37982177734375</v>
      </c>
      <c r="AK265">
        <v>-0.82182979583740234</v>
      </c>
      <c r="AL265">
        <v>0.17797717452049255</v>
      </c>
      <c r="AM265">
        <v>1</v>
      </c>
      <c r="AN265">
        <v>-0.21956524252891541</v>
      </c>
      <c r="AO265">
        <v>2.737391471862793</v>
      </c>
      <c r="AP265">
        <v>1</v>
      </c>
      <c r="AQ265">
        <v>0</v>
      </c>
      <c r="AR265">
        <v>0.15999999642372131</v>
      </c>
      <c r="AS265">
        <v>111115</v>
      </c>
      <c r="AT265">
        <f t="shared" si="888"/>
        <v>1.3897406684027778</v>
      </c>
      <c r="AU265">
        <f t="shared" si="889"/>
        <v>6.1068054807635547E-3</v>
      </c>
      <c r="AV265">
        <f t="shared" si="890"/>
        <v>299.72275199890134</v>
      </c>
      <c r="AW265">
        <f t="shared" si="891"/>
        <v>298.58959236145017</v>
      </c>
      <c r="AX265">
        <f t="shared" si="892"/>
        <v>287.97981778189933</v>
      </c>
      <c r="AY265">
        <f t="shared" si="893"/>
        <v>5.0113253926759554E-2</v>
      </c>
      <c r="AZ265">
        <f t="shared" si="894"/>
        <v>3.4903242671433072</v>
      </c>
      <c r="BA265">
        <f t="shared" si="895"/>
        <v>36.981678937448187</v>
      </c>
      <c r="BB265">
        <f t="shared" si="896"/>
        <v>13.928759549630804</v>
      </c>
      <c r="BC265">
        <f>IF(L265,Y265,(X265+Y265)/2)</f>
        <v>26.006172180175781</v>
      </c>
      <c r="BD265">
        <f t="shared" si="897"/>
        <v>3.3754910097860735</v>
      </c>
      <c r="BE265">
        <f t="shared" si="898"/>
        <v>0.42527086870966035</v>
      </c>
      <c r="BF265">
        <f t="shared" si="899"/>
        <v>2.1757304232696768</v>
      </c>
      <c r="BG265">
        <f t="shared" si="900"/>
        <v>1.1997605865163967</v>
      </c>
      <c r="BH265">
        <f t="shared" si="901"/>
        <v>0.27003370069833149</v>
      </c>
      <c r="BI265">
        <f t="shared" si="902"/>
        <v>24.952393729806261</v>
      </c>
      <c r="BJ265">
        <f t="shared" si="903"/>
        <v>0.70098671099563203</v>
      </c>
      <c r="BK265">
        <f t="shared" si="904"/>
        <v>65.411232903120322</v>
      </c>
      <c r="BL265">
        <f t="shared" si="905"/>
        <v>367.27915231408281</v>
      </c>
      <c r="BM265">
        <f t="shared" si="906"/>
        <v>5.0747311782944532E-2</v>
      </c>
    </row>
    <row r="266" spans="1:65" hidden="1" x14ac:dyDescent="0.3">
      <c r="A266" t="str">
        <f t="array" ref="A266">INDEX(MtrxNb!A$2:C$115,MATCH(1,(MtrxNb!B$2:B$115=D266)*(MtrxNb!C$2:C$115=F266),0),1)</f>
        <v>M108</v>
      </c>
      <c r="B266" s="6">
        <v>41597</v>
      </c>
      <c r="C266">
        <v>47</v>
      </c>
      <c r="D266">
        <v>72</v>
      </c>
      <c r="E266">
        <v>30</v>
      </c>
      <c r="F266" t="s">
        <v>36</v>
      </c>
      <c r="G266">
        <v>49</v>
      </c>
      <c r="H266">
        <v>4</v>
      </c>
      <c r="I266" t="s">
        <v>323</v>
      </c>
      <c r="J266" t="s">
        <v>484</v>
      </c>
      <c r="M266">
        <f t="shared" ref="M266" si="907">AA266</f>
        <v>0</v>
      </c>
      <c r="S266" s="4">
        <f>AVERAGE(S260:S265)</f>
        <v>26.434678713480633</v>
      </c>
      <c r="Y266" s="4">
        <f>AVERAGE(Y260:Y265)</f>
        <v>26.434678713480633</v>
      </c>
    </row>
    <row r="267" spans="1:65" hidden="1" x14ac:dyDescent="0.3">
      <c r="A267" t="str">
        <f t="array" ref="A267">INDEX(MtrxNb!A$2:C$115,MATCH(1,(MtrxNb!B$2:B$115=D267)*(MtrxNb!C$2:C$115=F267),0),1)</f>
        <v>M108</v>
      </c>
      <c r="B267" s="6">
        <v>41597</v>
      </c>
      <c r="C267">
        <v>47</v>
      </c>
      <c r="D267">
        <v>72</v>
      </c>
      <c r="E267">
        <v>30</v>
      </c>
      <c r="F267" t="s">
        <v>36</v>
      </c>
      <c r="G267">
        <v>49</v>
      </c>
      <c r="H267">
        <v>4</v>
      </c>
      <c r="I267">
        <v>22</v>
      </c>
      <c r="J267" t="s">
        <v>485</v>
      </c>
      <c r="K267">
        <v>8683.0000024586916</v>
      </c>
      <c r="L267">
        <v>0</v>
      </c>
      <c r="M267" t="s">
        <v>315</v>
      </c>
      <c r="N267">
        <f t="shared" ref="N267:N273" si="908">(AA267-AB267*(1000-AC267)/(1000-AD267))*AT267</f>
        <v>30.509544487648665</v>
      </c>
      <c r="O267">
        <f t="shared" ref="O267:O273" si="909">IF(BE267&lt;&gt;0,1/(1/BE267-1/W267),0)</f>
        <v>0.50541309306886717</v>
      </c>
      <c r="P267">
        <f t="shared" ref="P267:P273" si="910">((BH267-AU267/2)*AB267-N267)/(BH267+AU267/2)</f>
        <v>264.48390929878025</v>
      </c>
      <c r="Q267">
        <f t="shared" ref="Q267:Q273" si="911">AU267*1000</f>
        <v>7.0316518956241394</v>
      </c>
      <c r="R267">
        <f t="shared" ref="R267:R273" si="912">(AZ267-BF267)</f>
        <v>1.4305389305480201</v>
      </c>
      <c r="S267" s="4">
        <f>(Y267+AY267*L267)</f>
        <v>26.177534103393555</v>
      </c>
      <c r="T267">
        <v>3</v>
      </c>
      <c r="U267">
        <f t="shared" ref="U267:U273" si="913">(T267*AN267+AO267)</f>
        <v>2.0786957442760468</v>
      </c>
      <c r="V267">
        <v>1</v>
      </c>
      <c r="W267">
        <f t="shared" ref="W267:W273" si="914">U267*(V267+1)*(V267+1)/(V267*V267+1)</f>
        <v>4.1573914885520935</v>
      </c>
      <c r="X267">
        <v>25.474153518676758</v>
      </c>
      <c r="Y267" s="4">
        <v>26.177534103393555</v>
      </c>
      <c r="Z267">
        <v>25.002458572387695</v>
      </c>
      <c r="AA267">
        <v>398.92120361328125</v>
      </c>
      <c r="AB267">
        <v>379.03070068359375</v>
      </c>
      <c r="AC267">
        <v>16.846164703369141</v>
      </c>
      <c r="AD267">
        <v>20.973690032958984</v>
      </c>
      <c r="AE267">
        <v>48.812656402587891</v>
      </c>
      <c r="AF267">
        <v>60.520435333251953</v>
      </c>
      <c r="AG267">
        <v>500.36074829101562</v>
      </c>
      <c r="AH267">
        <v>1801.048583984375</v>
      </c>
      <c r="AI267">
        <v>439.30136108398437</v>
      </c>
      <c r="AJ267">
        <v>94.372047424316406</v>
      </c>
      <c r="AK267">
        <v>-0.78502559661865234</v>
      </c>
      <c r="AL267">
        <v>0.17260608077049255</v>
      </c>
      <c r="AM267">
        <v>1</v>
      </c>
      <c r="AN267">
        <v>-0.21956524252891541</v>
      </c>
      <c r="AO267">
        <v>2.737391471862793</v>
      </c>
      <c r="AP267">
        <v>1</v>
      </c>
      <c r="AQ267">
        <v>0</v>
      </c>
      <c r="AR267">
        <v>0.15999999642372131</v>
      </c>
      <c r="AS267">
        <v>111115</v>
      </c>
      <c r="AT267">
        <f t="shared" ref="AT267:AT273" si="915">AG267*0.000001/(T267*0.0001)</f>
        <v>1.6678691609700518</v>
      </c>
      <c r="AU267">
        <f t="shared" ref="AU267:AU273" si="916">(AD267-AC267)/(1000-AD267)*AT267</f>
        <v>7.031651895624139E-3</v>
      </c>
      <c r="AV267">
        <f t="shared" ref="AV267:AV273" si="917">(Y267+273.15)</f>
        <v>299.32753410339353</v>
      </c>
      <c r="AW267">
        <f t="shared" ref="AW267:AW273" si="918">(X267+273.15)</f>
        <v>298.62415351867674</v>
      </c>
      <c r="AX267">
        <f t="shared" ref="AX267:AX273" si="919">(AH267*AP267+AI267*AQ267)*AR267</f>
        <v>288.16776699644834</v>
      </c>
      <c r="AY267">
        <f t="shared" ref="AY267:AY273" si="920">((AX267+0.00000010773*(AW267^4-AV267^4))-AU267*44100)/(U267*51.4+0.00000043092*AV267^3)</f>
        <v>-0.2536135538593699</v>
      </c>
      <c r="AZ267">
        <f t="shared" ref="AZ267:AZ273" si="921">0.61365*EXP(17.502*S267/(240.97+S267))</f>
        <v>3.4098690010013377</v>
      </c>
      <c r="BA267">
        <f t="shared" ref="BA267:BA273" si="922">AZ267*1000/AJ267</f>
        <v>36.132192678514812</v>
      </c>
      <c r="BB267">
        <f t="shared" ref="BB267:BB273" si="923">(BA267-AD267)</f>
        <v>15.158502645555828</v>
      </c>
      <c r="BC267">
        <f>IF(L267,Y267,(X267+Y267)/2)</f>
        <v>25.825843811035156</v>
      </c>
      <c r="BD267">
        <f t="shared" ref="BD267:BD273" si="924">0.61365*EXP(17.502*BC267/(240.97+BC267))</f>
        <v>3.3396414676178861</v>
      </c>
      <c r="BE267">
        <f t="shared" ref="BE267:BE273" si="925">IF(BB267&lt;&gt;0,(1000-(BA267+AD267)/2)/BB267*AU267,0)</f>
        <v>0.45063009923457736</v>
      </c>
      <c r="BF267">
        <f t="shared" ref="BF267:BF273" si="926">AD267*AJ267/1000</f>
        <v>1.9793300704533177</v>
      </c>
      <c r="BG267">
        <f t="shared" ref="BG267:BG273" si="927">(BD267-BF267)</f>
        <v>1.3603113971645684</v>
      </c>
      <c r="BH267">
        <f t="shared" ref="BH267:BH273" si="928">1/(1.6/O267+1.37/W267)</f>
        <v>0.28610168346946596</v>
      </c>
      <c r="BI267">
        <f t="shared" ref="BI267:BI273" si="929">P267*AJ267*0.001</f>
        <v>24.959888031313088</v>
      </c>
      <c r="BJ267">
        <f t="shared" ref="BJ267:BJ273" si="930">P267/AB267</f>
        <v>0.69779020227589805</v>
      </c>
      <c r="BK267">
        <f t="shared" ref="BK267:BK273" si="931">(1-AU267*AJ267/AZ267/O267)*100</f>
        <v>61.495050619797922</v>
      </c>
      <c r="BL267">
        <f t="shared" ref="BL267:BL273" si="932">(AB267-N267/(W267/1.35))</f>
        <v>369.12355453877149</v>
      </c>
      <c r="BM267">
        <f t="shared" ref="BM267:BM273" si="933">N267*BK267/100/BL267</f>
        <v>5.0828129486325237E-2</v>
      </c>
    </row>
    <row r="268" spans="1:65" x14ac:dyDescent="0.3">
      <c r="A268" t="str">
        <f t="array" ref="A268">INDEX(MtrxNb!A$2:C$115,MATCH(1,(MtrxNb!B$2:B$115=D268)*(MtrxNb!C$2:C$115=F268),0),1)</f>
        <v>M108</v>
      </c>
      <c r="B268" s="6">
        <v>41597</v>
      </c>
      <c r="C268">
        <v>47</v>
      </c>
      <c r="D268">
        <v>72</v>
      </c>
      <c r="E268">
        <v>30</v>
      </c>
      <c r="F268" t="s">
        <v>36</v>
      </c>
      <c r="G268">
        <v>49</v>
      </c>
      <c r="H268">
        <v>4</v>
      </c>
      <c r="I268">
        <v>23</v>
      </c>
      <c r="J268" t="s">
        <v>486</v>
      </c>
      <c r="K268">
        <v>8803.0000024363399</v>
      </c>
      <c r="L268">
        <v>0</v>
      </c>
      <c r="M268">
        <v>50</v>
      </c>
      <c r="N268" s="7">
        <f t="shared" si="908"/>
        <v>-0.43087677638744265</v>
      </c>
      <c r="O268" s="7">
        <f t="shared" si="909"/>
        <v>0.52565858980309954</v>
      </c>
      <c r="P268" s="7">
        <f t="shared" si="910"/>
        <v>49.416309636718523</v>
      </c>
      <c r="Q268">
        <f t="shared" si="911"/>
        <v>7.3107584742552287</v>
      </c>
      <c r="R268">
        <f t="shared" si="912"/>
        <v>1.4362290865841385</v>
      </c>
      <c r="S268" s="4">
        <f>(Y268+AY268*L268)</f>
        <v>26.214031219482422</v>
      </c>
      <c r="T268">
        <v>3</v>
      </c>
      <c r="U268">
        <f t="shared" si="913"/>
        <v>2.0786957442760468</v>
      </c>
      <c r="V268">
        <v>1</v>
      </c>
      <c r="W268">
        <f t="shared" si="914"/>
        <v>4.1573914885520935</v>
      </c>
      <c r="X268">
        <v>25.492853164672852</v>
      </c>
      <c r="Y268" s="4">
        <v>26.214031219482422</v>
      </c>
      <c r="Z268">
        <v>25.000816345214844</v>
      </c>
      <c r="AA268">
        <v>49.135795593261719</v>
      </c>
      <c r="AB268">
        <v>49.178573608398438</v>
      </c>
      <c r="AC268">
        <v>16.699117660522461</v>
      </c>
      <c r="AD268">
        <v>20.990644454956055</v>
      </c>
      <c r="AE268">
        <v>48.238265991210938</v>
      </c>
      <c r="AF268">
        <v>60.500812530517578</v>
      </c>
      <c r="AG268">
        <v>500.33248901367187</v>
      </c>
      <c r="AH268">
        <v>1799.58056640625</v>
      </c>
      <c r="AI268">
        <v>453.01708984375</v>
      </c>
      <c r="AJ268">
        <v>94.375434875488281</v>
      </c>
      <c r="AK268">
        <v>1.6947183609008789</v>
      </c>
      <c r="AL268">
        <v>0.2180086076259613</v>
      </c>
      <c r="AM268">
        <v>1</v>
      </c>
      <c r="AN268">
        <v>-0.21956524252891541</v>
      </c>
      <c r="AO268">
        <v>2.737391471862793</v>
      </c>
      <c r="AP268">
        <v>1</v>
      </c>
      <c r="AQ268">
        <v>0</v>
      </c>
      <c r="AR268">
        <v>0.15999999642372131</v>
      </c>
      <c r="AS268">
        <v>111115</v>
      </c>
      <c r="AT268">
        <f t="shared" si="915"/>
        <v>1.6677749633789059</v>
      </c>
      <c r="AU268">
        <f t="shared" si="916"/>
        <v>7.3107584742552285E-3</v>
      </c>
      <c r="AV268">
        <f t="shared" si="917"/>
        <v>299.3640312194824</v>
      </c>
      <c r="AW268">
        <f t="shared" si="918"/>
        <v>298.64285316467283</v>
      </c>
      <c r="AX268">
        <f t="shared" si="919"/>
        <v>287.93288418919838</v>
      </c>
      <c r="AY268">
        <f t="shared" si="920"/>
        <v>-0.36129114446221827</v>
      </c>
      <c r="AZ268">
        <f t="shared" si="921"/>
        <v>3.4172302853373728</v>
      </c>
      <c r="BA268">
        <f t="shared" si="922"/>
        <v>36.208895777230637</v>
      </c>
      <c r="BB268">
        <f t="shared" si="923"/>
        <v>15.218251322274583</v>
      </c>
      <c r="BC268">
        <f>IF(L268,Y268,(X268+Y268)/2)</f>
        <v>25.853442192077637</v>
      </c>
      <c r="BD268">
        <f t="shared" si="924"/>
        <v>3.3451064172225631</v>
      </c>
      <c r="BE268">
        <f t="shared" si="925"/>
        <v>0.46665496002965223</v>
      </c>
      <c r="BF268">
        <f t="shared" si="926"/>
        <v>1.9810011987532343</v>
      </c>
      <c r="BG268">
        <f t="shared" si="927"/>
        <v>1.3641052184693288</v>
      </c>
      <c r="BH268">
        <f t="shared" si="928"/>
        <v>0.29644260394278332</v>
      </c>
      <c r="BI268">
        <f t="shared" si="929"/>
        <v>4.6636857119070925</v>
      </c>
      <c r="BJ268">
        <f t="shared" si="930"/>
        <v>1.0048341383427088</v>
      </c>
      <c r="BK268">
        <f t="shared" si="931"/>
        <v>61.590081125349336</v>
      </c>
      <c r="BL268">
        <f t="shared" si="932"/>
        <v>49.318489141906596</v>
      </c>
      <c r="BM268">
        <f t="shared" si="933"/>
        <v>-5.3808898193075669E-3</v>
      </c>
    </row>
    <row r="269" spans="1:65" x14ac:dyDescent="0.3">
      <c r="A269" t="str">
        <f t="array" ref="A269">INDEX(MtrxNb!A$2:C$115,MATCH(1,(MtrxNb!B$2:B$115=D269)*(MtrxNb!C$2:C$115=F269),0),1)</f>
        <v>M108</v>
      </c>
      <c r="B269" s="6">
        <v>41597</v>
      </c>
      <c r="C269">
        <v>47</v>
      </c>
      <c r="D269">
        <v>72</v>
      </c>
      <c r="E269">
        <v>30</v>
      </c>
      <c r="F269" t="s">
        <v>36</v>
      </c>
      <c r="G269">
        <v>49</v>
      </c>
      <c r="H269">
        <v>4</v>
      </c>
      <c r="I269">
        <v>24</v>
      </c>
      <c r="J269" t="s">
        <v>487</v>
      </c>
      <c r="K269">
        <v>8923.5000024475157</v>
      </c>
      <c r="L269">
        <v>0</v>
      </c>
      <c r="M269">
        <v>150</v>
      </c>
      <c r="N269" s="7">
        <f t="shared" si="908"/>
        <v>10.343156573436369</v>
      </c>
      <c r="O269" s="7">
        <f t="shared" si="909"/>
        <v>0.5349841510416663</v>
      </c>
      <c r="P269" s="7">
        <f t="shared" si="910"/>
        <v>105.2806325831661</v>
      </c>
      <c r="Q269">
        <f t="shared" si="911"/>
        <v>7.4199972952360183</v>
      </c>
      <c r="R269">
        <f t="shared" si="912"/>
        <v>1.4350849440104456</v>
      </c>
      <c r="S269" s="4">
        <f>(Y269+AY269*L269)</f>
        <v>26.231369018554688</v>
      </c>
      <c r="T269">
        <v>3</v>
      </c>
      <c r="U269">
        <f t="shared" si="913"/>
        <v>2.0786957442760468</v>
      </c>
      <c r="V269">
        <v>1</v>
      </c>
      <c r="W269">
        <f t="shared" si="914"/>
        <v>4.1573914885520935</v>
      </c>
      <c r="X269">
        <v>25.491386413574219</v>
      </c>
      <c r="Y269" s="4">
        <v>26.231369018554688</v>
      </c>
      <c r="Z269">
        <v>24.99993896484375</v>
      </c>
      <c r="AA269">
        <v>149.51385498046875</v>
      </c>
      <c r="AB269">
        <v>142.67716979980469</v>
      </c>
      <c r="AC269">
        <v>16.684112548828125</v>
      </c>
      <c r="AD269">
        <v>21.039634704589844</v>
      </c>
      <c r="AE269">
        <v>48.252120971679688</v>
      </c>
      <c r="AF269">
        <v>60.646781921386719</v>
      </c>
      <c r="AG269">
        <v>500.32232666015625</v>
      </c>
      <c r="AH269">
        <v>1799.022216796875</v>
      </c>
      <c r="AI269">
        <v>466.76602172851563</v>
      </c>
      <c r="AJ269">
        <v>94.376502990722656</v>
      </c>
      <c r="AK269">
        <v>1.1486978530883789</v>
      </c>
      <c r="AL269">
        <v>0.2099519670009613</v>
      </c>
      <c r="AM269">
        <v>1</v>
      </c>
      <c r="AN269">
        <v>-0.21956524252891541</v>
      </c>
      <c r="AO269">
        <v>2.737391471862793</v>
      </c>
      <c r="AP269">
        <v>1</v>
      </c>
      <c r="AQ269">
        <v>0</v>
      </c>
      <c r="AR269">
        <v>0.15999999642372131</v>
      </c>
      <c r="AS269">
        <v>111115</v>
      </c>
      <c r="AT269">
        <f t="shared" si="915"/>
        <v>1.6677410888671873</v>
      </c>
      <c r="AU269">
        <f t="shared" si="916"/>
        <v>7.4199972952360181E-3</v>
      </c>
      <c r="AV269">
        <f t="shared" si="917"/>
        <v>299.38136901855466</v>
      </c>
      <c r="AW269">
        <f t="shared" si="918"/>
        <v>298.6413864135742</v>
      </c>
      <c r="AX269">
        <f t="shared" si="919"/>
        <v>287.84354825369519</v>
      </c>
      <c r="AY269">
        <f t="shared" si="920"/>
        <v>-0.40455965542054539</v>
      </c>
      <c r="AZ269">
        <f t="shared" si="921"/>
        <v>3.4207320916318813</v>
      </c>
      <c r="BA269">
        <f t="shared" si="922"/>
        <v>36.245590620878843</v>
      </c>
      <c r="BB269">
        <f t="shared" si="923"/>
        <v>15.205955916289</v>
      </c>
      <c r="BC269">
        <f>IF(L269,Y269,(X269+Y269)/2)</f>
        <v>25.861377716064453</v>
      </c>
      <c r="BD269">
        <f t="shared" si="924"/>
        <v>3.3466792313530003</v>
      </c>
      <c r="BE269">
        <f t="shared" si="925"/>
        <v>0.47398987781026086</v>
      </c>
      <c r="BF269">
        <f t="shared" si="926"/>
        <v>1.9856471476214357</v>
      </c>
      <c r="BG269">
        <f t="shared" si="927"/>
        <v>1.3610320837315646</v>
      </c>
      <c r="BH269">
        <f t="shared" si="928"/>
        <v>0.30117974880124226</v>
      </c>
      <c r="BI269">
        <f t="shared" si="929"/>
        <v>9.936017935850348</v>
      </c>
      <c r="BJ269">
        <f t="shared" si="930"/>
        <v>0.73789403540096166</v>
      </c>
      <c r="BK269">
        <f t="shared" si="931"/>
        <v>61.734477324438998</v>
      </c>
      <c r="BL269">
        <f t="shared" si="932"/>
        <v>139.31851055094907</v>
      </c>
      <c r="BM269">
        <f t="shared" si="933"/>
        <v>4.5832342193496113E-2</v>
      </c>
    </row>
    <row r="270" spans="1:65" x14ac:dyDescent="0.3">
      <c r="A270" t="str">
        <f t="array" ref="A270">INDEX(MtrxNb!A$2:C$115,MATCH(1,(MtrxNb!B$2:B$115=D270)*(MtrxNb!C$2:C$115=F270),0),1)</f>
        <v>M108</v>
      </c>
      <c r="B270" s="6">
        <v>41597</v>
      </c>
      <c r="C270">
        <v>47</v>
      </c>
      <c r="D270">
        <v>72</v>
      </c>
      <c r="E270">
        <v>30</v>
      </c>
      <c r="F270" t="s">
        <v>36</v>
      </c>
      <c r="G270">
        <v>49</v>
      </c>
      <c r="H270">
        <v>4</v>
      </c>
      <c r="I270">
        <v>25</v>
      </c>
      <c r="J270" t="s">
        <v>488</v>
      </c>
      <c r="K270">
        <v>9042.0000024586916</v>
      </c>
      <c r="L270">
        <v>0</v>
      </c>
      <c r="M270">
        <v>400</v>
      </c>
      <c r="N270" s="7">
        <f t="shared" si="908"/>
        <v>32.033395493954998</v>
      </c>
      <c r="O270" s="7">
        <f t="shared" si="909"/>
        <v>0.53878028266116129</v>
      </c>
      <c r="P270" s="7">
        <f t="shared" si="910"/>
        <v>263.94061876973069</v>
      </c>
      <c r="Q270">
        <f t="shared" si="911"/>
        <v>7.4534275335727171</v>
      </c>
      <c r="R270">
        <f t="shared" si="912"/>
        <v>1.4326025259465229</v>
      </c>
      <c r="S270" s="4">
        <f>(Y270+AY270*L270)</f>
        <v>26.224058151245117</v>
      </c>
      <c r="T270">
        <v>3</v>
      </c>
      <c r="U270">
        <f t="shared" si="913"/>
        <v>2.0786957442760468</v>
      </c>
      <c r="V270">
        <v>1</v>
      </c>
      <c r="W270">
        <f t="shared" si="914"/>
        <v>4.1573914885520935</v>
      </c>
      <c r="X270">
        <v>25.489246368408203</v>
      </c>
      <c r="Y270" s="4">
        <v>26.224058151245117</v>
      </c>
      <c r="Z270">
        <v>24.99559211730957</v>
      </c>
      <c r="AA270">
        <v>398.40673828125</v>
      </c>
      <c r="AB270">
        <v>377.51211547851562</v>
      </c>
      <c r="AC270">
        <v>16.674556732177734</v>
      </c>
      <c r="AD270">
        <v>21.049615859985352</v>
      </c>
      <c r="AE270">
        <v>48.288551330566406</v>
      </c>
      <c r="AF270">
        <v>60.686016082763672</v>
      </c>
      <c r="AG270">
        <v>500.32711791992187</v>
      </c>
      <c r="AH270">
        <v>1799.5576171875</v>
      </c>
      <c r="AI270">
        <v>481.83236694335937</v>
      </c>
      <c r="AJ270">
        <v>94.3795166015625</v>
      </c>
      <c r="AK270">
        <v>-0.89439296722412109</v>
      </c>
      <c r="AL270">
        <v>0.16806468367576599</v>
      </c>
      <c r="AM270">
        <v>1</v>
      </c>
      <c r="AN270">
        <v>-0.21956524252891541</v>
      </c>
      <c r="AO270">
        <v>2.737391471862793</v>
      </c>
      <c r="AP270">
        <v>1</v>
      </c>
      <c r="AQ270">
        <v>0</v>
      </c>
      <c r="AR270">
        <v>0.15999999642372131</v>
      </c>
      <c r="AS270">
        <v>111115</v>
      </c>
      <c r="AT270">
        <f t="shared" si="915"/>
        <v>1.6677570597330726</v>
      </c>
      <c r="AU270">
        <f t="shared" si="916"/>
        <v>7.4534275335727176E-3</v>
      </c>
      <c r="AV270">
        <f t="shared" si="917"/>
        <v>299.37405815124509</v>
      </c>
      <c r="AW270">
        <f t="shared" si="918"/>
        <v>298.63924636840818</v>
      </c>
      <c r="AX270">
        <f t="shared" si="919"/>
        <v>287.92921231428045</v>
      </c>
      <c r="AY270">
        <f t="shared" si="920"/>
        <v>-0.41578348723200587</v>
      </c>
      <c r="AZ270">
        <f t="shared" si="921"/>
        <v>3.4192550954605236</v>
      </c>
      <c r="BA270">
        <f t="shared" si="922"/>
        <v>36.228783729582233</v>
      </c>
      <c r="BB270">
        <f t="shared" si="923"/>
        <v>15.179167869596881</v>
      </c>
      <c r="BC270">
        <f>IF(L270,Y270,(X270+Y270)/2)</f>
        <v>25.85665225982666</v>
      </c>
      <c r="BD270">
        <f t="shared" si="924"/>
        <v>3.3457425721518943</v>
      </c>
      <c r="BE270">
        <f t="shared" si="925"/>
        <v>0.47696734073177233</v>
      </c>
      <c r="BF270">
        <f t="shared" si="926"/>
        <v>1.9866525695140007</v>
      </c>
      <c r="BG270">
        <f t="shared" si="927"/>
        <v>1.3590900026378936</v>
      </c>
      <c r="BH270">
        <f t="shared" si="928"/>
        <v>0.30310339501546729</v>
      </c>
      <c r="BI270">
        <f t="shared" si="929"/>
        <v>24.910588011004478</v>
      </c>
      <c r="BJ270">
        <f t="shared" si="930"/>
        <v>0.69915800830702524</v>
      </c>
      <c r="BK270">
        <f t="shared" si="931"/>
        <v>61.815194271308059</v>
      </c>
      <c r="BL270">
        <f t="shared" si="932"/>
        <v>367.11014009661568</v>
      </c>
      <c r="BM270">
        <f t="shared" si="933"/>
        <v>5.3938868730439821E-2</v>
      </c>
    </row>
    <row r="271" spans="1:65" x14ac:dyDescent="0.3">
      <c r="A271" t="str">
        <f t="array" ref="A271">INDEX(MtrxNb!A$2:C$115,MATCH(1,(MtrxNb!B$2:B$115=D271)*(MtrxNb!C$2:C$115=F271),0),1)</f>
        <v>M108</v>
      </c>
      <c r="B271" s="6">
        <v>41597</v>
      </c>
      <c r="C271">
        <v>47</v>
      </c>
      <c r="D271">
        <v>72</v>
      </c>
      <c r="E271">
        <v>30</v>
      </c>
      <c r="F271" t="s">
        <v>36</v>
      </c>
      <c r="G271">
        <v>49</v>
      </c>
      <c r="H271">
        <v>4</v>
      </c>
      <c r="I271">
        <v>26</v>
      </c>
      <c r="J271" t="s">
        <v>489</v>
      </c>
      <c r="K271">
        <v>9168.5000023134053</v>
      </c>
      <c r="L271">
        <v>0</v>
      </c>
      <c r="M271">
        <v>600</v>
      </c>
      <c r="N271" s="7">
        <f t="shared" si="908"/>
        <v>46.251135360540985</v>
      </c>
      <c r="O271" s="7">
        <f t="shared" si="909"/>
        <v>0.56129866146331708</v>
      </c>
      <c r="P271" s="7">
        <f t="shared" si="910"/>
        <v>409.72660582310266</v>
      </c>
      <c r="Q271">
        <f t="shared" si="911"/>
        <v>7.8164042430154348</v>
      </c>
      <c r="R271">
        <f t="shared" si="912"/>
        <v>1.4487384644690611</v>
      </c>
      <c r="S271" s="4">
        <f>(Y271+AY271*L271)</f>
        <v>26.343372344970703</v>
      </c>
      <c r="T271">
        <v>3</v>
      </c>
      <c r="U271">
        <f t="shared" si="913"/>
        <v>2.0786957442760468</v>
      </c>
      <c r="V271">
        <v>1</v>
      </c>
      <c r="W271">
        <f t="shared" si="914"/>
        <v>4.1573914885520935</v>
      </c>
      <c r="X271">
        <v>25.543390274047852</v>
      </c>
      <c r="Y271" s="4">
        <v>26.343372344970703</v>
      </c>
      <c r="Z271">
        <v>24.998687744140625</v>
      </c>
      <c r="AA271">
        <v>599.36859130859375</v>
      </c>
      <c r="AB271">
        <v>568.97186279296875</v>
      </c>
      <c r="AC271">
        <v>16.547700881958008</v>
      </c>
      <c r="AD271">
        <v>21.135051727294922</v>
      </c>
      <c r="AE271">
        <v>47.554267883300781</v>
      </c>
      <c r="AF271">
        <v>60.737594604492188</v>
      </c>
      <c r="AG271">
        <v>500.36749267578125</v>
      </c>
      <c r="AH271">
        <v>1798.6552734375</v>
      </c>
      <c r="AI271">
        <v>497.40066528320312</v>
      </c>
      <c r="AJ271">
        <v>94.378341674804688</v>
      </c>
      <c r="AK271">
        <v>-3.5022420883178711</v>
      </c>
      <c r="AL271">
        <v>0.14798793196678162</v>
      </c>
      <c r="AM271">
        <v>1</v>
      </c>
      <c r="AN271">
        <v>-0.21956524252891541</v>
      </c>
      <c r="AO271">
        <v>2.737391471862793</v>
      </c>
      <c r="AP271">
        <v>1</v>
      </c>
      <c r="AQ271">
        <v>0</v>
      </c>
      <c r="AR271">
        <v>0.15999999642372131</v>
      </c>
      <c r="AS271">
        <v>111115</v>
      </c>
      <c r="AT271">
        <f t="shared" si="915"/>
        <v>1.6678916422526038</v>
      </c>
      <c r="AU271">
        <f t="shared" si="916"/>
        <v>7.8164042430154349E-3</v>
      </c>
      <c r="AV271">
        <f t="shared" si="917"/>
        <v>299.49337234497068</v>
      </c>
      <c r="AW271">
        <f t="shared" si="918"/>
        <v>298.69339027404783</v>
      </c>
      <c r="AX271">
        <f t="shared" si="919"/>
        <v>287.78483731750748</v>
      </c>
      <c r="AY271">
        <f t="shared" si="920"/>
        <v>-0.55853408038339314</v>
      </c>
      <c r="AZ271">
        <f t="shared" si="921"/>
        <v>3.4434295977023721</v>
      </c>
      <c r="BA271">
        <f t="shared" si="922"/>
        <v>36.485379342299176</v>
      </c>
      <c r="BB271">
        <f t="shared" si="923"/>
        <v>15.350327615004254</v>
      </c>
      <c r="BC271">
        <f>IF(L271,Y271,(X271+Y271)/2)</f>
        <v>25.943381309509277</v>
      </c>
      <c r="BD271">
        <f t="shared" si="924"/>
        <v>3.3629701386325257</v>
      </c>
      <c r="BE271">
        <f t="shared" si="925"/>
        <v>0.49453094047627949</v>
      </c>
      <c r="BF271">
        <f t="shared" si="926"/>
        <v>1.994691133233311</v>
      </c>
      <c r="BG271">
        <f t="shared" si="927"/>
        <v>1.3682790053992147</v>
      </c>
      <c r="BH271">
        <f t="shared" si="928"/>
        <v>0.31445889029761531</v>
      </c>
      <c r="BI271">
        <f t="shared" si="929"/>
        <v>38.669317597630808</v>
      </c>
      <c r="BJ271">
        <f t="shared" si="930"/>
        <v>0.72011751831072446</v>
      </c>
      <c r="BK271">
        <f t="shared" si="931"/>
        <v>61.832462651306727</v>
      </c>
      <c r="BL271">
        <f t="shared" si="932"/>
        <v>553.95306244456174</v>
      </c>
      <c r="BM271">
        <f t="shared" si="933"/>
        <v>5.1625702494376702E-2</v>
      </c>
    </row>
    <row r="272" spans="1:65" x14ac:dyDescent="0.3">
      <c r="A272" t="str">
        <f t="array" ref="A272">INDEX(MtrxNb!A$2:C$115,MATCH(1,(MtrxNb!B$2:B$115=D272)*(MtrxNb!C$2:C$115=F272),0),1)</f>
        <v>M108</v>
      </c>
      <c r="B272" s="6">
        <v>41597</v>
      </c>
      <c r="C272">
        <v>47</v>
      </c>
      <c r="D272">
        <v>72</v>
      </c>
      <c r="E272">
        <v>30</v>
      </c>
      <c r="F272" t="s">
        <v>36</v>
      </c>
      <c r="G272">
        <v>49</v>
      </c>
      <c r="H272">
        <v>4</v>
      </c>
      <c r="I272">
        <v>27</v>
      </c>
      <c r="J272" t="s">
        <v>490</v>
      </c>
      <c r="K272">
        <v>9289.0000024139881</v>
      </c>
      <c r="L272">
        <v>0</v>
      </c>
      <c r="M272">
        <v>800</v>
      </c>
      <c r="N272" s="7">
        <f t="shared" si="908"/>
        <v>54.407391690833464</v>
      </c>
      <c r="O272" s="7">
        <f t="shared" si="909"/>
        <v>0.54712722634678079</v>
      </c>
      <c r="P272" s="7">
        <f t="shared" si="910"/>
        <v>570.91974820211829</v>
      </c>
      <c r="Q272">
        <f t="shared" si="911"/>
        <v>7.6343108539752498</v>
      </c>
      <c r="R272">
        <f t="shared" si="912"/>
        <v>1.4473625419570451</v>
      </c>
      <c r="S272" s="4">
        <f>(Y272+AY272*L272)</f>
        <v>26.323080062866211</v>
      </c>
      <c r="T272">
        <v>3</v>
      </c>
      <c r="U272">
        <f t="shared" si="913"/>
        <v>2.0786957442760468</v>
      </c>
      <c r="V272">
        <v>1</v>
      </c>
      <c r="W272">
        <f t="shared" si="914"/>
        <v>4.1573914885520935</v>
      </c>
      <c r="X272">
        <v>25.540224075317383</v>
      </c>
      <c r="Y272" s="4">
        <v>26.323080062866211</v>
      </c>
      <c r="Z272">
        <v>25.00172233581543</v>
      </c>
      <c r="AA272">
        <v>800.66595458984375</v>
      </c>
      <c r="AB272">
        <v>764.543212890625</v>
      </c>
      <c r="AC272">
        <v>16.624574661254883</v>
      </c>
      <c r="AD272">
        <v>21.105539321899414</v>
      </c>
      <c r="AE272">
        <v>47.79901123046875</v>
      </c>
      <c r="AF272">
        <v>60.664890289306641</v>
      </c>
      <c r="AG272">
        <v>500.3287353515625</v>
      </c>
      <c r="AH272">
        <v>1799.6588134765625</v>
      </c>
      <c r="AI272">
        <v>511.99154663085937</v>
      </c>
      <c r="AJ272">
        <v>94.380203247070312</v>
      </c>
      <c r="AK272">
        <v>-6.5680379867553711</v>
      </c>
      <c r="AL272">
        <v>0.13772258162498474</v>
      </c>
      <c r="AM272">
        <v>1</v>
      </c>
      <c r="AN272">
        <v>-0.21956524252891541</v>
      </c>
      <c r="AO272">
        <v>2.737391471862793</v>
      </c>
      <c r="AP272">
        <v>1</v>
      </c>
      <c r="AQ272">
        <v>0</v>
      </c>
      <c r="AR272">
        <v>0.15999999642372131</v>
      </c>
      <c r="AS272">
        <v>111115</v>
      </c>
      <c r="AT272">
        <f t="shared" si="915"/>
        <v>1.6677624511718747</v>
      </c>
      <c r="AU272">
        <f t="shared" si="916"/>
        <v>7.6343108539752499E-3</v>
      </c>
      <c r="AV272">
        <f t="shared" si="917"/>
        <v>299.47308006286619</v>
      </c>
      <c r="AW272">
        <f t="shared" si="918"/>
        <v>298.69022407531736</v>
      </c>
      <c r="AX272">
        <f t="shared" si="919"/>
        <v>287.94540372016854</v>
      </c>
      <c r="AY272">
        <f t="shared" si="920"/>
        <v>-0.48769983983011272</v>
      </c>
      <c r="AZ272">
        <f t="shared" si="921"/>
        <v>3.4393076327969463</v>
      </c>
      <c r="BA272">
        <f t="shared" si="922"/>
        <v>36.440985656636705</v>
      </c>
      <c r="BB272">
        <f t="shared" si="923"/>
        <v>15.335446334737291</v>
      </c>
      <c r="BC272">
        <f>IF(L272,Y272,(X272+Y272)/2)</f>
        <v>25.931652069091797</v>
      </c>
      <c r="BD272">
        <f t="shared" si="924"/>
        <v>3.3606357606799477</v>
      </c>
      <c r="BE272">
        <f t="shared" si="925"/>
        <v>0.4834972952207961</v>
      </c>
      <c r="BF272">
        <f t="shared" si="926"/>
        <v>1.9919450908399012</v>
      </c>
      <c r="BG272">
        <f t="shared" si="927"/>
        <v>1.3686906698400465</v>
      </c>
      <c r="BH272">
        <f t="shared" si="928"/>
        <v>0.30732360603111208</v>
      </c>
      <c r="BI272">
        <f t="shared" si="929"/>
        <v>53.883521873082131</v>
      </c>
      <c r="BJ272">
        <f t="shared" si="930"/>
        <v>0.7467462120859788</v>
      </c>
      <c r="BK272">
        <f t="shared" si="931"/>
        <v>61.709468255834651</v>
      </c>
      <c r="BL272">
        <f t="shared" si="932"/>
        <v>746.87588976628638</v>
      </c>
      <c r="BM272">
        <f t="shared" si="933"/>
        <v>4.4953268092224372E-2</v>
      </c>
    </row>
    <row r="273" spans="1:65" hidden="1" x14ac:dyDescent="0.3">
      <c r="A273" t="str">
        <f t="array" ref="A273">INDEX(MtrxNb!A$2:C$115,MATCH(1,(MtrxNb!B$2:B$115=D273)*(MtrxNb!C$2:C$115=F273),0),1)</f>
        <v>M108</v>
      </c>
      <c r="B273" s="6">
        <v>41597</v>
      </c>
      <c r="C273">
        <v>47</v>
      </c>
      <c r="D273">
        <v>72</v>
      </c>
      <c r="E273">
        <v>30</v>
      </c>
      <c r="F273" t="s">
        <v>36</v>
      </c>
      <c r="G273">
        <v>49</v>
      </c>
      <c r="H273">
        <v>4</v>
      </c>
      <c r="I273">
        <v>28</v>
      </c>
      <c r="J273" t="s">
        <v>491</v>
      </c>
      <c r="K273">
        <v>9409.5000024475157</v>
      </c>
      <c r="L273">
        <v>0</v>
      </c>
      <c r="M273" t="s">
        <v>322</v>
      </c>
      <c r="N273">
        <f t="shared" si="908"/>
        <v>31.899089677003847</v>
      </c>
      <c r="O273">
        <f t="shared" si="909"/>
        <v>0.5237388646847313</v>
      </c>
      <c r="P273">
        <f t="shared" si="910"/>
        <v>263.13098377456566</v>
      </c>
      <c r="Q273">
        <f t="shared" si="911"/>
        <v>7.3625795443707149</v>
      </c>
      <c r="R273">
        <f t="shared" si="912"/>
        <v>1.4508807884454242</v>
      </c>
      <c r="S273" s="4">
        <f>(Y273+AY273*L273)</f>
        <v>26.340339660644531</v>
      </c>
      <c r="T273">
        <v>3</v>
      </c>
      <c r="U273">
        <f t="shared" si="913"/>
        <v>2.0786957442760468</v>
      </c>
      <c r="V273">
        <v>1</v>
      </c>
      <c r="W273">
        <f t="shared" si="914"/>
        <v>4.1573914885520935</v>
      </c>
      <c r="X273">
        <v>25.533939361572266</v>
      </c>
      <c r="Y273" s="4">
        <v>26.340339660644531</v>
      </c>
      <c r="Z273">
        <v>24.997964859008789</v>
      </c>
      <c r="AA273">
        <v>399.8924560546875</v>
      </c>
      <c r="AB273">
        <v>379.0948486328125</v>
      </c>
      <c r="AC273">
        <v>16.784833908081055</v>
      </c>
      <c r="AD273">
        <v>21.105714797973633</v>
      </c>
      <c r="AE273">
        <v>48.420726776123047</v>
      </c>
      <c r="AF273">
        <v>60.686077117919922</v>
      </c>
      <c r="AG273">
        <v>500.39706420898437</v>
      </c>
      <c r="AH273">
        <v>1799.1260986328125</v>
      </c>
      <c r="AI273">
        <v>525.79693603515625</v>
      </c>
      <c r="AJ273">
        <v>94.378822326660156</v>
      </c>
      <c r="AK273">
        <v>-0.93614101409912109</v>
      </c>
      <c r="AL273">
        <v>0.17052707076072693</v>
      </c>
      <c r="AM273">
        <v>1</v>
      </c>
      <c r="AN273">
        <v>-0.21956524252891541</v>
      </c>
      <c r="AO273">
        <v>2.737391471862793</v>
      </c>
      <c r="AP273">
        <v>1</v>
      </c>
      <c r="AQ273">
        <v>0</v>
      </c>
      <c r="AR273">
        <v>0.15999999642372131</v>
      </c>
      <c r="AS273">
        <v>111115</v>
      </c>
      <c r="AT273">
        <f t="shared" si="915"/>
        <v>1.6679902140299476</v>
      </c>
      <c r="AU273">
        <f t="shared" si="916"/>
        <v>7.3625795443707153E-3</v>
      </c>
      <c r="AV273">
        <f t="shared" si="917"/>
        <v>299.49033966064451</v>
      </c>
      <c r="AW273">
        <f t="shared" si="918"/>
        <v>298.68393936157224</v>
      </c>
      <c r="AX273">
        <f t="shared" si="919"/>
        <v>287.86016934707368</v>
      </c>
      <c r="AY273">
        <f t="shared" si="920"/>
        <v>-0.38951462102988754</v>
      </c>
      <c r="AZ273">
        <f t="shared" si="921"/>
        <v>3.4428132954405397</v>
      </c>
      <c r="BA273">
        <f t="shared" si="922"/>
        <v>36.478663439181446</v>
      </c>
      <c r="BB273">
        <f t="shared" si="923"/>
        <v>15.372948641207813</v>
      </c>
      <c r="BC273">
        <f>IF(L273,Y273,(X273+Y273)/2)</f>
        <v>25.937139511108398</v>
      </c>
      <c r="BD273">
        <f t="shared" si="924"/>
        <v>3.3617277066238369</v>
      </c>
      <c r="BE273">
        <f t="shared" si="925"/>
        <v>0.46514139405638577</v>
      </c>
      <c r="BF273">
        <f t="shared" si="926"/>
        <v>1.9919325069951155</v>
      </c>
      <c r="BG273">
        <f t="shared" si="927"/>
        <v>1.3697951996287214</v>
      </c>
      <c r="BH273">
        <f t="shared" si="928"/>
        <v>0.29546539438954961</v>
      </c>
      <c r="BI273">
        <f t="shared" si="929"/>
        <v>24.833992366299029</v>
      </c>
      <c r="BJ273">
        <f t="shared" si="930"/>
        <v>0.69410329558297879</v>
      </c>
      <c r="BK273">
        <f t="shared" si="931"/>
        <v>61.463144031517267</v>
      </c>
      <c r="BL273">
        <f t="shared" si="932"/>
        <v>368.73648541815334</v>
      </c>
      <c r="BM273">
        <f t="shared" si="933"/>
        <v>5.3171259715962177E-2</v>
      </c>
    </row>
    <row r="274" spans="1:65" hidden="1" x14ac:dyDescent="0.3">
      <c r="A274" t="str">
        <f t="array" ref="A274">INDEX(MtrxNb!A$2:C$115,MATCH(1,(MtrxNb!B$2:B$115=D274)*(MtrxNb!C$2:C$115=F274),0),1)</f>
        <v>M49</v>
      </c>
      <c r="B274" s="6">
        <v>41597</v>
      </c>
      <c r="C274">
        <v>47</v>
      </c>
      <c r="D274">
        <v>54</v>
      </c>
      <c r="E274">
        <v>27</v>
      </c>
      <c r="F274" t="s">
        <v>7</v>
      </c>
      <c r="G274">
        <v>51</v>
      </c>
      <c r="H274">
        <v>4</v>
      </c>
      <c r="I274" t="s">
        <v>323</v>
      </c>
      <c r="J274" t="s">
        <v>492</v>
      </c>
      <c r="M274">
        <f t="shared" ref="M274" si="934">AA274</f>
        <v>0</v>
      </c>
      <c r="S274" s="4">
        <f>AVERAGE(S268:S273)</f>
        <v>26.279375076293945</v>
      </c>
      <c r="Y274" s="4">
        <f>AVERAGE(Y268:Y273)</f>
        <v>26.279375076293945</v>
      </c>
    </row>
    <row r="275" spans="1:65" hidden="1" x14ac:dyDescent="0.3">
      <c r="A275" t="str">
        <f t="array" ref="A275">INDEX(MtrxNb!A$2:C$115,MATCH(1,(MtrxNb!B$2:B$115=D275)*(MtrxNb!C$2:C$115=F275),0),1)</f>
        <v>M49</v>
      </c>
      <c r="B275" s="6">
        <v>41597</v>
      </c>
      <c r="C275">
        <v>47</v>
      </c>
      <c r="D275">
        <v>54</v>
      </c>
      <c r="E275">
        <v>27</v>
      </c>
      <c r="F275" t="s">
        <v>7</v>
      </c>
      <c r="G275">
        <v>51</v>
      </c>
      <c r="H275">
        <v>4</v>
      </c>
      <c r="I275">
        <v>29</v>
      </c>
      <c r="J275" t="s">
        <v>493</v>
      </c>
      <c r="K275">
        <v>10305.000002413988</v>
      </c>
      <c r="L275">
        <v>0</v>
      </c>
      <c r="M275" t="s">
        <v>315</v>
      </c>
      <c r="N275">
        <f t="shared" ref="N275:N281" si="935">(AA275-AB275*(1000-AC275)/(1000-AD275))*AT275</f>
        <v>28.800852796155191</v>
      </c>
      <c r="O275">
        <f t="shared" ref="O275:O281" si="936">IF(BE275&lt;&gt;0,1/(1/BE275-1/W275),0)</f>
        <v>0.53589247671089346</v>
      </c>
      <c r="P275">
        <f t="shared" ref="P275:P281" si="937">((BH275-AU275/2)*AB275-N275)/(BH275+AU275/2)</f>
        <v>274.95774895557173</v>
      </c>
      <c r="Q275">
        <f t="shared" ref="Q275:Q281" si="938">AU275*1000</f>
        <v>7.3979771278066497</v>
      </c>
      <c r="R275">
        <f t="shared" ref="R275:R281" si="939">(AZ275-BF275)</f>
        <v>1.4324003718162541</v>
      </c>
      <c r="S275" s="4">
        <f>(Y275+AY275*L275)</f>
        <v>26.56370735168457</v>
      </c>
      <c r="T275">
        <f t="shared" ref="T275:T281" si="940">1.1*3</f>
        <v>3.3000000000000003</v>
      </c>
      <c r="U275">
        <f t="shared" ref="U275:U281" si="941">(T275*AN275+AO275)</f>
        <v>2.0128261715173723</v>
      </c>
      <c r="V275">
        <v>1</v>
      </c>
      <c r="W275">
        <f t="shared" ref="W275:W281" si="942">U275*(V275+1)*(V275+1)/(V275*V275+1)</f>
        <v>4.0256523430347446</v>
      </c>
      <c r="X275">
        <v>25.586053848266602</v>
      </c>
      <c r="Y275" s="4">
        <v>26.56370735168457</v>
      </c>
      <c r="Z275">
        <v>24.997785568237305</v>
      </c>
      <c r="AA275">
        <v>399.63668823242187</v>
      </c>
      <c r="AB275">
        <v>378.79208374023437</v>
      </c>
      <c r="AC275">
        <v>17.020492553710937</v>
      </c>
      <c r="AD275">
        <v>21.793661117553711</v>
      </c>
      <c r="AE275">
        <v>48.787349700927734</v>
      </c>
      <c r="AF275">
        <v>62.449592590332031</v>
      </c>
      <c r="AG275">
        <v>500.32318115234375</v>
      </c>
      <c r="AH275">
        <v>1800.0584716796875</v>
      </c>
      <c r="AI275">
        <v>1058.0306396484375</v>
      </c>
      <c r="AJ275">
        <v>94.342308044433594</v>
      </c>
      <c r="AK275">
        <v>-1.0099935531616211</v>
      </c>
      <c r="AL275">
        <v>0.16848430037498474</v>
      </c>
      <c r="AM275">
        <v>1</v>
      </c>
      <c r="AN275">
        <v>-0.21956524252891541</v>
      </c>
      <c r="AO275">
        <v>2.737391471862793</v>
      </c>
      <c r="AP275">
        <v>1</v>
      </c>
      <c r="AQ275">
        <v>0</v>
      </c>
      <c r="AR275">
        <v>0.15999999642372131</v>
      </c>
      <c r="AS275">
        <v>111115</v>
      </c>
      <c r="AT275">
        <f t="shared" ref="AT275:AT281" si="943">AG275*0.000001/(T275*0.0001)</f>
        <v>1.5161308519767991</v>
      </c>
      <c r="AU275">
        <f t="shared" ref="AU275:AU281" si="944">(AD275-AC275)/(1000-AD275)*AT275</f>
        <v>7.3979771278066498E-3</v>
      </c>
      <c r="AV275">
        <f t="shared" ref="AV275:AV281" si="945">(Y275+273.15)</f>
        <v>299.71370735168455</v>
      </c>
      <c r="AW275">
        <f t="shared" ref="AW275:AW281" si="946">(X275+273.15)</f>
        <v>298.73605384826658</v>
      </c>
      <c r="AX275">
        <f t="shared" ref="AX275:AX281" si="947">(AH275*AP275+AI275*AQ275)*AR275</f>
        <v>288.00934903123925</v>
      </c>
      <c r="AY275">
        <f t="shared" ref="AY275:AY281" si="948">((AX275+0.00000010773*(AW275^4-AV275^4))-AU275*44100)/(U275*51.4+0.00000043092*AV275^3)</f>
        <v>-0.43045382756683759</v>
      </c>
      <c r="AZ275">
        <f t="shared" ref="AZ275:AZ281" si="949">0.61365*EXP(17.502*S275/(240.97+S275))</f>
        <v>3.488464662384501</v>
      </c>
      <c r="BA275">
        <f t="shared" ref="BA275:BA281" si="950">AZ275*1000/AJ275</f>
        <v>36.976672870261922</v>
      </c>
      <c r="BB275">
        <f t="shared" ref="BB275:BB281" si="951">(BA275-AD275)</f>
        <v>15.183011752708211</v>
      </c>
      <c r="BC275">
        <f>IF(L275,Y275,(X275+Y275)/2)</f>
        <v>26.074880599975586</v>
      </c>
      <c r="BD275">
        <f t="shared" ref="BD275:BD281" si="952">0.61365*EXP(17.502*BC275/(240.97+BC275))</f>
        <v>3.3892385089460504</v>
      </c>
      <c r="BE275">
        <f t="shared" ref="BE275:BE281" si="953">IF(BB275&lt;&gt;0,(1000-(BA275+AD275)/2)/BB275*AU275,0)</f>
        <v>0.4729355711134276</v>
      </c>
      <c r="BF275">
        <f t="shared" ref="BF275:BF281" si="954">AD275*AJ275/1000</f>
        <v>2.0560642905682469</v>
      </c>
      <c r="BG275">
        <f t="shared" ref="BG275:BG281" si="955">(BD275-BF275)</f>
        <v>1.3331742183778035</v>
      </c>
      <c r="BH275">
        <f t="shared" ref="BH275:BH281" si="956">1/(1.6/O275+1.37/W275)</f>
        <v>0.30066226182018208</v>
      </c>
      <c r="BI275">
        <f t="shared" ref="BI275:BI281" si="957">P275*AJ275*0.001</f>
        <v>25.940148651170588</v>
      </c>
      <c r="BJ275">
        <f t="shared" ref="BJ275:BJ281" si="958">P275/AB275</f>
        <v>0.72588039919052405</v>
      </c>
      <c r="BK275">
        <f t="shared" ref="BK275:BK281" si="959">(1-AU275*AJ275/AZ275/O275)*100</f>
        <v>62.665744692665584</v>
      </c>
      <c r="BL275">
        <f t="shared" ref="BL275:BL281" si="960">(AB275-N275/(W275/1.35))</f>
        <v>369.13373573557311</v>
      </c>
      <c r="BM275">
        <f t="shared" ref="BM275:BM281" si="961">N275*BK275/100/BL275</f>
        <v>4.8893577409239629E-2</v>
      </c>
    </row>
    <row r="276" spans="1:65" x14ac:dyDescent="0.3">
      <c r="A276" t="str">
        <f t="array" ref="A276">INDEX(MtrxNb!A$2:C$115,MATCH(1,(MtrxNb!B$2:B$115=D276)*(MtrxNb!C$2:C$115=F276),0),1)</f>
        <v>M49</v>
      </c>
      <c r="B276" s="6">
        <v>41597</v>
      </c>
      <c r="C276">
        <v>47</v>
      </c>
      <c r="D276">
        <v>54</v>
      </c>
      <c r="E276">
        <v>27</v>
      </c>
      <c r="F276" t="s">
        <v>7</v>
      </c>
      <c r="G276">
        <v>51</v>
      </c>
      <c r="H276">
        <v>4</v>
      </c>
      <c r="I276">
        <v>30</v>
      </c>
      <c r="J276" t="s">
        <v>494</v>
      </c>
      <c r="K276">
        <v>10425.500002447516</v>
      </c>
      <c r="L276">
        <v>0</v>
      </c>
      <c r="M276">
        <v>50</v>
      </c>
      <c r="N276" s="7">
        <f t="shared" si="935"/>
        <v>-0.66743935579538693</v>
      </c>
      <c r="O276" s="7">
        <f t="shared" si="936"/>
        <v>0.50070825602029856</v>
      </c>
      <c r="P276" s="7">
        <f t="shared" si="937"/>
        <v>50.572344249039631</v>
      </c>
      <c r="Q276">
        <f t="shared" si="938"/>
        <v>7.0079555122397421</v>
      </c>
      <c r="R276">
        <f t="shared" si="939"/>
        <v>1.4412656659000991</v>
      </c>
      <c r="S276" s="4">
        <f>(Y276+AY276*L276)</f>
        <v>26.523187637329102</v>
      </c>
      <c r="T276">
        <f t="shared" si="940"/>
        <v>3.3000000000000003</v>
      </c>
      <c r="U276">
        <f t="shared" si="941"/>
        <v>2.0128261715173723</v>
      </c>
      <c r="V276">
        <v>1</v>
      </c>
      <c r="W276">
        <f t="shared" si="942"/>
        <v>4.0256523430347446</v>
      </c>
      <c r="X276">
        <v>25.563961029052734</v>
      </c>
      <c r="Y276" s="4">
        <v>26.523187637329102</v>
      </c>
      <c r="Z276">
        <v>24.999822616577148</v>
      </c>
      <c r="AA276">
        <v>49.240009307861328</v>
      </c>
      <c r="AB276">
        <v>49.451648712158203</v>
      </c>
      <c r="AC276">
        <v>17.088771820068359</v>
      </c>
      <c r="AD276">
        <v>21.610982894897461</v>
      </c>
      <c r="AE276">
        <v>49.198783874511719</v>
      </c>
      <c r="AF276">
        <v>62.007457733154297</v>
      </c>
      <c r="AG276">
        <v>500.34091186523437</v>
      </c>
      <c r="AH276">
        <v>1800.591552734375</v>
      </c>
      <c r="AI276">
        <v>1072.7373046875</v>
      </c>
      <c r="AJ276">
        <v>94.344558715820313</v>
      </c>
      <c r="AK276">
        <v>1.8153696060180664</v>
      </c>
      <c r="AL276">
        <v>0.21157893538475037</v>
      </c>
      <c r="AM276">
        <v>1</v>
      </c>
      <c r="AN276">
        <v>-0.21956524252891541</v>
      </c>
      <c r="AO276">
        <v>2.737391471862793</v>
      </c>
      <c r="AP276">
        <v>1</v>
      </c>
      <c r="AQ276">
        <v>0</v>
      </c>
      <c r="AR276">
        <v>0.15999999642372131</v>
      </c>
      <c r="AS276">
        <v>111115</v>
      </c>
      <c r="AT276">
        <f t="shared" si="943"/>
        <v>1.5161845814098007</v>
      </c>
      <c r="AU276">
        <f t="shared" si="944"/>
        <v>7.0079555122397417E-3</v>
      </c>
      <c r="AV276">
        <f t="shared" si="945"/>
        <v>299.67318763732908</v>
      </c>
      <c r="AW276">
        <f t="shared" si="946"/>
        <v>298.71396102905271</v>
      </c>
      <c r="AX276">
        <f t="shared" si="947"/>
        <v>288.09464199808281</v>
      </c>
      <c r="AY276">
        <f t="shared" si="948"/>
        <v>-0.27835905592735982</v>
      </c>
      <c r="AZ276">
        <f t="shared" si="949"/>
        <v>3.480144310534341</v>
      </c>
      <c r="BA276">
        <f t="shared" si="950"/>
        <v>36.887599644374269</v>
      </c>
      <c r="BB276">
        <f t="shared" si="951"/>
        <v>15.276616749476808</v>
      </c>
      <c r="BC276">
        <f>IF(L276,Y276,(X276+Y276)/2)</f>
        <v>26.043574333190918</v>
      </c>
      <c r="BD276">
        <f t="shared" si="952"/>
        <v>3.3829685535617999</v>
      </c>
      <c r="BE276">
        <f t="shared" si="953"/>
        <v>0.44531966022454411</v>
      </c>
      <c r="BF276">
        <f t="shared" si="954"/>
        <v>2.038878644634242</v>
      </c>
      <c r="BG276">
        <f t="shared" si="955"/>
        <v>1.344089908927558</v>
      </c>
      <c r="BH276">
        <f t="shared" si="956"/>
        <v>0.28282213942161394</v>
      </c>
      <c r="BI276">
        <f t="shared" si="957"/>
        <v>4.7712255014001981</v>
      </c>
      <c r="BJ276">
        <f t="shared" si="958"/>
        <v>1.0226624504150434</v>
      </c>
      <c r="BK276">
        <f t="shared" si="959"/>
        <v>62.057478567537252</v>
      </c>
      <c r="BL276">
        <f t="shared" si="960"/>
        <v>49.675474083438161</v>
      </c>
      <c r="BM276">
        <f t="shared" si="961"/>
        <v>-8.3380388977933127E-3</v>
      </c>
    </row>
    <row r="277" spans="1:65" x14ac:dyDescent="0.3">
      <c r="A277" t="str">
        <f t="array" ref="A277">INDEX(MtrxNb!A$2:C$115,MATCH(1,(MtrxNb!B$2:B$115=D277)*(MtrxNb!C$2:C$115=F277),0),1)</f>
        <v>M49</v>
      </c>
      <c r="B277" s="6">
        <v>41597</v>
      </c>
      <c r="C277">
        <v>47</v>
      </c>
      <c r="D277">
        <v>54</v>
      </c>
      <c r="E277">
        <v>27</v>
      </c>
      <c r="F277" t="s">
        <v>7</v>
      </c>
      <c r="G277">
        <v>51</v>
      </c>
      <c r="H277">
        <v>4</v>
      </c>
      <c r="I277">
        <v>31</v>
      </c>
      <c r="J277" t="s">
        <v>495</v>
      </c>
      <c r="K277">
        <v>10547.000002413988</v>
      </c>
      <c r="L277">
        <v>0</v>
      </c>
      <c r="M277">
        <v>150</v>
      </c>
      <c r="N277" s="7">
        <f t="shared" si="935"/>
        <v>9.4983399858172213</v>
      </c>
      <c r="O277" s="7">
        <f t="shared" si="936"/>
        <v>0.50346440048302077</v>
      </c>
      <c r="P277" s="7">
        <f t="shared" si="937"/>
        <v>106.33717449566622</v>
      </c>
      <c r="Q277">
        <f t="shared" si="938"/>
        <v>7.219722762067927</v>
      </c>
      <c r="R277">
        <f t="shared" si="939"/>
        <v>1.4773897423227003</v>
      </c>
      <c r="S277" s="4">
        <f>(Y277+AY277*L277)</f>
        <v>26.664056777954102</v>
      </c>
      <c r="T277">
        <f t="shared" si="940"/>
        <v>3.3000000000000003</v>
      </c>
      <c r="U277">
        <f t="shared" si="941"/>
        <v>2.0128261715173723</v>
      </c>
      <c r="V277">
        <v>1</v>
      </c>
      <c r="W277">
        <f t="shared" si="942"/>
        <v>4.0256523430347446</v>
      </c>
      <c r="X277">
        <v>25.593746185302734</v>
      </c>
      <c r="Y277" s="4">
        <v>26.664056777954102</v>
      </c>
      <c r="Z277">
        <v>24.998090744018555</v>
      </c>
      <c r="AA277">
        <v>149.86663818359375</v>
      </c>
      <c r="AB277">
        <v>142.92088317871094</v>
      </c>
      <c r="AC277">
        <v>16.876199722290039</v>
      </c>
      <c r="AD277">
        <v>21.535800933837891</v>
      </c>
      <c r="AE277">
        <v>48.352691650390625</v>
      </c>
      <c r="AF277">
        <v>61.681541442871094</v>
      </c>
      <c r="AG277">
        <v>500.3001708984375</v>
      </c>
      <c r="AH277">
        <v>1799.4102783203125</v>
      </c>
      <c r="AI277">
        <v>1087.18994140625</v>
      </c>
      <c r="AJ277">
        <v>94.343162536621094</v>
      </c>
      <c r="AK277">
        <v>1.1411142349243164</v>
      </c>
      <c r="AL277">
        <v>0.21057185530662537</v>
      </c>
      <c r="AM277">
        <v>1</v>
      </c>
      <c r="AN277">
        <v>-0.21956524252891541</v>
      </c>
      <c r="AO277">
        <v>2.737391471862793</v>
      </c>
      <c r="AP277">
        <v>1</v>
      </c>
      <c r="AQ277">
        <v>0</v>
      </c>
      <c r="AR277">
        <v>0.15999999642372131</v>
      </c>
      <c r="AS277">
        <v>111115</v>
      </c>
      <c r="AT277">
        <f t="shared" si="943"/>
        <v>1.5160611239346589</v>
      </c>
      <c r="AU277">
        <f t="shared" si="944"/>
        <v>7.2197227620679266E-3</v>
      </c>
      <c r="AV277">
        <f t="shared" si="945"/>
        <v>299.81405677795408</v>
      </c>
      <c r="AW277">
        <f t="shared" si="946"/>
        <v>298.74374618530271</v>
      </c>
      <c r="AX277">
        <f t="shared" si="947"/>
        <v>287.90563809605737</v>
      </c>
      <c r="AY277">
        <f t="shared" si="948"/>
        <v>-0.37235213960125574</v>
      </c>
      <c r="AZ277">
        <f t="shared" si="949"/>
        <v>3.5091453101800849</v>
      </c>
      <c r="BA277">
        <f t="shared" si="950"/>
        <v>37.195544603647811</v>
      </c>
      <c r="BB277">
        <f t="shared" si="951"/>
        <v>15.65974366980992</v>
      </c>
      <c r="BC277">
        <f>IF(L277,Y277,(X277+Y277)/2)</f>
        <v>26.128901481628418</v>
      </c>
      <c r="BD277">
        <f t="shared" si="952"/>
        <v>3.4000815695524844</v>
      </c>
      <c r="BE277">
        <f t="shared" si="953"/>
        <v>0.44749843252326083</v>
      </c>
      <c r="BF277">
        <f t="shared" si="954"/>
        <v>2.0317555678573846</v>
      </c>
      <c r="BG277">
        <f t="shared" si="955"/>
        <v>1.3683260016950998</v>
      </c>
      <c r="BH277">
        <f t="shared" si="956"/>
        <v>0.28422834634441174</v>
      </c>
      <c r="BI277">
        <f t="shared" si="957"/>
        <v>10.032185337129677</v>
      </c>
      <c r="BJ277">
        <f t="shared" si="958"/>
        <v>0.74402824927061384</v>
      </c>
      <c r="BK277">
        <f t="shared" si="959"/>
        <v>61.446764455940993</v>
      </c>
      <c r="BL277">
        <f t="shared" si="960"/>
        <v>139.73562079433256</v>
      </c>
      <c r="BM277">
        <f t="shared" si="961"/>
        <v>4.1767607751926075E-2</v>
      </c>
    </row>
    <row r="278" spans="1:65" x14ac:dyDescent="0.3">
      <c r="A278" t="str">
        <f t="array" ref="A278">INDEX(MtrxNb!A$2:C$115,MATCH(1,(MtrxNb!B$2:B$115=D278)*(MtrxNb!C$2:C$115=F278),0),1)</f>
        <v>M49</v>
      </c>
      <c r="B278" s="6">
        <v>41597</v>
      </c>
      <c r="C278">
        <v>47</v>
      </c>
      <c r="D278">
        <v>54</v>
      </c>
      <c r="E278">
        <v>27</v>
      </c>
      <c r="F278" t="s">
        <v>7</v>
      </c>
      <c r="G278">
        <v>51</v>
      </c>
      <c r="H278">
        <v>4</v>
      </c>
      <c r="I278">
        <v>32</v>
      </c>
      <c r="J278" t="s">
        <v>496</v>
      </c>
      <c r="K278">
        <v>10667.500002447516</v>
      </c>
      <c r="L278">
        <v>0</v>
      </c>
      <c r="M278">
        <v>400</v>
      </c>
      <c r="N278" s="7">
        <f t="shared" si="935"/>
        <v>28.1144308396591</v>
      </c>
      <c r="O278" s="7">
        <f t="shared" si="936"/>
        <v>0.49209855893310461</v>
      </c>
      <c r="P278" s="7">
        <f t="shared" si="937"/>
        <v>269.24824554040305</v>
      </c>
      <c r="Q278">
        <f t="shared" si="938"/>
        <v>7.1408300817994048</v>
      </c>
      <c r="R278">
        <f t="shared" si="939"/>
        <v>1.4913715898715982</v>
      </c>
      <c r="S278" s="4">
        <f>(Y278+AY278*L278)</f>
        <v>26.655120849609375</v>
      </c>
      <c r="T278">
        <f t="shared" si="940"/>
        <v>3.3000000000000003</v>
      </c>
      <c r="U278">
        <f t="shared" si="941"/>
        <v>2.0128261715173723</v>
      </c>
      <c r="V278">
        <v>1</v>
      </c>
      <c r="W278">
        <f t="shared" si="942"/>
        <v>4.0256523430347446</v>
      </c>
      <c r="X278">
        <v>25.600332260131836</v>
      </c>
      <c r="Y278" s="4">
        <v>26.655120849609375</v>
      </c>
      <c r="Z278">
        <v>25.004627227783203</v>
      </c>
      <c r="AA278">
        <v>398.86050415039062</v>
      </c>
      <c r="AB278">
        <v>378.53387451171875</v>
      </c>
      <c r="AC278">
        <v>16.758945465087891</v>
      </c>
      <c r="AD278">
        <v>21.368259429931641</v>
      </c>
      <c r="AE278">
        <v>48.149692535400391</v>
      </c>
      <c r="AF278">
        <v>61.178112030029297</v>
      </c>
      <c r="AG278">
        <v>500.31744384765625</v>
      </c>
      <c r="AH278">
        <v>1799.7955322265625</v>
      </c>
      <c r="AI278">
        <v>1100.185302734375</v>
      </c>
      <c r="AJ278">
        <v>94.3421630859375</v>
      </c>
      <c r="AK278">
        <v>-0.69180202484130859</v>
      </c>
      <c r="AL278">
        <v>0.16710337996482849</v>
      </c>
      <c r="AM278">
        <v>1</v>
      </c>
      <c r="AN278">
        <v>-0.21956524252891541</v>
      </c>
      <c r="AO278">
        <v>2.737391471862793</v>
      </c>
      <c r="AP278">
        <v>1</v>
      </c>
      <c r="AQ278">
        <v>0</v>
      </c>
      <c r="AR278">
        <v>0.15999999642372131</v>
      </c>
      <c r="AS278">
        <v>111115</v>
      </c>
      <c r="AT278">
        <f t="shared" si="943"/>
        <v>1.5161134662050186</v>
      </c>
      <c r="AU278">
        <f t="shared" si="944"/>
        <v>7.1408300817994048E-3</v>
      </c>
      <c r="AV278">
        <f t="shared" si="945"/>
        <v>299.80512084960935</v>
      </c>
      <c r="AW278">
        <f t="shared" si="946"/>
        <v>298.75033226013181</v>
      </c>
      <c r="AX278">
        <f t="shared" si="947"/>
        <v>287.9672787196796</v>
      </c>
      <c r="AY278">
        <f t="shared" si="948"/>
        <v>-0.34002558611454903</v>
      </c>
      <c r="AZ278">
        <f t="shared" si="949"/>
        <v>3.5072994058728311</v>
      </c>
      <c r="BA278">
        <f t="shared" si="950"/>
        <v>37.176372590460815</v>
      </c>
      <c r="BB278">
        <f t="shared" si="951"/>
        <v>15.808113160529174</v>
      </c>
      <c r="BC278">
        <f>IF(L278,Y278,(X278+Y278)/2)</f>
        <v>26.127726554870605</v>
      </c>
      <c r="BD278">
        <f t="shared" si="952"/>
        <v>3.3998454165823984</v>
      </c>
      <c r="BE278">
        <f t="shared" si="953"/>
        <v>0.43849644651947922</v>
      </c>
      <c r="BF278">
        <f t="shared" si="954"/>
        <v>2.0159278160012328</v>
      </c>
      <c r="BG278">
        <f t="shared" si="955"/>
        <v>1.3839176005811655</v>
      </c>
      <c r="BH278">
        <f t="shared" si="956"/>
        <v>0.27841978996438205</v>
      </c>
      <c r="BI278">
        <f t="shared" si="957"/>
        <v>25.401461891375249</v>
      </c>
      <c r="BJ278">
        <f t="shared" si="958"/>
        <v>0.7112923404482987</v>
      </c>
      <c r="BK278">
        <f t="shared" si="959"/>
        <v>60.96721012212344</v>
      </c>
      <c r="BL278">
        <f t="shared" si="960"/>
        <v>369.10571768163152</v>
      </c>
      <c r="BM278">
        <f t="shared" si="961"/>
        <v>4.6438143067289134E-2</v>
      </c>
    </row>
    <row r="279" spans="1:65" x14ac:dyDescent="0.3">
      <c r="A279" t="str">
        <f t="array" ref="A279">INDEX(MtrxNb!A$2:C$115,MATCH(1,(MtrxNb!B$2:B$115=D279)*(MtrxNb!C$2:C$115=F279),0),1)</f>
        <v>M49</v>
      </c>
      <c r="B279" s="6">
        <v>41597</v>
      </c>
      <c r="C279">
        <v>47</v>
      </c>
      <c r="D279">
        <v>54</v>
      </c>
      <c r="E279">
        <v>27</v>
      </c>
      <c r="F279" t="s">
        <v>7</v>
      </c>
      <c r="G279">
        <v>51</v>
      </c>
      <c r="H279">
        <v>4</v>
      </c>
      <c r="I279">
        <v>33</v>
      </c>
      <c r="J279" t="s">
        <v>497</v>
      </c>
      <c r="K279">
        <v>10787.500002447516</v>
      </c>
      <c r="L279">
        <v>0</v>
      </c>
      <c r="M279">
        <v>600</v>
      </c>
      <c r="N279" s="7">
        <f t="shared" si="935"/>
        <v>39.779221241303588</v>
      </c>
      <c r="O279" s="7">
        <f t="shared" si="936"/>
        <v>0.4861378519250395</v>
      </c>
      <c r="P279" s="7">
        <f t="shared" si="937"/>
        <v>413.39384415740807</v>
      </c>
      <c r="Q279">
        <f t="shared" si="938"/>
        <v>7.1880418444407201</v>
      </c>
      <c r="R279">
        <f t="shared" si="939"/>
        <v>1.5175874687230908</v>
      </c>
      <c r="S279" s="4">
        <f>(Y279+AY279*L279)</f>
        <v>26.709745407104492</v>
      </c>
      <c r="T279">
        <f t="shared" si="940"/>
        <v>3.3000000000000003</v>
      </c>
      <c r="U279">
        <f t="shared" si="941"/>
        <v>2.0128261715173723</v>
      </c>
      <c r="V279">
        <v>1</v>
      </c>
      <c r="W279">
        <f t="shared" si="942"/>
        <v>4.0256523430347446</v>
      </c>
      <c r="X279">
        <v>25.626041412353516</v>
      </c>
      <c r="Y279" s="4">
        <v>26.709745407104492</v>
      </c>
      <c r="Z279">
        <v>24.99815559387207</v>
      </c>
      <c r="AA279">
        <v>599.64080810546875</v>
      </c>
      <c r="AB279">
        <v>570.698974609375</v>
      </c>
      <c r="AC279">
        <v>16.57087516784668</v>
      </c>
      <c r="AD279">
        <v>21.211162567138672</v>
      </c>
      <c r="AE279">
        <v>47.538120269775391</v>
      </c>
      <c r="AF279">
        <v>60.632900238037109</v>
      </c>
      <c r="AG279">
        <v>500.34396362304688</v>
      </c>
      <c r="AH279">
        <v>1800.976806640625</v>
      </c>
      <c r="AI279">
        <v>1116.5052490234375</v>
      </c>
      <c r="AJ279">
        <v>94.337547302246094</v>
      </c>
      <c r="AK279">
        <v>-3.1067800521850586</v>
      </c>
      <c r="AL279">
        <v>0.14662227034568787</v>
      </c>
      <c r="AM279">
        <v>1</v>
      </c>
      <c r="AN279">
        <v>-0.21956524252891541</v>
      </c>
      <c r="AO279">
        <v>2.737391471862793</v>
      </c>
      <c r="AP279">
        <v>1</v>
      </c>
      <c r="AQ279">
        <v>0</v>
      </c>
      <c r="AR279">
        <v>0.15999999642372131</v>
      </c>
      <c r="AS279">
        <v>111115</v>
      </c>
      <c r="AT279">
        <f t="shared" si="943"/>
        <v>1.5161938291607477</v>
      </c>
      <c r="AU279">
        <f t="shared" si="944"/>
        <v>7.1880418444407205E-3</v>
      </c>
      <c r="AV279">
        <f t="shared" si="945"/>
        <v>299.85974540710447</v>
      </c>
      <c r="AW279">
        <f t="shared" si="946"/>
        <v>298.77604141235349</v>
      </c>
      <c r="AX279">
        <f t="shared" si="947"/>
        <v>288.15628262170503</v>
      </c>
      <c r="AY279">
        <f t="shared" si="948"/>
        <v>-0.35940310652736762</v>
      </c>
      <c r="AZ279">
        <f t="shared" si="949"/>
        <v>3.5185965207361671</v>
      </c>
      <c r="BA279">
        <f t="shared" si="950"/>
        <v>37.297943622203888</v>
      </c>
      <c r="BB279">
        <f t="shared" si="951"/>
        <v>16.086781055065217</v>
      </c>
      <c r="BC279">
        <f>IF(L279,Y279,(X279+Y279)/2)</f>
        <v>26.167893409729004</v>
      </c>
      <c r="BD279">
        <f t="shared" si="952"/>
        <v>3.4079268353986167</v>
      </c>
      <c r="BE279">
        <f t="shared" si="953"/>
        <v>0.43375731097295783</v>
      </c>
      <c r="BF279">
        <f t="shared" si="954"/>
        <v>2.0010090520130763</v>
      </c>
      <c r="BG279">
        <f t="shared" si="955"/>
        <v>1.4069177833855404</v>
      </c>
      <c r="BH279">
        <f t="shared" si="956"/>
        <v>0.27536337369863972</v>
      </c>
      <c r="BI279">
        <f t="shared" si="957"/>
        <v>38.99856132765683</v>
      </c>
      <c r="BJ279">
        <f t="shared" si="958"/>
        <v>0.72436409131515045</v>
      </c>
      <c r="BK279">
        <f t="shared" si="959"/>
        <v>60.357022057292198</v>
      </c>
      <c r="BL279">
        <f t="shared" si="960"/>
        <v>557.35903760048848</v>
      </c>
      <c r="BM279">
        <f t="shared" si="961"/>
        <v>4.3077355383340121E-2</v>
      </c>
    </row>
    <row r="280" spans="1:65" x14ac:dyDescent="0.3">
      <c r="A280" t="str">
        <f t="array" ref="A280">INDEX(MtrxNb!A$2:C$115,MATCH(1,(MtrxNb!B$2:B$115=D280)*(MtrxNb!C$2:C$115=F280),0),1)</f>
        <v>M49</v>
      </c>
      <c r="B280" s="6">
        <v>41597</v>
      </c>
      <c r="C280">
        <v>47</v>
      </c>
      <c r="D280">
        <v>54</v>
      </c>
      <c r="E280">
        <v>27</v>
      </c>
      <c r="F280" t="s">
        <v>7</v>
      </c>
      <c r="G280">
        <v>51</v>
      </c>
      <c r="H280">
        <v>4</v>
      </c>
      <c r="I280">
        <v>34</v>
      </c>
      <c r="J280" t="s">
        <v>498</v>
      </c>
      <c r="K280">
        <v>10909.500002447516</v>
      </c>
      <c r="L280">
        <v>0</v>
      </c>
      <c r="M280">
        <v>800</v>
      </c>
      <c r="N280" s="7">
        <f t="shared" si="935"/>
        <v>47.62167461917241</v>
      </c>
      <c r="O280" s="7">
        <f t="shared" si="936"/>
        <v>0.47428171935251001</v>
      </c>
      <c r="P280" s="7">
        <f t="shared" si="937"/>
        <v>570.03551383206445</v>
      </c>
      <c r="Q280">
        <f t="shared" si="938"/>
        <v>7.1826641385618153</v>
      </c>
      <c r="R280">
        <f t="shared" si="939"/>
        <v>1.5502597300092622</v>
      </c>
      <c r="S280" s="4">
        <f>(Y280+AY280*L280)</f>
        <v>26.783706665039062</v>
      </c>
      <c r="T280">
        <f t="shared" si="940"/>
        <v>3.3000000000000003</v>
      </c>
      <c r="U280">
        <f t="shared" si="941"/>
        <v>2.0128261715173723</v>
      </c>
      <c r="V280">
        <v>1</v>
      </c>
      <c r="W280">
        <f t="shared" si="942"/>
        <v>4.0256523430347446</v>
      </c>
      <c r="X280">
        <v>25.660367965698242</v>
      </c>
      <c r="Y280" s="4">
        <v>26.783706665039062</v>
      </c>
      <c r="Z280">
        <v>25.001216888427734</v>
      </c>
      <c r="AA280">
        <v>799.72906494140625</v>
      </c>
      <c r="AB280">
        <v>764.69696044921875</v>
      </c>
      <c r="AC280">
        <v>16.390151977539063</v>
      </c>
      <c r="AD280">
        <v>21.027942657470703</v>
      </c>
      <c r="AE280">
        <v>46.924934387207031</v>
      </c>
      <c r="AF280">
        <v>59.9864501953125</v>
      </c>
      <c r="AG280">
        <v>500.33242797851562</v>
      </c>
      <c r="AH280">
        <v>1799.5645751953125</v>
      </c>
      <c r="AI280">
        <v>1130.4449462890625</v>
      </c>
      <c r="AJ280">
        <v>94.335601806640625</v>
      </c>
      <c r="AK280">
        <v>-6.1393728256225586</v>
      </c>
      <c r="AL280">
        <v>0.12440356612205505</v>
      </c>
      <c r="AM280">
        <v>1</v>
      </c>
      <c r="AN280">
        <v>-0.21956524252891541</v>
      </c>
      <c r="AO280">
        <v>2.737391471862793</v>
      </c>
      <c r="AP280">
        <v>1</v>
      </c>
      <c r="AQ280">
        <v>0</v>
      </c>
      <c r="AR280">
        <v>0.15999999642372131</v>
      </c>
      <c r="AS280">
        <v>111115</v>
      </c>
      <c r="AT280">
        <f t="shared" si="943"/>
        <v>1.5161588726621682</v>
      </c>
      <c r="AU280">
        <f t="shared" si="944"/>
        <v>7.1826641385618157E-3</v>
      </c>
      <c r="AV280">
        <f t="shared" si="945"/>
        <v>299.93370666503904</v>
      </c>
      <c r="AW280">
        <f t="shared" si="946"/>
        <v>298.81036796569822</v>
      </c>
      <c r="AX280">
        <f t="shared" si="947"/>
        <v>287.93032559550556</v>
      </c>
      <c r="AY280">
        <f t="shared" si="948"/>
        <v>-0.36331985981820858</v>
      </c>
      <c r="AZ280">
        <f t="shared" si="949"/>
        <v>3.533943355357291</v>
      </c>
      <c r="BA280">
        <f t="shared" si="950"/>
        <v>37.461396203321023</v>
      </c>
      <c r="BB280">
        <f t="shared" si="951"/>
        <v>16.43345354585032</v>
      </c>
      <c r="BC280">
        <f>IF(L280,Y280,(X280+Y280)/2)</f>
        <v>26.222037315368652</v>
      </c>
      <c r="BD280">
        <f t="shared" si="952"/>
        <v>3.4188469293217172</v>
      </c>
      <c r="BE280">
        <f t="shared" si="953"/>
        <v>0.42429362037297991</v>
      </c>
      <c r="BF280">
        <f t="shared" si="954"/>
        <v>1.9836836253480288</v>
      </c>
      <c r="BG280">
        <f t="shared" si="955"/>
        <v>1.4351633039736884</v>
      </c>
      <c r="BH280">
        <f t="shared" si="956"/>
        <v>0.269263087626466</v>
      </c>
      <c r="BI280">
        <f t="shared" si="957"/>
        <v>53.77464324850542</v>
      </c>
      <c r="BJ280">
        <f t="shared" si="958"/>
        <v>0.74543975367340143</v>
      </c>
      <c r="BK280">
        <f t="shared" si="959"/>
        <v>59.57358648485269</v>
      </c>
      <c r="BL280">
        <f t="shared" si="960"/>
        <v>748.72706159615029</v>
      </c>
      <c r="BM280">
        <f t="shared" si="961"/>
        <v>3.7890896389277361E-2</v>
      </c>
    </row>
    <row r="281" spans="1:65" hidden="1" x14ac:dyDescent="0.3">
      <c r="A281" t="str">
        <f t="array" ref="A281">INDEX(MtrxNb!A$2:C$115,MATCH(1,(MtrxNb!B$2:B$115=D281)*(MtrxNb!C$2:C$115=F281),0),1)</f>
        <v>M49</v>
      </c>
      <c r="B281" s="6">
        <v>41597</v>
      </c>
      <c r="C281">
        <v>47</v>
      </c>
      <c r="D281">
        <v>54</v>
      </c>
      <c r="E281">
        <v>27</v>
      </c>
      <c r="F281" t="s">
        <v>7</v>
      </c>
      <c r="G281">
        <v>51</v>
      </c>
      <c r="H281">
        <v>4</v>
      </c>
      <c r="I281">
        <v>35</v>
      </c>
      <c r="J281" t="s">
        <v>499</v>
      </c>
      <c r="K281">
        <v>11029.500002447516</v>
      </c>
      <c r="L281">
        <v>0</v>
      </c>
      <c r="M281" t="s">
        <v>322</v>
      </c>
      <c r="N281">
        <f t="shared" si="935"/>
        <v>28.365905208407121</v>
      </c>
      <c r="O281">
        <f t="shared" si="936"/>
        <v>0.46893423786138311</v>
      </c>
      <c r="P281">
        <f t="shared" si="937"/>
        <v>264.41532129524802</v>
      </c>
      <c r="Q281">
        <f t="shared" si="938"/>
        <v>7.1709048520617138</v>
      </c>
      <c r="R281">
        <f t="shared" si="939"/>
        <v>1.563538586258002</v>
      </c>
      <c r="S281" s="4">
        <f>(Y281+AY281*L281)</f>
        <v>26.790884017944336</v>
      </c>
      <c r="T281">
        <f t="shared" si="940"/>
        <v>3.3000000000000003</v>
      </c>
      <c r="U281">
        <f t="shared" si="941"/>
        <v>2.0128261715173723</v>
      </c>
      <c r="V281">
        <v>1</v>
      </c>
      <c r="W281">
        <f t="shared" si="942"/>
        <v>4.0256523430347446</v>
      </c>
      <c r="X281">
        <v>25.652225494384766</v>
      </c>
      <c r="Y281" s="4">
        <v>26.790884017944336</v>
      </c>
      <c r="Z281">
        <v>24.99937629699707</v>
      </c>
      <c r="AA281">
        <v>400.0194091796875</v>
      </c>
      <c r="AB281">
        <v>379.51626586914063</v>
      </c>
      <c r="AC281">
        <v>16.273199081420898</v>
      </c>
      <c r="AD281">
        <v>20.903781890869141</v>
      </c>
      <c r="AE281">
        <v>46.611423492431641</v>
      </c>
      <c r="AF281">
        <v>59.6573486328125</v>
      </c>
      <c r="AG281">
        <v>500.35427856445312</v>
      </c>
      <c r="AH281">
        <v>1800.3433837890625</v>
      </c>
      <c r="AI281">
        <v>1144.1373291015625</v>
      </c>
      <c r="AJ281">
        <v>94.332077026367188</v>
      </c>
      <c r="AK281">
        <v>-0.79141139984130859</v>
      </c>
      <c r="AL281">
        <v>0.1697755753993988</v>
      </c>
      <c r="AM281">
        <v>1</v>
      </c>
      <c r="AN281">
        <v>-0.21956524252891541</v>
      </c>
      <c r="AO281">
        <v>2.737391471862793</v>
      </c>
      <c r="AP281">
        <v>1</v>
      </c>
      <c r="AQ281">
        <v>0</v>
      </c>
      <c r="AR281">
        <v>0.15999999642372131</v>
      </c>
      <c r="AS281">
        <v>111115</v>
      </c>
      <c r="AT281">
        <f t="shared" si="943"/>
        <v>1.5162250865589486</v>
      </c>
      <c r="AU281">
        <f t="shared" si="944"/>
        <v>7.1709048520617134E-3</v>
      </c>
      <c r="AV281">
        <f t="shared" si="945"/>
        <v>299.94088401794431</v>
      </c>
      <c r="AW281">
        <f t="shared" si="946"/>
        <v>298.80222549438474</v>
      </c>
      <c r="AX281">
        <f t="shared" si="947"/>
        <v>288.05493496772033</v>
      </c>
      <c r="AY281">
        <f t="shared" si="948"/>
        <v>-0.35926700173486553</v>
      </c>
      <c r="AZ281">
        <f t="shared" si="949"/>
        <v>3.5354357497298494</v>
      </c>
      <c r="BA281">
        <f t="shared" si="950"/>
        <v>37.478616618837336</v>
      </c>
      <c r="BB281">
        <f t="shared" si="951"/>
        <v>16.574834727968195</v>
      </c>
      <c r="BC281">
        <f>IF(L281,Y281,(X281+Y281)/2)</f>
        <v>26.221554756164551</v>
      </c>
      <c r="BD281">
        <f t="shared" si="952"/>
        <v>3.418749468854573</v>
      </c>
      <c r="BE281">
        <f t="shared" si="953"/>
        <v>0.42000886608785887</v>
      </c>
      <c r="BF281">
        <f t="shared" si="954"/>
        <v>1.9718971634718474</v>
      </c>
      <c r="BG281">
        <f t="shared" si="955"/>
        <v>1.4468523053827256</v>
      </c>
      <c r="BH281">
        <f t="shared" si="956"/>
        <v>0.26650251562541288</v>
      </c>
      <c r="BI281">
        <f t="shared" si="957"/>
        <v>24.942846455374966</v>
      </c>
      <c r="BJ281">
        <f t="shared" si="958"/>
        <v>0.69671670248362938</v>
      </c>
      <c r="BK281">
        <f t="shared" si="959"/>
        <v>59.198280559395776</v>
      </c>
      <c r="BL281">
        <f t="shared" si="960"/>
        <v>370.00377726649054</v>
      </c>
      <c r="BM281">
        <f t="shared" si="961"/>
        <v>4.5383666816976267E-2</v>
      </c>
    </row>
    <row r="282" spans="1:65" hidden="1" x14ac:dyDescent="0.3">
      <c r="A282" t="str">
        <f t="array" ref="A282">INDEX(MtrxNb!A$2:C$115,MATCH(1,(MtrxNb!B$2:B$115=D282)*(MtrxNb!C$2:C$115=F282),0),1)</f>
        <v>M105</v>
      </c>
      <c r="B282" s="6">
        <v>41597</v>
      </c>
      <c r="C282">
        <v>47</v>
      </c>
      <c r="D282">
        <v>54</v>
      </c>
      <c r="E282">
        <v>27</v>
      </c>
      <c r="F282" t="s">
        <v>36</v>
      </c>
      <c r="G282">
        <v>51</v>
      </c>
      <c r="H282">
        <v>4</v>
      </c>
      <c r="I282" t="s">
        <v>323</v>
      </c>
      <c r="J282" t="s">
        <v>500</v>
      </c>
      <c r="M282">
        <f t="shared" ref="M282" si="962">AA282</f>
        <v>0</v>
      </c>
      <c r="S282" s="4">
        <f>AVERAGE(S276:S281)</f>
        <v>26.68778355916341</v>
      </c>
      <c r="Y282" s="4">
        <f>AVERAGE(Y276:Y281)</f>
        <v>26.68778355916341</v>
      </c>
    </row>
    <row r="283" spans="1:65" hidden="1" x14ac:dyDescent="0.3">
      <c r="A283" t="str">
        <f t="array" ref="A283">INDEX(MtrxNb!A$2:C$115,MATCH(1,(MtrxNb!B$2:B$115=D283)*(MtrxNb!C$2:C$115=F283),0),1)</f>
        <v>M105</v>
      </c>
      <c r="B283" s="6">
        <v>41597</v>
      </c>
      <c r="C283">
        <v>47</v>
      </c>
      <c r="D283">
        <v>54</v>
      </c>
      <c r="E283">
        <v>27</v>
      </c>
      <c r="F283" t="s">
        <v>36</v>
      </c>
      <c r="G283">
        <v>51</v>
      </c>
      <c r="H283">
        <v>4</v>
      </c>
      <c r="I283">
        <v>36</v>
      </c>
      <c r="J283" t="s">
        <v>501</v>
      </c>
      <c r="K283">
        <v>12424.500002447516</v>
      </c>
      <c r="L283">
        <v>0</v>
      </c>
      <c r="M283" t="s">
        <v>315</v>
      </c>
      <c r="N283">
        <f t="shared" ref="N283:N289" si="963">(AA283-AB283*(1000-AC283)/(1000-AD283))*AT283</f>
        <v>29.852757786725828</v>
      </c>
      <c r="O283">
        <f t="shared" ref="O283:O289" si="964">IF(BE283&lt;&gt;0,1/(1/BE283-1/W283),0)</f>
        <v>0.44379017639105495</v>
      </c>
      <c r="P283">
        <f t="shared" ref="P283:P289" si="965">((BH283-AU283/2)*AB283-N283)/(BH283+AU283/2)</f>
        <v>249.44958397368154</v>
      </c>
      <c r="Q283">
        <f t="shared" ref="Q283:Q289" si="966">AU283*1000</f>
        <v>7.0511488981754233</v>
      </c>
      <c r="R283">
        <f t="shared" ref="R283:R289" si="967">(AZ283-BF283)</f>
        <v>1.6190598408210581</v>
      </c>
      <c r="S283" s="4">
        <f>(Y283+AY283*L283)</f>
        <v>27.270544052124023</v>
      </c>
      <c r="T283">
        <f t="shared" ref="T283:T289" si="968">1.2*3</f>
        <v>3.5999999999999996</v>
      </c>
      <c r="U283">
        <f t="shared" ref="U283:U289" si="969">(T283*AN283+AO283)</f>
        <v>1.9469565987586976</v>
      </c>
      <c r="V283">
        <v>1</v>
      </c>
      <c r="W283">
        <f t="shared" ref="W283:W289" si="970">U283*(V283+1)*(V283+1)/(V283*V283+1)</f>
        <v>3.8939131975173953</v>
      </c>
      <c r="X283">
        <v>25.759599685668945</v>
      </c>
      <c r="Y283" s="4">
        <v>27.270544052124023</v>
      </c>
      <c r="Z283">
        <v>25.000453948974609</v>
      </c>
      <c r="AA283">
        <v>399.69857788085937</v>
      </c>
      <c r="AB283">
        <v>376.31118774414062</v>
      </c>
      <c r="AC283">
        <v>16.427827835083008</v>
      </c>
      <c r="AD283">
        <v>21.392427444458008</v>
      </c>
      <c r="AE283">
        <v>46.749576568603516</v>
      </c>
      <c r="AF283">
        <v>60.646240234375</v>
      </c>
      <c r="AG283">
        <v>500.36477661132812</v>
      </c>
      <c r="AH283">
        <v>1799.24267578125</v>
      </c>
      <c r="AI283">
        <v>1433.620361328125</v>
      </c>
      <c r="AJ283">
        <v>94.302886962890625</v>
      </c>
      <c r="AK283">
        <v>-0.57507228851318359</v>
      </c>
      <c r="AL283">
        <v>0.1768556535243988</v>
      </c>
      <c r="AM283">
        <v>1</v>
      </c>
      <c r="AN283">
        <v>-0.21956524252891541</v>
      </c>
      <c r="AO283">
        <v>2.737391471862793</v>
      </c>
      <c r="AP283">
        <v>1</v>
      </c>
      <c r="AQ283">
        <v>0</v>
      </c>
      <c r="AR283">
        <v>0.15999999642372131</v>
      </c>
      <c r="AS283">
        <v>111115</v>
      </c>
      <c r="AT283">
        <f t="shared" ref="AT283:AT289" si="971">AG283*0.000001/(T283*0.0001)</f>
        <v>1.3899021572536892</v>
      </c>
      <c r="AU283">
        <f t="shared" ref="AU283:AU289" si="972">(AD283-AC283)/(1000-AD283)*AT283</f>
        <v>7.0511488981754231E-3</v>
      </c>
      <c r="AV283">
        <f t="shared" ref="AV283:AV289" si="973">(Y283+273.15)</f>
        <v>300.420544052124</v>
      </c>
      <c r="AW283">
        <f t="shared" ref="AW283:AW289" si="974">(X283+273.15)</f>
        <v>298.90959968566892</v>
      </c>
      <c r="AX283">
        <f t="shared" ref="AX283:AX289" si="975">(AH283*AP283+AI283*AQ283)*AR283</f>
        <v>287.87882169040677</v>
      </c>
      <c r="AY283">
        <f t="shared" ref="AY283:AY289" si="976">((AX283+0.00000010773*(AW283^4-AV283^4))-AU283*44100)/(U283*51.4+0.00000043092*AV283^3)</f>
        <v>-0.36326664747709092</v>
      </c>
      <c r="AZ283">
        <f t="shared" ref="AZ283:AZ289" si="977">0.61365*EXP(17.502*S283/(240.97+S283))</f>
        <v>3.6364275079776207</v>
      </c>
      <c r="BA283">
        <f t="shared" ref="BA283:BA289" si="978">AZ283*1000/AJ283</f>
        <v>38.561147225626307</v>
      </c>
      <c r="BB283">
        <f t="shared" ref="BB283:BB289" si="979">(BA283-AD283)</f>
        <v>17.168719781168299</v>
      </c>
      <c r="BC283">
        <f>IF(L283,Y283,(X283+Y283)/2)</f>
        <v>26.515071868896484</v>
      </c>
      <c r="BD283">
        <f t="shared" ref="BD283:BD289" si="980">0.61365*EXP(17.502*BC283/(240.97+BC283))</f>
        <v>3.4784798963509509</v>
      </c>
      <c r="BE283">
        <f t="shared" ref="BE283:BE289" si="981">IF(BB283&lt;&gt;0,(1000-(BA283+AD283)/2)/BB283*AU283,0)</f>
        <v>0.39838602961470593</v>
      </c>
      <c r="BF283">
        <f t="shared" ref="BF283:BF289" si="982">AD283*AJ283/1000</f>
        <v>2.0173676671565626</v>
      </c>
      <c r="BG283">
        <f t="shared" ref="BG283:BG289" si="983">(BD283-BF283)</f>
        <v>1.4611122291943883</v>
      </c>
      <c r="BH283">
        <f t="shared" ref="BH283:BH289" si="984">1/(1.6/O283+1.37/W283)</f>
        <v>0.25270785660839024</v>
      </c>
      <c r="BI283">
        <f t="shared" ref="BI283:BI289" si="985">P283*AJ283*0.001</f>
        <v>23.523815920410183</v>
      </c>
      <c r="BJ283">
        <f t="shared" ref="BJ283:BJ289" si="986">P283/AB283</f>
        <v>0.66288112630678919</v>
      </c>
      <c r="BK283">
        <f t="shared" ref="BK283:BK289" si="987">(1-AU283*AJ283/AZ283/O283)*100</f>
        <v>58.796675833305756</v>
      </c>
      <c r="BL283">
        <f t="shared" ref="BL283:BL289" si="988">(AB283-N283/(W283/1.35))</f>
        <v>365.96138769267202</v>
      </c>
      <c r="BM283">
        <f t="shared" ref="BM283:BM289" si="989">N283*BK283/100/BL283</f>
        <v>4.7962516848644561E-2</v>
      </c>
    </row>
    <row r="284" spans="1:65" x14ac:dyDescent="0.3">
      <c r="A284" t="str">
        <f t="array" ref="A284">INDEX(MtrxNb!A$2:C$115,MATCH(1,(MtrxNb!B$2:B$115=D284)*(MtrxNb!C$2:C$115=F284),0),1)</f>
        <v>M105</v>
      </c>
      <c r="B284" s="6">
        <v>41597</v>
      </c>
      <c r="C284">
        <v>47</v>
      </c>
      <c r="D284">
        <v>54</v>
      </c>
      <c r="E284">
        <v>27</v>
      </c>
      <c r="F284" t="s">
        <v>36</v>
      </c>
      <c r="G284">
        <v>51</v>
      </c>
      <c r="H284">
        <v>4</v>
      </c>
      <c r="I284">
        <v>37</v>
      </c>
      <c r="J284" t="s">
        <v>502</v>
      </c>
      <c r="K284">
        <v>12543.000002458692</v>
      </c>
      <c r="L284">
        <v>0</v>
      </c>
      <c r="M284">
        <v>50</v>
      </c>
      <c r="N284" s="7">
        <f t="shared" si="963"/>
        <v>-0.92272298279270504</v>
      </c>
      <c r="O284" s="7">
        <f t="shared" si="964"/>
        <v>0.43531882858257614</v>
      </c>
      <c r="P284" s="7">
        <f t="shared" si="965"/>
        <v>51.349727064483112</v>
      </c>
      <c r="Q284">
        <f t="shared" si="966"/>
        <v>7.0350922789402919</v>
      </c>
      <c r="R284">
        <f t="shared" si="967"/>
        <v>1.6432824740082785</v>
      </c>
      <c r="S284" s="4">
        <f>(Y284+AY284*L284)</f>
        <v>27.393131256103516</v>
      </c>
      <c r="T284">
        <f t="shared" si="968"/>
        <v>3.5999999999999996</v>
      </c>
      <c r="U284">
        <f t="shared" si="969"/>
        <v>1.9469565987586976</v>
      </c>
      <c r="V284">
        <v>1</v>
      </c>
      <c r="W284">
        <f t="shared" si="970"/>
        <v>3.8939131975173953</v>
      </c>
      <c r="X284">
        <v>25.798181533813477</v>
      </c>
      <c r="Y284" s="4">
        <v>27.393131256103516</v>
      </c>
      <c r="Z284">
        <v>24.998210906982422</v>
      </c>
      <c r="AA284">
        <v>48.640403747558594</v>
      </c>
      <c r="AB284">
        <v>49.056015014648438</v>
      </c>
      <c r="AC284">
        <v>16.460615158081055</v>
      </c>
      <c r="AD284">
        <v>21.414224624633789</v>
      </c>
      <c r="AE284">
        <v>46.796615600585937</v>
      </c>
      <c r="AF284">
        <v>60.564601898193359</v>
      </c>
      <c r="AG284">
        <v>500.32180786132812</v>
      </c>
      <c r="AH284">
        <v>1799.6339111328125</v>
      </c>
      <c r="AI284">
        <v>1447.32763671875</v>
      </c>
      <c r="AJ284">
        <v>94.299751281738281</v>
      </c>
      <c r="AK284">
        <v>1.9737520217895508</v>
      </c>
      <c r="AL284">
        <v>0.22299060225486755</v>
      </c>
      <c r="AM284">
        <v>1</v>
      </c>
      <c r="AN284">
        <v>-0.21956524252891541</v>
      </c>
      <c r="AO284">
        <v>2.737391471862793</v>
      </c>
      <c r="AP284">
        <v>1</v>
      </c>
      <c r="AQ284">
        <v>0</v>
      </c>
      <c r="AR284">
        <v>0.15999999642372131</v>
      </c>
      <c r="AS284">
        <v>111115</v>
      </c>
      <c r="AT284">
        <f t="shared" si="971"/>
        <v>1.3897827996148004</v>
      </c>
      <c r="AU284">
        <f t="shared" si="972"/>
        <v>7.0350922789402916E-3</v>
      </c>
      <c r="AV284">
        <f t="shared" si="973"/>
        <v>300.54313125610349</v>
      </c>
      <c r="AW284">
        <f t="shared" si="974"/>
        <v>298.94818153381345</v>
      </c>
      <c r="AX284">
        <f t="shared" si="975"/>
        <v>287.9414193452576</v>
      </c>
      <c r="AY284">
        <f t="shared" si="976"/>
        <v>-0.36517384651050361</v>
      </c>
      <c r="AZ284">
        <f t="shared" si="977"/>
        <v>3.6626385300025199</v>
      </c>
      <c r="BA284">
        <f t="shared" si="978"/>
        <v>38.840383778528718</v>
      </c>
      <c r="BB284">
        <f t="shared" si="979"/>
        <v>17.426159153894929</v>
      </c>
      <c r="BC284">
        <f>IF(L284,Y284,(X284+Y284)/2)</f>
        <v>26.595656394958496</v>
      </c>
      <c r="BD284">
        <f t="shared" si="980"/>
        <v>3.4950373467493896</v>
      </c>
      <c r="BE284">
        <f t="shared" si="981"/>
        <v>0.39154605748228904</v>
      </c>
      <c r="BF284">
        <f t="shared" si="982"/>
        <v>2.0193560559942414</v>
      </c>
      <c r="BG284">
        <f t="shared" si="983"/>
        <v>1.4756812907551482</v>
      </c>
      <c r="BH284">
        <f t="shared" si="984"/>
        <v>0.24830542805173397</v>
      </c>
      <c r="BI284">
        <f t="shared" si="985"/>
        <v>4.8422664905659021</v>
      </c>
      <c r="BJ284">
        <f t="shared" si="986"/>
        <v>1.0467569990988823</v>
      </c>
      <c r="BK284">
        <f t="shared" si="987"/>
        <v>58.391809026211085</v>
      </c>
      <c r="BL284">
        <f t="shared" si="988"/>
        <v>49.375918403240753</v>
      </c>
      <c r="BM284">
        <f t="shared" si="989"/>
        <v>-1.0912093574707292E-2</v>
      </c>
    </row>
    <row r="285" spans="1:65" x14ac:dyDescent="0.3">
      <c r="A285" t="str">
        <f t="array" ref="A285">INDEX(MtrxNb!A$2:C$115,MATCH(1,(MtrxNb!B$2:B$115=D285)*(MtrxNb!C$2:C$115=F285),0),1)</f>
        <v>M105</v>
      </c>
      <c r="B285" s="6">
        <v>41597</v>
      </c>
      <c r="C285">
        <v>47</v>
      </c>
      <c r="D285">
        <v>54</v>
      </c>
      <c r="E285">
        <v>27</v>
      </c>
      <c r="F285" t="s">
        <v>36</v>
      </c>
      <c r="G285">
        <v>51</v>
      </c>
      <c r="H285">
        <v>4</v>
      </c>
      <c r="I285">
        <v>38</v>
      </c>
      <c r="J285" t="s">
        <v>503</v>
      </c>
      <c r="K285">
        <v>12663.500002447516</v>
      </c>
      <c r="L285">
        <v>0</v>
      </c>
      <c r="M285">
        <v>150</v>
      </c>
      <c r="N285" s="7">
        <f t="shared" si="963"/>
        <v>8.7015926033942712</v>
      </c>
      <c r="O285" s="7">
        <f t="shared" si="964"/>
        <v>0.45447759841654833</v>
      </c>
      <c r="P285" s="7">
        <f t="shared" si="965"/>
        <v>105.6618444416353</v>
      </c>
      <c r="Q285">
        <f t="shared" si="966"/>
        <v>7.2922294729387032</v>
      </c>
      <c r="R285">
        <f t="shared" si="967"/>
        <v>1.6387691429889593</v>
      </c>
      <c r="S285" s="4">
        <f>(Y285+AY285*L285)</f>
        <v>27.372501373291016</v>
      </c>
      <c r="T285">
        <f t="shared" si="968"/>
        <v>3.5999999999999996</v>
      </c>
      <c r="U285">
        <f t="shared" si="969"/>
        <v>1.9469565987586976</v>
      </c>
      <c r="V285">
        <v>1</v>
      </c>
      <c r="W285">
        <f t="shared" si="970"/>
        <v>3.8939131975173953</v>
      </c>
      <c r="X285">
        <v>25.803092956542969</v>
      </c>
      <c r="Y285" s="4">
        <v>27.372501373291016</v>
      </c>
      <c r="Z285">
        <v>24.995527267456055</v>
      </c>
      <c r="AA285">
        <v>149.87669372558594</v>
      </c>
      <c r="AB285">
        <v>142.86650085449219</v>
      </c>
      <c r="AC285">
        <v>16.281309127807617</v>
      </c>
      <c r="AD285">
        <v>21.415567398071289</v>
      </c>
      <c r="AE285">
        <v>46.219081878662109</v>
      </c>
      <c r="AF285">
        <v>60.549495697021484</v>
      </c>
      <c r="AG285">
        <v>500.3609619140625</v>
      </c>
      <c r="AH285">
        <v>1799.0633544921875</v>
      </c>
      <c r="AI285">
        <v>1460.404052734375</v>
      </c>
      <c r="AJ285">
        <v>94.298080444335937</v>
      </c>
      <c r="AK285">
        <v>1.8240022659301758</v>
      </c>
      <c r="AL285">
        <v>0.1926179826259613</v>
      </c>
      <c r="AM285">
        <v>1</v>
      </c>
      <c r="AN285">
        <v>-0.21956524252891541</v>
      </c>
      <c r="AO285">
        <v>2.737391471862793</v>
      </c>
      <c r="AP285">
        <v>1</v>
      </c>
      <c r="AQ285">
        <v>0</v>
      </c>
      <c r="AR285">
        <v>0.15999999642372131</v>
      </c>
      <c r="AS285">
        <v>111115</v>
      </c>
      <c r="AT285">
        <f t="shared" si="971"/>
        <v>1.3898915608723958</v>
      </c>
      <c r="AU285">
        <f t="shared" si="972"/>
        <v>7.2922294729387029E-3</v>
      </c>
      <c r="AV285">
        <f t="shared" si="973"/>
        <v>300.52250137329099</v>
      </c>
      <c r="AW285">
        <f t="shared" si="974"/>
        <v>298.95309295654295</v>
      </c>
      <c r="AX285">
        <f t="shared" si="975"/>
        <v>287.85013028479807</v>
      </c>
      <c r="AY285">
        <f t="shared" si="976"/>
        <v>-0.46479033861617147</v>
      </c>
      <c r="AZ285">
        <f t="shared" si="977"/>
        <v>3.6582160402533836</v>
      </c>
      <c r="BA285">
        <f t="shared" si="978"/>
        <v>38.794172935607371</v>
      </c>
      <c r="BB285">
        <f t="shared" si="979"/>
        <v>17.378605537536082</v>
      </c>
      <c r="BC285">
        <f>IF(L285,Y285,(X285+Y285)/2)</f>
        <v>26.587797164916992</v>
      </c>
      <c r="BD285">
        <f t="shared" si="980"/>
        <v>3.493419512731474</v>
      </c>
      <c r="BE285">
        <f t="shared" si="981"/>
        <v>0.40697729378532421</v>
      </c>
      <c r="BF285">
        <f t="shared" si="982"/>
        <v>2.0194468972644244</v>
      </c>
      <c r="BG285">
        <f t="shared" si="983"/>
        <v>1.4739726154670496</v>
      </c>
      <c r="BH285">
        <f t="shared" si="984"/>
        <v>0.25824067178560622</v>
      </c>
      <c r="BI285">
        <f t="shared" si="985"/>
        <v>9.9637091070542354</v>
      </c>
      <c r="BJ285">
        <f t="shared" si="986"/>
        <v>0.73958446388527854</v>
      </c>
      <c r="BK285">
        <f t="shared" si="987"/>
        <v>58.639922120783424</v>
      </c>
      <c r="BL285">
        <f t="shared" si="988"/>
        <v>139.84970273426913</v>
      </c>
      <c r="BM285">
        <f t="shared" si="989"/>
        <v>3.648636376148618E-2</v>
      </c>
    </row>
    <row r="286" spans="1:65" x14ac:dyDescent="0.3">
      <c r="A286" t="str">
        <f t="array" ref="A286">INDEX(MtrxNb!A$2:C$115,MATCH(1,(MtrxNb!B$2:B$115=D286)*(MtrxNb!C$2:C$115=F286),0),1)</f>
        <v>M105</v>
      </c>
      <c r="B286" s="6">
        <v>41597</v>
      </c>
      <c r="C286">
        <v>47</v>
      </c>
      <c r="D286">
        <v>54</v>
      </c>
      <c r="E286">
        <v>27</v>
      </c>
      <c r="F286" t="s">
        <v>36</v>
      </c>
      <c r="G286">
        <v>51</v>
      </c>
      <c r="H286">
        <v>4</v>
      </c>
      <c r="I286">
        <v>39</v>
      </c>
      <c r="J286" t="s">
        <v>504</v>
      </c>
      <c r="K286">
        <v>12791.00000243634</v>
      </c>
      <c r="L286">
        <v>0</v>
      </c>
      <c r="M286">
        <v>400</v>
      </c>
      <c r="N286" s="7">
        <f t="shared" si="963"/>
        <v>29.795203551615788</v>
      </c>
      <c r="O286" s="7">
        <f t="shared" si="964"/>
        <v>0.47023318106209272</v>
      </c>
      <c r="P286" s="7">
        <f t="shared" si="965"/>
        <v>255.6261985126599</v>
      </c>
      <c r="Q286">
        <f t="shared" si="966"/>
        <v>7.429397973706747</v>
      </c>
      <c r="R286">
        <f t="shared" si="967"/>
        <v>1.6197453444448855</v>
      </c>
      <c r="S286" s="4">
        <f>(Y286+AY286*L286)</f>
        <v>27.271835327148438</v>
      </c>
      <c r="T286">
        <f t="shared" si="968"/>
        <v>3.5999999999999996</v>
      </c>
      <c r="U286">
        <f t="shared" si="969"/>
        <v>1.9469565987586976</v>
      </c>
      <c r="V286">
        <v>1</v>
      </c>
      <c r="W286">
        <f t="shared" si="970"/>
        <v>3.8939131975173953</v>
      </c>
      <c r="X286">
        <v>25.773996353149414</v>
      </c>
      <c r="Y286" s="4">
        <v>27.271835327148438</v>
      </c>
      <c r="Z286">
        <v>24.996356964111328</v>
      </c>
      <c r="AA286">
        <v>399.75033569335938</v>
      </c>
      <c r="AB286">
        <v>376.30242919921875</v>
      </c>
      <c r="AC286">
        <v>16.157909393310547</v>
      </c>
      <c r="AD286">
        <v>21.388750076293945</v>
      </c>
      <c r="AE286">
        <v>45.891838073730469</v>
      </c>
      <c r="AF286">
        <v>60.580661773681641</v>
      </c>
      <c r="AG286">
        <v>500.37411499023437</v>
      </c>
      <c r="AH286">
        <v>1801.1199951171875</v>
      </c>
      <c r="AI286">
        <v>1471.736083984375</v>
      </c>
      <c r="AJ286">
        <v>94.299919128417969</v>
      </c>
      <c r="AK286">
        <v>-0.28399944305419922</v>
      </c>
      <c r="AL286">
        <v>0.16445598006248474</v>
      </c>
      <c r="AM286">
        <v>1</v>
      </c>
      <c r="AN286">
        <v>-0.21956524252891541</v>
      </c>
      <c r="AO286">
        <v>2.737391471862793</v>
      </c>
      <c r="AP286">
        <v>1</v>
      </c>
      <c r="AQ286">
        <v>0</v>
      </c>
      <c r="AR286">
        <v>0.15999999642372131</v>
      </c>
      <c r="AS286">
        <v>111115</v>
      </c>
      <c r="AT286">
        <f t="shared" si="971"/>
        <v>1.3899280971950956</v>
      </c>
      <c r="AU286">
        <f t="shared" si="972"/>
        <v>7.4293979737067471E-3</v>
      </c>
      <c r="AV286">
        <f t="shared" si="973"/>
        <v>300.42183532714841</v>
      </c>
      <c r="AW286">
        <f t="shared" si="974"/>
        <v>298.92399635314939</v>
      </c>
      <c r="AX286">
        <f t="shared" si="975"/>
        <v>288.17919277744295</v>
      </c>
      <c r="AY286">
        <f t="shared" si="976"/>
        <v>-0.50848949205981797</v>
      </c>
      <c r="AZ286">
        <f t="shared" si="977"/>
        <v>3.6367027468973481</v>
      </c>
      <c r="BA286">
        <f t="shared" si="978"/>
        <v>38.565279594194273</v>
      </c>
      <c r="BB286">
        <f t="shared" si="979"/>
        <v>17.176529517900327</v>
      </c>
      <c r="BC286">
        <f>IF(L286,Y286,(X286+Y286)/2)</f>
        <v>26.522915840148926</v>
      </c>
      <c r="BD286">
        <f t="shared" si="980"/>
        <v>3.4800885580316576</v>
      </c>
      <c r="BE286">
        <f t="shared" si="981"/>
        <v>0.41956594275471304</v>
      </c>
      <c r="BF286">
        <f t="shared" si="982"/>
        <v>2.0169574024524626</v>
      </c>
      <c r="BG286">
        <f t="shared" si="983"/>
        <v>1.463131155579195</v>
      </c>
      <c r="BH286">
        <f t="shared" si="984"/>
        <v>0.26635426050244432</v>
      </c>
      <c r="BI286">
        <f t="shared" si="985"/>
        <v>24.105529846848746</v>
      </c>
      <c r="BJ286">
        <f t="shared" si="986"/>
        <v>0.67931051908604212</v>
      </c>
      <c r="BK286">
        <f t="shared" si="987"/>
        <v>59.032084437429376</v>
      </c>
      <c r="BL286">
        <f t="shared" si="988"/>
        <v>365.97258290980318</v>
      </c>
      <c r="BM286">
        <f t="shared" si="989"/>
        <v>4.8060238772664202E-2</v>
      </c>
    </row>
    <row r="287" spans="1:65" x14ac:dyDescent="0.3">
      <c r="A287" t="str">
        <f t="array" ref="A287">INDEX(MtrxNb!A$2:C$115,MATCH(1,(MtrxNb!B$2:B$115=D287)*(MtrxNb!C$2:C$115=F287),0),1)</f>
        <v>M105</v>
      </c>
      <c r="B287" s="6">
        <v>41597</v>
      </c>
      <c r="C287">
        <v>47</v>
      </c>
      <c r="D287">
        <v>54</v>
      </c>
      <c r="E287">
        <v>27</v>
      </c>
      <c r="F287" t="s">
        <v>36</v>
      </c>
      <c r="G287">
        <v>51</v>
      </c>
      <c r="H287">
        <v>4</v>
      </c>
      <c r="I287">
        <v>40</v>
      </c>
      <c r="J287" t="s">
        <v>505</v>
      </c>
      <c r="K287">
        <v>12915.500002447516</v>
      </c>
      <c r="L287">
        <v>0</v>
      </c>
      <c r="M287">
        <v>600</v>
      </c>
      <c r="N287" s="7">
        <f t="shared" si="963"/>
        <v>42.13151194948496</v>
      </c>
      <c r="O287" s="7">
        <f t="shared" si="964"/>
        <v>0.46820758112291855</v>
      </c>
      <c r="P287" s="7">
        <f t="shared" si="965"/>
        <v>392.6488323752892</v>
      </c>
      <c r="Q287">
        <f t="shared" si="966"/>
        <v>7.4360356601937649</v>
      </c>
      <c r="R287">
        <f t="shared" si="967"/>
        <v>1.6273642133322257</v>
      </c>
      <c r="S287" s="4">
        <f>(Y287+AY287*L287)</f>
        <v>27.273624420166016</v>
      </c>
      <c r="T287">
        <f t="shared" si="968"/>
        <v>3.5999999999999996</v>
      </c>
      <c r="U287">
        <f t="shared" si="969"/>
        <v>1.9469565987586976</v>
      </c>
      <c r="V287">
        <v>1</v>
      </c>
      <c r="W287">
        <f t="shared" si="970"/>
        <v>3.8939131975173953</v>
      </c>
      <c r="X287">
        <v>25.780294418334961</v>
      </c>
      <c r="Y287" s="4">
        <v>27.273624420166016</v>
      </c>
      <c r="Z287">
        <v>25.002874374389648</v>
      </c>
      <c r="AA287">
        <v>598.20135498046875</v>
      </c>
      <c r="AB287">
        <v>564.86578369140625</v>
      </c>
      <c r="AC287">
        <v>16.07771110534668</v>
      </c>
      <c r="AD287">
        <v>21.313871383666992</v>
      </c>
      <c r="AE287">
        <v>45.707679748535156</v>
      </c>
      <c r="AF287">
        <v>60.341381072998047</v>
      </c>
      <c r="AG287">
        <v>500.35064697265625</v>
      </c>
      <c r="AH287">
        <v>1799.0450439453125</v>
      </c>
      <c r="AI287">
        <v>1486.0059814453125</v>
      </c>
      <c r="AJ287">
        <v>94.291641235351563</v>
      </c>
      <c r="AK287">
        <v>-2.5846586227416992</v>
      </c>
      <c r="AL287">
        <v>0.15014323592185974</v>
      </c>
      <c r="AM287">
        <v>1</v>
      </c>
      <c r="AN287">
        <v>-0.21956524252891541</v>
      </c>
      <c r="AO287">
        <v>2.737391471862793</v>
      </c>
      <c r="AP287">
        <v>1</v>
      </c>
      <c r="AQ287">
        <v>0</v>
      </c>
      <c r="AR287">
        <v>0.15999999642372131</v>
      </c>
      <c r="AS287">
        <v>111115</v>
      </c>
      <c r="AT287">
        <f t="shared" si="971"/>
        <v>1.3898629082573786</v>
      </c>
      <c r="AU287">
        <f t="shared" si="972"/>
        <v>7.4360356601937648E-3</v>
      </c>
      <c r="AV287">
        <f t="shared" si="973"/>
        <v>300.42362442016599</v>
      </c>
      <c r="AW287">
        <f t="shared" si="974"/>
        <v>298.93029441833494</v>
      </c>
      <c r="AX287">
        <f t="shared" si="975"/>
        <v>287.84720059736355</v>
      </c>
      <c r="AY287">
        <f t="shared" si="976"/>
        <v>-0.51361681628996758</v>
      </c>
      <c r="AZ287">
        <f t="shared" si="977"/>
        <v>3.6370841271773799</v>
      </c>
      <c r="BA287">
        <f t="shared" si="978"/>
        <v>38.572709940420189</v>
      </c>
      <c r="BB287">
        <f t="shared" si="979"/>
        <v>17.258838556753197</v>
      </c>
      <c r="BC287">
        <f>IF(L287,Y287,(X287+Y287)/2)</f>
        <v>26.526959419250488</v>
      </c>
      <c r="BD287">
        <f t="shared" si="980"/>
        <v>3.4809180792816652</v>
      </c>
      <c r="BE287">
        <f t="shared" si="981"/>
        <v>0.41795259045544203</v>
      </c>
      <c r="BF287">
        <f t="shared" si="982"/>
        <v>2.0097199138451542</v>
      </c>
      <c r="BG287">
        <f t="shared" si="983"/>
        <v>1.4711981654365109</v>
      </c>
      <c r="BH287">
        <f t="shared" si="984"/>
        <v>0.26531400083101603</v>
      </c>
      <c r="BI287">
        <f t="shared" si="985"/>
        <v>37.023502833810461</v>
      </c>
      <c r="BJ287">
        <f t="shared" si="986"/>
        <v>0.69511881178095669</v>
      </c>
      <c r="BK287">
        <f t="shared" si="987"/>
        <v>58.826017944019092</v>
      </c>
      <c r="BL287">
        <f t="shared" si="988"/>
        <v>550.25900170970533</v>
      </c>
      <c r="BM287">
        <f t="shared" si="989"/>
        <v>4.5041136451168452E-2</v>
      </c>
    </row>
    <row r="288" spans="1:65" x14ac:dyDescent="0.3">
      <c r="A288" t="str">
        <f t="array" ref="A288">INDEX(MtrxNb!A$2:C$115,MATCH(1,(MtrxNb!B$2:B$115=D288)*(MtrxNb!C$2:C$115=F288),0),1)</f>
        <v>M105</v>
      </c>
      <c r="B288" s="6">
        <v>41597</v>
      </c>
      <c r="C288">
        <v>47</v>
      </c>
      <c r="D288">
        <v>54</v>
      </c>
      <c r="E288">
        <v>27</v>
      </c>
      <c r="F288" t="s">
        <v>36</v>
      </c>
      <c r="G288">
        <v>51</v>
      </c>
      <c r="H288">
        <v>4</v>
      </c>
      <c r="I288">
        <v>41</v>
      </c>
      <c r="J288" t="s">
        <v>506</v>
      </c>
      <c r="K288">
        <v>13042.000002279878</v>
      </c>
      <c r="L288">
        <v>0</v>
      </c>
      <c r="M288">
        <v>800</v>
      </c>
      <c r="N288" s="7">
        <f t="shared" si="963"/>
        <v>52.185547757261681</v>
      </c>
      <c r="O288" s="7">
        <f t="shared" si="964"/>
        <v>0.46567142921601434</v>
      </c>
      <c r="P288" s="7">
        <f t="shared" si="965"/>
        <v>542.05451178639748</v>
      </c>
      <c r="Q288">
        <f t="shared" si="966"/>
        <v>7.4893522161564299</v>
      </c>
      <c r="R288">
        <f t="shared" si="967"/>
        <v>1.647064993832102</v>
      </c>
      <c r="S288" s="4">
        <f>(Y288+AY288*L288)</f>
        <v>27.286300659179687</v>
      </c>
      <c r="T288">
        <f t="shared" si="968"/>
        <v>3.5999999999999996</v>
      </c>
      <c r="U288">
        <f t="shared" si="969"/>
        <v>1.9469565987586976</v>
      </c>
      <c r="V288">
        <v>1</v>
      </c>
      <c r="W288">
        <f t="shared" si="970"/>
        <v>3.8939131975173953</v>
      </c>
      <c r="X288">
        <v>25.782136917114258</v>
      </c>
      <c r="Y288" s="4">
        <v>27.286300659179687</v>
      </c>
      <c r="Z288">
        <v>25.00128173828125</v>
      </c>
      <c r="AA288">
        <v>799.7987060546875</v>
      </c>
      <c r="AB288">
        <v>758.16131591796875</v>
      </c>
      <c r="AC288">
        <v>15.859138488769531</v>
      </c>
      <c r="AD288">
        <v>21.134408950805664</v>
      </c>
      <c r="AE288">
        <v>44.893470764160156</v>
      </c>
      <c r="AF288">
        <v>59.826587677001953</v>
      </c>
      <c r="AG288">
        <v>500.29376220703125</v>
      </c>
      <c r="AH288">
        <v>1800.12451171875</v>
      </c>
      <c r="AI288">
        <v>1497.9683837890625</v>
      </c>
      <c r="AJ288">
        <v>94.288055419921875</v>
      </c>
      <c r="AK288">
        <v>-5.7287015914916992</v>
      </c>
      <c r="AL288">
        <v>0.14114245772361755</v>
      </c>
      <c r="AM288">
        <v>1</v>
      </c>
      <c r="AN288">
        <v>-0.21956524252891541</v>
      </c>
      <c r="AO288">
        <v>2.737391471862793</v>
      </c>
      <c r="AP288">
        <v>1</v>
      </c>
      <c r="AQ288">
        <v>0</v>
      </c>
      <c r="AR288">
        <v>0.15999999642372131</v>
      </c>
      <c r="AS288">
        <v>111115</v>
      </c>
      <c r="AT288">
        <f t="shared" si="971"/>
        <v>1.3897048950195312</v>
      </c>
      <c r="AU288">
        <f t="shared" si="972"/>
        <v>7.4893522161564299E-3</v>
      </c>
      <c r="AV288">
        <f t="shared" si="973"/>
        <v>300.43630065917966</v>
      </c>
      <c r="AW288">
        <f t="shared" si="974"/>
        <v>298.93213691711424</v>
      </c>
      <c r="AX288">
        <f t="shared" si="975"/>
        <v>288.01991543725308</v>
      </c>
      <c r="AY288">
        <f t="shared" si="976"/>
        <v>-0.53423880378895316</v>
      </c>
      <c r="AZ288">
        <f t="shared" si="977"/>
        <v>3.6397873162529595</v>
      </c>
      <c r="BA288">
        <f t="shared" si="978"/>
        <v>38.602846352518142</v>
      </c>
      <c r="BB288">
        <f t="shared" si="979"/>
        <v>17.468437401712478</v>
      </c>
      <c r="BC288">
        <f>IF(L288,Y288,(X288+Y288)/2)</f>
        <v>26.534218788146973</v>
      </c>
      <c r="BD288">
        <f t="shared" si="980"/>
        <v>3.4824077378954259</v>
      </c>
      <c r="BE288">
        <f t="shared" si="981"/>
        <v>0.41593047943416123</v>
      </c>
      <c r="BF288">
        <f t="shared" si="982"/>
        <v>1.9927223224208575</v>
      </c>
      <c r="BG288">
        <f t="shared" si="983"/>
        <v>1.4896854154745685</v>
      </c>
      <c r="BH288">
        <f t="shared" si="984"/>
        <v>0.26401035882181284</v>
      </c>
      <c r="BI288">
        <f t="shared" si="985"/>
        <v>51.109265847934545</v>
      </c>
      <c r="BJ288">
        <f t="shared" si="986"/>
        <v>0.71495933702458447</v>
      </c>
      <c r="BK288">
        <f t="shared" si="987"/>
        <v>58.3374992808671</v>
      </c>
      <c r="BL288">
        <f t="shared" si="988"/>
        <v>740.06885060127399</v>
      </c>
      <c r="BM288">
        <f t="shared" si="989"/>
        <v>4.1136366600046548E-2</v>
      </c>
    </row>
    <row r="289" spans="1:65" hidden="1" x14ac:dyDescent="0.3">
      <c r="A289" t="str">
        <f t="array" ref="A289">INDEX(MtrxNb!A$2:C$115,MATCH(1,(MtrxNb!B$2:B$115=D289)*(MtrxNb!C$2:C$115=F289),0),1)</f>
        <v>M105</v>
      </c>
      <c r="B289" s="6">
        <v>41597</v>
      </c>
      <c r="C289">
        <v>47</v>
      </c>
      <c r="D289">
        <v>54</v>
      </c>
      <c r="E289">
        <v>27</v>
      </c>
      <c r="F289" t="s">
        <v>36</v>
      </c>
      <c r="G289">
        <v>51</v>
      </c>
      <c r="H289">
        <v>4</v>
      </c>
      <c r="I289">
        <v>42</v>
      </c>
      <c r="J289" t="s">
        <v>507</v>
      </c>
      <c r="K289">
        <v>13161.000002458692</v>
      </c>
      <c r="L289">
        <v>0</v>
      </c>
      <c r="M289" t="s">
        <v>322</v>
      </c>
      <c r="N289">
        <f t="shared" si="963"/>
        <v>28.846862153733646</v>
      </c>
      <c r="O289">
        <f t="shared" si="964"/>
        <v>0.44305431358642544</v>
      </c>
      <c r="P289">
        <f t="shared" si="965"/>
        <v>253.43887845882762</v>
      </c>
      <c r="Q289">
        <f t="shared" si="966"/>
        <v>7.1780218364090045</v>
      </c>
      <c r="R289">
        <f t="shared" si="967"/>
        <v>1.6505877634684143</v>
      </c>
      <c r="S289" s="4">
        <f>(Y289+AY289*L289)</f>
        <v>27.26118278503418</v>
      </c>
      <c r="T289">
        <f t="shared" si="968"/>
        <v>3.5999999999999996</v>
      </c>
      <c r="U289">
        <f t="shared" si="969"/>
        <v>1.9469565987586976</v>
      </c>
      <c r="V289">
        <v>1</v>
      </c>
      <c r="W289">
        <f t="shared" si="970"/>
        <v>3.8939131975173953</v>
      </c>
      <c r="X289">
        <v>25.767795562744141</v>
      </c>
      <c r="Y289" s="4">
        <v>27.26118278503418</v>
      </c>
      <c r="Z289">
        <v>24.996658325195313</v>
      </c>
      <c r="AA289">
        <v>399.42880249023437</v>
      </c>
      <c r="AB289">
        <v>376.72592163085937</v>
      </c>
      <c r="AC289">
        <v>15.985326766967773</v>
      </c>
      <c r="AD289">
        <v>21.041671752929688</v>
      </c>
      <c r="AE289">
        <v>45.529491424560547</v>
      </c>
      <c r="AF289">
        <v>59.607540130615234</v>
      </c>
      <c r="AG289">
        <v>500.304931640625</v>
      </c>
      <c r="AH289">
        <v>1800.2198486328125</v>
      </c>
      <c r="AI289">
        <v>1508.84130859375</v>
      </c>
      <c r="AJ289">
        <v>94.281715393066406</v>
      </c>
      <c r="AK289">
        <v>-0.45025920867919922</v>
      </c>
      <c r="AL289">
        <v>0.16590365767478943</v>
      </c>
      <c r="AM289">
        <v>1</v>
      </c>
      <c r="AN289">
        <v>-0.21956524252891541</v>
      </c>
      <c r="AO289">
        <v>2.737391471862793</v>
      </c>
      <c r="AP289">
        <v>1</v>
      </c>
      <c r="AQ289">
        <v>0</v>
      </c>
      <c r="AR289">
        <v>0.15999999642372131</v>
      </c>
      <c r="AS289">
        <v>111115</v>
      </c>
      <c r="AT289">
        <f t="shared" si="971"/>
        <v>1.3897359212239586</v>
      </c>
      <c r="AU289">
        <f t="shared" si="972"/>
        <v>7.1780218364090043E-3</v>
      </c>
      <c r="AV289">
        <f t="shared" si="973"/>
        <v>300.41118278503416</v>
      </c>
      <c r="AW289">
        <f t="shared" si="974"/>
        <v>298.91779556274412</v>
      </c>
      <c r="AX289">
        <f t="shared" si="975"/>
        <v>288.03516934316212</v>
      </c>
      <c r="AY289">
        <f t="shared" si="976"/>
        <v>-0.41011366152366702</v>
      </c>
      <c r="AZ289">
        <f t="shared" si="977"/>
        <v>3.6344326710724557</v>
      </c>
      <c r="BA289">
        <f t="shared" si="978"/>
        <v>38.548648122494136</v>
      </c>
      <c r="BB289">
        <f t="shared" si="979"/>
        <v>17.506976369564448</v>
      </c>
      <c r="BC289">
        <f>IF(L289,Y289,(X289+Y289)/2)</f>
        <v>26.51448917388916</v>
      </c>
      <c r="BD289">
        <f t="shared" si="980"/>
        <v>3.4783604216806561</v>
      </c>
      <c r="BE289">
        <f t="shared" si="981"/>
        <v>0.39779293584150011</v>
      </c>
      <c r="BF289">
        <f t="shared" si="982"/>
        <v>1.9838449076040414</v>
      </c>
      <c r="BG289">
        <f t="shared" si="983"/>
        <v>1.4945155140766146</v>
      </c>
      <c r="BH289">
        <f t="shared" si="984"/>
        <v>0.25232603281851457</v>
      </c>
      <c r="BI289">
        <f t="shared" si="985"/>
        <v>23.894652208393136</v>
      </c>
      <c r="BJ289">
        <f t="shared" si="986"/>
        <v>0.67274074839788578</v>
      </c>
      <c r="BK289">
        <f t="shared" si="987"/>
        <v>57.972006758270709</v>
      </c>
      <c r="BL289">
        <f t="shared" si="988"/>
        <v>366.72486050490284</v>
      </c>
      <c r="BM289">
        <f t="shared" si="989"/>
        <v>4.5601230454590171E-2</v>
      </c>
    </row>
    <row r="290" spans="1:65" hidden="1" x14ac:dyDescent="0.3">
      <c r="A290" t="str">
        <f t="array" ref="A290">INDEX(MtrxNb!A$2:C$115,MATCH(1,(MtrxNb!B$2:B$115=D290)*(MtrxNb!C$2:C$115=F290),0),1)</f>
        <v>M42</v>
      </c>
      <c r="B290" s="6">
        <v>41597</v>
      </c>
      <c r="C290">
        <v>47</v>
      </c>
      <c r="D290">
        <v>63</v>
      </c>
      <c r="E290">
        <v>18</v>
      </c>
      <c r="F290" t="s">
        <v>7</v>
      </c>
      <c r="G290">
        <v>51</v>
      </c>
      <c r="H290">
        <v>4</v>
      </c>
      <c r="I290" t="s">
        <v>323</v>
      </c>
      <c r="J290" t="s">
        <v>508</v>
      </c>
      <c r="M290">
        <f t="shared" ref="M290" si="990">AA290</f>
        <v>0</v>
      </c>
      <c r="S290" s="4">
        <f>AVERAGE(S284:S289)</f>
        <v>27.309762636820476</v>
      </c>
      <c r="Y290" s="4">
        <f>AVERAGE(Y284:Y289)</f>
        <v>27.309762636820476</v>
      </c>
    </row>
    <row r="291" spans="1:65" hidden="1" x14ac:dyDescent="0.3">
      <c r="A291" t="str">
        <f t="array" ref="A291">INDEX(MtrxNb!A$2:C$115,MATCH(1,(MtrxNb!B$2:B$115=D291)*(MtrxNb!C$2:C$115=F291),0),1)</f>
        <v>M42</v>
      </c>
      <c r="B291" s="6">
        <v>41597</v>
      </c>
      <c r="C291">
        <v>47</v>
      </c>
      <c r="D291">
        <v>63</v>
      </c>
      <c r="E291">
        <v>18</v>
      </c>
      <c r="F291" t="s">
        <v>7</v>
      </c>
      <c r="G291">
        <v>51</v>
      </c>
      <c r="H291">
        <v>4</v>
      </c>
      <c r="I291">
        <v>1</v>
      </c>
      <c r="J291" t="s">
        <v>509</v>
      </c>
      <c r="K291">
        <v>534.49999963119626</v>
      </c>
      <c r="L291">
        <v>0</v>
      </c>
      <c r="M291" t="s">
        <v>315</v>
      </c>
      <c r="N291">
        <f t="shared" ref="N291:N297" si="991">(AA291-AB291*(1000-AC291)/(1000-AD291))*AT291</f>
        <v>19.365103335095718</v>
      </c>
      <c r="O291">
        <f t="shared" ref="O291:O297" si="992">IF(BE291&lt;&gt;0,1/(1/BE291-1/W291),0)</f>
        <v>0.2117866058280703</v>
      </c>
      <c r="P291">
        <f t="shared" ref="P291:P297" si="993">((BH291-AU291/2)*AB291-N291)/(BH291+AU291/2)</f>
        <v>220.13241806105398</v>
      </c>
      <c r="Q291">
        <f t="shared" ref="Q291:Q297" si="994">AU291*1000</f>
        <v>4.3422777471763387</v>
      </c>
      <c r="R291">
        <f t="shared" ref="R291:R297" si="995">(AZ291-BF291)</f>
        <v>1.9767256198732304</v>
      </c>
      <c r="S291" s="4">
        <f>(Y291+AY291*L291)</f>
        <v>27.909051895141602</v>
      </c>
      <c r="T291">
        <f t="shared" ref="T291:T297" si="996">1.2*3</f>
        <v>3.5999999999999996</v>
      </c>
      <c r="U291">
        <f t="shared" ref="U291:U297" si="997">(T291*AN291+AO291)</f>
        <v>1.9469565987586976</v>
      </c>
      <c r="V291">
        <v>1</v>
      </c>
      <c r="W291">
        <f t="shared" ref="W291:W297" si="998">U291*(V291+1)*(V291+1)/(V291*V291+1)</f>
        <v>3.8939131975173953</v>
      </c>
      <c r="X291">
        <v>25.781167984008789</v>
      </c>
      <c r="Y291" s="4">
        <v>27.909051895141602</v>
      </c>
      <c r="Z291">
        <v>24.994697570800781</v>
      </c>
      <c r="AA291">
        <v>398.74142456054687</v>
      </c>
      <c r="AB291">
        <v>383.60867309570312</v>
      </c>
      <c r="AC291">
        <v>16.017684936523438</v>
      </c>
      <c r="AD291">
        <v>19.082550048828125</v>
      </c>
      <c r="AE291">
        <v>45.314716339111328</v>
      </c>
      <c r="AF291">
        <v>53.9830322265625</v>
      </c>
      <c r="AG291">
        <v>500.31231689453125</v>
      </c>
      <c r="AH291">
        <v>1800.0443115234375</v>
      </c>
      <c r="AI291">
        <v>922.23260498046875</v>
      </c>
      <c r="AJ291">
        <v>94.224327087402344</v>
      </c>
      <c r="AK291">
        <v>-0.92154192924499512</v>
      </c>
      <c r="AL291">
        <v>0.16558738052845001</v>
      </c>
      <c r="AM291">
        <v>0.75</v>
      </c>
      <c r="AN291">
        <v>-0.21956524252891541</v>
      </c>
      <c r="AO291">
        <v>2.737391471862793</v>
      </c>
      <c r="AP291">
        <v>1</v>
      </c>
      <c r="AQ291">
        <v>0</v>
      </c>
      <c r="AR291">
        <v>0.15999999642372131</v>
      </c>
      <c r="AS291">
        <v>111115</v>
      </c>
      <c r="AT291">
        <f t="shared" ref="AT291:AT297" si="999">AG291*0.000001/(T291*0.0001)</f>
        <v>1.3897564358181425</v>
      </c>
      <c r="AU291">
        <f t="shared" ref="AU291:AU297" si="1000">(AD291-AC291)/(1000-AD291)*AT291</f>
        <v>4.3422777471763385E-3</v>
      </c>
      <c r="AV291">
        <f t="shared" ref="AV291:AV297" si="1001">(Y291+273.15)</f>
        <v>301.05905189514158</v>
      </c>
      <c r="AW291">
        <f t="shared" ref="AW291:AW297" si="1002">(X291+273.15)</f>
        <v>298.93116798400877</v>
      </c>
      <c r="AX291">
        <f t="shared" ref="AX291:AX297" si="1003">(AH291*AP291+AI291*AQ291)*AR291</f>
        <v>288.00708340628989</v>
      </c>
      <c r="AY291">
        <f t="shared" ref="AY291:AY297" si="1004">((AX291+0.00000010773*(AW291^4-AV291^4))-AU291*44100)/(U291*51.4+0.00000043092*AV291^3)</f>
        <v>0.64164017740094703</v>
      </c>
      <c r="AZ291">
        <f t="shared" ref="AZ291:AZ297" si="1005">0.61365*EXP(17.502*S291/(240.97+S291))</f>
        <v>3.7747660573357371</v>
      </c>
      <c r="BA291">
        <f t="shared" ref="BA291:BA297" si="1006">AZ291*1000/AJ291</f>
        <v>40.061480660236178</v>
      </c>
      <c r="BB291">
        <f t="shared" ref="BB291:BB297" si="1007">(BA291-AD291)</f>
        <v>20.978930611408053</v>
      </c>
      <c r="BC291">
        <f>IF(L291,Y291,(X291+Y291)/2)</f>
        <v>26.845109939575195</v>
      </c>
      <c r="BD291">
        <f t="shared" ref="BD291:BD297" si="1008">0.61365*EXP(17.502*BC291/(240.97+BC291))</f>
        <v>3.5467287942199808</v>
      </c>
      <c r="BE291">
        <f t="shared" ref="BE291:BE297" si="1009">IF(BB291&lt;&gt;0,(1000-(BA291+AD291)/2)/BB291*AU291,0)</f>
        <v>0.20086189906513888</v>
      </c>
      <c r="BF291">
        <f t="shared" ref="BF291:BF297" si="1010">AD291*AJ291/1000</f>
        <v>1.7980404374625067</v>
      </c>
      <c r="BG291">
        <f t="shared" ref="BG291:BG297" si="1011">(BD291-BF291)</f>
        <v>1.748688356757474</v>
      </c>
      <c r="BH291">
        <f t="shared" ref="BH291:BH297" si="1012">1/(1.6/O291+1.37/W291)</f>
        <v>0.12647652763581096</v>
      </c>
      <c r="BI291">
        <f t="shared" ref="BI291:BI297" si="1013">P291*AJ291*0.001</f>
        <v>20.741828961925545</v>
      </c>
      <c r="BJ291">
        <f t="shared" ref="BJ291:BJ297" si="1014">P291/AB291</f>
        <v>0.57384630093109257</v>
      </c>
      <c r="BK291">
        <f t="shared" ref="BK291:BK297" si="1015">(1-AU291*AJ291/AZ291/O291)*100</f>
        <v>48.820962730463037</v>
      </c>
      <c r="BL291">
        <f t="shared" ref="BL291:BL297" si="1016">(AB291-N291/(W291/1.35))</f>
        <v>376.89488976867699</v>
      </c>
      <c r="BM291">
        <f t="shared" ref="BM291:BM297" si="1017">N291*BK291/100/BL291</f>
        <v>2.5084526584442053E-2</v>
      </c>
    </row>
    <row r="292" spans="1:65" x14ac:dyDescent="0.3">
      <c r="A292" t="str">
        <f t="array" ref="A292">INDEX(MtrxNb!A$2:C$115,MATCH(1,(MtrxNb!B$2:B$115=D292)*(MtrxNb!C$2:C$115=F292),0),1)</f>
        <v>M42</v>
      </c>
      <c r="B292" s="6">
        <v>41597</v>
      </c>
      <c r="C292">
        <v>47</v>
      </c>
      <c r="D292">
        <v>63</v>
      </c>
      <c r="E292">
        <v>18</v>
      </c>
      <c r="F292" t="s">
        <v>7</v>
      </c>
      <c r="G292">
        <v>51</v>
      </c>
      <c r="H292">
        <v>4</v>
      </c>
      <c r="I292">
        <v>2</v>
      </c>
      <c r="J292" t="s">
        <v>510</v>
      </c>
      <c r="K292">
        <v>652.99999986588955</v>
      </c>
      <c r="L292">
        <v>0</v>
      </c>
      <c r="M292">
        <v>50</v>
      </c>
      <c r="N292" s="7">
        <f t="shared" si="991"/>
        <v>-1.0059724901474012</v>
      </c>
      <c r="O292" s="7">
        <f t="shared" si="992"/>
        <v>0.22669012261779087</v>
      </c>
      <c r="P292" s="7">
        <f t="shared" si="993"/>
        <v>55.233413924699846</v>
      </c>
      <c r="Q292">
        <f t="shared" si="994"/>
        <v>4.6502079314610434</v>
      </c>
      <c r="R292">
        <f t="shared" si="995"/>
        <v>1.9845400989713049</v>
      </c>
      <c r="S292" s="4">
        <f>(Y292+AY292*L292)</f>
        <v>28.005361557006836</v>
      </c>
      <c r="T292">
        <f t="shared" si="996"/>
        <v>3.5999999999999996</v>
      </c>
      <c r="U292">
        <f t="shared" si="997"/>
        <v>1.9469565987586976</v>
      </c>
      <c r="V292">
        <v>1</v>
      </c>
      <c r="W292">
        <f t="shared" si="998"/>
        <v>3.8939131975173953</v>
      </c>
      <c r="X292">
        <v>25.831857681274414</v>
      </c>
      <c r="Y292" s="4">
        <v>28.005361557006836</v>
      </c>
      <c r="Z292">
        <v>24.995424270629883</v>
      </c>
      <c r="AA292">
        <v>49.027202606201172</v>
      </c>
      <c r="AB292">
        <v>49.585136413574219</v>
      </c>
      <c r="AC292">
        <v>15.943441390991211</v>
      </c>
      <c r="AD292">
        <v>19.225175857543945</v>
      </c>
      <c r="AE292">
        <v>45.129817962646484</v>
      </c>
      <c r="AF292">
        <v>54.221248626708984</v>
      </c>
      <c r="AG292">
        <v>500.31179809570312</v>
      </c>
      <c r="AH292">
        <v>1798.7586669921875</v>
      </c>
      <c r="AI292">
        <v>906.65460205078125</v>
      </c>
      <c r="AJ292">
        <v>94.22467041015625</v>
      </c>
      <c r="AK292">
        <v>2.0295345783233643</v>
      </c>
      <c r="AL292">
        <v>0.19760794937610626</v>
      </c>
      <c r="AM292">
        <v>1</v>
      </c>
      <c r="AN292">
        <v>-0.21956524252891541</v>
      </c>
      <c r="AO292">
        <v>2.737391471862793</v>
      </c>
      <c r="AP292">
        <v>1</v>
      </c>
      <c r="AQ292">
        <v>0</v>
      </c>
      <c r="AR292">
        <v>0.15999999642372131</v>
      </c>
      <c r="AS292">
        <v>111115</v>
      </c>
      <c r="AT292">
        <f t="shared" si="999"/>
        <v>1.3897549947102863</v>
      </c>
      <c r="AU292">
        <f t="shared" si="1000"/>
        <v>4.6502079314610437E-3</v>
      </c>
      <c r="AV292">
        <f t="shared" si="1001"/>
        <v>301.15536155700681</v>
      </c>
      <c r="AW292">
        <f t="shared" si="1002"/>
        <v>298.98185768127439</v>
      </c>
      <c r="AX292">
        <f t="shared" si="1003"/>
        <v>287.80138028588772</v>
      </c>
      <c r="AY292">
        <f t="shared" si="1004"/>
        <v>0.51340695266078251</v>
      </c>
      <c r="AZ292">
        <f t="shared" si="1005"/>
        <v>3.7960259577256763</v>
      </c>
      <c r="BA292">
        <f t="shared" si="1006"/>
        <v>40.286964562483753</v>
      </c>
      <c r="BB292">
        <f t="shared" si="1007"/>
        <v>21.061788704939808</v>
      </c>
      <c r="BC292">
        <f>IF(L292,Y292,(X292+Y292)/2)</f>
        <v>26.918609619140625</v>
      </c>
      <c r="BD292">
        <f t="shared" si="1008"/>
        <v>3.562086039105234</v>
      </c>
      <c r="BE292">
        <f t="shared" si="1009"/>
        <v>0.21421903338642481</v>
      </c>
      <c r="BF292">
        <f t="shared" si="1010"/>
        <v>1.8114858587543714</v>
      </c>
      <c r="BG292">
        <f t="shared" si="1011"/>
        <v>1.7506001803508626</v>
      </c>
      <c r="BH292">
        <f t="shared" si="1012"/>
        <v>0.13495414514819909</v>
      </c>
      <c r="BI292">
        <f t="shared" si="1013"/>
        <v>5.204350222682578</v>
      </c>
      <c r="BJ292">
        <f t="shared" si="1014"/>
        <v>1.1139106982385829</v>
      </c>
      <c r="BK292">
        <f t="shared" si="1015"/>
        <v>49.081543697966325</v>
      </c>
      <c r="BL292">
        <f t="shared" si="1016"/>
        <v>49.933901985073049</v>
      </c>
      <c r="BM292">
        <f t="shared" si="1017"/>
        <v>-9.8880081009654428E-3</v>
      </c>
    </row>
    <row r="293" spans="1:65" x14ac:dyDescent="0.3">
      <c r="A293" t="str">
        <f t="array" ref="A293">INDEX(MtrxNb!A$2:C$115,MATCH(1,(MtrxNb!B$2:B$115=D293)*(MtrxNb!C$2:C$115=F293),0),1)</f>
        <v>M42</v>
      </c>
      <c r="B293" s="6">
        <v>41597</v>
      </c>
      <c r="C293">
        <v>47</v>
      </c>
      <c r="D293">
        <v>63</v>
      </c>
      <c r="E293">
        <v>18</v>
      </c>
      <c r="F293" t="s">
        <v>7</v>
      </c>
      <c r="G293">
        <v>51</v>
      </c>
      <c r="H293">
        <v>4</v>
      </c>
      <c r="I293">
        <v>3</v>
      </c>
      <c r="J293" t="s">
        <v>511</v>
      </c>
      <c r="K293">
        <v>776.49999985471368</v>
      </c>
      <c r="L293">
        <v>0</v>
      </c>
      <c r="M293">
        <v>150</v>
      </c>
      <c r="N293" s="7">
        <f t="shared" si="991"/>
        <v>6.748050709531709</v>
      </c>
      <c r="O293" s="7">
        <f t="shared" si="992"/>
        <v>0.27810695541171543</v>
      </c>
      <c r="P293" s="7">
        <f t="shared" si="993"/>
        <v>98.86611104634413</v>
      </c>
      <c r="Q293">
        <f t="shared" si="994"/>
        <v>5.46228402824927</v>
      </c>
      <c r="R293">
        <f t="shared" si="995"/>
        <v>1.9236265573475353</v>
      </c>
      <c r="S293" s="4">
        <f>(Y293+AY293*L293)</f>
        <v>27.909055709838867</v>
      </c>
      <c r="T293">
        <f t="shared" si="996"/>
        <v>3.5999999999999996</v>
      </c>
      <c r="U293">
        <f t="shared" si="997"/>
        <v>1.9469565987586976</v>
      </c>
      <c r="V293">
        <v>1</v>
      </c>
      <c r="W293">
        <f t="shared" si="998"/>
        <v>3.8939131975173953</v>
      </c>
      <c r="X293">
        <v>25.839893341064453</v>
      </c>
      <c r="Y293" s="4">
        <v>27.909055709838867</v>
      </c>
      <c r="Z293">
        <v>24.992862701416016</v>
      </c>
      <c r="AA293">
        <v>149.53585815429687</v>
      </c>
      <c r="AB293">
        <v>144.11442565917969</v>
      </c>
      <c r="AC293">
        <v>15.793410301208496</v>
      </c>
      <c r="AD293">
        <v>19.646186828613281</v>
      </c>
      <c r="AE293">
        <v>44.660388946533203</v>
      </c>
      <c r="AF293">
        <v>55.37774658203125</v>
      </c>
      <c r="AG293">
        <v>500.36370849609375</v>
      </c>
      <c r="AH293">
        <v>1800.578369140625</v>
      </c>
      <c r="AI293">
        <v>890.4285888671875</v>
      </c>
      <c r="AJ293">
        <v>94.223899841308594</v>
      </c>
      <c r="AK293">
        <v>1.3072750568389893</v>
      </c>
      <c r="AL293">
        <v>0.20289511978626251</v>
      </c>
      <c r="AM293">
        <v>1</v>
      </c>
      <c r="AN293">
        <v>-0.21956524252891541</v>
      </c>
      <c r="AO293">
        <v>2.737391471862793</v>
      </c>
      <c r="AP293">
        <v>1</v>
      </c>
      <c r="AQ293">
        <v>0</v>
      </c>
      <c r="AR293">
        <v>0.15999999642372131</v>
      </c>
      <c r="AS293">
        <v>111115</v>
      </c>
      <c r="AT293">
        <f t="shared" si="999"/>
        <v>1.3898991902669271</v>
      </c>
      <c r="AU293">
        <f t="shared" si="1000"/>
        <v>5.4622840282492697E-3</v>
      </c>
      <c r="AV293">
        <f t="shared" si="1001"/>
        <v>301.05905570983884</v>
      </c>
      <c r="AW293">
        <f t="shared" si="1002"/>
        <v>298.98989334106443</v>
      </c>
      <c r="AX293">
        <f t="shared" si="1003"/>
        <v>288.09253262312996</v>
      </c>
      <c r="AY293">
        <f t="shared" si="1004"/>
        <v>0.20678555081734354</v>
      </c>
      <c r="AZ293">
        <f t="shared" si="1005"/>
        <v>3.7747668973504291</v>
      </c>
      <c r="BA293">
        <f t="shared" si="1006"/>
        <v>40.061671228933129</v>
      </c>
      <c r="BB293">
        <f t="shared" si="1007"/>
        <v>20.415484400319848</v>
      </c>
      <c r="BC293">
        <f>IF(L293,Y293,(X293+Y293)/2)</f>
        <v>26.87447452545166</v>
      </c>
      <c r="BD293">
        <f t="shared" si="1008"/>
        <v>3.5528573719829337</v>
      </c>
      <c r="BE293">
        <f t="shared" si="1009"/>
        <v>0.25956833963008452</v>
      </c>
      <c r="BF293">
        <f t="shared" si="1010"/>
        <v>1.8511403400028938</v>
      </c>
      <c r="BG293">
        <f t="shared" si="1011"/>
        <v>1.7017170319800399</v>
      </c>
      <c r="BH293">
        <f t="shared" si="1012"/>
        <v>0.16379980393436031</v>
      </c>
      <c r="BI293">
        <f t="shared" si="1013"/>
        <v>9.3155505449304226</v>
      </c>
      <c r="BJ293">
        <f t="shared" si="1014"/>
        <v>0.68602508454049849</v>
      </c>
      <c r="BK293">
        <f t="shared" si="1015"/>
        <v>50.973220534023632</v>
      </c>
      <c r="BL293">
        <f t="shared" si="1016"/>
        <v>141.77491062744352</v>
      </c>
      <c r="BM293">
        <f t="shared" si="1017"/>
        <v>2.4261688860846429E-2</v>
      </c>
    </row>
    <row r="294" spans="1:65" x14ac:dyDescent="0.3">
      <c r="A294" t="str">
        <f t="array" ref="A294">INDEX(MtrxNb!A$2:C$115,MATCH(1,(MtrxNb!B$2:B$115=D294)*(MtrxNb!C$2:C$115=F294),0),1)</f>
        <v>M42</v>
      </c>
      <c r="B294" s="6">
        <v>41597</v>
      </c>
      <c r="C294">
        <v>47</v>
      </c>
      <c r="D294">
        <v>63</v>
      </c>
      <c r="E294">
        <v>18</v>
      </c>
      <c r="F294" t="s">
        <v>7</v>
      </c>
      <c r="G294">
        <v>51</v>
      </c>
      <c r="H294">
        <v>4</v>
      </c>
      <c r="I294">
        <v>4</v>
      </c>
      <c r="J294" t="s">
        <v>512</v>
      </c>
      <c r="K294">
        <v>908.99999984353781</v>
      </c>
      <c r="L294">
        <v>0</v>
      </c>
      <c r="M294">
        <v>400</v>
      </c>
      <c r="N294" s="7">
        <f t="shared" si="991"/>
        <v>24.351407393421873</v>
      </c>
      <c r="O294" s="7">
        <f t="shared" si="992"/>
        <v>0.3408827860138664</v>
      </c>
      <c r="P294" s="7">
        <f t="shared" si="993"/>
        <v>248.25241526603665</v>
      </c>
      <c r="Q294">
        <f t="shared" si="994"/>
        <v>6.3224461060548602</v>
      </c>
      <c r="R294">
        <f t="shared" si="995"/>
        <v>1.8435748253739797</v>
      </c>
      <c r="S294" s="4">
        <f>(Y294+AY294*L294)</f>
        <v>27.775026321411133</v>
      </c>
      <c r="T294">
        <f t="shared" si="996"/>
        <v>3.5999999999999996</v>
      </c>
      <c r="U294">
        <f t="shared" si="997"/>
        <v>1.9469565987586976</v>
      </c>
      <c r="V294">
        <v>1</v>
      </c>
      <c r="W294">
        <f t="shared" si="998"/>
        <v>3.8939131975173953</v>
      </c>
      <c r="X294">
        <v>25.836647033691406</v>
      </c>
      <c r="Y294" s="4">
        <v>27.775026321411133</v>
      </c>
      <c r="Z294">
        <v>24.991302490234375</v>
      </c>
      <c r="AA294">
        <v>400.41461181640625</v>
      </c>
      <c r="AB294">
        <v>381.15719604492187</v>
      </c>
      <c r="AC294">
        <v>15.726406097412109</v>
      </c>
      <c r="AD294">
        <v>20.184211730957031</v>
      </c>
      <c r="AE294">
        <v>44.448055267333984</v>
      </c>
      <c r="AF294">
        <v>56.908317565917969</v>
      </c>
      <c r="AG294">
        <v>500.2774658203125</v>
      </c>
      <c r="AH294">
        <v>1800.2027587890625</v>
      </c>
      <c r="AI294">
        <v>872.43603515625</v>
      </c>
      <c r="AJ294">
        <v>94.221099853515625</v>
      </c>
      <c r="AK294">
        <v>-0.66229891777038574</v>
      </c>
      <c r="AL294">
        <v>0.15192313492298126</v>
      </c>
      <c r="AM294">
        <v>1</v>
      </c>
      <c r="AN294">
        <v>-0.21956524252891541</v>
      </c>
      <c r="AO294">
        <v>2.737391471862793</v>
      </c>
      <c r="AP294">
        <v>1</v>
      </c>
      <c r="AQ294">
        <v>0</v>
      </c>
      <c r="AR294">
        <v>0.15999999642372131</v>
      </c>
      <c r="AS294">
        <v>111115</v>
      </c>
      <c r="AT294">
        <f t="shared" si="999"/>
        <v>1.3896596272786459</v>
      </c>
      <c r="AU294">
        <f t="shared" si="1000"/>
        <v>6.32244610605486E-3</v>
      </c>
      <c r="AV294">
        <f t="shared" si="1001"/>
        <v>300.92502632141111</v>
      </c>
      <c r="AW294">
        <f t="shared" si="1002"/>
        <v>298.98664703369138</v>
      </c>
      <c r="AX294">
        <f t="shared" si="1003"/>
        <v>288.03243496822324</v>
      </c>
      <c r="AY294">
        <f t="shared" si="1004"/>
        <v>-0.11921732347020682</v>
      </c>
      <c r="AZ294">
        <f t="shared" si="1005"/>
        <v>3.7453534543409837</v>
      </c>
      <c r="BA294">
        <f t="shared" si="1006"/>
        <v>39.750687055912508</v>
      </c>
      <c r="BB294">
        <f t="shared" si="1007"/>
        <v>19.566475324955476</v>
      </c>
      <c r="BC294">
        <f>IF(L294,Y294,(X294+Y294)/2)</f>
        <v>26.80583667755127</v>
      </c>
      <c r="BD294">
        <f t="shared" si="1008"/>
        <v>3.5385466388815709</v>
      </c>
      <c r="BE294">
        <f t="shared" si="1009"/>
        <v>0.31344319405891252</v>
      </c>
      <c r="BF294">
        <f t="shared" si="1010"/>
        <v>1.901778628967004</v>
      </c>
      <c r="BG294">
        <f t="shared" si="1011"/>
        <v>1.6367680099145669</v>
      </c>
      <c r="BH294">
        <f t="shared" si="1012"/>
        <v>0.19819536522406245</v>
      </c>
      <c r="BI294">
        <f t="shared" si="1013"/>
        <v>23.390615607657665</v>
      </c>
      <c r="BJ294">
        <f t="shared" si="1014"/>
        <v>0.65131241871340262</v>
      </c>
      <c r="BK294">
        <f t="shared" si="1015"/>
        <v>53.341000089827432</v>
      </c>
      <c r="BL294">
        <f t="shared" si="1016"/>
        <v>372.71468633461836</v>
      </c>
      <c r="BM294">
        <f t="shared" si="1017"/>
        <v>3.4850476023200752E-2</v>
      </c>
    </row>
    <row r="295" spans="1:65" x14ac:dyDescent="0.3">
      <c r="A295" t="str">
        <f t="array" ref="A295">INDEX(MtrxNb!A$2:C$115,MATCH(1,(MtrxNb!B$2:B$115=D295)*(MtrxNb!C$2:C$115=F295),0),1)</f>
        <v>M42</v>
      </c>
      <c r="B295" s="6">
        <v>41597</v>
      </c>
      <c r="C295">
        <v>47</v>
      </c>
      <c r="D295">
        <v>63</v>
      </c>
      <c r="E295">
        <v>18</v>
      </c>
      <c r="F295" t="s">
        <v>7</v>
      </c>
      <c r="G295">
        <v>51</v>
      </c>
      <c r="H295">
        <v>4</v>
      </c>
      <c r="I295">
        <v>5</v>
      </c>
      <c r="J295" t="s">
        <v>513</v>
      </c>
      <c r="K295">
        <v>1027.9999998658895</v>
      </c>
      <c r="L295">
        <v>0</v>
      </c>
      <c r="M295">
        <v>600</v>
      </c>
      <c r="N295" s="7">
        <f t="shared" si="991"/>
        <v>34.878618798937985</v>
      </c>
      <c r="O295" s="7">
        <f t="shared" si="992"/>
        <v>0.37376736324964466</v>
      </c>
      <c r="P295" s="7">
        <f t="shared" si="993"/>
        <v>394.35229130979275</v>
      </c>
      <c r="Q295">
        <f t="shared" si="994"/>
        <v>6.6060308693275829</v>
      </c>
      <c r="R295">
        <f t="shared" si="995"/>
        <v>1.7704415471337047</v>
      </c>
      <c r="S295" s="4">
        <f>(Y295+AY295*L295)</f>
        <v>27.588134765625</v>
      </c>
      <c r="T295">
        <f t="shared" si="996"/>
        <v>3.5999999999999996</v>
      </c>
      <c r="U295">
        <f t="shared" si="997"/>
        <v>1.9469565987586976</v>
      </c>
      <c r="V295">
        <v>1</v>
      </c>
      <c r="W295">
        <f t="shared" si="998"/>
        <v>3.8939131975173953</v>
      </c>
      <c r="X295">
        <v>25.821657180786133</v>
      </c>
      <c r="Y295" s="4">
        <v>27.588134765625</v>
      </c>
      <c r="Z295">
        <v>24.994384765625</v>
      </c>
      <c r="AA295">
        <v>598.5076904296875</v>
      </c>
      <c r="AB295">
        <v>570.696533203125</v>
      </c>
      <c r="AC295">
        <v>15.873398780822754</v>
      </c>
      <c r="AD295">
        <v>20.529438018798828</v>
      </c>
      <c r="AE295">
        <v>45.019001007080078</v>
      </c>
      <c r="AF295">
        <v>57.927810668945312</v>
      </c>
      <c r="AG295">
        <v>500.28543090820313</v>
      </c>
      <c r="AH295">
        <v>1800.803466796875</v>
      </c>
      <c r="AI295">
        <v>857.1700439453125</v>
      </c>
      <c r="AJ295">
        <v>94.217460632324219</v>
      </c>
      <c r="AK295">
        <v>-2.8494937419891357</v>
      </c>
      <c r="AL295">
        <v>0.12743277847766876</v>
      </c>
      <c r="AM295">
        <v>1</v>
      </c>
      <c r="AN295">
        <v>-0.21956524252891541</v>
      </c>
      <c r="AO295">
        <v>2.737391471862793</v>
      </c>
      <c r="AP295">
        <v>1</v>
      </c>
      <c r="AQ295">
        <v>0</v>
      </c>
      <c r="AR295">
        <v>0.15999999642372131</v>
      </c>
      <c r="AS295">
        <v>111115</v>
      </c>
      <c r="AT295">
        <f t="shared" si="999"/>
        <v>1.3896817525227865</v>
      </c>
      <c r="AU295">
        <f t="shared" si="1000"/>
        <v>6.6060308693275827E-3</v>
      </c>
      <c r="AV295">
        <f t="shared" si="1001"/>
        <v>300.73813476562498</v>
      </c>
      <c r="AW295">
        <f t="shared" si="1002"/>
        <v>298.97165718078611</v>
      </c>
      <c r="AX295">
        <f t="shared" si="1003"/>
        <v>288.12854824732494</v>
      </c>
      <c r="AY295">
        <f t="shared" si="1004"/>
        <v>-0.21217919090201423</v>
      </c>
      <c r="AZ295">
        <f t="shared" si="1005"/>
        <v>3.7046730654736235</v>
      </c>
      <c r="BA295">
        <f t="shared" si="1006"/>
        <v>39.32045122645367</v>
      </c>
      <c r="BB295">
        <f t="shared" si="1007"/>
        <v>18.791013207654842</v>
      </c>
      <c r="BC295">
        <f>IF(L295,Y295,(X295+Y295)/2)</f>
        <v>26.704895973205566</v>
      </c>
      <c r="BD295">
        <f t="shared" si="1008"/>
        <v>3.5175923072825985</v>
      </c>
      <c r="BE295">
        <f t="shared" si="1009"/>
        <v>0.34103247603365233</v>
      </c>
      <c r="BF295">
        <f t="shared" si="1010"/>
        <v>1.9342315183399188</v>
      </c>
      <c r="BG295">
        <f t="shared" si="1011"/>
        <v>1.5833607889426797</v>
      </c>
      <c r="BH295">
        <f t="shared" si="1012"/>
        <v>0.21586295958863183</v>
      </c>
      <c r="BI295">
        <f t="shared" si="1013"/>
        <v>37.15487148174725</v>
      </c>
      <c r="BJ295">
        <f t="shared" si="1014"/>
        <v>0.6910017292315197</v>
      </c>
      <c r="BK295">
        <f t="shared" si="1015"/>
        <v>55.050928096003339</v>
      </c>
      <c r="BL295">
        <f t="shared" si="1016"/>
        <v>558.60429257264911</v>
      </c>
      <c r="BM295">
        <f t="shared" si="1017"/>
        <v>3.4373175450285808E-2</v>
      </c>
    </row>
    <row r="296" spans="1:65" x14ac:dyDescent="0.3">
      <c r="A296" t="str">
        <f t="array" ref="A296">INDEX(MtrxNb!A$2:C$115,MATCH(1,(MtrxNb!B$2:B$115=D296)*(MtrxNb!C$2:C$115=F296),0),1)</f>
        <v>M42</v>
      </c>
      <c r="B296" s="6">
        <v>41597</v>
      </c>
      <c r="C296">
        <v>47</v>
      </c>
      <c r="D296">
        <v>63</v>
      </c>
      <c r="E296">
        <v>18</v>
      </c>
      <c r="F296" t="s">
        <v>7</v>
      </c>
      <c r="G296">
        <v>51</v>
      </c>
      <c r="H296">
        <v>4</v>
      </c>
      <c r="I296">
        <v>6</v>
      </c>
      <c r="J296" t="s">
        <v>514</v>
      </c>
      <c r="K296">
        <v>1154.4999998547137</v>
      </c>
      <c r="L296">
        <v>0</v>
      </c>
      <c r="M296">
        <v>800</v>
      </c>
      <c r="N296" s="7">
        <f t="shared" si="991"/>
        <v>43.506639067289562</v>
      </c>
      <c r="O296" s="7">
        <f t="shared" si="992"/>
        <v>0.41286265327106686</v>
      </c>
      <c r="P296" s="7">
        <f t="shared" si="993"/>
        <v>559.94575506599017</v>
      </c>
      <c r="Q296">
        <f t="shared" si="994"/>
        <v>7.1697948639182165</v>
      </c>
      <c r="R296">
        <f t="shared" si="995"/>
        <v>1.7549686313714123</v>
      </c>
      <c r="S296" s="4">
        <f>(Y296+AY296*L296)</f>
        <v>27.661066055297852</v>
      </c>
      <c r="T296">
        <f t="shared" si="996"/>
        <v>3.5999999999999996</v>
      </c>
      <c r="U296">
        <f t="shared" si="997"/>
        <v>1.9469565987586976</v>
      </c>
      <c r="V296">
        <v>1</v>
      </c>
      <c r="W296">
        <f t="shared" si="998"/>
        <v>3.8939131975173953</v>
      </c>
      <c r="X296">
        <v>25.844507217407227</v>
      </c>
      <c r="Y296" s="4">
        <v>27.661066055297852</v>
      </c>
      <c r="Z296">
        <v>24.991735458374023</v>
      </c>
      <c r="AA296">
        <v>799.16680908203125</v>
      </c>
      <c r="AB296">
        <v>763.9195556640625</v>
      </c>
      <c r="AC296">
        <v>15.81118106842041</v>
      </c>
      <c r="AD296">
        <v>20.862714767456055</v>
      </c>
      <c r="AE296">
        <v>44.736377716064453</v>
      </c>
      <c r="AF296">
        <v>58.789798736572266</v>
      </c>
      <c r="AG296">
        <v>500.29891967773437</v>
      </c>
      <c r="AH296">
        <v>1800.768310546875</v>
      </c>
      <c r="AI296">
        <v>840.958984375</v>
      </c>
      <c r="AJ296">
        <v>94.212722778320313</v>
      </c>
      <c r="AK296">
        <v>-6.0565862655639648</v>
      </c>
      <c r="AL296">
        <v>0.1158875972032547</v>
      </c>
      <c r="AM296">
        <v>1</v>
      </c>
      <c r="AN296">
        <v>-0.21956524252891541</v>
      </c>
      <c r="AO296">
        <v>2.737391471862793</v>
      </c>
      <c r="AP296">
        <v>1</v>
      </c>
      <c r="AQ296">
        <v>0</v>
      </c>
      <c r="AR296">
        <v>0.15999999642372131</v>
      </c>
      <c r="AS296">
        <v>111115</v>
      </c>
      <c r="AT296">
        <f t="shared" si="999"/>
        <v>1.3897192213270402</v>
      </c>
      <c r="AU296">
        <f t="shared" si="1000"/>
        <v>7.1697948639182166E-3</v>
      </c>
      <c r="AV296">
        <f t="shared" si="1001"/>
        <v>300.81106605529783</v>
      </c>
      <c r="AW296">
        <f t="shared" si="1002"/>
        <v>298.9945072174072</v>
      </c>
      <c r="AX296">
        <f t="shared" si="1003"/>
        <v>288.12292324745067</v>
      </c>
      <c r="AY296">
        <f t="shared" si="1004"/>
        <v>-0.43988123815684543</v>
      </c>
      <c r="AZ296">
        <f t="shared" si="1005"/>
        <v>3.7205017941609189</v>
      </c>
      <c r="BA296">
        <f t="shared" si="1006"/>
        <v>39.490439130128394</v>
      </c>
      <c r="BB296">
        <f t="shared" si="1007"/>
        <v>18.627724362672339</v>
      </c>
      <c r="BC296">
        <f>IF(L296,Y296,(X296+Y296)/2)</f>
        <v>26.752786636352539</v>
      </c>
      <c r="BD296">
        <f t="shared" si="1008"/>
        <v>3.5275204083888627</v>
      </c>
      <c r="BE296">
        <f t="shared" si="1009"/>
        <v>0.37328418985165784</v>
      </c>
      <c r="BF296">
        <f t="shared" si="1010"/>
        <v>1.9655331627895065</v>
      </c>
      <c r="BG296">
        <f t="shared" si="1011"/>
        <v>1.5619872455993562</v>
      </c>
      <c r="BH296">
        <f t="shared" si="1012"/>
        <v>0.23656254027970244</v>
      </c>
      <c r="BI296">
        <f t="shared" si="1013"/>
        <v>52.754014192929375</v>
      </c>
      <c r="BJ296">
        <f t="shared" si="1014"/>
        <v>0.73299047120117078</v>
      </c>
      <c r="BK296">
        <f t="shared" si="1015"/>
        <v>56.024663855536616</v>
      </c>
      <c r="BL296">
        <f t="shared" si="1016"/>
        <v>748.83602406960188</v>
      </c>
      <c r="BM296">
        <f t="shared" si="1017"/>
        <v>3.2549780604605401E-2</v>
      </c>
    </row>
    <row r="297" spans="1:65" hidden="1" x14ac:dyDescent="0.3">
      <c r="A297" t="str">
        <f t="array" ref="A297">INDEX(MtrxNb!A$2:C$115,MATCH(1,(MtrxNb!B$2:B$115=D297)*(MtrxNb!C$2:C$115=F297),0),1)</f>
        <v>M42</v>
      </c>
      <c r="B297" s="6">
        <v>41597</v>
      </c>
      <c r="C297">
        <v>47</v>
      </c>
      <c r="D297">
        <v>63</v>
      </c>
      <c r="E297">
        <v>18</v>
      </c>
      <c r="F297" t="s">
        <v>7</v>
      </c>
      <c r="G297">
        <v>51</v>
      </c>
      <c r="H297">
        <v>4</v>
      </c>
      <c r="I297">
        <v>7</v>
      </c>
      <c r="J297" t="s">
        <v>515</v>
      </c>
      <c r="K297">
        <v>1273.9999998435378</v>
      </c>
      <c r="L297">
        <v>0</v>
      </c>
      <c r="M297" t="s">
        <v>322</v>
      </c>
      <c r="N297">
        <f t="shared" si="991"/>
        <v>26.318375991010807</v>
      </c>
      <c r="O297">
        <f t="shared" si="992"/>
        <v>0.43897839570077629</v>
      </c>
      <c r="P297">
        <f t="shared" si="993"/>
        <v>264.30415265223047</v>
      </c>
      <c r="Q297">
        <f t="shared" si="994"/>
        <v>7.4189078053906785</v>
      </c>
      <c r="R297">
        <f t="shared" si="995"/>
        <v>1.7182967487945646</v>
      </c>
      <c r="S297" s="4">
        <f>(Y297+AY297*L297)</f>
        <v>27.545753479003906</v>
      </c>
      <c r="T297">
        <f t="shared" si="996"/>
        <v>3.5999999999999996</v>
      </c>
      <c r="U297">
        <f t="shared" si="997"/>
        <v>1.9469565987586976</v>
      </c>
      <c r="V297">
        <v>1</v>
      </c>
      <c r="W297">
        <f t="shared" si="998"/>
        <v>3.8939131975173953</v>
      </c>
      <c r="X297">
        <v>25.849102020263672</v>
      </c>
      <c r="Y297" s="4">
        <v>27.545753479003906</v>
      </c>
      <c r="Z297">
        <v>24.993011474609375</v>
      </c>
      <c r="AA297">
        <v>399.98858642578125</v>
      </c>
      <c r="AB297">
        <v>379.02734375</v>
      </c>
      <c r="AC297">
        <v>15.761371612548828</v>
      </c>
      <c r="AD297">
        <v>20.987733840942383</v>
      </c>
      <c r="AE297">
        <v>44.525936126708984</v>
      </c>
      <c r="AF297">
        <v>59.119483947753906</v>
      </c>
      <c r="AG297">
        <v>500.30068969726563</v>
      </c>
      <c r="AH297">
        <v>1799.4312744140625</v>
      </c>
      <c r="AI297">
        <v>825.4609375</v>
      </c>
      <c r="AJ297">
        <v>94.207649230957031</v>
      </c>
      <c r="AK297">
        <v>-0.17011165618896484</v>
      </c>
      <c r="AL297">
        <v>0.15030379593372345</v>
      </c>
      <c r="AM297">
        <v>1</v>
      </c>
      <c r="AN297">
        <v>-0.21956524252891541</v>
      </c>
      <c r="AO297">
        <v>2.737391471862793</v>
      </c>
      <c r="AP297">
        <v>1</v>
      </c>
      <c r="AQ297">
        <v>0</v>
      </c>
      <c r="AR297">
        <v>0.15999999642372131</v>
      </c>
      <c r="AS297">
        <v>111115</v>
      </c>
      <c r="AT297">
        <f t="shared" si="999"/>
        <v>1.3897241380479601</v>
      </c>
      <c r="AU297">
        <f t="shared" si="1000"/>
        <v>7.4189078053906784E-3</v>
      </c>
      <c r="AV297">
        <f t="shared" si="1001"/>
        <v>300.69575347900388</v>
      </c>
      <c r="AW297">
        <f t="shared" si="1002"/>
        <v>298.99910202026365</v>
      </c>
      <c r="AX297">
        <f t="shared" si="1003"/>
        <v>287.90899747098229</v>
      </c>
      <c r="AY297">
        <f t="shared" si="1004"/>
        <v>-0.52755522828342083</v>
      </c>
      <c r="AZ297">
        <f t="shared" si="1005"/>
        <v>3.6955018166347511</v>
      </c>
      <c r="BA297">
        <f t="shared" si="1006"/>
        <v>39.22719489130818</v>
      </c>
      <c r="BB297">
        <f t="shared" si="1007"/>
        <v>18.239461050365797</v>
      </c>
      <c r="BC297">
        <f>IF(L297,Y297,(X297+Y297)/2)</f>
        <v>26.697427749633789</v>
      </c>
      <c r="BD297">
        <f t="shared" si="1008"/>
        <v>3.516046288212229</v>
      </c>
      <c r="BE297">
        <f t="shared" si="1009"/>
        <v>0.39450416232885349</v>
      </c>
      <c r="BF297">
        <f t="shared" si="1010"/>
        <v>1.9772050678401865</v>
      </c>
      <c r="BG297">
        <f t="shared" si="1011"/>
        <v>1.5388412203720425</v>
      </c>
      <c r="BH297">
        <f t="shared" si="1012"/>
        <v>0.25020908367693562</v>
      </c>
      <c r="BI297">
        <f t="shared" si="1013"/>
        <v>24.899472903346652</v>
      </c>
      <c r="BJ297">
        <f t="shared" si="1014"/>
        <v>0.69732212467119792</v>
      </c>
      <c r="BK297">
        <f t="shared" si="1015"/>
        <v>56.916639191299993</v>
      </c>
      <c r="BL297">
        <f t="shared" si="1016"/>
        <v>369.90289598097502</v>
      </c>
      <c r="BM297">
        <f t="shared" si="1017"/>
        <v>4.0495857876667658E-2</v>
      </c>
    </row>
    <row r="298" spans="1:65" hidden="1" x14ac:dyDescent="0.3">
      <c r="A298" t="str">
        <f t="array" ref="A298">INDEX(MtrxNb!A$2:C$115,MATCH(1,(MtrxNb!B$2:B$115=D298)*(MtrxNb!C$2:C$115=F298),0),1)</f>
        <v>M98</v>
      </c>
      <c r="B298" s="6">
        <v>41597</v>
      </c>
      <c r="C298">
        <v>47</v>
      </c>
      <c r="D298">
        <v>63</v>
      </c>
      <c r="E298">
        <v>18</v>
      </c>
      <c r="F298" t="s">
        <v>36</v>
      </c>
      <c r="G298">
        <v>51</v>
      </c>
      <c r="H298">
        <v>4</v>
      </c>
      <c r="I298" t="s">
        <v>323</v>
      </c>
      <c r="J298" t="s">
        <v>516</v>
      </c>
      <c r="M298">
        <f t="shared" ref="M298" si="1018">AA298</f>
        <v>0</v>
      </c>
      <c r="S298" s="4">
        <f>AVERAGE(S292:S297)</f>
        <v>27.747399648030598</v>
      </c>
      <c r="Y298" s="4">
        <f>AVERAGE(Y292:Y297)</f>
        <v>27.747399648030598</v>
      </c>
    </row>
    <row r="299" spans="1:65" hidden="1" x14ac:dyDescent="0.3">
      <c r="A299" t="str">
        <f t="array" ref="A299">INDEX(MtrxNb!A$2:C$115,MATCH(1,(MtrxNb!B$2:B$115=D299)*(MtrxNb!C$2:C$115=F299),0),1)</f>
        <v>M98</v>
      </c>
      <c r="B299" s="6">
        <v>41597</v>
      </c>
      <c r="C299">
        <v>47</v>
      </c>
      <c r="D299">
        <v>63</v>
      </c>
      <c r="E299">
        <v>18</v>
      </c>
      <c r="F299" t="s">
        <v>36</v>
      </c>
      <c r="G299">
        <v>51</v>
      </c>
      <c r="H299">
        <v>4</v>
      </c>
      <c r="I299">
        <v>8</v>
      </c>
      <c r="J299" t="s">
        <v>517</v>
      </c>
      <c r="K299">
        <v>1670.4999998547137</v>
      </c>
      <c r="L299">
        <v>0</v>
      </c>
      <c r="M299" t="s">
        <v>315</v>
      </c>
      <c r="N299">
        <f t="shared" ref="N299:N305" si="1019">(AA299-AB299*(1000-AC299)/(1000-AD299))*AT299</f>
        <v>20.988130745335784</v>
      </c>
      <c r="O299">
        <f t="shared" ref="O299:O305" si="1020">IF(BE299&lt;&gt;0,1/(1/BE299-1/W299),0)</f>
        <v>0.28596080470454549</v>
      </c>
      <c r="P299">
        <f t="shared" ref="P299:P305" si="1021">((BH299-AU299/2)*AB299-N299)/(BH299+AU299/2)</f>
        <v>248.27626256931123</v>
      </c>
      <c r="Q299">
        <f t="shared" ref="Q299:Q305" si="1022">AU299*1000</f>
        <v>5.4383969339972955</v>
      </c>
      <c r="R299">
        <f t="shared" ref="R299:R305" si="1023">(AZ299-BF299)</f>
        <v>1.8651890466578793</v>
      </c>
      <c r="S299" s="4">
        <f>(Y299+AY299*L299)</f>
        <v>27.880352020263672</v>
      </c>
      <c r="T299">
        <f t="shared" ref="T299:T305" si="1024">1.2*3</f>
        <v>3.5999999999999996</v>
      </c>
      <c r="U299">
        <f t="shared" ref="U299:U305" si="1025">(T299*AN299+AO299)</f>
        <v>1.9469565987586976</v>
      </c>
      <c r="V299">
        <v>1</v>
      </c>
      <c r="W299">
        <f t="shared" ref="W299:W305" si="1026">U299*(V299+1)*(V299+1)/(V299*V299+1)</f>
        <v>3.8939131975173953</v>
      </c>
      <c r="X299">
        <v>25.810680389404297</v>
      </c>
      <c r="Y299" s="4">
        <v>27.880352020263672</v>
      </c>
      <c r="Z299">
        <v>24.994419097900391</v>
      </c>
      <c r="AA299">
        <v>399.90866088867187</v>
      </c>
      <c r="AB299">
        <v>383.30612182617187</v>
      </c>
      <c r="AC299">
        <v>16.369949340820312</v>
      </c>
      <c r="AD299">
        <v>20.204217910766602</v>
      </c>
      <c r="AE299">
        <v>46.356143951416016</v>
      </c>
      <c r="AF299">
        <v>57.046649932861328</v>
      </c>
      <c r="AG299">
        <v>500.29531860351562</v>
      </c>
      <c r="AH299">
        <v>1800.550048828125</v>
      </c>
      <c r="AI299">
        <v>1256.791259765625</v>
      </c>
      <c r="AJ299">
        <v>94.201210021972656</v>
      </c>
      <c r="AK299">
        <v>-0.39218807220458984</v>
      </c>
      <c r="AL299">
        <v>0.15196891129016876</v>
      </c>
      <c r="AM299">
        <v>1</v>
      </c>
      <c r="AN299">
        <v>-0.21956524252891541</v>
      </c>
      <c r="AO299">
        <v>2.737391471862793</v>
      </c>
      <c r="AP299">
        <v>1</v>
      </c>
      <c r="AQ299">
        <v>0</v>
      </c>
      <c r="AR299">
        <v>0.15999999642372131</v>
      </c>
      <c r="AS299">
        <v>111115</v>
      </c>
      <c r="AT299">
        <f t="shared" ref="AT299:AT305" si="1027">AG299*0.000001/(T299*0.0001)</f>
        <v>1.389709218343099</v>
      </c>
      <c r="AU299">
        <f t="shared" ref="AU299:AU305" si="1028">(AD299-AC299)/(1000-AD299)*AT299</f>
        <v>5.4383969339972952E-3</v>
      </c>
      <c r="AV299">
        <f t="shared" ref="AV299:AV305" si="1029">(Y299+273.15)</f>
        <v>301.03035202026365</v>
      </c>
      <c r="AW299">
        <f t="shared" ref="AW299:AW305" si="1030">(X299+273.15)</f>
        <v>298.96068038940427</v>
      </c>
      <c r="AX299">
        <f t="shared" ref="AX299:AX305" si="1031">(AH299*AP299+AI299*AQ299)*AR299</f>
        <v>288.08800137323124</v>
      </c>
      <c r="AY299">
        <f t="shared" ref="AY299:AY305" si="1032">((AX299+0.00000010773*(AW299^4-AV299^4))-AU299*44100)/(U299*51.4+0.00000043092*AV299^3)</f>
        <v>0.21618056209947928</v>
      </c>
      <c r="AZ299">
        <f t="shared" ref="AZ299:AZ305" si="1033">0.61365*EXP(17.502*S299/(240.97+S299))</f>
        <v>3.7684508213997057</v>
      </c>
      <c r="BA299">
        <f t="shared" ref="BA299:BA305" si="1034">AZ299*1000/AJ299</f>
        <v>40.004271925177029</v>
      </c>
      <c r="BB299">
        <f t="shared" ref="BB299:BB305" si="1035">(BA299-AD299)</f>
        <v>19.800054014410428</v>
      </c>
      <c r="BC299">
        <f>IF(L299,Y299,(X299+Y299)/2)</f>
        <v>26.845516204833984</v>
      </c>
      <c r="BD299">
        <f t="shared" ref="BD299:BD305" si="1036">0.61365*EXP(17.502*BC299/(240.97+BC299))</f>
        <v>3.5468135213899319</v>
      </c>
      <c r="BE299">
        <f t="shared" ref="BE299:BE305" si="1037">IF(BB299&lt;&gt;0,(1000-(BA299+AD299)/2)/BB299*AU299,0)</f>
        <v>0.26639715714392476</v>
      </c>
      <c r="BF299">
        <f t="shared" ref="BF299:BF305" si="1038">AD299*AJ299/1000</f>
        <v>1.9032617747418263</v>
      </c>
      <c r="BG299">
        <f t="shared" ref="BG299:BG305" si="1039">(BD299-BF299)</f>
        <v>1.6435517466481055</v>
      </c>
      <c r="BH299">
        <f t="shared" ref="BH299:BH305" si="1040">1/(1.6/O299+1.37/W299)</f>
        <v>0.16815190893131063</v>
      </c>
      <c r="BI299">
        <f t="shared" ref="BI299:BI305" si="1041">P299*AJ299*0.001</f>
        <v>23.387924353762116</v>
      </c>
      <c r="BJ299">
        <f t="shared" ref="BJ299:BJ305" si="1042">P299/AB299</f>
        <v>0.64772318633069925</v>
      </c>
      <c r="BK299">
        <f t="shared" ref="BK299:BK305" si="1043">(1-AU299*AJ299/AZ299/O299)*100</f>
        <v>52.460126563333716</v>
      </c>
      <c r="BL299">
        <f t="shared" ref="BL299:BL305" si="1044">(AB299-N299/(W299/1.35))</f>
        <v>376.02964310952564</v>
      </c>
      <c r="BM299">
        <f t="shared" ref="BM299:BM305" si="1045">N299*BK299/100/BL299</f>
        <v>2.9280670165341523E-2</v>
      </c>
    </row>
    <row r="300" spans="1:65" x14ac:dyDescent="0.3">
      <c r="A300" t="str">
        <f t="array" ref="A300">INDEX(MtrxNb!A$2:C$115,MATCH(1,(MtrxNb!B$2:B$115=D300)*(MtrxNb!C$2:C$115=F300),0),1)</f>
        <v>M98</v>
      </c>
      <c r="B300" s="6">
        <v>41597</v>
      </c>
      <c r="C300">
        <v>47</v>
      </c>
      <c r="D300">
        <v>63</v>
      </c>
      <c r="E300">
        <v>18</v>
      </c>
      <c r="F300" t="s">
        <v>36</v>
      </c>
      <c r="G300">
        <v>51</v>
      </c>
      <c r="H300">
        <v>4</v>
      </c>
      <c r="I300">
        <v>9</v>
      </c>
      <c r="J300" t="s">
        <v>518</v>
      </c>
      <c r="K300">
        <v>1790.4999998547137</v>
      </c>
      <c r="L300">
        <v>0</v>
      </c>
      <c r="M300">
        <v>50</v>
      </c>
      <c r="N300" s="7">
        <f t="shared" si="1019"/>
        <v>-0.71054557980665101</v>
      </c>
      <c r="O300" s="7">
        <f t="shared" si="1020"/>
        <v>0.27725473227054942</v>
      </c>
      <c r="P300" s="7">
        <f t="shared" si="1021"/>
        <v>53.16769094705775</v>
      </c>
      <c r="Q300">
        <f t="shared" si="1022"/>
        <v>5.2398756731733345</v>
      </c>
      <c r="R300">
        <f t="shared" si="1023"/>
        <v>1.8496280673835019</v>
      </c>
      <c r="S300" s="4">
        <f>(Y300+AY300*L300)</f>
        <v>27.84709358215332</v>
      </c>
      <c r="T300">
        <f t="shared" si="1024"/>
        <v>3.5999999999999996</v>
      </c>
      <c r="U300">
        <f t="shared" si="1025"/>
        <v>1.9469565987586976</v>
      </c>
      <c r="V300">
        <v>1</v>
      </c>
      <c r="W300">
        <f t="shared" si="1026"/>
        <v>3.8939131975173953</v>
      </c>
      <c r="X300">
        <v>25.848361968994141</v>
      </c>
      <c r="Y300" s="4">
        <v>27.84709358215332</v>
      </c>
      <c r="Z300">
        <v>24.991512298583984</v>
      </c>
      <c r="AA300">
        <v>50.158912658691406</v>
      </c>
      <c r="AB300">
        <v>50.479854583740234</v>
      </c>
      <c r="AC300">
        <v>16.598423004150391</v>
      </c>
      <c r="AD300">
        <v>20.292217254638672</v>
      </c>
      <c r="AE300">
        <v>46.888202667236328</v>
      </c>
      <c r="AF300">
        <v>57.157283782958984</v>
      </c>
      <c r="AG300">
        <v>500.31939697265625</v>
      </c>
      <c r="AH300">
        <v>1800.5008544921875</v>
      </c>
      <c r="AI300">
        <v>1260.961669921875</v>
      </c>
      <c r="AJ300">
        <v>94.199462890625</v>
      </c>
      <c r="AK300">
        <v>2.074742317199707</v>
      </c>
      <c r="AL300">
        <v>0.20289702713489532</v>
      </c>
      <c r="AM300">
        <v>1</v>
      </c>
      <c r="AN300">
        <v>-0.21956524252891541</v>
      </c>
      <c r="AO300">
        <v>2.737391471862793</v>
      </c>
      <c r="AP300">
        <v>1</v>
      </c>
      <c r="AQ300">
        <v>0</v>
      </c>
      <c r="AR300">
        <v>0.15999999642372131</v>
      </c>
      <c r="AS300">
        <v>111115</v>
      </c>
      <c r="AT300">
        <f t="shared" si="1027"/>
        <v>1.3897761027018229</v>
      </c>
      <c r="AU300">
        <f t="shared" si="1028"/>
        <v>5.2398756731733345E-3</v>
      </c>
      <c r="AV300">
        <f t="shared" si="1029"/>
        <v>300.9970935821533</v>
      </c>
      <c r="AW300">
        <f t="shared" si="1030"/>
        <v>298.99836196899412</v>
      </c>
      <c r="AX300">
        <f t="shared" si="1031"/>
        <v>288.08013027965717</v>
      </c>
      <c r="AY300">
        <f t="shared" si="1032"/>
        <v>0.30178421312279985</v>
      </c>
      <c r="AZ300">
        <f t="shared" si="1033"/>
        <v>3.7611440336303379</v>
      </c>
      <c r="BA300">
        <f t="shared" si="1034"/>
        <v>39.92744669889894</v>
      </c>
      <c r="BB300">
        <f t="shared" si="1035"/>
        <v>19.635229444260268</v>
      </c>
      <c r="BC300">
        <f>IF(L300,Y300,(X300+Y300)/2)</f>
        <v>26.84772777557373</v>
      </c>
      <c r="BD300">
        <f t="shared" si="1036"/>
        <v>3.5472747784538581</v>
      </c>
      <c r="BE300">
        <f t="shared" si="1037"/>
        <v>0.25882579633213898</v>
      </c>
      <c r="BF300">
        <f t="shared" si="1038"/>
        <v>1.911515966246836</v>
      </c>
      <c r="BG300">
        <f t="shared" si="1039"/>
        <v>1.6357588122070221</v>
      </c>
      <c r="BH300">
        <f t="shared" si="1040"/>
        <v>0.1633267038099499</v>
      </c>
      <c r="BI300">
        <f t="shared" si="1041"/>
        <v>5.0083679303475854</v>
      </c>
      <c r="BJ300">
        <f t="shared" si="1042"/>
        <v>1.0532457231797034</v>
      </c>
      <c r="BK300">
        <f t="shared" si="1043"/>
        <v>52.666297545435711</v>
      </c>
      <c r="BL300">
        <f t="shared" si="1044"/>
        <v>50.726197140464549</v>
      </c>
      <c r="BM300">
        <f t="shared" si="1045"/>
        <v>-7.3772147401602976E-3</v>
      </c>
    </row>
    <row r="301" spans="1:65" x14ac:dyDescent="0.3">
      <c r="A301" t="str">
        <f t="array" ref="A301">INDEX(MtrxNb!A$2:C$115,MATCH(1,(MtrxNb!B$2:B$115=D301)*(MtrxNb!C$2:C$115=F301),0),1)</f>
        <v>M98</v>
      </c>
      <c r="B301" s="6">
        <v>41597</v>
      </c>
      <c r="C301">
        <v>47</v>
      </c>
      <c r="D301">
        <v>63</v>
      </c>
      <c r="E301">
        <v>18</v>
      </c>
      <c r="F301" t="s">
        <v>36</v>
      </c>
      <c r="G301">
        <v>51</v>
      </c>
      <c r="H301">
        <v>4</v>
      </c>
      <c r="I301">
        <v>10</v>
      </c>
      <c r="J301" t="s">
        <v>519</v>
      </c>
      <c r="K301">
        <v>1910.4999998547137</v>
      </c>
      <c r="L301">
        <v>0</v>
      </c>
      <c r="M301">
        <v>150</v>
      </c>
      <c r="N301" s="7">
        <f t="shared" si="1019"/>
        <v>6.7319678628088582</v>
      </c>
      <c r="O301" s="7">
        <f t="shared" si="1020"/>
        <v>0.29220729470782186</v>
      </c>
      <c r="P301" s="7">
        <f t="shared" si="1021"/>
        <v>101.58046286880477</v>
      </c>
      <c r="Q301">
        <f t="shared" si="1022"/>
        <v>5.4397270081239135</v>
      </c>
      <c r="R301">
        <f t="shared" si="1023"/>
        <v>1.8280153649243269</v>
      </c>
      <c r="S301" s="4">
        <f>(Y301+AY301*L301)</f>
        <v>27.88201904296875</v>
      </c>
      <c r="T301">
        <f t="shared" si="1024"/>
        <v>3.5999999999999996</v>
      </c>
      <c r="U301">
        <f t="shared" si="1025"/>
        <v>1.9469565987586976</v>
      </c>
      <c r="V301">
        <v>1</v>
      </c>
      <c r="W301">
        <f t="shared" si="1026"/>
        <v>3.8939131975173953</v>
      </c>
      <c r="X301">
        <v>25.872987747192383</v>
      </c>
      <c r="Y301" s="4">
        <v>27.88201904296875</v>
      </c>
      <c r="Z301">
        <v>24.993440628051758</v>
      </c>
      <c r="AA301">
        <v>150.12451171875</v>
      </c>
      <c r="AB301">
        <v>144.71400451660156</v>
      </c>
      <c r="AC301">
        <v>16.770221710205078</v>
      </c>
      <c r="AD301">
        <v>20.603792190551758</v>
      </c>
      <c r="AE301">
        <v>47.305606842041016</v>
      </c>
      <c r="AF301">
        <v>57.947181701660156</v>
      </c>
      <c r="AG301">
        <v>500.3046875</v>
      </c>
      <c r="AH301">
        <v>1799.730224609375</v>
      </c>
      <c r="AI301">
        <v>1264.900146484375</v>
      </c>
      <c r="AJ301">
        <v>94.19635009765625</v>
      </c>
      <c r="AK301">
        <v>1.682347297668457</v>
      </c>
      <c r="AL301">
        <v>0.19375129044055939</v>
      </c>
      <c r="AM301">
        <v>1</v>
      </c>
      <c r="AN301">
        <v>-0.21956524252891541</v>
      </c>
      <c r="AO301">
        <v>2.737391471862793</v>
      </c>
      <c r="AP301">
        <v>1</v>
      </c>
      <c r="AQ301">
        <v>0</v>
      </c>
      <c r="AR301">
        <v>0.15999999642372131</v>
      </c>
      <c r="AS301">
        <v>111115</v>
      </c>
      <c r="AT301">
        <f t="shared" si="1027"/>
        <v>1.3897352430555556</v>
      </c>
      <c r="AU301">
        <f t="shared" si="1028"/>
        <v>5.4397270081239131E-3</v>
      </c>
      <c r="AV301">
        <f t="shared" si="1029"/>
        <v>301.03201904296873</v>
      </c>
      <c r="AW301">
        <f t="shared" si="1030"/>
        <v>299.02298774719236</v>
      </c>
      <c r="AX301">
        <f t="shared" si="1031"/>
        <v>287.95682950116316</v>
      </c>
      <c r="AY301">
        <f t="shared" si="1032"/>
        <v>0.2207248752661376</v>
      </c>
      <c r="AZ301">
        <f t="shared" si="1033"/>
        <v>3.768817387444896</v>
      </c>
      <c r="BA301">
        <f t="shared" si="1034"/>
        <v>40.010227397745744</v>
      </c>
      <c r="BB301">
        <f t="shared" si="1035"/>
        <v>19.406435207193987</v>
      </c>
      <c r="BC301">
        <f>IF(L301,Y301,(X301+Y301)/2)</f>
        <v>26.877503395080566</v>
      </c>
      <c r="BD301">
        <f t="shared" si="1036"/>
        <v>3.5534900421875548</v>
      </c>
      <c r="BE301">
        <f t="shared" si="1037"/>
        <v>0.27181010278774992</v>
      </c>
      <c r="BF301">
        <f t="shared" si="1038"/>
        <v>1.9408020225205691</v>
      </c>
      <c r="BG301">
        <f t="shared" si="1039"/>
        <v>1.6126880196669857</v>
      </c>
      <c r="BH301">
        <f t="shared" si="1040"/>
        <v>0.17160323296292262</v>
      </c>
      <c r="BI301">
        <f t="shared" si="1041"/>
        <v>9.5685088434719052</v>
      </c>
      <c r="BJ301">
        <f t="shared" si="1042"/>
        <v>0.70193940944500288</v>
      </c>
      <c r="BK301">
        <f t="shared" si="1043"/>
        <v>53.471930664852941</v>
      </c>
      <c r="BL301">
        <f t="shared" si="1044"/>
        <v>142.38006532643519</v>
      </c>
      <c r="BM301">
        <f t="shared" si="1045"/>
        <v>2.5282424050924981E-2</v>
      </c>
    </row>
    <row r="302" spans="1:65" x14ac:dyDescent="0.3">
      <c r="A302" t="str">
        <f t="array" ref="A302">INDEX(MtrxNb!A$2:C$115,MATCH(1,(MtrxNb!B$2:B$115=D302)*(MtrxNb!C$2:C$115=F302),0),1)</f>
        <v>M98</v>
      </c>
      <c r="B302" s="6">
        <v>41597</v>
      </c>
      <c r="C302">
        <v>47</v>
      </c>
      <c r="D302">
        <v>63</v>
      </c>
      <c r="E302">
        <v>18</v>
      </c>
      <c r="F302" t="s">
        <v>36</v>
      </c>
      <c r="G302">
        <v>51</v>
      </c>
      <c r="H302">
        <v>4</v>
      </c>
      <c r="I302">
        <v>11</v>
      </c>
      <c r="J302" t="s">
        <v>347</v>
      </c>
      <c r="K302">
        <v>2042.4999998323619</v>
      </c>
      <c r="L302">
        <v>0</v>
      </c>
      <c r="M302">
        <v>400</v>
      </c>
      <c r="N302" s="7">
        <f t="shared" si="1019"/>
        <v>23.679396681995378</v>
      </c>
      <c r="O302" s="7">
        <f t="shared" si="1020"/>
        <v>0.31693891009524783</v>
      </c>
      <c r="P302" s="7">
        <f t="shared" si="1021"/>
        <v>243.54550282807995</v>
      </c>
      <c r="Q302">
        <f t="shared" si="1022"/>
        <v>5.7457290849070315</v>
      </c>
      <c r="R302">
        <f t="shared" si="1023"/>
        <v>1.7905323057314479</v>
      </c>
      <c r="S302" s="4">
        <f>(Y302+AY302*L302)</f>
        <v>27.837272644042969</v>
      </c>
      <c r="T302">
        <f t="shared" si="1024"/>
        <v>3.5999999999999996</v>
      </c>
      <c r="U302">
        <f t="shared" si="1025"/>
        <v>1.9469565987586976</v>
      </c>
      <c r="V302">
        <v>1</v>
      </c>
      <c r="W302">
        <f t="shared" si="1026"/>
        <v>3.8939131975173953</v>
      </c>
      <c r="X302">
        <v>25.876165390014648</v>
      </c>
      <c r="Y302" s="4">
        <v>27.837272644042969</v>
      </c>
      <c r="Z302">
        <v>24.989459991455078</v>
      </c>
      <c r="AA302">
        <v>399.722900390625</v>
      </c>
      <c r="AB302">
        <v>381.10791015625</v>
      </c>
      <c r="AC302">
        <v>16.849111557006836</v>
      </c>
      <c r="AD302">
        <v>20.897239685058594</v>
      </c>
      <c r="AE302">
        <v>47.434230804443359</v>
      </c>
      <c r="AF302">
        <v>58.763805389404297</v>
      </c>
      <c r="AG302">
        <v>500.28982543945312</v>
      </c>
      <c r="AH302">
        <v>1800.6575927734375</v>
      </c>
      <c r="AI302">
        <v>1272.484130859375</v>
      </c>
      <c r="AJ302">
        <v>94.19696044921875</v>
      </c>
      <c r="AK302">
        <v>-0.22756481170654297</v>
      </c>
      <c r="AL302">
        <v>0.16012854874134064</v>
      </c>
      <c r="AM302">
        <v>1</v>
      </c>
      <c r="AN302">
        <v>-0.21956524252891541</v>
      </c>
      <c r="AO302">
        <v>2.737391471862793</v>
      </c>
      <c r="AP302">
        <v>1</v>
      </c>
      <c r="AQ302">
        <v>0</v>
      </c>
      <c r="AR302">
        <v>0.15999999642372131</v>
      </c>
      <c r="AS302">
        <v>111115</v>
      </c>
      <c r="AT302">
        <f t="shared" si="1027"/>
        <v>1.3896939595540365</v>
      </c>
      <c r="AU302">
        <f t="shared" si="1028"/>
        <v>5.7457290849070317E-3</v>
      </c>
      <c r="AV302">
        <f t="shared" si="1029"/>
        <v>300.98727264404295</v>
      </c>
      <c r="AW302">
        <f t="shared" si="1030"/>
        <v>299.02616539001463</v>
      </c>
      <c r="AX302">
        <f t="shared" si="1031"/>
        <v>288.10520840409663</v>
      </c>
      <c r="AY302">
        <f t="shared" si="1032"/>
        <v>0.10641406530421564</v>
      </c>
      <c r="AZ302">
        <f t="shared" si="1033"/>
        <v>3.7589887658427568</v>
      </c>
      <c r="BA302">
        <f t="shared" si="1034"/>
        <v>39.905626974760132</v>
      </c>
      <c r="BB302">
        <f t="shared" si="1035"/>
        <v>19.008387289701538</v>
      </c>
      <c r="BC302">
        <f>IF(L302,Y302,(X302+Y302)/2)</f>
        <v>26.856719017028809</v>
      </c>
      <c r="BD302">
        <f t="shared" si="1036"/>
        <v>3.5491505793064184</v>
      </c>
      <c r="BE302">
        <f t="shared" si="1037"/>
        <v>0.29308381612251883</v>
      </c>
      <c r="BF302">
        <f t="shared" si="1038"/>
        <v>1.9684564601113088</v>
      </c>
      <c r="BG302">
        <f t="shared" si="1039"/>
        <v>1.5806941191951096</v>
      </c>
      <c r="BH302">
        <f t="shared" si="1040"/>
        <v>0.18518097944236897</v>
      </c>
      <c r="BI302">
        <f t="shared" si="1041"/>
        <v>22.941246097481741</v>
      </c>
      <c r="BJ302">
        <f t="shared" si="1042"/>
        <v>0.63904604532671339</v>
      </c>
      <c r="BK302">
        <f t="shared" si="1043"/>
        <v>54.570762644458767</v>
      </c>
      <c r="BL302">
        <f t="shared" si="1044"/>
        <v>372.89838315881337</v>
      </c>
      <c r="BM302">
        <f t="shared" si="1045"/>
        <v>3.4652945527704773E-2</v>
      </c>
    </row>
    <row r="303" spans="1:65" x14ac:dyDescent="0.3">
      <c r="A303" t="str">
        <f t="array" ref="A303">INDEX(MtrxNb!A$2:C$115,MATCH(1,(MtrxNb!B$2:B$115=D303)*(MtrxNb!C$2:C$115=F303),0),1)</f>
        <v>M98</v>
      </c>
      <c r="B303" s="6">
        <v>41597</v>
      </c>
      <c r="C303">
        <v>47</v>
      </c>
      <c r="D303">
        <v>63</v>
      </c>
      <c r="E303">
        <v>18</v>
      </c>
      <c r="F303" t="s">
        <v>36</v>
      </c>
      <c r="G303">
        <v>51</v>
      </c>
      <c r="H303">
        <v>4</v>
      </c>
      <c r="I303">
        <v>12</v>
      </c>
      <c r="J303" t="s">
        <v>520</v>
      </c>
      <c r="K303">
        <v>2168.9999998435378</v>
      </c>
      <c r="L303">
        <v>0</v>
      </c>
      <c r="M303">
        <v>600</v>
      </c>
      <c r="N303" s="7">
        <f t="shared" si="1019"/>
        <v>36.116558865549926</v>
      </c>
      <c r="O303" s="7">
        <f t="shared" si="1020"/>
        <v>0.33356353908825315</v>
      </c>
      <c r="P303" s="7">
        <f t="shared" si="1021"/>
        <v>371.22990856317131</v>
      </c>
      <c r="Q303">
        <f t="shared" si="1022"/>
        <v>5.915713801242072</v>
      </c>
      <c r="R303">
        <f t="shared" si="1023"/>
        <v>1.7585484366797368</v>
      </c>
      <c r="S303" s="4">
        <f>(Y303+AY303*L303)</f>
        <v>27.757984161376953</v>
      </c>
      <c r="T303">
        <f t="shared" si="1024"/>
        <v>3.5999999999999996</v>
      </c>
      <c r="U303">
        <f t="shared" si="1025"/>
        <v>1.9469565987586976</v>
      </c>
      <c r="V303">
        <v>1</v>
      </c>
      <c r="W303">
        <f t="shared" si="1026"/>
        <v>3.8939131975173953</v>
      </c>
      <c r="X303">
        <v>25.85875129699707</v>
      </c>
      <c r="Y303" s="4">
        <v>27.757984161376953</v>
      </c>
      <c r="Z303">
        <v>24.992120742797852</v>
      </c>
      <c r="AA303">
        <v>599.95440673828125</v>
      </c>
      <c r="AB303">
        <v>571.53363037109375</v>
      </c>
      <c r="AC303">
        <v>16.885612487792969</v>
      </c>
      <c r="AD303">
        <v>21.052692413330078</v>
      </c>
      <c r="AE303">
        <v>47.634124755859375</v>
      </c>
      <c r="AF303">
        <v>59.260704040527344</v>
      </c>
      <c r="AG303">
        <v>500.30764770507813</v>
      </c>
      <c r="AH303">
        <v>1800.096435546875</v>
      </c>
      <c r="AI303">
        <v>1255.2396240234375</v>
      </c>
      <c r="AJ303">
        <v>94.195999145507813</v>
      </c>
      <c r="AK303">
        <v>-2.821436882019043</v>
      </c>
      <c r="AL303">
        <v>0.15283103287220001</v>
      </c>
      <c r="AM303">
        <v>1</v>
      </c>
      <c r="AN303">
        <v>-0.21956524252891541</v>
      </c>
      <c r="AO303">
        <v>2.737391471862793</v>
      </c>
      <c r="AP303">
        <v>1</v>
      </c>
      <c r="AQ303">
        <v>0</v>
      </c>
      <c r="AR303">
        <v>0.15999999642372131</v>
      </c>
      <c r="AS303">
        <v>111115</v>
      </c>
      <c r="AT303">
        <f t="shared" si="1027"/>
        <v>1.3897434658474392</v>
      </c>
      <c r="AU303">
        <f t="shared" si="1028"/>
        <v>5.9157138012420722E-3</v>
      </c>
      <c r="AV303">
        <f t="shared" si="1029"/>
        <v>300.90798416137693</v>
      </c>
      <c r="AW303">
        <f t="shared" si="1030"/>
        <v>299.00875129699705</v>
      </c>
      <c r="AX303">
        <f t="shared" si="1031"/>
        <v>288.01542324985348</v>
      </c>
      <c r="AY303">
        <f t="shared" si="1032"/>
        <v>4.5111831141871575E-2</v>
      </c>
      <c r="AZ303">
        <f t="shared" si="1033"/>
        <v>3.7416278332564157</v>
      </c>
      <c r="BA303">
        <f t="shared" si="1034"/>
        <v>39.721727750629768</v>
      </c>
      <c r="BB303">
        <f t="shared" si="1035"/>
        <v>18.66903533729969</v>
      </c>
      <c r="BC303">
        <f>IF(L303,Y303,(X303+Y303)/2)</f>
        <v>26.808367729187012</v>
      </c>
      <c r="BD303">
        <f t="shared" si="1036"/>
        <v>3.5390734586201895</v>
      </c>
      <c r="BE303">
        <f t="shared" si="1037"/>
        <v>0.3072441430178639</v>
      </c>
      <c r="BF303">
        <f t="shared" si="1038"/>
        <v>1.9830793965766789</v>
      </c>
      <c r="BG303">
        <f t="shared" si="1039"/>
        <v>1.5559940620435107</v>
      </c>
      <c r="BH303">
        <f t="shared" si="1040"/>
        <v>0.19423063213047975</v>
      </c>
      <c r="BI303">
        <f t="shared" si="1041"/>
        <v>34.968372149803429</v>
      </c>
      <c r="BJ303">
        <f t="shared" si="1042"/>
        <v>0.64953292131231843</v>
      </c>
      <c r="BK303">
        <f t="shared" si="1043"/>
        <v>55.352160179165352</v>
      </c>
      <c r="BL303">
        <f t="shared" si="1044"/>
        <v>559.01220218425635</v>
      </c>
      <c r="BM303">
        <f t="shared" si="1045"/>
        <v>3.5761823152247393E-2</v>
      </c>
    </row>
    <row r="304" spans="1:65" x14ac:dyDescent="0.3">
      <c r="A304" t="str">
        <f t="array" ref="A304">INDEX(MtrxNb!A$2:C$115,MATCH(1,(MtrxNb!B$2:B$115=D304)*(MtrxNb!C$2:C$115=F304),0),1)</f>
        <v>M98</v>
      </c>
      <c r="B304" s="6">
        <v>41597</v>
      </c>
      <c r="C304">
        <v>47</v>
      </c>
      <c r="D304">
        <v>63</v>
      </c>
      <c r="E304">
        <v>18</v>
      </c>
      <c r="F304" t="s">
        <v>36</v>
      </c>
      <c r="G304">
        <v>51</v>
      </c>
      <c r="H304">
        <v>4</v>
      </c>
      <c r="I304">
        <v>13</v>
      </c>
      <c r="J304" t="s">
        <v>521</v>
      </c>
      <c r="K304">
        <v>2288.4999998547137</v>
      </c>
      <c r="L304">
        <v>0</v>
      </c>
      <c r="M304">
        <v>800</v>
      </c>
      <c r="N304" s="7">
        <f t="shared" si="1019"/>
        <v>43.820162466148872</v>
      </c>
      <c r="O304" s="7">
        <f t="shared" si="1020"/>
        <v>0.33524090458313088</v>
      </c>
      <c r="P304" s="7">
        <f t="shared" si="1021"/>
        <v>519.64325077584692</v>
      </c>
      <c r="Q304">
        <f t="shared" si="1022"/>
        <v>5.9511056177049078</v>
      </c>
      <c r="R304">
        <f t="shared" si="1023"/>
        <v>1.7604518328268521</v>
      </c>
      <c r="S304" s="4">
        <f>(Y304+AY304*L304)</f>
        <v>27.859869003295898</v>
      </c>
      <c r="T304">
        <f t="shared" si="1024"/>
        <v>3.5999999999999996</v>
      </c>
      <c r="U304">
        <f t="shared" si="1025"/>
        <v>1.9469565987586976</v>
      </c>
      <c r="V304">
        <v>1</v>
      </c>
      <c r="W304">
        <f t="shared" si="1026"/>
        <v>3.8939131975173953</v>
      </c>
      <c r="X304">
        <v>25.892513275146484</v>
      </c>
      <c r="Y304" s="4">
        <v>27.859869003295898</v>
      </c>
      <c r="Z304">
        <v>24.994045257568359</v>
      </c>
      <c r="AA304">
        <v>798.57293701171875</v>
      </c>
      <c r="AB304">
        <v>763.77032470703125</v>
      </c>
      <c r="AC304">
        <v>17.078878402709961</v>
      </c>
      <c r="AD304">
        <v>21.27006721496582</v>
      </c>
      <c r="AE304">
        <v>48.130546569824219</v>
      </c>
      <c r="AF304">
        <v>59.753376007080078</v>
      </c>
      <c r="AG304">
        <v>500.29458618164062</v>
      </c>
      <c r="AH304">
        <v>1799.338623046875</v>
      </c>
      <c r="AI304">
        <v>1267.734619140625</v>
      </c>
      <c r="AJ304">
        <v>94.193283081054687</v>
      </c>
      <c r="AK304">
        <v>-5.556483268737793</v>
      </c>
      <c r="AL304">
        <v>0.12862677872180939</v>
      </c>
      <c r="AM304">
        <v>1</v>
      </c>
      <c r="AN304">
        <v>-0.21956524252891541</v>
      </c>
      <c r="AO304">
        <v>2.737391471862793</v>
      </c>
      <c r="AP304">
        <v>1</v>
      </c>
      <c r="AQ304">
        <v>0</v>
      </c>
      <c r="AR304">
        <v>0.15999999642372131</v>
      </c>
      <c r="AS304">
        <v>111115</v>
      </c>
      <c r="AT304">
        <f t="shared" si="1027"/>
        <v>1.3897071838378907</v>
      </c>
      <c r="AU304">
        <f t="shared" si="1028"/>
        <v>5.951105617704908E-3</v>
      </c>
      <c r="AV304">
        <f t="shared" si="1029"/>
        <v>301.00986900329588</v>
      </c>
      <c r="AW304">
        <f t="shared" si="1030"/>
        <v>299.04251327514646</v>
      </c>
      <c r="AX304">
        <f t="shared" si="1031"/>
        <v>287.89417325256363</v>
      </c>
      <c r="AY304">
        <f t="shared" si="1032"/>
        <v>2.2841716048861423E-2</v>
      </c>
      <c r="AZ304">
        <f t="shared" si="1033"/>
        <v>3.763949295159188</v>
      </c>
      <c r="BA304">
        <f t="shared" si="1034"/>
        <v>39.959848218903836</v>
      </c>
      <c r="BB304">
        <f t="shared" si="1035"/>
        <v>18.689781003938016</v>
      </c>
      <c r="BC304">
        <f>IF(L304,Y304,(X304+Y304)/2)</f>
        <v>26.876191139221191</v>
      </c>
      <c r="BD304">
        <f t="shared" si="1036"/>
        <v>3.5532159261459819</v>
      </c>
      <c r="BE304">
        <f t="shared" si="1037"/>
        <v>0.3086666863370055</v>
      </c>
      <c r="BF304">
        <f t="shared" si="1038"/>
        <v>2.0034974623323358</v>
      </c>
      <c r="BG304">
        <f t="shared" si="1039"/>
        <v>1.5497184638136461</v>
      </c>
      <c r="BH304">
        <f t="shared" si="1040"/>
        <v>0.19514028726295643</v>
      </c>
      <c r="BI304">
        <f t="shared" si="1041"/>
        <v>48.946903821488846</v>
      </c>
      <c r="BJ304">
        <f t="shared" si="1042"/>
        <v>0.68036585602507249</v>
      </c>
      <c r="BK304">
        <f t="shared" si="1043"/>
        <v>55.576085541058347</v>
      </c>
      <c r="BL304">
        <f t="shared" si="1044"/>
        <v>748.57809613680604</v>
      </c>
      <c r="BM304">
        <f t="shared" si="1045"/>
        <v>3.2533053133800116E-2</v>
      </c>
    </row>
    <row r="305" spans="1:65" hidden="1" x14ac:dyDescent="0.3">
      <c r="A305" t="str">
        <f t="array" ref="A305">INDEX(MtrxNb!A$2:C$115,MATCH(1,(MtrxNb!B$2:B$115=D305)*(MtrxNb!C$2:C$115=F305),0),1)</f>
        <v>M98</v>
      </c>
      <c r="B305" s="6">
        <v>41597</v>
      </c>
      <c r="C305">
        <v>47</v>
      </c>
      <c r="D305">
        <v>63</v>
      </c>
      <c r="E305">
        <v>18</v>
      </c>
      <c r="F305" t="s">
        <v>36</v>
      </c>
      <c r="G305">
        <v>51</v>
      </c>
      <c r="H305">
        <v>4</v>
      </c>
      <c r="I305">
        <v>14</v>
      </c>
      <c r="J305" t="s">
        <v>522</v>
      </c>
      <c r="K305">
        <v>2408.4999998547137</v>
      </c>
      <c r="L305">
        <v>0</v>
      </c>
      <c r="M305" t="s">
        <v>322</v>
      </c>
      <c r="N305">
        <f t="shared" si="1019"/>
        <v>24.736537414966364</v>
      </c>
      <c r="O305">
        <f t="shared" si="1020"/>
        <v>0.34056324363923401</v>
      </c>
      <c r="P305">
        <f t="shared" si="1021"/>
        <v>245.74872736166253</v>
      </c>
      <c r="Q305">
        <f t="shared" si="1022"/>
        <v>6.0821781701282216</v>
      </c>
      <c r="R305">
        <f t="shared" si="1023"/>
        <v>1.772867058769017</v>
      </c>
      <c r="S305" s="4">
        <f>(Y305+AY305*L305)</f>
        <v>27.973381042480469</v>
      </c>
      <c r="T305">
        <f t="shared" si="1024"/>
        <v>3.5999999999999996</v>
      </c>
      <c r="U305">
        <f t="shared" si="1025"/>
        <v>1.9469565987586976</v>
      </c>
      <c r="V305">
        <v>1</v>
      </c>
      <c r="W305">
        <f t="shared" si="1026"/>
        <v>3.8939131975173953</v>
      </c>
      <c r="X305">
        <v>25.925657272338867</v>
      </c>
      <c r="Y305" s="4">
        <v>27.973381042480469</v>
      </c>
      <c r="Z305">
        <v>24.992372512817383</v>
      </c>
      <c r="AA305">
        <v>399.74533081054687</v>
      </c>
      <c r="AB305">
        <v>380.2806396484375</v>
      </c>
      <c r="AC305">
        <v>17.121921539306641</v>
      </c>
      <c r="AD305">
        <v>21.404949188232422</v>
      </c>
      <c r="AE305">
        <v>48.159069061279297</v>
      </c>
      <c r="AF305">
        <v>60.012439727783203</v>
      </c>
      <c r="AG305">
        <v>500.28073120117187</v>
      </c>
      <c r="AH305">
        <v>1800.57861328125</v>
      </c>
      <c r="AI305">
        <v>1262.619873046875</v>
      </c>
      <c r="AJ305">
        <v>94.18792724609375</v>
      </c>
      <c r="AK305">
        <v>-0.25786876678466797</v>
      </c>
      <c r="AL305">
        <v>0.17645163834095001</v>
      </c>
      <c r="AM305">
        <v>1</v>
      </c>
      <c r="AN305">
        <v>-0.21956524252891541</v>
      </c>
      <c r="AO305">
        <v>2.737391471862793</v>
      </c>
      <c r="AP305">
        <v>1</v>
      </c>
      <c r="AQ305">
        <v>0</v>
      </c>
      <c r="AR305">
        <v>0.15999999642372131</v>
      </c>
      <c r="AS305">
        <v>111115</v>
      </c>
      <c r="AT305">
        <f t="shared" si="1027"/>
        <v>1.3896686977810331</v>
      </c>
      <c r="AU305">
        <f t="shared" si="1028"/>
        <v>6.082178170128222E-3</v>
      </c>
      <c r="AV305">
        <f t="shared" si="1029"/>
        <v>301.12338104248045</v>
      </c>
      <c r="AW305">
        <f t="shared" si="1030"/>
        <v>299.07565727233884</v>
      </c>
      <c r="AX305">
        <f t="shared" si="1031"/>
        <v>288.09257168562908</v>
      </c>
      <c r="AY305">
        <f t="shared" si="1032"/>
        <v>-3.5590432986647144E-2</v>
      </c>
      <c r="AZ305">
        <f t="shared" si="1033"/>
        <v>3.788954855616586</v>
      </c>
      <c r="BA305">
        <f t="shared" si="1034"/>
        <v>40.227606301567967</v>
      </c>
      <c r="BB305">
        <f t="shared" si="1035"/>
        <v>18.822657113335545</v>
      </c>
      <c r="BC305">
        <f>IF(L305,Y305,(X305+Y305)/2)</f>
        <v>26.949519157409668</v>
      </c>
      <c r="BD305">
        <f t="shared" si="1036"/>
        <v>3.568561690156411</v>
      </c>
      <c r="BE305">
        <f t="shared" si="1037"/>
        <v>0.31317300436649032</v>
      </c>
      <c r="BF305">
        <f t="shared" si="1038"/>
        <v>2.016087796847569</v>
      </c>
      <c r="BG305">
        <f t="shared" si="1039"/>
        <v>1.552473893308842</v>
      </c>
      <c r="BH305">
        <f t="shared" si="1040"/>
        <v>0.19802252147522048</v>
      </c>
      <c r="BI305">
        <f t="shared" si="1041"/>
        <v>23.146563253560398</v>
      </c>
      <c r="BJ305">
        <f t="shared" si="1042"/>
        <v>0.64622992006338464</v>
      </c>
      <c r="BK305">
        <f t="shared" si="1043"/>
        <v>55.604681766052479</v>
      </c>
      <c r="BL305">
        <f t="shared" si="1044"/>
        <v>371.70460730865767</v>
      </c>
      <c r="BM305">
        <f t="shared" si="1045"/>
        <v>3.7004311055286135E-2</v>
      </c>
    </row>
    <row r="306" spans="1:65" hidden="1" x14ac:dyDescent="0.3">
      <c r="A306" t="str">
        <f t="array" ref="A306">INDEX(MtrxNb!A$2:C$115,MATCH(1,(MtrxNb!B$2:B$115=D306)*(MtrxNb!C$2:C$115=F306),0),1)</f>
        <v>M41</v>
      </c>
      <c r="B306" s="6">
        <v>41597</v>
      </c>
      <c r="C306">
        <v>47</v>
      </c>
      <c r="D306">
        <v>43</v>
      </c>
      <c r="E306">
        <v>17</v>
      </c>
      <c r="F306" t="s">
        <v>7</v>
      </c>
      <c r="G306">
        <v>50</v>
      </c>
      <c r="H306">
        <v>4</v>
      </c>
      <c r="I306" t="s">
        <v>323</v>
      </c>
      <c r="J306" t="s">
        <v>523</v>
      </c>
      <c r="M306">
        <f t="shared" ref="M306" si="1046">AA306</f>
        <v>0</v>
      </c>
      <c r="S306" s="4">
        <f>AVERAGE(S300:S305)</f>
        <v>27.859603246053059</v>
      </c>
      <c r="Y306" s="4">
        <f>AVERAGE(Y300:Y305)</f>
        <v>27.859603246053059</v>
      </c>
    </row>
    <row r="307" spans="1:65" hidden="1" x14ac:dyDescent="0.3">
      <c r="A307" t="str">
        <f t="array" ref="A307">INDEX(MtrxNb!A$2:C$115,MATCH(1,(MtrxNb!B$2:B$115=D307)*(MtrxNb!C$2:C$115=F307),0),1)</f>
        <v>M41</v>
      </c>
      <c r="B307" s="6">
        <v>41597</v>
      </c>
      <c r="C307">
        <v>47</v>
      </c>
      <c r="D307">
        <v>43</v>
      </c>
      <c r="E307">
        <v>17</v>
      </c>
      <c r="F307" t="s">
        <v>7</v>
      </c>
      <c r="G307">
        <v>50</v>
      </c>
      <c r="H307">
        <v>4</v>
      </c>
      <c r="I307">
        <v>15</v>
      </c>
      <c r="J307" t="s">
        <v>524</v>
      </c>
      <c r="K307">
        <v>3293.9999998658895</v>
      </c>
      <c r="L307">
        <v>0</v>
      </c>
      <c r="M307" t="s">
        <v>315</v>
      </c>
      <c r="N307">
        <f t="shared" ref="N307:N313" si="1047">(AA307-AB307*(1000-AC307)/(1000-AD307))*AT307</f>
        <v>26.819179218491637</v>
      </c>
      <c r="O307">
        <f t="shared" ref="O307:O313" si="1048">IF(BE307&lt;&gt;0,1/(1/BE307-1/W307),0)</f>
        <v>0.47824719685503847</v>
      </c>
      <c r="P307">
        <f t="shared" ref="P307:P313" si="1049">((BH307-AU307/2)*AB307-N307)/(BH307+AU307/2)</f>
        <v>270.47404786014249</v>
      </c>
      <c r="Q307">
        <f t="shared" ref="Q307:Q313" si="1050">AU307*1000</f>
        <v>7.4700318556266412</v>
      </c>
      <c r="R307">
        <f t="shared" ref="R307:R313" si="1051">(AZ307-BF307)</f>
        <v>1.5960682815688214</v>
      </c>
      <c r="S307" s="4">
        <f>(Y307+AY307*L307)</f>
        <v>27.208070755004883</v>
      </c>
      <c r="T307">
        <f t="shared" ref="T307:T313" si="1052">1.1*3</f>
        <v>3.3000000000000003</v>
      </c>
      <c r="U307">
        <f t="shared" ref="U307:U313" si="1053">(T307*AN307+AO307)</f>
        <v>2.0128261715173723</v>
      </c>
      <c r="V307">
        <v>1</v>
      </c>
      <c r="W307">
        <f t="shared" ref="W307:W313" si="1054">U307*(V307+1)*(V307+1)/(V307*V307+1)</f>
        <v>4.0256523430347446</v>
      </c>
      <c r="X307">
        <v>25.906982421875</v>
      </c>
      <c r="Y307" s="4">
        <v>27.208070755004883</v>
      </c>
      <c r="Z307">
        <v>24.987268447875977</v>
      </c>
      <c r="AA307">
        <v>397.81234741210937</v>
      </c>
      <c r="AB307">
        <v>378.25692749023437</v>
      </c>
      <c r="AC307">
        <v>16.706661224365234</v>
      </c>
      <c r="AD307">
        <v>21.52824592590332</v>
      </c>
      <c r="AE307">
        <v>47.109470367431641</v>
      </c>
      <c r="AF307">
        <v>60.404991149902344</v>
      </c>
      <c r="AG307">
        <v>500.25897216796875</v>
      </c>
      <c r="AH307">
        <v>1801.255615234375</v>
      </c>
      <c r="AI307">
        <v>2043.70166015625</v>
      </c>
      <c r="AJ307">
        <v>94.158370971679688</v>
      </c>
      <c r="AK307">
        <v>0.16370105743408203</v>
      </c>
      <c r="AL307">
        <v>0.15765471756458282</v>
      </c>
      <c r="AM307">
        <v>1</v>
      </c>
      <c r="AN307">
        <v>-0.21956524252891541</v>
      </c>
      <c r="AO307">
        <v>2.737391471862793</v>
      </c>
      <c r="AP307">
        <v>1</v>
      </c>
      <c r="AQ307">
        <v>0</v>
      </c>
      <c r="AR307">
        <v>0.15999999642372131</v>
      </c>
      <c r="AS307">
        <v>111115</v>
      </c>
      <c r="AT307">
        <f t="shared" ref="AT307:AT313" si="1055">AG307*0.000001/(T307*0.0001)</f>
        <v>1.5159362792968747</v>
      </c>
      <c r="AU307">
        <f t="shared" ref="AU307:AU313" si="1056">(AD307-AC307)/(1000-AD307)*AT307</f>
        <v>7.470031855626641E-3</v>
      </c>
      <c r="AV307">
        <f t="shared" ref="AV307:AV313" si="1057">(Y307+273.15)</f>
        <v>300.35807075500486</v>
      </c>
      <c r="AW307">
        <f t="shared" ref="AW307:AW313" si="1058">(X307+273.15)</f>
        <v>299.05698242187498</v>
      </c>
      <c r="AX307">
        <f t="shared" ref="AX307:AX313" si="1059">(AH307*AP307+AI307*AQ307)*AR307</f>
        <v>288.20089199570793</v>
      </c>
      <c r="AY307">
        <f t="shared" ref="AY307:AY313" si="1060">((AX307+0.00000010773*(AW307^4-AV307^4))-AU307*44100)/(U307*51.4+0.00000043092*AV307^3)</f>
        <v>-0.48917278034121969</v>
      </c>
      <c r="AZ307">
        <f t="shared" ref="AZ307:AZ313" si="1061">0.61365*EXP(17.502*S307/(240.97+S307))</f>
        <v>3.6231328478295781</v>
      </c>
      <c r="BA307">
        <f t="shared" ref="BA307:BA313" si="1062">AZ307*1000/AJ307</f>
        <v>38.479136909869858</v>
      </c>
      <c r="BB307">
        <f t="shared" ref="BB307:BB313" si="1063">(BA307-AD307)</f>
        <v>16.950890983966538</v>
      </c>
      <c r="BC307">
        <f>IF(L307,Y307,(X307+Y307)/2)</f>
        <v>26.557526588439941</v>
      </c>
      <c r="BD307">
        <f t="shared" ref="BD307:BD313" si="1064">0.61365*EXP(17.502*BC307/(240.97+BC307))</f>
        <v>3.4871943778007619</v>
      </c>
      <c r="BE307">
        <f t="shared" ref="BE307:BE313" si="1065">IF(BB307&lt;&gt;0,(1000-(BA307+AD307)/2)/BB307*AU307,0)</f>
        <v>0.4274644519749653</v>
      </c>
      <c r="BF307">
        <f t="shared" ref="BF307:BF313" si="1066">AD307*AJ307/1000</f>
        <v>2.0270645662607567</v>
      </c>
      <c r="BG307">
        <f t="shared" ref="BG307:BG313" si="1067">(BD307-BF307)</f>
        <v>1.4601298115400052</v>
      </c>
      <c r="BH307">
        <f t="shared" ref="BH307:BH313" si="1068">1/(1.6/O307+1.37/W307)</f>
        <v>0.27130653629453655</v>
      </c>
      <c r="BI307">
        <f t="shared" ref="BI307:BI313" si="1069">P307*AJ307*0.001</f>
        <v>25.467395736627143</v>
      </c>
      <c r="BJ307">
        <f t="shared" ref="BJ307:BJ313" si="1070">P307/AB307</f>
        <v>0.71505378541183606</v>
      </c>
      <c r="BK307">
        <f t="shared" ref="BK307:BK313" si="1071">(1-AU307*AJ307/AZ307/O307)*100</f>
        <v>59.40760289844529</v>
      </c>
      <c r="BL307">
        <f t="shared" ref="BL307:BL313" si="1072">(AB307-N307/(W307/1.35))</f>
        <v>369.26313248267297</v>
      </c>
      <c r="BM307">
        <f t="shared" ref="BM307:BM313" si="1073">N307*BK307/100/BL307</f>
        <v>4.3147095090765621E-2</v>
      </c>
    </row>
    <row r="308" spans="1:65" x14ac:dyDescent="0.3">
      <c r="A308" t="str">
        <f t="array" ref="A308">INDEX(MtrxNb!A$2:C$115,MATCH(1,(MtrxNb!B$2:B$115=D308)*(MtrxNb!C$2:C$115=F308),0),1)</f>
        <v>M41</v>
      </c>
      <c r="B308" s="6">
        <v>41597</v>
      </c>
      <c r="C308">
        <v>47</v>
      </c>
      <c r="D308">
        <v>43</v>
      </c>
      <c r="E308">
        <v>17</v>
      </c>
      <c r="F308" t="s">
        <v>7</v>
      </c>
      <c r="G308">
        <v>50</v>
      </c>
      <c r="H308">
        <v>4</v>
      </c>
      <c r="I308">
        <v>16</v>
      </c>
      <c r="J308" t="s">
        <v>525</v>
      </c>
      <c r="K308">
        <v>3414.4999998547137</v>
      </c>
      <c r="L308">
        <v>0</v>
      </c>
      <c r="M308">
        <v>50</v>
      </c>
      <c r="N308" s="7">
        <f t="shared" si="1047"/>
        <v>-0.68766660860093809</v>
      </c>
      <c r="O308" s="7">
        <f t="shared" si="1048"/>
        <v>0.48737615143252933</v>
      </c>
      <c r="P308" s="7">
        <f t="shared" si="1049"/>
        <v>50.246613190493356</v>
      </c>
      <c r="Q308">
        <f t="shared" si="1050"/>
        <v>7.4262198988209507</v>
      </c>
      <c r="R308">
        <f t="shared" si="1051"/>
        <v>1.5602956073511987</v>
      </c>
      <c r="S308" s="4">
        <f>(Y308+AY308*L308)</f>
        <v>27.071111679077148</v>
      </c>
      <c r="T308">
        <f t="shared" si="1052"/>
        <v>3.3000000000000003</v>
      </c>
      <c r="U308">
        <f t="shared" si="1053"/>
        <v>2.0128261715173723</v>
      </c>
      <c r="V308">
        <v>1</v>
      </c>
      <c r="W308">
        <f t="shared" si="1054"/>
        <v>4.0256523430347446</v>
      </c>
      <c r="X308">
        <v>25.826427459716797</v>
      </c>
      <c r="Y308" s="4">
        <v>27.071111679077148</v>
      </c>
      <c r="Z308">
        <v>24.991025924682617</v>
      </c>
      <c r="AA308">
        <v>48.878364562988281</v>
      </c>
      <c r="AB308">
        <v>49.091487884521484</v>
      </c>
      <c r="AC308">
        <v>16.808061599731445</v>
      </c>
      <c r="AD308">
        <v>21.600700378417969</v>
      </c>
      <c r="AE308">
        <v>47.55810546875</v>
      </c>
      <c r="AF308">
        <v>60.895553588867187</v>
      </c>
      <c r="AG308">
        <v>500.29156494140625</v>
      </c>
      <c r="AH308">
        <v>1800.89697265625</v>
      </c>
      <c r="AI308">
        <v>2091.325927734375</v>
      </c>
      <c r="AJ308">
        <v>94.156204223632812</v>
      </c>
      <c r="AK308">
        <v>2.0659379959106445</v>
      </c>
      <c r="AL308">
        <v>0.20641990005970001</v>
      </c>
      <c r="AM308">
        <v>1</v>
      </c>
      <c r="AN308">
        <v>-0.21956524252891541</v>
      </c>
      <c r="AO308">
        <v>2.737391471862793</v>
      </c>
      <c r="AP308">
        <v>1</v>
      </c>
      <c r="AQ308">
        <v>0</v>
      </c>
      <c r="AR308">
        <v>0.15999999642372131</v>
      </c>
      <c r="AS308">
        <v>111115</v>
      </c>
      <c r="AT308">
        <f t="shared" si="1055"/>
        <v>1.5160350452769882</v>
      </c>
      <c r="AU308">
        <f t="shared" si="1056"/>
        <v>7.4262198988209504E-3</v>
      </c>
      <c r="AV308">
        <f t="shared" si="1057"/>
        <v>300.22111167907713</v>
      </c>
      <c r="AW308">
        <f t="shared" si="1058"/>
        <v>298.97642745971677</v>
      </c>
      <c r="AX308">
        <f t="shared" si="1059"/>
        <v>288.14350918449054</v>
      </c>
      <c r="AY308">
        <f t="shared" si="1060"/>
        <v>-0.46713511993440826</v>
      </c>
      <c r="AZ308">
        <f t="shared" si="1061"/>
        <v>3.5941355635550236</v>
      </c>
      <c r="BA308">
        <f t="shared" si="1062"/>
        <v>38.172052422785654</v>
      </c>
      <c r="BB308">
        <f t="shared" si="1063"/>
        <v>16.571352044367686</v>
      </c>
      <c r="BC308">
        <f>IF(L308,Y308,(X308+Y308)/2)</f>
        <v>26.448769569396973</v>
      </c>
      <c r="BD308">
        <f t="shared" si="1064"/>
        <v>3.4649083693572775</v>
      </c>
      <c r="BE308">
        <f t="shared" si="1065"/>
        <v>0.43474286687064601</v>
      </c>
      <c r="BF308">
        <f t="shared" si="1066"/>
        <v>2.033839956203825</v>
      </c>
      <c r="BG308">
        <f t="shared" si="1067"/>
        <v>1.4310684131534526</v>
      </c>
      <c r="BH308">
        <f t="shared" si="1068"/>
        <v>0.27599890288571038</v>
      </c>
      <c r="BI308">
        <f t="shared" si="1069"/>
        <v>4.7310303731099745</v>
      </c>
      <c r="BJ308">
        <f t="shared" si="1070"/>
        <v>1.0235300528818578</v>
      </c>
      <c r="BK308">
        <f t="shared" si="1071"/>
        <v>60.082988492762581</v>
      </c>
      <c r="BL308">
        <f t="shared" si="1072"/>
        <v>49.322096452401794</v>
      </c>
      <c r="BM308">
        <f t="shared" si="1073"/>
        <v>-8.3769887947281792E-3</v>
      </c>
    </row>
    <row r="309" spans="1:65" x14ac:dyDescent="0.3">
      <c r="A309" t="str">
        <f t="array" ref="A309">INDEX(MtrxNb!A$2:C$115,MATCH(1,(MtrxNb!B$2:B$115=D309)*(MtrxNb!C$2:C$115=F309),0),1)</f>
        <v>M41</v>
      </c>
      <c r="B309" s="6">
        <v>41597</v>
      </c>
      <c r="C309">
        <v>47</v>
      </c>
      <c r="D309">
        <v>43</v>
      </c>
      <c r="E309">
        <v>17</v>
      </c>
      <c r="F309" t="s">
        <v>7</v>
      </c>
      <c r="G309">
        <v>50</v>
      </c>
      <c r="H309">
        <v>4</v>
      </c>
      <c r="I309">
        <v>17</v>
      </c>
      <c r="J309" t="s">
        <v>526</v>
      </c>
      <c r="K309">
        <v>3532.9999998658895</v>
      </c>
      <c r="L309">
        <v>0</v>
      </c>
      <c r="M309">
        <v>150</v>
      </c>
      <c r="N309" s="7">
        <f t="shared" si="1047"/>
        <v>8.8396147659541118</v>
      </c>
      <c r="O309" s="7">
        <f t="shared" si="1048"/>
        <v>0.48772460004787099</v>
      </c>
      <c r="P309" s="7">
        <f t="shared" si="1049"/>
        <v>108.01683238342262</v>
      </c>
      <c r="Q309">
        <f t="shared" si="1050"/>
        <v>7.3051880956796857</v>
      </c>
      <c r="R309">
        <f t="shared" si="1051"/>
        <v>1.5338332494712077</v>
      </c>
      <c r="S309" s="4">
        <f>(Y309+AY309*L309)</f>
        <v>27.003570556640625</v>
      </c>
      <c r="T309">
        <f t="shared" si="1052"/>
        <v>3.3000000000000003</v>
      </c>
      <c r="U309">
        <f t="shared" si="1053"/>
        <v>2.0128261715173723</v>
      </c>
      <c r="V309">
        <v>1</v>
      </c>
      <c r="W309">
        <f t="shared" si="1054"/>
        <v>4.0256523430347446</v>
      </c>
      <c r="X309">
        <v>25.787988662719727</v>
      </c>
      <c r="Y309" s="4">
        <v>27.003570556640625</v>
      </c>
      <c r="Z309">
        <v>24.992963790893555</v>
      </c>
      <c r="AA309">
        <v>149.86956787109375</v>
      </c>
      <c r="AB309">
        <v>143.34825134277344</v>
      </c>
      <c r="AC309">
        <v>17.017871856689453</v>
      </c>
      <c r="AD309">
        <v>21.731647491455078</v>
      </c>
      <c r="AE309">
        <v>48.313365936279297</v>
      </c>
      <c r="AF309">
        <v>61.401386260986328</v>
      </c>
      <c r="AG309">
        <v>500.30453491210937</v>
      </c>
      <c r="AH309">
        <v>1800.550537109375</v>
      </c>
      <c r="AI309">
        <v>2094.65185546875</v>
      </c>
      <c r="AJ309">
        <v>94.151954650878906</v>
      </c>
      <c r="AK309">
        <v>1.717564582824707</v>
      </c>
      <c r="AL309">
        <v>0.19457335770130157</v>
      </c>
      <c r="AM309">
        <v>1</v>
      </c>
      <c r="AN309">
        <v>-0.21956524252891541</v>
      </c>
      <c r="AO309">
        <v>2.737391471862793</v>
      </c>
      <c r="AP309">
        <v>1</v>
      </c>
      <c r="AQ309">
        <v>0</v>
      </c>
      <c r="AR309">
        <v>0.15999999642372131</v>
      </c>
      <c r="AS309">
        <v>111115</v>
      </c>
      <c r="AT309">
        <f t="shared" si="1055"/>
        <v>1.5160743482185128</v>
      </c>
      <c r="AU309">
        <f t="shared" si="1056"/>
        <v>7.3051880956796862E-3</v>
      </c>
      <c r="AV309">
        <f t="shared" si="1057"/>
        <v>300.1535705566406</v>
      </c>
      <c r="AW309">
        <f t="shared" si="1058"/>
        <v>298.9379886627197</v>
      </c>
      <c r="AX309">
        <f t="shared" si="1059"/>
        <v>288.08807949822949</v>
      </c>
      <c r="AY309">
        <f t="shared" si="1060"/>
        <v>-0.41828600147984779</v>
      </c>
      <c r="AZ309">
        <f t="shared" si="1061"/>
        <v>3.5799103385755724</v>
      </c>
      <c r="BA309">
        <f t="shared" si="1062"/>
        <v>38.02268738710837</v>
      </c>
      <c r="BB309">
        <f t="shared" si="1063"/>
        <v>16.291039895653292</v>
      </c>
      <c r="BC309">
        <f>IF(L309,Y309,(X309+Y309)/2)</f>
        <v>26.395779609680176</v>
      </c>
      <c r="BD309">
        <f t="shared" si="1064"/>
        <v>3.4540950324479738</v>
      </c>
      <c r="BE309">
        <f t="shared" si="1065"/>
        <v>0.43502009774468248</v>
      </c>
      <c r="BF309">
        <f t="shared" si="1066"/>
        <v>2.0460770891043647</v>
      </c>
      <c r="BG309">
        <f t="shared" si="1067"/>
        <v>1.4080179433436091</v>
      </c>
      <c r="BH309">
        <f t="shared" si="1068"/>
        <v>0.27617768156533928</v>
      </c>
      <c r="BI309">
        <f t="shared" si="1069"/>
        <v>10.169995904095595</v>
      </c>
      <c r="BJ309">
        <f t="shared" si="1070"/>
        <v>0.75352738084773319</v>
      </c>
      <c r="BK309">
        <f t="shared" si="1071"/>
        <v>60.607464727078209</v>
      </c>
      <c r="BL309">
        <f t="shared" si="1072"/>
        <v>140.38389204963042</v>
      </c>
      <c r="BM309">
        <f t="shared" si="1073"/>
        <v>3.8162971000912205E-2</v>
      </c>
    </row>
    <row r="310" spans="1:65" x14ac:dyDescent="0.3">
      <c r="A310" t="str">
        <f t="array" ref="A310">INDEX(MtrxNb!A$2:C$115,MATCH(1,(MtrxNb!B$2:B$115=D310)*(MtrxNb!C$2:C$115=F310),0),1)</f>
        <v>M41</v>
      </c>
      <c r="B310" s="6">
        <v>41597</v>
      </c>
      <c r="C310">
        <v>47</v>
      </c>
      <c r="D310">
        <v>43</v>
      </c>
      <c r="E310">
        <v>17</v>
      </c>
      <c r="F310" t="s">
        <v>7</v>
      </c>
      <c r="G310">
        <v>50</v>
      </c>
      <c r="H310">
        <v>4</v>
      </c>
      <c r="I310">
        <v>18</v>
      </c>
      <c r="J310" t="s">
        <v>527</v>
      </c>
      <c r="K310">
        <v>3654.4999998547137</v>
      </c>
      <c r="L310">
        <v>0</v>
      </c>
      <c r="M310">
        <v>400</v>
      </c>
      <c r="N310" s="7">
        <f t="shared" si="1047"/>
        <v>28.460153884029047</v>
      </c>
      <c r="O310" s="7">
        <f t="shared" si="1048"/>
        <v>0.50375975708526988</v>
      </c>
      <c r="P310" s="7">
        <f t="shared" si="1049"/>
        <v>271.45425019754845</v>
      </c>
      <c r="Q310">
        <f t="shared" si="1050"/>
        <v>7.4438294928133288</v>
      </c>
      <c r="R310">
        <f t="shared" si="1051"/>
        <v>1.518400128366963</v>
      </c>
      <c r="S310" s="4">
        <f>(Y310+AY310*L310)</f>
        <v>27.023277282714844</v>
      </c>
      <c r="T310">
        <f t="shared" si="1052"/>
        <v>3.3000000000000003</v>
      </c>
      <c r="U310">
        <f t="shared" si="1053"/>
        <v>2.0128261715173723</v>
      </c>
      <c r="V310">
        <v>1</v>
      </c>
      <c r="W310">
        <f t="shared" si="1054"/>
        <v>4.0256523430347446</v>
      </c>
      <c r="X310">
        <v>25.804794311523438</v>
      </c>
      <c r="Y310" s="4">
        <v>27.023277282714844</v>
      </c>
      <c r="Z310">
        <v>24.995346069335938</v>
      </c>
      <c r="AA310">
        <v>400.69775390625</v>
      </c>
      <c r="AB310">
        <v>380.0594482421875</v>
      </c>
      <c r="AC310">
        <v>17.136989593505859</v>
      </c>
      <c r="AD310">
        <v>21.939199447631836</v>
      </c>
      <c r="AE310">
        <v>48.546016693115234</v>
      </c>
      <c r="AF310">
        <v>61.92694091796875</v>
      </c>
      <c r="AG310">
        <v>500.30526733398438</v>
      </c>
      <c r="AH310">
        <v>1800.159423828125</v>
      </c>
      <c r="AI310">
        <v>2129.57470703125</v>
      </c>
      <c r="AJ310">
        <v>94.153648376464844</v>
      </c>
      <c r="AK310">
        <v>-3.4846305847167969E-2</v>
      </c>
      <c r="AL310">
        <v>0.16286177933216095</v>
      </c>
      <c r="AM310">
        <v>1</v>
      </c>
      <c r="AN310">
        <v>-0.21956524252891541</v>
      </c>
      <c r="AO310">
        <v>2.737391471862793</v>
      </c>
      <c r="AP310">
        <v>1</v>
      </c>
      <c r="AQ310">
        <v>0</v>
      </c>
      <c r="AR310">
        <v>0.15999999642372131</v>
      </c>
      <c r="AS310">
        <v>111115</v>
      </c>
      <c r="AT310">
        <f t="shared" si="1055"/>
        <v>1.51607656767874</v>
      </c>
      <c r="AU310">
        <f t="shared" si="1056"/>
        <v>7.4438294928133291E-3</v>
      </c>
      <c r="AV310">
        <f t="shared" si="1057"/>
        <v>300.17327728271482</v>
      </c>
      <c r="AW310">
        <f t="shared" si="1058"/>
        <v>298.95479431152341</v>
      </c>
      <c r="AX310">
        <f t="shared" si="1059"/>
        <v>288.02550137462822</v>
      </c>
      <c r="AY310">
        <f t="shared" si="1060"/>
        <v>-0.47224876919140246</v>
      </c>
      <c r="AZ310">
        <f t="shared" si="1061"/>
        <v>3.5840557988204225</v>
      </c>
      <c r="BA310">
        <f t="shared" si="1062"/>
        <v>38.066032072277217</v>
      </c>
      <c r="BB310">
        <f t="shared" si="1063"/>
        <v>16.126832624645381</v>
      </c>
      <c r="BC310">
        <f>IF(L310,Y310,(X310+Y310)/2)</f>
        <v>26.414035797119141</v>
      </c>
      <c r="BD310">
        <f t="shared" si="1064"/>
        <v>3.4578171288841468</v>
      </c>
      <c r="BE310">
        <f t="shared" si="1065"/>
        <v>0.44773175891484812</v>
      </c>
      <c r="BF310">
        <f t="shared" si="1066"/>
        <v>2.0656556704534594</v>
      </c>
      <c r="BG310">
        <f t="shared" si="1067"/>
        <v>1.3921614584306874</v>
      </c>
      <c r="BH310">
        <f t="shared" si="1068"/>
        <v>0.28437895130068652</v>
      </c>
      <c r="BI310">
        <f t="shared" si="1069"/>
        <v>25.55840802339689</v>
      </c>
      <c r="BJ310">
        <f t="shared" si="1070"/>
        <v>0.71424155208626228</v>
      </c>
      <c r="BK310">
        <f t="shared" si="1071"/>
        <v>61.181805063076652</v>
      </c>
      <c r="BL310">
        <f t="shared" si="1072"/>
        <v>370.51535340500755</v>
      </c>
      <c r="BM310">
        <f t="shared" si="1073"/>
        <v>4.6995180388503054E-2</v>
      </c>
    </row>
    <row r="311" spans="1:65" x14ac:dyDescent="0.3">
      <c r="A311" t="str">
        <f t="array" ref="A311">INDEX(MtrxNb!A$2:C$115,MATCH(1,(MtrxNb!B$2:B$115=D311)*(MtrxNb!C$2:C$115=F311),0),1)</f>
        <v>M41</v>
      </c>
      <c r="B311" s="6">
        <v>41597</v>
      </c>
      <c r="C311">
        <v>47</v>
      </c>
      <c r="D311">
        <v>43</v>
      </c>
      <c r="E311">
        <v>17</v>
      </c>
      <c r="F311" t="s">
        <v>7</v>
      </c>
      <c r="G311">
        <v>50</v>
      </c>
      <c r="H311">
        <v>4</v>
      </c>
      <c r="I311">
        <v>19</v>
      </c>
      <c r="J311" t="s">
        <v>528</v>
      </c>
      <c r="K311">
        <v>3773.9999998435378</v>
      </c>
      <c r="L311">
        <v>0</v>
      </c>
      <c r="M311">
        <v>600</v>
      </c>
      <c r="N311" s="7">
        <f t="shared" si="1047"/>
        <v>40.91842216537033</v>
      </c>
      <c r="O311" s="7">
        <f t="shared" si="1048"/>
        <v>0.51822407525691172</v>
      </c>
      <c r="P311" s="7">
        <f t="shared" si="1049"/>
        <v>416.63910400519842</v>
      </c>
      <c r="Q311">
        <f t="shared" si="1050"/>
        <v>7.5095696727501702</v>
      </c>
      <c r="R311">
        <f t="shared" si="1051"/>
        <v>1.4936959984102933</v>
      </c>
      <c r="S311" s="4">
        <f>(Y311+AY311*L311)</f>
        <v>26.992923736572266</v>
      </c>
      <c r="T311">
        <f t="shared" si="1052"/>
        <v>3.3000000000000003</v>
      </c>
      <c r="U311">
        <f t="shared" si="1053"/>
        <v>2.0128261715173723</v>
      </c>
      <c r="V311">
        <v>1</v>
      </c>
      <c r="W311">
        <f t="shared" si="1054"/>
        <v>4.0256523430347446</v>
      </c>
      <c r="X311">
        <v>25.785341262817383</v>
      </c>
      <c r="Y311" s="4">
        <v>26.992923736572266</v>
      </c>
      <c r="Z311">
        <v>24.993354797363281</v>
      </c>
      <c r="AA311">
        <v>599.403564453125</v>
      </c>
      <c r="AB311">
        <v>569.592041015625</v>
      </c>
      <c r="AC311">
        <v>17.290287017822266</v>
      </c>
      <c r="AD311">
        <v>22.134021759033203</v>
      </c>
      <c r="AE311">
        <v>48.978233337402344</v>
      </c>
      <c r="AF311">
        <v>62.547805786132812</v>
      </c>
      <c r="AG311">
        <v>500.29708862304687</v>
      </c>
      <c r="AH311">
        <v>1800.9307861328125</v>
      </c>
      <c r="AI311">
        <v>2121.457763671875</v>
      </c>
      <c r="AJ311">
        <v>94.152633666992188</v>
      </c>
      <c r="AK311">
        <v>-2.795466423034668</v>
      </c>
      <c r="AL311">
        <v>0.14534659683704376</v>
      </c>
      <c r="AM311">
        <v>1</v>
      </c>
      <c r="AN311">
        <v>-0.21956524252891541</v>
      </c>
      <c r="AO311">
        <v>2.737391471862793</v>
      </c>
      <c r="AP311">
        <v>1</v>
      </c>
      <c r="AQ311">
        <v>0</v>
      </c>
      <c r="AR311">
        <v>0.15999999642372131</v>
      </c>
      <c r="AS311">
        <v>111115</v>
      </c>
      <c r="AT311">
        <f t="shared" si="1055"/>
        <v>1.5160517837062024</v>
      </c>
      <c r="AU311">
        <f t="shared" si="1056"/>
        <v>7.5095696727501705E-3</v>
      </c>
      <c r="AV311">
        <f t="shared" si="1057"/>
        <v>300.14292373657224</v>
      </c>
      <c r="AW311">
        <f t="shared" si="1058"/>
        <v>298.93534126281736</v>
      </c>
      <c r="AX311">
        <f t="shared" si="1059"/>
        <v>288.14891934061961</v>
      </c>
      <c r="AY311">
        <f t="shared" si="1060"/>
        <v>-0.495249490132595</v>
      </c>
      <c r="AZ311">
        <f t="shared" si="1061"/>
        <v>3.5776724406657805</v>
      </c>
      <c r="BA311">
        <f t="shared" si="1062"/>
        <v>37.998644342967886</v>
      </c>
      <c r="BB311">
        <f t="shared" si="1063"/>
        <v>15.864622583934683</v>
      </c>
      <c r="BC311">
        <f>IF(L311,Y311,(X311+Y311)/2)</f>
        <v>26.389132499694824</v>
      </c>
      <c r="BD311">
        <f t="shared" si="1064"/>
        <v>3.4527406796711886</v>
      </c>
      <c r="BE311">
        <f t="shared" si="1065"/>
        <v>0.45912119316821937</v>
      </c>
      <c r="BF311">
        <f t="shared" si="1066"/>
        <v>2.0839764422554872</v>
      </c>
      <c r="BG311">
        <f t="shared" si="1067"/>
        <v>1.3687642374157014</v>
      </c>
      <c r="BH311">
        <f t="shared" si="1068"/>
        <v>0.29173358018495299</v>
      </c>
      <c r="BI311">
        <f t="shared" si="1069"/>
        <v>39.227668930745303</v>
      </c>
      <c r="BJ311">
        <f t="shared" si="1070"/>
        <v>0.73146932190678071</v>
      </c>
      <c r="BK311">
        <f t="shared" si="1071"/>
        <v>61.864507194352512</v>
      </c>
      <c r="BL311">
        <f t="shared" si="1072"/>
        <v>555.87007368806201</v>
      </c>
      <c r="BM311">
        <f t="shared" si="1073"/>
        <v>4.5539383072664794E-2</v>
      </c>
    </row>
    <row r="312" spans="1:65" x14ac:dyDescent="0.3">
      <c r="A312" t="str">
        <f t="array" ref="A312">INDEX(MtrxNb!A$2:C$115,MATCH(1,(MtrxNb!B$2:B$115=D312)*(MtrxNb!C$2:C$115=F312),0),1)</f>
        <v>M41</v>
      </c>
      <c r="B312" s="6">
        <v>41597</v>
      </c>
      <c r="C312">
        <v>47</v>
      </c>
      <c r="D312">
        <v>43</v>
      </c>
      <c r="E312">
        <v>17</v>
      </c>
      <c r="F312" t="s">
        <v>7</v>
      </c>
      <c r="G312">
        <v>50</v>
      </c>
      <c r="H312">
        <v>4</v>
      </c>
      <c r="I312">
        <v>20</v>
      </c>
      <c r="J312" t="s">
        <v>529</v>
      </c>
      <c r="K312">
        <v>3894.4999998547137</v>
      </c>
      <c r="L312">
        <v>0</v>
      </c>
      <c r="M312">
        <v>800</v>
      </c>
      <c r="N312" s="7">
        <f t="shared" si="1047"/>
        <v>47.051127923024772</v>
      </c>
      <c r="O312" s="7">
        <f t="shared" si="1048"/>
        <v>0.51301199068719927</v>
      </c>
      <c r="P312" s="7">
        <f t="shared" si="1049"/>
        <v>585.74654234675438</v>
      </c>
      <c r="Q312">
        <f t="shared" si="1050"/>
        <v>7.3997680357258906</v>
      </c>
      <c r="R312">
        <f t="shared" si="1051"/>
        <v>1.4848590477500792</v>
      </c>
      <c r="S312" s="4">
        <f>(Y312+AY312*L312)</f>
        <v>27.035823822021484</v>
      </c>
      <c r="T312">
        <f t="shared" si="1052"/>
        <v>3.3000000000000003</v>
      </c>
      <c r="U312">
        <f t="shared" si="1053"/>
        <v>2.0128261715173723</v>
      </c>
      <c r="V312">
        <v>1</v>
      </c>
      <c r="W312">
        <f t="shared" si="1054"/>
        <v>4.0256523430347446</v>
      </c>
      <c r="X312">
        <v>25.786808013916016</v>
      </c>
      <c r="Y312" s="4">
        <v>27.035823822021484</v>
      </c>
      <c r="Z312">
        <v>24.999538421630859</v>
      </c>
      <c r="AA312">
        <v>800.572998046875</v>
      </c>
      <c r="AB312">
        <v>765.80133056640625</v>
      </c>
      <c r="AC312">
        <v>17.552335739135742</v>
      </c>
      <c r="AD312">
        <v>22.324117660522461</v>
      </c>
      <c r="AE312">
        <v>49.771636962890625</v>
      </c>
      <c r="AF312">
        <v>63.081203460693359</v>
      </c>
      <c r="AG312">
        <v>500.31826782226562</v>
      </c>
      <c r="AH312">
        <v>1799.2724609375</v>
      </c>
      <c r="AI312">
        <v>2128.533447265625</v>
      </c>
      <c r="AJ312">
        <v>94.151008605957031</v>
      </c>
      <c r="AK312">
        <v>-5.049677848815918</v>
      </c>
      <c r="AL312">
        <v>0.12222571671009064</v>
      </c>
      <c r="AM312">
        <v>1</v>
      </c>
      <c r="AN312">
        <v>-0.21956524252891541</v>
      </c>
      <c r="AO312">
        <v>2.737391471862793</v>
      </c>
      <c r="AP312">
        <v>1</v>
      </c>
      <c r="AQ312">
        <v>0</v>
      </c>
      <c r="AR312">
        <v>0.15999999642372131</v>
      </c>
      <c r="AS312">
        <v>111115</v>
      </c>
      <c r="AT312">
        <f t="shared" si="1055"/>
        <v>1.5161159630977743</v>
      </c>
      <c r="AU312">
        <f t="shared" si="1056"/>
        <v>7.3997680357258903E-3</v>
      </c>
      <c r="AV312">
        <f t="shared" si="1057"/>
        <v>300.18582382202146</v>
      </c>
      <c r="AW312">
        <f t="shared" si="1058"/>
        <v>298.93680801391599</v>
      </c>
      <c r="AX312">
        <f t="shared" si="1059"/>
        <v>287.88358731530025</v>
      </c>
      <c r="AY312">
        <f t="shared" si="1060"/>
        <v>-0.45966510483414869</v>
      </c>
      <c r="AZ312">
        <f t="shared" si="1061"/>
        <v>3.5866972417263265</v>
      </c>
      <c r="BA312">
        <f t="shared" si="1062"/>
        <v>38.095154739525462</v>
      </c>
      <c r="BB312">
        <f t="shared" si="1063"/>
        <v>15.771037079003001</v>
      </c>
      <c r="BC312">
        <f>IF(L312,Y312,(X312+Y312)/2)</f>
        <v>26.41131591796875</v>
      </c>
      <c r="BD312">
        <f t="shared" si="1064"/>
        <v>3.4572623742795985</v>
      </c>
      <c r="BE312">
        <f t="shared" si="1065"/>
        <v>0.45502548116865532</v>
      </c>
      <c r="BF312">
        <f t="shared" si="1066"/>
        <v>2.1018381939762474</v>
      </c>
      <c r="BG312">
        <f t="shared" si="1067"/>
        <v>1.3554241803033511</v>
      </c>
      <c r="BH312">
        <f t="shared" si="1068"/>
        <v>0.28908810930311973</v>
      </c>
      <c r="BI312">
        <f t="shared" si="1069"/>
        <v>55.148627749398848</v>
      </c>
      <c r="BJ312">
        <f t="shared" si="1070"/>
        <v>0.76488054925880222</v>
      </c>
      <c r="BK312">
        <f t="shared" si="1071"/>
        <v>62.136492033801801</v>
      </c>
      <c r="BL312">
        <f t="shared" si="1072"/>
        <v>750.0227641916955</v>
      </c>
      <c r="BM312">
        <f t="shared" si="1073"/>
        <v>3.8980044006013508E-2</v>
      </c>
    </row>
    <row r="313" spans="1:65" hidden="1" x14ac:dyDescent="0.3">
      <c r="A313" t="str">
        <f t="array" ref="A313">INDEX(MtrxNb!A$2:C$115,MATCH(1,(MtrxNb!B$2:B$115=D313)*(MtrxNb!C$2:C$115=F313),0),1)</f>
        <v>M41</v>
      </c>
      <c r="B313" s="6">
        <v>41597</v>
      </c>
      <c r="C313">
        <v>47</v>
      </c>
      <c r="D313">
        <v>43</v>
      </c>
      <c r="E313">
        <v>17</v>
      </c>
      <c r="F313" t="s">
        <v>7</v>
      </c>
      <c r="G313">
        <v>50</v>
      </c>
      <c r="H313">
        <v>4</v>
      </c>
      <c r="I313">
        <v>21</v>
      </c>
      <c r="J313" t="s">
        <v>530</v>
      </c>
      <c r="K313">
        <v>4015.9999997988343</v>
      </c>
      <c r="L313">
        <v>0</v>
      </c>
      <c r="M313" t="s">
        <v>322</v>
      </c>
      <c r="N313">
        <f t="shared" si="1047"/>
        <v>28.97021038833778</v>
      </c>
      <c r="O313">
        <f t="shared" si="1048"/>
        <v>0.52955600388103108</v>
      </c>
      <c r="P313">
        <f t="shared" si="1049"/>
        <v>272.6394436103455</v>
      </c>
      <c r="Q313">
        <f t="shared" si="1050"/>
        <v>7.7597314750864204</v>
      </c>
      <c r="R313">
        <f t="shared" si="1051"/>
        <v>1.513461479587475</v>
      </c>
      <c r="S313" s="4">
        <f>(Y313+AY313*L313)</f>
        <v>27.224502563476562</v>
      </c>
      <c r="T313">
        <f t="shared" si="1052"/>
        <v>3.3000000000000003</v>
      </c>
      <c r="U313">
        <f t="shared" si="1053"/>
        <v>2.0128261715173723</v>
      </c>
      <c r="V313">
        <v>1</v>
      </c>
      <c r="W313">
        <f t="shared" si="1054"/>
        <v>4.0256523430347446</v>
      </c>
      <c r="X313">
        <v>25.850135803222656</v>
      </c>
      <c r="Y313" s="4">
        <v>27.224502563476562</v>
      </c>
      <c r="Z313">
        <v>24.99860954284668</v>
      </c>
      <c r="AA313">
        <v>399.56900024414062</v>
      </c>
      <c r="AB313">
        <v>378.52218627929687</v>
      </c>
      <c r="AC313">
        <v>17.441635131835937</v>
      </c>
      <c r="AD313">
        <v>22.445230484008789</v>
      </c>
      <c r="AE313">
        <v>49.102508544921875</v>
      </c>
      <c r="AF313">
        <v>63.185699462890625</v>
      </c>
      <c r="AG313">
        <v>500.28738403320312</v>
      </c>
      <c r="AH313">
        <v>1798.7236328125</v>
      </c>
      <c r="AI313">
        <v>2158.503173828125</v>
      </c>
      <c r="AJ313">
        <v>94.147575378417969</v>
      </c>
      <c r="AK313">
        <v>-5.9156417846679688E-3</v>
      </c>
      <c r="AL313">
        <v>0.16402335464954376</v>
      </c>
      <c r="AM313">
        <v>1</v>
      </c>
      <c r="AN313">
        <v>-0.21956524252891541</v>
      </c>
      <c r="AO313">
        <v>2.737391471862793</v>
      </c>
      <c r="AP313">
        <v>1</v>
      </c>
      <c r="AQ313">
        <v>0</v>
      </c>
      <c r="AR313">
        <v>0.15999999642372131</v>
      </c>
      <c r="AS313">
        <v>111115</v>
      </c>
      <c r="AT313">
        <f t="shared" si="1055"/>
        <v>1.516022375858191</v>
      </c>
      <c r="AU313">
        <f t="shared" si="1056"/>
        <v>7.7597314750864205E-3</v>
      </c>
      <c r="AV313">
        <f t="shared" si="1057"/>
        <v>300.37450256347654</v>
      </c>
      <c r="AW313">
        <f t="shared" si="1058"/>
        <v>299.00013580322263</v>
      </c>
      <c r="AX313">
        <f t="shared" si="1059"/>
        <v>287.79577481726301</v>
      </c>
      <c r="AY313">
        <f t="shared" si="1060"/>
        <v>-0.61099915454125242</v>
      </c>
      <c r="AZ313">
        <f t="shared" si="1061"/>
        <v>3.6266255084666574</v>
      </c>
      <c r="BA313">
        <f t="shared" si="1062"/>
        <v>38.520646908746748</v>
      </c>
      <c r="BB313">
        <f t="shared" si="1063"/>
        <v>16.075416424737959</v>
      </c>
      <c r="BC313">
        <f>IF(L313,Y313,(X313+Y313)/2)</f>
        <v>26.537319183349609</v>
      </c>
      <c r="BD313">
        <f t="shared" si="1064"/>
        <v>3.4830441240272911</v>
      </c>
      <c r="BE313">
        <f t="shared" si="1065"/>
        <v>0.46799360324214068</v>
      </c>
      <c r="BF313">
        <f t="shared" si="1066"/>
        <v>2.1131640288791824</v>
      </c>
      <c r="BG313">
        <f t="shared" si="1067"/>
        <v>1.3698800951481087</v>
      </c>
      <c r="BH313">
        <f t="shared" si="1068"/>
        <v>0.29746707812646556</v>
      </c>
      <c r="BI313">
        <f t="shared" si="1069"/>
        <v>25.668342568434941</v>
      </c>
      <c r="BJ313">
        <f t="shared" si="1070"/>
        <v>0.72027335118786251</v>
      </c>
      <c r="BK313">
        <f t="shared" si="1071"/>
        <v>61.959937258864372</v>
      </c>
      <c r="BL313">
        <f t="shared" si="1072"/>
        <v>368.80704431182807</v>
      </c>
      <c r="BM313">
        <f t="shared" si="1073"/>
        <v>4.8670231377680388E-2</v>
      </c>
    </row>
    <row r="314" spans="1:65" hidden="1" x14ac:dyDescent="0.3">
      <c r="A314" t="str">
        <f t="array" ref="A314">INDEX(MtrxNb!A$2:C$115,MATCH(1,(MtrxNb!B$2:B$115=D314)*(MtrxNb!C$2:C$115=F314),0),1)</f>
        <v>M97</v>
      </c>
      <c r="B314" s="6">
        <v>41597</v>
      </c>
      <c r="C314">
        <v>47</v>
      </c>
      <c r="D314">
        <v>43</v>
      </c>
      <c r="E314">
        <v>17</v>
      </c>
      <c r="F314" t="s">
        <v>36</v>
      </c>
      <c r="G314">
        <v>50</v>
      </c>
      <c r="H314">
        <v>4</v>
      </c>
      <c r="I314" t="s">
        <v>323</v>
      </c>
      <c r="J314" t="s">
        <v>531</v>
      </c>
      <c r="M314">
        <f t="shared" ref="M314" si="1074">AA314</f>
        <v>0</v>
      </c>
      <c r="S314" s="4">
        <f>AVERAGE(S308:S313)</f>
        <v>27.05853494008382</v>
      </c>
      <c r="Y314" s="4">
        <f>AVERAGE(Y308:Y313)</f>
        <v>27.05853494008382</v>
      </c>
    </row>
    <row r="315" spans="1:65" hidden="1" x14ac:dyDescent="0.3">
      <c r="A315" t="str">
        <f t="array" ref="A315">INDEX(MtrxNb!A$2:C$115,MATCH(1,(MtrxNb!B$2:B$115=D315)*(MtrxNb!C$2:C$115=F315),0),1)</f>
        <v>M97</v>
      </c>
      <c r="B315" s="6">
        <v>41597</v>
      </c>
      <c r="C315">
        <v>47</v>
      </c>
      <c r="D315">
        <v>43</v>
      </c>
      <c r="E315">
        <v>17</v>
      </c>
      <c r="F315" t="s">
        <v>36</v>
      </c>
      <c r="G315">
        <v>50</v>
      </c>
      <c r="H315">
        <v>4</v>
      </c>
      <c r="I315">
        <v>22</v>
      </c>
      <c r="J315" t="s">
        <v>532</v>
      </c>
      <c r="K315">
        <v>4309.4999998323619</v>
      </c>
      <c r="L315">
        <v>0</v>
      </c>
      <c r="M315" t="s">
        <v>315</v>
      </c>
      <c r="N315">
        <f t="shared" ref="N315:N321" si="1075">(AA315-AB315*(1000-AC315)/(1000-AD315))*AT315</f>
        <v>26.698532658880254</v>
      </c>
      <c r="O315">
        <f t="shared" ref="O315:O321" si="1076">IF(BE315&lt;&gt;0,1/(1/BE315-1/W315),0)</f>
        <v>0.42267439893333614</v>
      </c>
      <c r="P315">
        <f t="shared" ref="P315:P321" si="1077">((BH315-AU315/2)*AB315-N315)/(BH315+AU315/2)</f>
        <v>261.22663482186181</v>
      </c>
      <c r="Q315">
        <f t="shared" ref="Q315:Q321" si="1078">AU315*1000</f>
        <v>7.3944302651471947</v>
      </c>
      <c r="R315">
        <f t="shared" ref="R315:R321" si="1079">(AZ315-BF315)</f>
        <v>1.7636387744552429</v>
      </c>
      <c r="S315" s="4">
        <f>(Y315+AY315*L315)</f>
        <v>28.007663726806641</v>
      </c>
      <c r="T315">
        <f t="shared" ref="T315:T321" si="1080">1.1*3</f>
        <v>3.3000000000000003</v>
      </c>
      <c r="U315">
        <f t="shared" ref="U315:U321" si="1081">(T315*AN315+AO315)</f>
        <v>2.0128261715173723</v>
      </c>
      <c r="V315">
        <v>1</v>
      </c>
      <c r="W315">
        <f t="shared" ref="W315:W321" si="1082">U315*(V315+1)*(V315+1)/(V315*V315+1)</f>
        <v>4.0256523430347446</v>
      </c>
      <c r="X315">
        <v>25.936906814575195</v>
      </c>
      <c r="Y315" s="4">
        <v>28.007663726806641</v>
      </c>
      <c r="Z315">
        <v>24.99839973449707</v>
      </c>
      <c r="AA315">
        <v>400.64700317382812</v>
      </c>
      <c r="AB315">
        <v>381.17681884765625</v>
      </c>
      <c r="AC315">
        <v>16.820480346679687</v>
      </c>
      <c r="AD315">
        <v>21.592700958251953</v>
      </c>
      <c r="AE315">
        <v>47.171493530273438</v>
      </c>
      <c r="AF315">
        <v>60.470878601074219</v>
      </c>
      <c r="AG315">
        <v>500.285400390625</v>
      </c>
      <c r="AH315">
        <v>1798.7305908203125</v>
      </c>
      <c r="AI315">
        <v>1907.3231201171875</v>
      </c>
      <c r="AJ315">
        <v>94.14739990234375</v>
      </c>
      <c r="AK315">
        <v>-0.22140026092529297</v>
      </c>
      <c r="AL315">
        <v>0.1760682612657547</v>
      </c>
      <c r="AM315">
        <v>1</v>
      </c>
      <c r="AN315">
        <v>-0.21956524252891541</v>
      </c>
      <c r="AO315">
        <v>2.737391471862793</v>
      </c>
      <c r="AP315">
        <v>1</v>
      </c>
      <c r="AQ315">
        <v>0</v>
      </c>
      <c r="AR315">
        <v>0.15999999642372131</v>
      </c>
      <c r="AS315">
        <v>111115</v>
      </c>
      <c r="AT315">
        <f t="shared" ref="AT315:AT321" si="1083">AG315*0.000001/(T315*0.0001)</f>
        <v>1.5160163648200755</v>
      </c>
      <c r="AU315">
        <f t="shared" ref="AU315:AU321" si="1084">(AD315-AC315)/(1000-AD315)*AT315</f>
        <v>7.3944302651471946E-3</v>
      </c>
      <c r="AV315">
        <f t="shared" ref="AV315:AV321" si="1085">(Y315+273.15)</f>
        <v>301.15766372680662</v>
      </c>
      <c r="AW315">
        <f t="shared" ref="AW315:AW321" si="1086">(X315+273.15)</f>
        <v>299.08690681457517</v>
      </c>
      <c r="AX315">
        <f t="shared" ref="AX315:AX321" si="1087">(AH315*AP315+AI315*AQ315)*AR315</f>
        <v>287.79688809848813</v>
      </c>
      <c r="AY315">
        <f t="shared" ref="AY315:AY321" si="1088">((AX315+0.00000010773*(AW315^4-AV315^4))-AU315*44100)/(U315*51.4+0.00000043092*AV315^3)</f>
        <v>-0.54170391919741234</v>
      </c>
      <c r="AZ315">
        <f t="shared" ref="AZ315:AZ321" si="1089">0.61365*EXP(17.502*S315/(240.97+S315))</f>
        <v>3.7965354265435107</v>
      </c>
      <c r="BA315">
        <f t="shared" ref="BA315:BA321" si="1090">AZ315*1000/AJ315</f>
        <v>40.325441068808509</v>
      </c>
      <c r="BB315">
        <f t="shared" ref="BB315:BB321" si="1091">(BA315-AD315)</f>
        <v>18.732740110556556</v>
      </c>
      <c r="BC315">
        <f>IF(L315,Y315,(X315+Y315)/2)</f>
        <v>26.972285270690918</v>
      </c>
      <c r="BD315">
        <f t="shared" ref="BD315:BD321" si="1092">0.61365*EXP(17.502*BC315/(240.97+BC315))</f>
        <v>3.5733378363666999</v>
      </c>
      <c r="BE315">
        <f t="shared" ref="BE315:BE321" si="1093">IF(BB315&lt;&gt;0,(1000-(BA315+AD315)/2)/BB315*AU315,0)</f>
        <v>0.38251241042018685</v>
      </c>
      <c r="BF315">
        <f t="shared" ref="BF315:BF321" si="1094">AD315*AJ315/1000</f>
        <v>2.0328966520882679</v>
      </c>
      <c r="BG315">
        <f t="shared" ref="BG315:BG321" si="1095">(BD315-BF315)</f>
        <v>1.540441184278432</v>
      </c>
      <c r="BH315">
        <f t="shared" ref="BH315:BH321" si="1096">1/(1.6/O315+1.37/W315)</f>
        <v>0.24238092392382363</v>
      </c>
      <c r="BI315">
        <f t="shared" ref="BI315:BI321" si="1097">P315*AJ315*0.001</f>
        <v>24.59380845371734</v>
      </c>
      <c r="BJ315">
        <f t="shared" ref="BJ315:BJ321" si="1098">P315/AB315</f>
        <v>0.68531616274982721</v>
      </c>
      <c r="BK315">
        <f t="shared" ref="BK315:BK321" si="1099">(1-AU315*AJ315/AZ315/O315)*100</f>
        <v>56.61699333454915</v>
      </c>
      <c r="BL315">
        <f t="shared" ref="BL315:BL321" si="1100">(AB315-N315/(W315/1.35))</f>
        <v>372.22348258854021</v>
      </c>
      <c r="BM315">
        <f t="shared" ref="BM315:BM321" si="1101">N315*BK315/100/BL315</f>
        <v>4.0609760434190401E-2</v>
      </c>
    </row>
    <row r="316" spans="1:65" x14ac:dyDescent="0.3">
      <c r="A316" t="str">
        <f t="array" ref="A316">INDEX(MtrxNb!A$2:C$115,MATCH(1,(MtrxNb!B$2:B$115=D316)*(MtrxNb!C$2:C$115=F316),0),1)</f>
        <v>M97</v>
      </c>
      <c r="B316" s="6">
        <v>41597</v>
      </c>
      <c r="C316">
        <v>47</v>
      </c>
      <c r="D316">
        <v>43</v>
      </c>
      <c r="E316">
        <v>17</v>
      </c>
      <c r="F316" t="s">
        <v>36</v>
      </c>
      <c r="G316">
        <v>50</v>
      </c>
      <c r="H316">
        <v>4</v>
      </c>
      <c r="I316">
        <v>23</v>
      </c>
      <c r="J316" t="s">
        <v>533</v>
      </c>
      <c r="K316">
        <v>4428.9999998435378</v>
      </c>
      <c r="L316">
        <v>0</v>
      </c>
      <c r="M316">
        <v>50</v>
      </c>
      <c r="N316" s="7">
        <f t="shared" si="1075"/>
        <v>-0.57910544138298015</v>
      </c>
      <c r="O316" s="7">
        <f t="shared" si="1076"/>
        <v>0.40663978154715819</v>
      </c>
      <c r="P316" s="7">
        <f t="shared" si="1077"/>
        <v>50.967974977788828</v>
      </c>
      <c r="Q316">
        <f t="shared" si="1078"/>
        <v>7.332580926669908</v>
      </c>
      <c r="R316">
        <f t="shared" si="1079"/>
        <v>1.8112493045340661</v>
      </c>
      <c r="S316" s="4">
        <f>(Y316+AY316*L316)</f>
        <v>28.122955322265625</v>
      </c>
      <c r="T316">
        <f t="shared" si="1080"/>
        <v>3.3000000000000003</v>
      </c>
      <c r="U316">
        <f t="shared" si="1081"/>
        <v>2.0128261715173723</v>
      </c>
      <c r="V316">
        <v>1</v>
      </c>
      <c r="W316">
        <f t="shared" si="1082"/>
        <v>4.0256523430347446</v>
      </c>
      <c r="X316">
        <v>25.948760986328125</v>
      </c>
      <c r="Y316" s="4">
        <v>28.122955322265625</v>
      </c>
      <c r="Z316">
        <v>24.997209548950195</v>
      </c>
      <c r="AA316">
        <v>49.936210632324219</v>
      </c>
      <c r="AB316">
        <v>50.076000213623047</v>
      </c>
      <c r="AC316">
        <v>16.625417709350586</v>
      </c>
      <c r="AD316">
        <v>21.358945846557617</v>
      </c>
      <c r="AE316">
        <v>46.645401000976563</v>
      </c>
      <c r="AF316">
        <v>59.775875091552734</v>
      </c>
      <c r="AG316">
        <v>500.27554321289063</v>
      </c>
      <c r="AH316">
        <v>1799.6455078125</v>
      </c>
      <c r="AI316">
        <v>1955.3994140625</v>
      </c>
      <c r="AJ316">
        <v>94.146804809570313</v>
      </c>
      <c r="AK316">
        <v>2.0568971633911133</v>
      </c>
      <c r="AL316">
        <v>0.22422309219837189</v>
      </c>
      <c r="AM316">
        <v>1</v>
      </c>
      <c r="AN316">
        <v>-0.21956524252891541</v>
      </c>
      <c r="AO316">
        <v>2.737391471862793</v>
      </c>
      <c r="AP316">
        <v>1</v>
      </c>
      <c r="AQ316">
        <v>0</v>
      </c>
      <c r="AR316">
        <v>0.15999999642372131</v>
      </c>
      <c r="AS316">
        <v>111115</v>
      </c>
      <c r="AT316">
        <f t="shared" si="1083"/>
        <v>1.5159864945845167</v>
      </c>
      <c r="AU316">
        <f t="shared" si="1084"/>
        <v>7.3325809266699083E-3</v>
      </c>
      <c r="AV316">
        <f t="shared" si="1085"/>
        <v>301.2729553222656</v>
      </c>
      <c r="AW316">
        <f t="shared" si="1086"/>
        <v>299.0987609863281</v>
      </c>
      <c r="AX316">
        <f t="shared" si="1087"/>
        <v>287.94327481396613</v>
      </c>
      <c r="AY316">
        <f t="shared" si="1088"/>
        <v>-0.52729804087303889</v>
      </c>
      <c r="AZ316">
        <f t="shared" si="1089"/>
        <v>3.8221258100881088</v>
      </c>
      <c r="BA316">
        <f t="shared" si="1090"/>
        <v>40.597509578992934</v>
      </c>
      <c r="BB316">
        <f t="shared" si="1091"/>
        <v>19.238563732435317</v>
      </c>
      <c r="BC316">
        <f>IF(L316,Y316,(X316+Y316)/2)</f>
        <v>27.035858154296875</v>
      </c>
      <c r="BD316">
        <f t="shared" si="1092"/>
        <v>3.5867044720856818</v>
      </c>
      <c r="BE316">
        <f t="shared" si="1093"/>
        <v>0.36933269363667476</v>
      </c>
      <c r="BF316">
        <f t="shared" si="1094"/>
        <v>2.0108765055540427</v>
      </c>
      <c r="BG316">
        <f t="shared" si="1095"/>
        <v>1.575827966531639</v>
      </c>
      <c r="BH316">
        <f t="shared" si="1096"/>
        <v>0.23391791690025401</v>
      </c>
      <c r="BI316">
        <f t="shared" si="1097"/>
        <v>4.7984719917729493</v>
      </c>
      <c r="BJ316">
        <f t="shared" si="1098"/>
        <v>1.0178124203283136</v>
      </c>
      <c r="BK316">
        <f t="shared" si="1099"/>
        <v>55.583165043658546</v>
      </c>
      <c r="BL316">
        <f t="shared" si="1100"/>
        <v>50.270202861852148</v>
      </c>
      <c r="BM316">
        <f t="shared" si="1101"/>
        <v>-6.4030999466082057E-3</v>
      </c>
    </row>
    <row r="317" spans="1:65" x14ac:dyDescent="0.3">
      <c r="A317" t="str">
        <f t="array" ref="A317">INDEX(MtrxNb!A$2:C$115,MATCH(1,(MtrxNb!B$2:B$115=D317)*(MtrxNb!C$2:C$115=F317),0),1)</f>
        <v>M97</v>
      </c>
      <c r="B317" s="6">
        <v>41597</v>
      </c>
      <c r="C317">
        <v>47</v>
      </c>
      <c r="D317">
        <v>43</v>
      </c>
      <c r="E317">
        <v>17</v>
      </c>
      <c r="F317" t="s">
        <v>36</v>
      </c>
      <c r="G317">
        <v>50</v>
      </c>
      <c r="H317">
        <v>4</v>
      </c>
      <c r="I317">
        <v>24</v>
      </c>
      <c r="J317" t="s">
        <v>534</v>
      </c>
      <c r="K317">
        <v>4549.4999998547137</v>
      </c>
      <c r="L317">
        <v>0</v>
      </c>
      <c r="M317">
        <v>150</v>
      </c>
      <c r="N317" s="7">
        <f t="shared" si="1075"/>
        <v>8.2154770785812392</v>
      </c>
      <c r="O317" s="7">
        <f t="shared" si="1076"/>
        <v>0.4117168565544595</v>
      </c>
      <c r="P317" s="7">
        <f t="shared" si="1077"/>
        <v>105.26053866239197</v>
      </c>
      <c r="Q317">
        <f t="shared" si="1078"/>
        <v>7.1153767970448998</v>
      </c>
      <c r="R317">
        <f t="shared" si="1079"/>
        <v>1.7388607353637808</v>
      </c>
      <c r="S317" s="4">
        <f>(Y317+AY317*L317)</f>
        <v>27.720666885375977</v>
      </c>
      <c r="T317">
        <f t="shared" si="1080"/>
        <v>3.3000000000000003</v>
      </c>
      <c r="U317">
        <f t="shared" si="1081"/>
        <v>2.0128261715173723</v>
      </c>
      <c r="V317">
        <v>1</v>
      </c>
      <c r="W317">
        <f t="shared" si="1082"/>
        <v>4.0256523430347446</v>
      </c>
      <c r="X317">
        <v>25.925516128540039</v>
      </c>
      <c r="Y317" s="4">
        <v>27.720666885375977</v>
      </c>
      <c r="Z317">
        <v>24.996170043945313</v>
      </c>
      <c r="AA317">
        <v>149.82008361816406</v>
      </c>
      <c r="AB317">
        <v>143.72702026367187</v>
      </c>
      <c r="AC317">
        <v>16.593318939208984</v>
      </c>
      <c r="AD317">
        <v>21.186868667602539</v>
      </c>
      <c r="AE317">
        <v>46.664760589599609</v>
      </c>
      <c r="AF317">
        <v>59.372928619384766</v>
      </c>
      <c r="AG317">
        <v>500.33767700195312</v>
      </c>
      <c r="AH317">
        <v>1799.9969482421875</v>
      </c>
      <c r="AI317">
        <v>1832.675048828125</v>
      </c>
      <c r="AJ317">
        <v>94.144180297851562</v>
      </c>
      <c r="AK317">
        <v>1.7974519729614258</v>
      </c>
      <c r="AL317">
        <v>0.20777030289173126</v>
      </c>
      <c r="AM317">
        <v>1</v>
      </c>
      <c r="AN317">
        <v>-0.21956524252891541</v>
      </c>
      <c r="AO317">
        <v>2.737391471862793</v>
      </c>
      <c r="AP317">
        <v>1</v>
      </c>
      <c r="AQ317">
        <v>0</v>
      </c>
      <c r="AR317">
        <v>0.15999999642372131</v>
      </c>
      <c r="AS317">
        <v>111115</v>
      </c>
      <c r="AT317">
        <f t="shared" si="1083"/>
        <v>1.5161747787937969</v>
      </c>
      <c r="AU317">
        <f t="shared" si="1084"/>
        <v>7.1153767970449002E-3</v>
      </c>
      <c r="AV317">
        <f t="shared" si="1085"/>
        <v>300.87066688537595</v>
      </c>
      <c r="AW317">
        <f t="shared" si="1086"/>
        <v>299.07551612854002</v>
      </c>
      <c r="AX317">
        <f t="shared" si="1087"/>
        <v>287.99950528145928</v>
      </c>
      <c r="AY317">
        <f t="shared" si="1088"/>
        <v>-0.40513205342131986</v>
      </c>
      <c r="AZ317">
        <f t="shared" si="1089"/>
        <v>3.7334811191534563</v>
      </c>
      <c r="BA317">
        <f t="shared" si="1090"/>
        <v>39.657056945437731</v>
      </c>
      <c r="BB317">
        <f t="shared" si="1091"/>
        <v>18.470188277835192</v>
      </c>
      <c r="BC317">
        <f>IF(L317,Y317,(X317+Y317)/2)</f>
        <v>26.823091506958008</v>
      </c>
      <c r="BD317">
        <f t="shared" si="1092"/>
        <v>3.5421394623760838</v>
      </c>
      <c r="BE317">
        <f t="shared" si="1093"/>
        <v>0.3735161204095433</v>
      </c>
      <c r="BF317">
        <f t="shared" si="1094"/>
        <v>1.9946203837896754</v>
      </c>
      <c r="BG317">
        <f t="shared" si="1095"/>
        <v>1.5475190785864084</v>
      </c>
      <c r="BH317">
        <f t="shared" si="1096"/>
        <v>0.23660331929203746</v>
      </c>
      <c r="BI317">
        <f t="shared" si="1097"/>
        <v>9.9096671300812051</v>
      </c>
      <c r="BJ317">
        <f t="shared" si="1098"/>
        <v>0.73236430052809898</v>
      </c>
      <c r="BK317">
        <f t="shared" si="1099"/>
        <v>56.420848111518708</v>
      </c>
      <c r="BL317">
        <f t="shared" si="1100"/>
        <v>140.97196515433677</v>
      </c>
      <c r="BM317">
        <f t="shared" si="1101"/>
        <v>3.2880593237586429E-2</v>
      </c>
    </row>
    <row r="318" spans="1:65" x14ac:dyDescent="0.3">
      <c r="A318" t="str">
        <f t="array" ref="A318">INDEX(MtrxNb!A$2:C$115,MATCH(1,(MtrxNb!B$2:B$115=D318)*(MtrxNb!C$2:C$115=F318),0),1)</f>
        <v>M97</v>
      </c>
      <c r="B318" s="6">
        <v>41597</v>
      </c>
      <c r="C318">
        <v>47</v>
      </c>
      <c r="D318">
        <v>43</v>
      </c>
      <c r="E318">
        <v>17</v>
      </c>
      <c r="F318" t="s">
        <v>36</v>
      </c>
      <c r="G318">
        <v>50</v>
      </c>
      <c r="H318">
        <v>4</v>
      </c>
      <c r="I318">
        <v>25</v>
      </c>
      <c r="J318" t="s">
        <v>535</v>
      </c>
      <c r="K318">
        <v>4685.9999998435378</v>
      </c>
      <c r="L318">
        <v>0</v>
      </c>
      <c r="M318">
        <v>400</v>
      </c>
      <c r="N318" s="7">
        <f t="shared" si="1075"/>
        <v>27.373913508227474</v>
      </c>
      <c r="O318" s="7">
        <f t="shared" si="1076"/>
        <v>0.42735337248466582</v>
      </c>
      <c r="P318" s="7">
        <f t="shared" si="1077"/>
        <v>259.08104842301276</v>
      </c>
      <c r="Q318">
        <f t="shared" si="1078"/>
        <v>7.1650775530869835</v>
      </c>
      <c r="R318">
        <f t="shared" si="1079"/>
        <v>1.6928730042390843</v>
      </c>
      <c r="S318" s="4">
        <f>(Y318+AY318*L318)</f>
        <v>27.588983535766602</v>
      </c>
      <c r="T318">
        <f t="shared" si="1080"/>
        <v>3.3000000000000003</v>
      </c>
      <c r="U318">
        <f t="shared" si="1081"/>
        <v>2.0128261715173723</v>
      </c>
      <c r="V318">
        <v>1</v>
      </c>
      <c r="W318">
        <f t="shared" si="1082"/>
        <v>4.0256523430347446</v>
      </c>
      <c r="X318">
        <v>25.88981819152832</v>
      </c>
      <c r="Y318" s="4">
        <v>27.588983535766602</v>
      </c>
      <c r="Z318">
        <v>24.998811721801758</v>
      </c>
      <c r="AA318">
        <v>400.09112548828125</v>
      </c>
      <c r="AB318">
        <v>380.23870849609375</v>
      </c>
      <c r="AC318">
        <v>16.747737884521484</v>
      </c>
      <c r="AD318">
        <v>21.372707366943359</v>
      </c>
      <c r="AE318">
        <v>47.139251708984375</v>
      </c>
      <c r="AF318">
        <v>60.013996124267578</v>
      </c>
      <c r="AG318">
        <v>500.31472778320312</v>
      </c>
      <c r="AH318">
        <v>1799.970947265625</v>
      </c>
      <c r="AI318">
        <v>1844.0513916015625</v>
      </c>
      <c r="AJ318">
        <v>94.13800048828125</v>
      </c>
      <c r="AK318">
        <v>1.7239570617675781E-2</v>
      </c>
      <c r="AL318">
        <v>0.1618928462266922</v>
      </c>
      <c r="AM318">
        <v>1</v>
      </c>
      <c r="AN318">
        <v>-0.21956524252891541</v>
      </c>
      <c r="AO318">
        <v>2.737391471862793</v>
      </c>
      <c r="AP318">
        <v>1</v>
      </c>
      <c r="AQ318">
        <v>0</v>
      </c>
      <c r="AR318">
        <v>0.15999999642372131</v>
      </c>
      <c r="AS318">
        <v>111115</v>
      </c>
      <c r="AT318">
        <f t="shared" si="1083"/>
        <v>1.516105235706676</v>
      </c>
      <c r="AU318">
        <f t="shared" si="1084"/>
        <v>7.1650775530869831E-3</v>
      </c>
      <c r="AV318">
        <f t="shared" si="1085"/>
        <v>300.73898353576658</v>
      </c>
      <c r="AW318">
        <f t="shared" si="1086"/>
        <v>299.0398181915283</v>
      </c>
      <c r="AX318">
        <f t="shared" si="1087"/>
        <v>287.99534512530226</v>
      </c>
      <c r="AY318">
        <f t="shared" si="1088"/>
        <v>-0.41441457323137643</v>
      </c>
      <c r="AZ318">
        <f t="shared" si="1089"/>
        <v>3.7048569407842904</v>
      </c>
      <c r="BA318">
        <f t="shared" si="1090"/>
        <v>39.355594144422994</v>
      </c>
      <c r="BB318">
        <f t="shared" si="1091"/>
        <v>17.982886777479635</v>
      </c>
      <c r="BC318">
        <f>IF(L318,Y318,(X318+Y318)/2)</f>
        <v>26.739400863647461</v>
      </c>
      <c r="BD318">
        <f t="shared" si="1092"/>
        <v>3.5247429750125332</v>
      </c>
      <c r="BE318">
        <f t="shared" si="1093"/>
        <v>0.38634042153840481</v>
      </c>
      <c r="BF318">
        <f t="shared" si="1094"/>
        <v>2.0119839365452061</v>
      </c>
      <c r="BG318">
        <f t="shared" si="1095"/>
        <v>1.5127590384673271</v>
      </c>
      <c r="BH318">
        <f t="shared" si="1096"/>
        <v>0.24484049386648224</v>
      </c>
      <c r="BI318">
        <f t="shared" si="1097"/>
        <v>24.389371862949993</v>
      </c>
      <c r="BJ318">
        <f t="shared" si="1098"/>
        <v>0.68136421314842111</v>
      </c>
      <c r="BK318">
        <f t="shared" si="1099"/>
        <v>57.398264991881398</v>
      </c>
      <c r="BL318">
        <f t="shared" si="1100"/>
        <v>371.0588836907931</v>
      </c>
      <c r="BM318">
        <f t="shared" si="1101"/>
        <v>4.2344091745810102E-2</v>
      </c>
    </row>
    <row r="319" spans="1:65" x14ac:dyDescent="0.3">
      <c r="A319" t="str">
        <f t="array" ref="A319">INDEX(MtrxNb!A$2:C$115,MATCH(1,(MtrxNb!B$2:B$115=D319)*(MtrxNb!C$2:C$115=F319),0),1)</f>
        <v>M97</v>
      </c>
      <c r="B319" s="6">
        <v>41597</v>
      </c>
      <c r="C319">
        <v>47</v>
      </c>
      <c r="D319">
        <v>43</v>
      </c>
      <c r="E319">
        <v>17</v>
      </c>
      <c r="F319" t="s">
        <v>36</v>
      </c>
      <c r="G319">
        <v>50</v>
      </c>
      <c r="H319">
        <v>4</v>
      </c>
      <c r="I319">
        <v>26</v>
      </c>
      <c r="J319" t="s">
        <v>536</v>
      </c>
      <c r="K319">
        <v>4812.4999998547137</v>
      </c>
      <c r="L319">
        <v>0</v>
      </c>
      <c r="M319">
        <v>600</v>
      </c>
      <c r="N319" s="7">
        <f t="shared" si="1075"/>
        <v>38.8828807296725</v>
      </c>
      <c r="O319" s="7">
        <f t="shared" si="1076"/>
        <v>0.43024043196430045</v>
      </c>
      <c r="P319" s="7">
        <f t="shared" si="1077"/>
        <v>397.92570234478433</v>
      </c>
      <c r="Q319">
        <f t="shared" si="1078"/>
        <v>7.3582662174103719</v>
      </c>
      <c r="R319">
        <f t="shared" si="1079"/>
        <v>1.7269612005251664</v>
      </c>
      <c r="S319" s="4">
        <f>(Y319+AY319*L319)</f>
        <v>27.893783569335937</v>
      </c>
      <c r="T319">
        <f t="shared" si="1080"/>
        <v>3.3000000000000003</v>
      </c>
      <c r="U319">
        <f t="shared" si="1081"/>
        <v>2.0128261715173723</v>
      </c>
      <c r="V319">
        <v>1</v>
      </c>
      <c r="W319">
        <f t="shared" si="1082"/>
        <v>4.0256523430347446</v>
      </c>
      <c r="X319">
        <v>25.899532318115234</v>
      </c>
      <c r="Y319" s="4">
        <v>27.893783569335937</v>
      </c>
      <c r="Z319">
        <v>24.995275497436523</v>
      </c>
      <c r="AA319">
        <v>598.6319580078125</v>
      </c>
      <c r="AB319">
        <v>570.21630859375</v>
      </c>
      <c r="AC319">
        <v>16.970142364501953</v>
      </c>
      <c r="AD319">
        <v>21.718402862548828</v>
      </c>
      <c r="AE319">
        <v>47.795333862304688</v>
      </c>
      <c r="AF319">
        <v>60.948806762695313</v>
      </c>
      <c r="AG319">
        <v>500.2864990234375</v>
      </c>
      <c r="AH319">
        <v>1800.233642578125</v>
      </c>
      <c r="AI319">
        <v>1634.0474853515625</v>
      </c>
      <c r="AJ319">
        <v>94.134178161621094</v>
      </c>
      <c r="AK319">
        <v>-2.2388639450073242</v>
      </c>
      <c r="AL319">
        <v>0.14416785538196564</v>
      </c>
      <c r="AM319">
        <v>1</v>
      </c>
      <c r="AN319">
        <v>-0.21956524252891541</v>
      </c>
      <c r="AO319">
        <v>2.737391471862793</v>
      </c>
      <c r="AP319">
        <v>1</v>
      </c>
      <c r="AQ319">
        <v>0</v>
      </c>
      <c r="AR319">
        <v>0.15999999642372131</v>
      </c>
      <c r="AS319">
        <v>111115</v>
      </c>
      <c r="AT319">
        <f t="shared" si="1083"/>
        <v>1.5160196940104163</v>
      </c>
      <c r="AU319">
        <f t="shared" si="1084"/>
        <v>7.3582662174103723E-3</v>
      </c>
      <c r="AV319">
        <f t="shared" si="1085"/>
        <v>301.04378356933591</v>
      </c>
      <c r="AW319">
        <f t="shared" si="1086"/>
        <v>299.04953231811521</v>
      </c>
      <c r="AX319">
        <f t="shared" si="1087"/>
        <v>288.03737637436279</v>
      </c>
      <c r="AY319">
        <f t="shared" si="1088"/>
        <v>-0.51794939219736524</v>
      </c>
      <c r="AZ319">
        <f t="shared" si="1089"/>
        <v>3.7714052049741995</v>
      </c>
      <c r="BA319">
        <f t="shared" si="1090"/>
        <v>40.064143317839232</v>
      </c>
      <c r="BB319">
        <f t="shared" si="1091"/>
        <v>18.345740455290404</v>
      </c>
      <c r="BC319">
        <f>IF(L319,Y319,(X319+Y319)/2)</f>
        <v>26.896657943725586</v>
      </c>
      <c r="BD319">
        <f t="shared" si="1092"/>
        <v>3.5574933219319553</v>
      </c>
      <c r="BE319">
        <f t="shared" si="1093"/>
        <v>0.38869840242188908</v>
      </c>
      <c r="BF319">
        <f t="shared" si="1094"/>
        <v>2.0444440044490331</v>
      </c>
      <c r="BG319">
        <f t="shared" si="1095"/>
        <v>1.5130493174829223</v>
      </c>
      <c r="BH319">
        <f t="shared" si="1096"/>
        <v>0.24635588080008686</v>
      </c>
      <c r="BI319">
        <f t="shared" si="1097"/>
        <v>37.458408959612136</v>
      </c>
      <c r="BJ319">
        <f t="shared" si="1098"/>
        <v>0.697850440872406</v>
      </c>
      <c r="BK319">
        <f t="shared" si="1099"/>
        <v>57.311743779060031</v>
      </c>
      <c r="BL319">
        <f t="shared" si="1100"/>
        <v>557.17695881584871</v>
      </c>
      <c r="BM319">
        <f t="shared" si="1101"/>
        <v>3.9995295256049154E-2</v>
      </c>
    </row>
    <row r="320" spans="1:65" x14ac:dyDescent="0.3">
      <c r="A320" t="str">
        <f t="array" ref="A320">INDEX(MtrxNb!A$2:C$115,MATCH(1,(MtrxNb!B$2:B$115=D320)*(MtrxNb!C$2:C$115=F320),0),1)</f>
        <v>M97</v>
      </c>
      <c r="B320" s="6">
        <v>41597</v>
      </c>
      <c r="C320">
        <v>47</v>
      </c>
      <c r="D320">
        <v>43</v>
      </c>
      <c r="E320">
        <v>17</v>
      </c>
      <c r="F320" t="s">
        <v>36</v>
      </c>
      <c r="G320">
        <v>50</v>
      </c>
      <c r="H320">
        <v>4</v>
      </c>
      <c r="I320">
        <v>27</v>
      </c>
      <c r="J320" t="s">
        <v>537</v>
      </c>
      <c r="K320">
        <v>4932.4999998547137</v>
      </c>
      <c r="L320">
        <v>0</v>
      </c>
      <c r="M320">
        <v>800</v>
      </c>
      <c r="N320" s="7">
        <f t="shared" si="1075"/>
        <v>46.764674651045773</v>
      </c>
      <c r="O320" s="7">
        <f t="shared" si="1076"/>
        <v>0.43386441269103521</v>
      </c>
      <c r="P320" s="7">
        <f t="shared" si="1077"/>
        <v>557.18553515580879</v>
      </c>
      <c r="Q320">
        <f t="shared" si="1078"/>
        <v>7.1654834140606249</v>
      </c>
      <c r="R320">
        <f t="shared" si="1079"/>
        <v>1.6696209762505028</v>
      </c>
      <c r="S320" s="4">
        <f>(Y320+AY320*L320)</f>
        <v>27.605880737304687</v>
      </c>
      <c r="T320">
        <f t="shared" si="1080"/>
        <v>3.3000000000000003</v>
      </c>
      <c r="U320">
        <f t="shared" si="1081"/>
        <v>2.0128261715173723</v>
      </c>
      <c r="V320">
        <v>1</v>
      </c>
      <c r="W320">
        <f t="shared" si="1082"/>
        <v>4.0256523430347446</v>
      </c>
      <c r="X320">
        <v>25.858924865722656</v>
      </c>
      <c r="Y320" s="4">
        <v>27.605880737304687</v>
      </c>
      <c r="Z320">
        <v>24.997611999511719</v>
      </c>
      <c r="AA320">
        <v>799.092529296875</v>
      </c>
      <c r="AB320">
        <v>764.6346435546875</v>
      </c>
      <c r="AC320">
        <v>17.036157608032227</v>
      </c>
      <c r="AD320">
        <v>21.659866333007813</v>
      </c>
      <c r="AE320">
        <v>48.091457366943359</v>
      </c>
      <c r="AF320">
        <v>60.935501098632812</v>
      </c>
      <c r="AG320">
        <v>500.3326416015625</v>
      </c>
      <c r="AH320">
        <v>1799.8349609375</v>
      </c>
      <c r="AI320">
        <v>1870.1029052734375</v>
      </c>
      <c r="AJ320">
        <v>94.132537841796875</v>
      </c>
      <c r="AK320">
        <v>-4.9430875778198242</v>
      </c>
      <c r="AL320">
        <v>0.12789817154407501</v>
      </c>
      <c r="AM320">
        <v>1</v>
      </c>
      <c r="AN320">
        <v>-0.21956524252891541</v>
      </c>
      <c r="AO320">
        <v>2.737391471862793</v>
      </c>
      <c r="AP320">
        <v>1</v>
      </c>
      <c r="AQ320">
        <v>0</v>
      </c>
      <c r="AR320">
        <v>0.15999999642372131</v>
      </c>
      <c r="AS320">
        <v>111115</v>
      </c>
      <c r="AT320">
        <f t="shared" si="1083"/>
        <v>1.5161595200047346</v>
      </c>
      <c r="AU320">
        <f t="shared" si="1084"/>
        <v>7.1654834140606246E-3</v>
      </c>
      <c r="AV320">
        <f t="shared" si="1085"/>
        <v>300.75588073730466</v>
      </c>
      <c r="AW320">
        <f t="shared" si="1086"/>
        <v>299.00892486572263</v>
      </c>
      <c r="AX320">
        <f t="shared" si="1087"/>
        <v>287.97358731328859</v>
      </c>
      <c r="AY320">
        <f t="shared" si="1088"/>
        <v>-0.41956163546057701</v>
      </c>
      <c r="AZ320">
        <f t="shared" si="1089"/>
        <v>3.7085191634906227</v>
      </c>
      <c r="BA320">
        <f t="shared" si="1090"/>
        <v>39.39678296704713</v>
      </c>
      <c r="BB320">
        <f t="shared" si="1091"/>
        <v>17.736916634039318</v>
      </c>
      <c r="BC320">
        <f>IF(L320,Y320,(X320+Y320)/2)</f>
        <v>26.732402801513672</v>
      </c>
      <c r="BD320">
        <f t="shared" si="1092"/>
        <v>3.5232916970854715</v>
      </c>
      <c r="BE320">
        <f t="shared" si="1093"/>
        <v>0.39165393588140129</v>
      </c>
      <c r="BF320">
        <f t="shared" si="1094"/>
        <v>2.03889818724012</v>
      </c>
      <c r="BG320">
        <f t="shared" si="1095"/>
        <v>1.4843935098453516</v>
      </c>
      <c r="BH320">
        <f t="shared" si="1096"/>
        <v>0.24825565813222122</v>
      </c>
      <c r="BI320">
        <f t="shared" si="1097"/>
        <v>52.44928847295602</v>
      </c>
      <c r="BJ320">
        <f t="shared" si="1098"/>
        <v>0.7286951223731184</v>
      </c>
      <c r="BK320">
        <f t="shared" si="1099"/>
        <v>58.079089560900357</v>
      </c>
      <c r="BL320">
        <f t="shared" si="1100"/>
        <v>748.95213910590064</v>
      </c>
      <c r="BM320">
        <f t="shared" si="1101"/>
        <v>3.6264663461498023E-2</v>
      </c>
    </row>
    <row r="321" spans="1:65" hidden="1" x14ac:dyDescent="0.3">
      <c r="A321" t="str">
        <f t="array" ref="A321">INDEX(MtrxNb!A$2:C$115,MATCH(1,(MtrxNb!B$2:B$115=D321)*(MtrxNb!C$2:C$115=F321),0),1)</f>
        <v>M97</v>
      </c>
      <c r="B321" s="6">
        <v>41597</v>
      </c>
      <c r="C321">
        <v>47</v>
      </c>
      <c r="D321">
        <v>43</v>
      </c>
      <c r="E321">
        <v>17</v>
      </c>
      <c r="F321" t="s">
        <v>36</v>
      </c>
      <c r="G321">
        <v>50</v>
      </c>
      <c r="H321">
        <v>4</v>
      </c>
      <c r="I321">
        <v>28</v>
      </c>
      <c r="J321" t="s">
        <v>538</v>
      </c>
      <c r="K321">
        <v>5050.9999998658895</v>
      </c>
      <c r="L321">
        <v>0</v>
      </c>
      <c r="M321" t="s">
        <v>322</v>
      </c>
      <c r="N321">
        <f t="shared" si="1075"/>
        <v>27.226445160843689</v>
      </c>
      <c r="O321">
        <f t="shared" si="1076"/>
        <v>0.42501313420052361</v>
      </c>
      <c r="P321">
        <f t="shared" si="1077"/>
        <v>258.99910080106372</v>
      </c>
      <c r="Q321">
        <f t="shared" si="1078"/>
        <v>6.9265891813618605</v>
      </c>
      <c r="R321">
        <f t="shared" si="1079"/>
        <v>1.6446434411415716</v>
      </c>
      <c r="S321" s="4">
        <f>(Y321+AY321*L321)</f>
        <v>27.446605682373047</v>
      </c>
      <c r="T321">
        <f t="shared" si="1080"/>
        <v>3.3000000000000003</v>
      </c>
      <c r="U321">
        <f t="shared" si="1081"/>
        <v>2.0128261715173723</v>
      </c>
      <c r="V321">
        <v>1</v>
      </c>
      <c r="W321">
        <f t="shared" si="1082"/>
        <v>4.0256523430347446</v>
      </c>
      <c r="X321">
        <v>25.84423828125</v>
      </c>
      <c r="Y321" s="4">
        <v>27.446605682373047</v>
      </c>
      <c r="Z321">
        <v>24.998222351074219</v>
      </c>
      <c r="AA321">
        <v>399.53671264648437</v>
      </c>
      <c r="AB321">
        <v>379.84323120117187</v>
      </c>
      <c r="AC321">
        <v>17.090290069580078</v>
      </c>
      <c r="AD321">
        <v>21.560449600219727</v>
      </c>
      <c r="AE321">
        <v>48.335483551025391</v>
      </c>
      <c r="AF321">
        <v>60.704029083251953</v>
      </c>
      <c r="AG321">
        <v>500.31594848632813</v>
      </c>
      <c r="AH321">
        <v>1799.0750732421875</v>
      </c>
      <c r="AI321">
        <v>1876.2545166015625</v>
      </c>
      <c r="AJ321">
        <v>94.129776000976563</v>
      </c>
      <c r="AK321">
        <v>-0.18991374969482422</v>
      </c>
      <c r="AL321">
        <v>0.16411300003528595</v>
      </c>
      <c r="AM321">
        <v>1</v>
      </c>
      <c r="AN321">
        <v>-0.21956524252891541</v>
      </c>
      <c r="AO321">
        <v>2.737391471862793</v>
      </c>
      <c r="AP321">
        <v>1</v>
      </c>
      <c r="AQ321">
        <v>0</v>
      </c>
      <c r="AR321">
        <v>0.15999999642372131</v>
      </c>
      <c r="AS321">
        <v>111115</v>
      </c>
      <c r="AT321">
        <f t="shared" si="1083"/>
        <v>1.5161089348070547</v>
      </c>
      <c r="AU321">
        <f t="shared" si="1084"/>
        <v>6.9265891813618608E-3</v>
      </c>
      <c r="AV321">
        <f t="shared" si="1085"/>
        <v>300.59660568237302</v>
      </c>
      <c r="AW321">
        <f t="shared" si="1086"/>
        <v>298.99423828124998</v>
      </c>
      <c r="AX321">
        <f t="shared" si="1087"/>
        <v>287.85200528475616</v>
      </c>
      <c r="AY321">
        <f t="shared" si="1088"/>
        <v>-0.31447320754327462</v>
      </c>
      <c r="AZ321">
        <f t="shared" si="1089"/>
        <v>3.6741237324905991</v>
      </c>
      <c r="BA321">
        <f t="shared" si="1090"/>
        <v>39.032534534582148</v>
      </c>
      <c r="BB321">
        <f t="shared" si="1091"/>
        <v>17.472084934362421</v>
      </c>
      <c r="BC321">
        <f>IF(L321,Y321,(X321+Y321)/2)</f>
        <v>26.645421981811523</v>
      </c>
      <c r="BD321">
        <f t="shared" si="1092"/>
        <v>3.5052968598221237</v>
      </c>
      <c r="BE321">
        <f t="shared" si="1093"/>
        <v>0.38442680724180495</v>
      </c>
      <c r="BF321">
        <f t="shared" si="1094"/>
        <v>2.0294802913490275</v>
      </c>
      <c r="BG321">
        <f t="shared" si="1095"/>
        <v>1.4758165684730962</v>
      </c>
      <c r="BH321">
        <f t="shared" si="1096"/>
        <v>0.2436108750676953</v>
      </c>
      <c r="BI321">
        <f t="shared" si="1097"/>
        <v>24.379527342858477</v>
      </c>
      <c r="BJ321">
        <f t="shared" si="1098"/>
        <v>0.68185788116332946</v>
      </c>
      <c r="BK321">
        <f t="shared" si="1099"/>
        <v>58.246746110073566</v>
      </c>
      <c r="BL321">
        <f t="shared" si="1100"/>
        <v>370.71285981410108</v>
      </c>
      <c r="BM321">
        <f t="shared" si="1101"/>
        <v>4.277844150210354E-2</v>
      </c>
    </row>
    <row r="322" spans="1:65" hidden="1" x14ac:dyDescent="0.3">
      <c r="A322" t="str">
        <f t="array" ref="A322">INDEX(MtrxNb!A$2:C$115,MATCH(1,(MtrxNb!B$2:B$115=D322)*(MtrxNb!C$2:C$115=F322),0),1)</f>
        <v>M40</v>
      </c>
      <c r="B322" s="6">
        <v>41597</v>
      </c>
      <c r="C322">
        <v>47</v>
      </c>
      <c r="D322">
        <v>56</v>
      </c>
      <c r="E322">
        <v>15</v>
      </c>
      <c r="F322" t="s">
        <v>7</v>
      </c>
      <c r="G322">
        <v>47</v>
      </c>
      <c r="H322">
        <v>4</v>
      </c>
      <c r="I322" t="s">
        <v>323</v>
      </c>
      <c r="J322" t="s">
        <v>539</v>
      </c>
      <c r="M322">
        <f t="shared" ref="M322" si="1102">AA322</f>
        <v>0</v>
      </c>
      <c r="S322" s="4">
        <f>AVERAGE(S316:S321)</f>
        <v>27.729812622070312</v>
      </c>
      <c r="Y322" s="4">
        <f>AVERAGE(Y316:Y321)</f>
        <v>27.729812622070312</v>
      </c>
    </row>
    <row r="323" spans="1:65" hidden="1" x14ac:dyDescent="0.3">
      <c r="A323" t="str">
        <f t="array" ref="A323">INDEX(MtrxNb!A$2:C$115,MATCH(1,(MtrxNb!B$2:B$115=D323)*(MtrxNb!C$2:C$115=F323),0),1)</f>
        <v>M40</v>
      </c>
      <c r="B323" s="6">
        <v>41597</v>
      </c>
      <c r="C323">
        <v>47</v>
      </c>
      <c r="D323">
        <v>56</v>
      </c>
      <c r="E323">
        <v>15</v>
      </c>
      <c r="F323" t="s">
        <v>7</v>
      </c>
      <c r="G323">
        <v>47</v>
      </c>
      <c r="H323">
        <v>4</v>
      </c>
      <c r="I323">
        <v>29</v>
      </c>
      <c r="J323" t="s">
        <v>540</v>
      </c>
      <c r="K323">
        <v>5508.9999998658895</v>
      </c>
      <c r="L323">
        <v>0</v>
      </c>
      <c r="M323" t="s">
        <v>315</v>
      </c>
      <c r="N323">
        <f t="shared" ref="N323:N329" si="1103">(AA323-AB323*(1000-AC323)/(1000-AD323))*AT323</f>
        <v>31.367907754396484</v>
      </c>
      <c r="O323">
        <f t="shared" ref="O323:O329" si="1104">IF(BE323&lt;&gt;0,1/(1/BE323-1/W323),0)</f>
        <v>0.67600503025424408</v>
      </c>
      <c r="P323">
        <f t="shared" ref="P323:P329" si="1105">((BH323-AU323/2)*AB323-N323)/(BH323+AU323/2)</f>
        <v>285.73885164250987</v>
      </c>
      <c r="Q323">
        <f t="shared" ref="Q323:Q329" si="1106">AU323*1000</f>
        <v>9.6928934748158468</v>
      </c>
      <c r="R323">
        <f t="shared" ref="R323:R329" si="1107">(AZ323-BF323)</f>
        <v>1.5206053464011831</v>
      </c>
      <c r="S323" s="4">
        <f>(Y323+AY323*L323)</f>
        <v>27.384525299072266</v>
      </c>
      <c r="T323">
        <v>3</v>
      </c>
      <c r="U323">
        <f t="shared" ref="U323:U329" si="1108">(T323*AN323+AO323)</f>
        <v>2.0786957442760468</v>
      </c>
      <c r="V323">
        <v>1</v>
      </c>
      <c r="W323">
        <f t="shared" ref="W323:W329" si="1109">U323*(V323+1)*(V323+1)/(V323*V323+1)</f>
        <v>4.1573914885520935</v>
      </c>
      <c r="X323">
        <v>25.976236343383789</v>
      </c>
      <c r="Y323" s="4">
        <v>27.384525299072266</v>
      </c>
      <c r="Z323">
        <v>24.998592376708984</v>
      </c>
      <c r="AA323">
        <v>400.01882934570312</v>
      </c>
      <c r="AB323">
        <v>379.00543212890625</v>
      </c>
      <c r="AC323">
        <v>17.058872222900391</v>
      </c>
      <c r="AD323">
        <v>22.739242553710938</v>
      </c>
      <c r="AE323">
        <v>47.924758911132812</v>
      </c>
      <c r="AF323">
        <v>63.524246215820313</v>
      </c>
      <c r="AG323">
        <v>500.274658203125</v>
      </c>
      <c r="AH323">
        <v>1799.712646484375</v>
      </c>
      <c r="AI323">
        <v>253.86375427246094</v>
      </c>
      <c r="AJ323">
        <v>94.118690490722656</v>
      </c>
      <c r="AK323">
        <v>-0.17813396453857422</v>
      </c>
      <c r="AL323">
        <v>0.1582459956407547</v>
      </c>
      <c r="AM323">
        <v>1</v>
      </c>
      <c r="AN323">
        <v>-0.21956524252891541</v>
      </c>
      <c r="AO323">
        <v>2.737391471862793</v>
      </c>
      <c r="AP323">
        <v>1</v>
      </c>
      <c r="AQ323">
        <v>0</v>
      </c>
      <c r="AR323">
        <v>0.15999999642372131</v>
      </c>
      <c r="AS323">
        <v>111115</v>
      </c>
      <c r="AT323">
        <f t="shared" ref="AT323:AT329" si="1110">AG323*0.000001/(T323*0.0001)</f>
        <v>1.6675821940104165</v>
      </c>
      <c r="AU323">
        <f t="shared" ref="AU323:AU329" si="1111">(AD323-AC323)/(1000-AD323)*AT323</f>
        <v>9.6928934748158474E-3</v>
      </c>
      <c r="AV323">
        <f t="shared" ref="AV323:AV329" si="1112">(Y323+273.15)</f>
        <v>300.53452529907224</v>
      </c>
      <c r="AW323">
        <f t="shared" ref="AW323:AW329" si="1113">(X323+273.15)</f>
        <v>299.12623634338377</v>
      </c>
      <c r="AX323">
        <f t="shared" ref="AX323:AX329" si="1114">(AH323*AP323+AI323*AQ323)*AR323</f>
        <v>287.95401700122602</v>
      </c>
      <c r="AY323">
        <f t="shared" ref="AY323:AY329" si="1115">((AX323+0.00000010773*(AW323^4-AV323^4))-AU323*44100)/(U323*51.4+0.00000043092*AV323^3)</f>
        <v>-1.3148080811626004</v>
      </c>
      <c r="AZ323">
        <f t="shared" ref="AZ323:AZ329" si="1116">0.61365*EXP(17.502*S323/(240.97+S323))</f>
        <v>3.6607930783073726</v>
      </c>
      <c r="BA323">
        <f t="shared" ref="BA323:BA329" si="1117">AZ323*1000/AJ323</f>
        <v>38.895495243510844</v>
      </c>
      <c r="BB323">
        <f t="shared" ref="BB323:BB329" si="1118">(BA323-AD323)</f>
        <v>16.156252689799906</v>
      </c>
      <c r="BC323">
        <f>IF(L323,Y323,(X323+Y323)/2)</f>
        <v>26.680380821228027</v>
      </c>
      <c r="BD323">
        <f t="shared" ref="BD323:BD329" si="1119">0.61365*EXP(17.502*BC323/(240.97+BC323))</f>
        <v>3.5125195754447804</v>
      </c>
      <c r="BE323">
        <f t="shared" ref="BE323:BE329" si="1120">IF(BB323&lt;&gt;0,(1000-(BA323+AD323)/2)/BB323*AU323,0)</f>
        <v>0.58145810054323033</v>
      </c>
      <c r="BF323">
        <f t="shared" ref="BF323:BF329" si="1121">AD323*AJ323/1000</f>
        <v>2.1401877319061895</v>
      </c>
      <c r="BG323">
        <f t="shared" ref="BG323:BG329" si="1122">(BD323-BF323)</f>
        <v>1.3723318435385909</v>
      </c>
      <c r="BH323">
        <f t="shared" ref="BH323:BH329" si="1123">1/(1.6/O323+1.37/W323)</f>
        <v>0.37086762846136706</v>
      </c>
      <c r="BI323">
        <f t="shared" ref="BI323:BI329" si="1124">P323*AJ323*0.001</f>
        <v>26.893366538915906</v>
      </c>
      <c r="BJ323">
        <f t="shared" ref="BJ323:BJ329" si="1125">P323/AB323</f>
        <v>0.75391756270481414</v>
      </c>
      <c r="BK323">
        <f t="shared" ref="BK323:BK329" si="1126">(1-AU323*AJ323/AZ323/O323)*100</f>
        <v>63.135851518566419</v>
      </c>
      <c r="BL323">
        <f t="shared" ref="BL323:BL329" si="1127">(AB323-N323/(W323/1.35))</f>
        <v>368.81955582039831</v>
      </c>
      <c r="BM323">
        <f t="shared" ref="BM323:BM329" si="1128">N323*BK323/100/BL323</f>
        <v>5.3696707107203027E-2</v>
      </c>
    </row>
    <row r="324" spans="1:65" x14ac:dyDescent="0.3">
      <c r="A324" t="str">
        <f t="array" ref="A324">INDEX(MtrxNb!A$2:C$115,MATCH(1,(MtrxNb!B$2:B$115=D324)*(MtrxNb!C$2:C$115=F324),0),1)</f>
        <v>M40</v>
      </c>
      <c r="B324" s="6">
        <v>41597</v>
      </c>
      <c r="C324">
        <v>47</v>
      </c>
      <c r="D324">
        <v>56</v>
      </c>
      <c r="E324">
        <v>15</v>
      </c>
      <c r="F324" t="s">
        <v>7</v>
      </c>
      <c r="G324">
        <v>47</v>
      </c>
      <c r="H324">
        <v>4</v>
      </c>
      <c r="I324">
        <v>30</v>
      </c>
      <c r="J324" t="s">
        <v>541</v>
      </c>
      <c r="K324">
        <v>5629.4999998547137</v>
      </c>
      <c r="L324">
        <v>0</v>
      </c>
      <c r="M324">
        <v>50</v>
      </c>
      <c r="N324" s="7">
        <f t="shared" si="1103"/>
        <v>-0.87960472237587706</v>
      </c>
      <c r="O324" s="7">
        <f t="shared" si="1104"/>
        <v>0.67418648413654791</v>
      </c>
      <c r="P324" s="7">
        <f t="shared" si="1105"/>
        <v>50.462590813847754</v>
      </c>
      <c r="Q324">
        <f t="shared" si="1106"/>
        <v>9.7942685470577171</v>
      </c>
      <c r="R324">
        <f t="shared" si="1107"/>
        <v>1.5398663984976491</v>
      </c>
      <c r="S324" s="4">
        <f>(Y324+AY324*L324)</f>
        <v>27.486125946044922</v>
      </c>
      <c r="T324">
        <v>3</v>
      </c>
      <c r="U324">
        <f t="shared" si="1108"/>
        <v>2.0786957442760468</v>
      </c>
      <c r="V324">
        <v>1</v>
      </c>
      <c r="W324">
        <f t="shared" si="1109"/>
        <v>4.1573914885520935</v>
      </c>
      <c r="X324">
        <v>26.007646560668945</v>
      </c>
      <c r="Y324" s="4">
        <v>27.486125946044922</v>
      </c>
      <c r="Z324">
        <v>24.996757507324219</v>
      </c>
      <c r="AA324">
        <v>49.169830322265625</v>
      </c>
      <c r="AB324">
        <v>49.407081604003906</v>
      </c>
      <c r="AC324">
        <v>17.027938842773438</v>
      </c>
      <c r="AD324">
        <v>22.766651153564453</v>
      </c>
      <c r="AE324">
        <v>47.678333282470703</v>
      </c>
      <c r="AF324">
        <v>63.473079681396484</v>
      </c>
      <c r="AG324">
        <v>500.35366821289062</v>
      </c>
      <c r="AH324">
        <v>1799.2293701171875</v>
      </c>
      <c r="AI324">
        <v>253.21742248535156</v>
      </c>
      <c r="AJ324">
        <v>94.118614196777344</v>
      </c>
      <c r="AK324">
        <v>2.210423469543457</v>
      </c>
      <c r="AL324">
        <v>0.20491309463977814</v>
      </c>
      <c r="AM324">
        <v>1</v>
      </c>
      <c r="AN324">
        <v>-0.21956524252891541</v>
      </c>
      <c r="AO324">
        <v>2.737391471862793</v>
      </c>
      <c r="AP324">
        <v>1</v>
      </c>
      <c r="AQ324">
        <v>0</v>
      </c>
      <c r="AR324">
        <v>0.15999999642372131</v>
      </c>
      <c r="AS324">
        <v>111115</v>
      </c>
      <c r="AT324">
        <f t="shared" si="1110"/>
        <v>1.667845560709635</v>
      </c>
      <c r="AU324">
        <f t="shared" si="1111"/>
        <v>9.7942685470577169E-3</v>
      </c>
      <c r="AV324">
        <f t="shared" si="1112"/>
        <v>300.6361259460449</v>
      </c>
      <c r="AW324">
        <f t="shared" si="1113"/>
        <v>299.15764656066892</v>
      </c>
      <c r="AX324">
        <f t="shared" si="1114"/>
        <v>287.87669278420435</v>
      </c>
      <c r="AY324">
        <f t="shared" si="1115"/>
        <v>-1.3600117610082489</v>
      </c>
      <c r="AZ324">
        <f t="shared" si="1116"/>
        <v>3.6826320549725975</v>
      </c>
      <c r="BA324">
        <f t="shared" si="1117"/>
        <v>39.127563515471863</v>
      </c>
      <c r="BB324">
        <f t="shared" si="1118"/>
        <v>16.36091236190741</v>
      </c>
      <c r="BC324">
        <f>IF(L324,Y324,(X324+Y324)/2)</f>
        <v>26.746886253356934</v>
      </c>
      <c r="BD324">
        <f t="shared" si="1119"/>
        <v>3.5262958939700835</v>
      </c>
      <c r="BE324">
        <f t="shared" si="1120"/>
        <v>0.58011216349809447</v>
      </c>
      <c r="BF324">
        <f t="shared" si="1121"/>
        <v>2.1427656564749484</v>
      </c>
      <c r="BG324">
        <f t="shared" si="1122"/>
        <v>1.383530237495135</v>
      </c>
      <c r="BH324">
        <f t="shared" si="1123"/>
        <v>0.36999158609908589</v>
      </c>
      <c r="BI324">
        <f t="shared" si="1124"/>
        <v>4.7494691161783775</v>
      </c>
      <c r="BJ324">
        <f t="shared" si="1125"/>
        <v>1.0213635206852272</v>
      </c>
      <c r="BK324">
        <f t="shared" si="1126"/>
        <v>62.871349798744838</v>
      </c>
      <c r="BL324">
        <f t="shared" si="1127"/>
        <v>49.692709353634243</v>
      </c>
      <c r="BM324">
        <f t="shared" si="1128"/>
        <v>-1.1128782653320377E-2</v>
      </c>
    </row>
    <row r="325" spans="1:65" x14ac:dyDescent="0.3">
      <c r="A325" t="str">
        <f t="array" ref="A325">INDEX(MtrxNb!A$2:C$115,MATCH(1,(MtrxNb!B$2:B$115=D325)*(MtrxNb!C$2:C$115=F325),0),1)</f>
        <v>M40</v>
      </c>
      <c r="B325" s="6">
        <v>41597</v>
      </c>
      <c r="C325">
        <v>47</v>
      </c>
      <c r="D325">
        <v>56</v>
      </c>
      <c r="E325">
        <v>15</v>
      </c>
      <c r="F325" t="s">
        <v>7</v>
      </c>
      <c r="G325">
        <v>47</v>
      </c>
      <c r="H325">
        <v>4</v>
      </c>
      <c r="I325">
        <v>31</v>
      </c>
      <c r="J325" t="s">
        <v>542</v>
      </c>
      <c r="K325">
        <v>5748.9999998658895</v>
      </c>
      <c r="L325">
        <v>0</v>
      </c>
      <c r="M325">
        <v>150</v>
      </c>
      <c r="N325" s="7">
        <f t="shared" si="1103"/>
        <v>10.276968051041516</v>
      </c>
      <c r="O325" s="7">
        <f t="shared" si="1104"/>
        <v>0.66921659390209909</v>
      </c>
      <c r="P325" s="7">
        <f t="shared" si="1105"/>
        <v>111.85488838687873</v>
      </c>
      <c r="Q325">
        <f t="shared" si="1106"/>
        <v>9.7925126521386421</v>
      </c>
      <c r="R325">
        <f t="shared" si="1107"/>
        <v>1.5489565665370666</v>
      </c>
      <c r="S325" s="4">
        <f>(Y325+AY325*L325)</f>
        <v>27.620174407958984</v>
      </c>
      <c r="T325">
        <v>3</v>
      </c>
      <c r="U325">
        <f t="shared" si="1108"/>
        <v>2.0786957442760468</v>
      </c>
      <c r="V325">
        <v>1</v>
      </c>
      <c r="W325">
        <f t="shared" si="1109"/>
        <v>4.1573914885520935</v>
      </c>
      <c r="X325">
        <v>26.060211181640625</v>
      </c>
      <c r="Y325" s="4">
        <v>27.620174407958984</v>
      </c>
      <c r="Z325">
        <v>25.000738143920898</v>
      </c>
      <c r="AA325">
        <v>150.21298217773437</v>
      </c>
      <c r="AB325">
        <v>143.20962524414062</v>
      </c>
      <c r="AC325">
        <v>17.241863250732422</v>
      </c>
      <c r="AD325">
        <v>22.978874206542969</v>
      </c>
      <c r="AE325">
        <v>48.191726684570313</v>
      </c>
      <c r="AF325">
        <v>63.861732482910156</v>
      </c>
      <c r="AG325">
        <v>500.30364990234375</v>
      </c>
      <c r="AH325">
        <v>1799.210205078125</v>
      </c>
      <c r="AI325">
        <v>252.05586242675781</v>
      </c>
      <c r="AJ325">
        <v>94.115272521972656</v>
      </c>
      <c r="AK325">
        <v>1.948338508605957</v>
      </c>
      <c r="AL325">
        <v>0.1971406489610672</v>
      </c>
      <c r="AM325">
        <v>1</v>
      </c>
      <c r="AN325">
        <v>-0.21956524252891541</v>
      </c>
      <c r="AO325">
        <v>2.737391471862793</v>
      </c>
      <c r="AP325">
        <v>1</v>
      </c>
      <c r="AQ325">
        <v>0</v>
      </c>
      <c r="AR325">
        <v>0.15999999642372131</v>
      </c>
      <c r="AS325">
        <v>111115</v>
      </c>
      <c r="AT325">
        <f t="shared" si="1110"/>
        <v>1.6676788330078123</v>
      </c>
      <c r="AU325">
        <f t="shared" si="1111"/>
        <v>9.7925126521386414E-3</v>
      </c>
      <c r="AV325">
        <f t="shared" si="1112"/>
        <v>300.77017440795896</v>
      </c>
      <c r="AW325">
        <f t="shared" si="1113"/>
        <v>299.2102111816406</v>
      </c>
      <c r="AX325">
        <f t="shared" si="1114"/>
        <v>287.87362637802289</v>
      </c>
      <c r="AY325">
        <f t="shared" si="1115"/>
        <v>-1.3673352367847551</v>
      </c>
      <c r="AZ325">
        <f t="shared" si="1116"/>
        <v>3.7116195747339864</v>
      </c>
      <c r="BA325">
        <f t="shared" si="1117"/>
        <v>39.436952954340668</v>
      </c>
      <c r="BB325">
        <f t="shared" si="1118"/>
        <v>16.4580787477977</v>
      </c>
      <c r="BC325">
        <f>IF(L325,Y325,(X325+Y325)/2)</f>
        <v>26.840192794799805</v>
      </c>
      <c r="BD325">
        <f t="shared" si="1119"/>
        <v>3.545703457120108</v>
      </c>
      <c r="BE325">
        <f t="shared" si="1120"/>
        <v>0.57642868945591752</v>
      </c>
      <c r="BF325">
        <f t="shared" si="1121"/>
        <v>2.1626630081969198</v>
      </c>
      <c r="BG325">
        <f t="shared" si="1122"/>
        <v>1.3830404489231882</v>
      </c>
      <c r="BH325">
        <f t="shared" si="1123"/>
        <v>0.36759451504673535</v>
      </c>
      <c r="BI325">
        <f t="shared" si="1124"/>
        <v>10.527253303445926</v>
      </c>
      <c r="BJ325">
        <f t="shared" si="1125"/>
        <v>0.78105705671801717</v>
      </c>
      <c r="BK325">
        <f t="shared" si="1126"/>
        <v>62.89571323668406</v>
      </c>
      <c r="BL325">
        <f t="shared" si="1127"/>
        <v>139.87245892071172</v>
      </c>
      <c r="BM325">
        <f t="shared" si="1128"/>
        <v>4.621190193326602E-2</v>
      </c>
    </row>
    <row r="326" spans="1:65" x14ac:dyDescent="0.3">
      <c r="A326" t="str">
        <f t="array" ref="A326">INDEX(MtrxNb!A$2:C$115,MATCH(1,(MtrxNb!B$2:B$115=D326)*(MtrxNb!C$2:C$115=F326),0),1)</f>
        <v>M40</v>
      </c>
      <c r="B326" s="6">
        <v>41597</v>
      </c>
      <c r="C326">
        <v>47</v>
      </c>
      <c r="D326">
        <v>56</v>
      </c>
      <c r="E326">
        <v>15</v>
      </c>
      <c r="F326" t="s">
        <v>7</v>
      </c>
      <c r="G326">
        <v>47</v>
      </c>
      <c r="H326">
        <v>4</v>
      </c>
      <c r="I326">
        <v>32</v>
      </c>
      <c r="J326" t="s">
        <v>543</v>
      </c>
      <c r="K326">
        <v>5877.9999998658895</v>
      </c>
      <c r="L326">
        <v>0</v>
      </c>
      <c r="M326">
        <v>400</v>
      </c>
      <c r="N326" s="7">
        <f t="shared" si="1103"/>
        <v>31.511461306279013</v>
      </c>
      <c r="O326" s="7">
        <f t="shared" si="1104"/>
        <v>0.67125285022793701</v>
      </c>
      <c r="P326" s="7">
        <f t="shared" si="1105"/>
        <v>284.90041222945115</v>
      </c>
      <c r="Q326">
        <f t="shared" si="1106"/>
        <v>9.7256389665079261</v>
      </c>
      <c r="R326">
        <f t="shared" si="1107"/>
        <v>1.5341737905233135</v>
      </c>
      <c r="S326" s="4">
        <f>(Y326+AY326*L326)</f>
        <v>27.626386642456055</v>
      </c>
      <c r="T326">
        <v>3</v>
      </c>
      <c r="U326">
        <f t="shared" si="1108"/>
        <v>2.0786957442760468</v>
      </c>
      <c r="V326">
        <v>1</v>
      </c>
      <c r="W326">
        <f t="shared" si="1109"/>
        <v>4.1573914885520935</v>
      </c>
      <c r="X326">
        <v>26.054203033447266</v>
      </c>
      <c r="Y326" s="4">
        <v>27.626386642456055</v>
      </c>
      <c r="Z326">
        <v>24.996444702148438</v>
      </c>
      <c r="AA326">
        <v>400.26104736328125</v>
      </c>
      <c r="AB326">
        <v>379.15652465820312</v>
      </c>
      <c r="AC326">
        <v>17.454553604125977</v>
      </c>
      <c r="AD326">
        <v>23.150827407836914</v>
      </c>
      <c r="AE326">
        <v>48.797718048095703</v>
      </c>
      <c r="AF326">
        <v>64.363311767578125</v>
      </c>
      <c r="AG326">
        <v>500.35247802734375</v>
      </c>
      <c r="AH326">
        <v>1799.6048583984375</v>
      </c>
      <c r="AI326">
        <v>252.07601928710937</v>
      </c>
      <c r="AJ326">
        <v>94.113006591796875</v>
      </c>
      <c r="AK326">
        <v>0.50790882110595703</v>
      </c>
      <c r="AL326">
        <v>0.15107245743274689</v>
      </c>
      <c r="AM326">
        <v>1</v>
      </c>
      <c r="AN326">
        <v>-0.21956524252891541</v>
      </c>
      <c r="AO326">
        <v>2.737391471862793</v>
      </c>
      <c r="AP326">
        <v>1</v>
      </c>
      <c r="AQ326">
        <v>0</v>
      </c>
      <c r="AR326">
        <v>0.15999999642372131</v>
      </c>
      <c r="AS326">
        <v>111115</v>
      </c>
      <c r="AT326">
        <f t="shared" si="1110"/>
        <v>1.667841593424479</v>
      </c>
      <c r="AU326">
        <f t="shared" si="1111"/>
        <v>9.7256389665079258E-3</v>
      </c>
      <c r="AV326">
        <f t="shared" si="1112"/>
        <v>300.77638664245603</v>
      </c>
      <c r="AW326">
        <f t="shared" si="1113"/>
        <v>299.20420303344724</v>
      </c>
      <c r="AX326">
        <f t="shared" si="1114"/>
        <v>287.9367709078615</v>
      </c>
      <c r="AY326">
        <f t="shared" si="1115"/>
        <v>-1.3431211121796174</v>
      </c>
      <c r="AZ326">
        <f t="shared" si="1116"/>
        <v>3.7129677629626205</v>
      </c>
      <c r="BA326">
        <f t="shared" si="1117"/>
        <v>39.452227672070272</v>
      </c>
      <c r="BB326">
        <f t="shared" si="1118"/>
        <v>16.301400264233358</v>
      </c>
      <c r="BC326">
        <f>IF(L326,Y326,(X326+Y326)/2)</f>
        <v>26.84029483795166</v>
      </c>
      <c r="BD326">
        <f t="shared" si="1119"/>
        <v>3.5457247328204855</v>
      </c>
      <c r="BE326">
        <f t="shared" si="1120"/>
        <v>0.57793879408170001</v>
      </c>
      <c r="BF326">
        <f t="shared" si="1121"/>
        <v>2.1787939724393071</v>
      </c>
      <c r="BG326">
        <f t="shared" si="1122"/>
        <v>1.3669307603811784</v>
      </c>
      <c r="BH326">
        <f t="shared" si="1123"/>
        <v>0.36857716090536446</v>
      </c>
      <c r="BI326">
        <f t="shared" si="1124"/>
        <v>26.812834374155983</v>
      </c>
      <c r="BJ326">
        <f t="shared" si="1125"/>
        <v>0.7514058013014</v>
      </c>
      <c r="BK326">
        <f t="shared" si="1126"/>
        <v>63.275112824461267</v>
      </c>
      <c r="BL326">
        <f t="shared" si="1127"/>
        <v>368.92403323163978</v>
      </c>
      <c r="BM326">
        <f t="shared" si="1128"/>
        <v>5.4046120334115696E-2</v>
      </c>
    </row>
    <row r="327" spans="1:65" x14ac:dyDescent="0.3">
      <c r="A327" t="str">
        <f t="array" ref="A327">INDEX(MtrxNb!A$2:C$115,MATCH(1,(MtrxNb!B$2:B$115=D327)*(MtrxNb!C$2:C$115=F327),0),1)</f>
        <v>M40</v>
      </c>
      <c r="B327" s="6">
        <v>41597</v>
      </c>
      <c r="C327">
        <v>47</v>
      </c>
      <c r="D327">
        <v>56</v>
      </c>
      <c r="E327">
        <v>15</v>
      </c>
      <c r="F327" t="s">
        <v>7</v>
      </c>
      <c r="G327">
        <v>47</v>
      </c>
      <c r="H327">
        <v>4</v>
      </c>
      <c r="I327">
        <v>33</v>
      </c>
      <c r="J327" t="s">
        <v>544</v>
      </c>
      <c r="K327">
        <v>5998.4999998547137</v>
      </c>
      <c r="L327">
        <v>0</v>
      </c>
      <c r="M327">
        <v>600</v>
      </c>
      <c r="N327" s="7">
        <f t="shared" si="1103"/>
        <v>45.103076239587182</v>
      </c>
      <c r="O327" s="7">
        <f t="shared" si="1104"/>
        <v>0.68760678193039371</v>
      </c>
      <c r="P327" s="7">
        <f t="shared" si="1105"/>
        <v>435.79039628045268</v>
      </c>
      <c r="Q327">
        <f t="shared" si="1106"/>
        <v>9.8438164283529517</v>
      </c>
      <c r="R327">
        <f t="shared" si="1107"/>
        <v>1.521053737640274</v>
      </c>
      <c r="S327" s="4">
        <f>(Y327+AY327*L327)</f>
        <v>27.580022811889648</v>
      </c>
      <c r="T327">
        <v>3</v>
      </c>
      <c r="U327">
        <f t="shared" si="1108"/>
        <v>2.0786957442760468</v>
      </c>
      <c r="V327">
        <v>1</v>
      </c>
      <c r="W327">
        <f t="shared" si="1109"/>
        <v>4.1573914885520935</v>
      </c>
      <c r="X327">
        <v>26.036691665649414</v>
      </c>
      <c r="Y327" s="4">
        <v>27.580022811889648</v>
      </c>
      <c r="Z327">
        <v>24.995822906494141</v>
      </c>
      <c r="AA327">
        <v>599.14300537109375</v>
      </c>
      <c r="AB327">
        <v>568.73822021484375</v>
      </c>
      <c r="AC327">
        <v>17.417472839355469</v>
      </c>
      <c r="AD327">
        <v>23.183761596679688</v>
      </c>
      <c r="AE327">
        <v>48.678062438964844</v>
      </c>
      <c r="AF327">
        <v>64.521835327148438</v>
      </c>
      <c r="AG327">
        <v>500.26629638671875</v>
      </c>
      <c r="AH327">
        <v>1799.88720703125</v>
      </c>
      <c r="AI327">
        <v>250.3489990234375</v>
      </c>
      <c r="AJ327">
        <v>94.111663818359375</v>
      </c>
      <c r="AK327">
        <v>-2.119959831237793</v>
      </c>
      <c r="AL327">
        <v>0.14511771500110626</v>
      </c>
      <c r="AM327">
        <v>1</v>
      </c>
      <c r="AN327">
        <v>-0.21956524252891541</v>
      </c>
      <c r="AO327">
        <v>2.737391471862793</v>
      </c>
      <c r="AP327">
        <v>1</v>
      </c>
      <c r="AQ327">
        <v>0</v>
      </c>
      <c r="AR327">
        <v>0.15999999642372131</v>
      </c>
      <c r="AS327">
        <v>111115</v>
      </c>
      <c r="AT327">
        <f t="shared" si="1110"/>
        <v>1.6675543212890622</v>
      </c>
      <c r="AU327">
        <f t="shared" si="1111"/>
        <v>9.8438164283529521E-3</v>
      </c>
      <c r="AV327">
        <f t="shared" si="1112"/>
        <v>300.73002281188963</v>
      </c>
      <c r="AW327">
        <f t="shared" si="1113"/>
        <v>299.18669166564939</v>
      </c>
      <c r="AX327">
        <f t="shared" si="1114"/>
        <v>287.98194668810174</v>
      </c>
      <c r="AY327">
        <f t="shared" si="1115"/>
        <v>-1.3838779320829215</v>
      </c>
      <c r="AZ327">
        <f t="shared" si="1116"/>
        <v>3.7029161150719831</v>
      </c>
      <c r="BA327">
        <f t="shared" si="1117"/>
        <v>39.34598502284279</v>
      </c>
      <c r="BB327">
        <f t="shared" si="1118"/>
        <v>16.162223426163102</v>
      </c>
      <c r="BC327">
        <f>IF(L327,Y327,(X327+Y327)/2)</f>
        <v>26.808357238769531</v>
      </c>
      <c r="BD327">
        <f t="shared" si="1119"/>
        <v>3.5390712749758242</v>
      </c>
      <c r="BE327">
        <f t="shared" si="1120"/>
        <v>0.59002097071614368</v>
      </c>
      <c r="BF327">
        <f t="shared" si="1121"/>
        <v>2.1818623774317092</v>
      </c>
      <c r="BG327">
        <f t="shared" si="1122"/>
        <v>1.357208897544115</v>
      </c>
      <c r="BH327">
        <f t="shared" si="1123"/>
        <v>0.37644297144110256</v>
      </c>
      <c r="BI327">
        <f t="shared" si="1124"/>
        <v>41.012959270015571</v>
      </c>
      <c r="BJ327">
        <f t="shared" si="1125"/>
        <v>0.76624074273719578</v>
      </c>
      <c r="BK327">
        <f t="shared" si="1126"/>
        <v>63.614953660085227</v>
      </c>
      <c r="BL327">
        <f t="shared" si="1127"/>
        <v>554.09222089264642</v>
      </c>
      <c r="BM327">
        <f t="shared" si="1128"/>
        <v>5.1782537215308309E-2</v>
      </c>
    </row>
    <row r="328" spans="1:65" x14ac:dyDescent="0.3">
      <c r="A328" t="str">
        <f t="array" ref="A328">INDEX(MtrxNb!A$2:C$115,MATCH(1,(MtrxNb!B$2:B$115=D328)*(MtrxNb!C$2:C$115=F328),0),1)</f>
        <v>M40</v>
      </c>
      <c r="B328" s="6">
        <v>41597</v>
      </c>
      <c r="C328">
        <v>47</v>
      </c>
      <c r="D328">
        <v>56</v>
      </c>
      <c r="E328">
        <v>15</v>
      </c>
      <c r="F328" t="s">
        <v>7</v>
      </c>
      <c r="G328">
        <v>47</v>
      </c>
      <c r="H328">
        <v>4</v>
      </c>
      <c r="I328">
        <v>34</v>
      </c>
      <c r="J328" t="s">
        <v>545</v>
      </c>
      <c r="K328">
        <v>6118.4999998547137</v>
      </c>
      <c r="L328">
        <v>0</v>
      </c>
      <c r="M328">
        <v>800</v>
      </c>
      <c r="N328" s="7">
        <f t="shared" si="1103"/>
        <v>52.742939577826782</v>
      </c>
      <c r="O328" s="7">
        <f t="shared" si="1104"/>
        <v>0.66000024877271291</v>
      </c>
      <c r="P328" s="7">
        <f t="shared" si="1105"/>
        <v>598.60738957275532</v>
      </c>
      <c r="Q328">
        <f t="shared" si="1106"/>
        <v>9.8045952106688716</v>
      </c>
      <c r="R328">
        <f t="shared" si="1107"/>
        <v>1.568974868724605</v>
      </c>
      <c r="S328" s="4">
        <f>(Y328+AY328*L328)</f>
        <v>27.786407470703125</v>
      </c>
      <c r="T328">
        <v>3</v>
      </c>
      <c r="U328">
        <f t="shared" si="1108"/>
        <v>2.0786957442760468</v>
      </c>
      <c r="V328">
        <v>1</v>
      </c>
      <c r="W328">
        <f t="shared" si="1109"/>
        <v>4.1573914885520935</v>
      </c>
      <c r="X328">
        <v>25.984397888183594</v>
      </c>
      <c r="Y328" s="4">
        <v>27.786407470703125</v>
      </c>
      <c r="Z328">
        <v>24.995706558227539</v>
      </c>
      <c r="AA328">
        <v>798.3243408203125</v>
      </c>
      <c r="AB328">
        <v>762.22052001953125</v>
      </c>
      <c r="AC328">
        <v>17.409988403320313</v>
      </c>
      <c r="AD328">
        <v>23.152425765991211</v>
      </c>
      <c r="AE328">
        <v>48.806900024414063</v>
      </c>
      <c r="AF328">
        <v>64.634040832519531</v>
      </c>
      <c r="AG328">
        <v>500.35870361328125</v>
      </c>
      <c r="AH328">
        <v>1800.589111328125</v>
      </c>
      <c r="AI328">
        <v>241.00660705566406</v>
      </c>
      <c r="AJ328">
        <v>94.109725952148438</v>
      </c>
      <c r="AK328">
        <v>-5.105494499206543</v>
      </c>
      <c r="AL328">
        <v>0.12246604263782501</v>
      </c>
      <c r="AM328">
        <v>1</v>
      </c>
      <c r="AN328">
        <v>-0.21956524252891541</v>
      </c>
      <c r="AO328">
        <v>2.737391471862793</v>
      </c>
      <c r="AP328">
        <v>1</v>
      </c>
      <c r="AQ328">
        <v>0</v>
      </c>
      <c r="AR328">
        <v>0.15999999642372131</v>
      </c>
      <c r="AS328">
        <v>111115</v>
      </c>
      <c r="AT328">
        <f t="shared" si="1110"/>
        <v>1.667862345377604</v>
      </c>
      <c r="AU328">
        <f t="shared" si="1111"/>
        <v>9.8045952106688723E-3</v>
      </c>
      <c r="AV328">
        <f t="shared" si="1112"/>
        <v>300.9364074707031</v>
      </c>
      <c r="AW328">
        <f t="shared" si="1113"/>
        <v>299.13439788818357</v>
      </c>
      <c r="AX328">
        <f t="shared" si="1114"/>
        <v>288.09425137309154</v>
      </c>
      <c r="AY328">
        <f t="shared" si="1115"/>
        <v>-1.3935691850080085</v>
      </c>
      <c r="AZ328">
        <f t="shared" si="1116"/>
        <v>3.7478433126894983</v>
      </c>
      <c r="BA328">
        <f t="shared" si="1117"/>
        <v>39.824186870920734</v>
      </c>
      <c r="BB328">
        <f t="shared" si="1118"/>
        <v>16.671761104929523</v>
      </c>
      <c r="BC328">
        <f>IF(L328,Y328,(X328+Y328)/2)</f>
        <v>26.885402679443359</v>
      </c>
      <c r="BD328">
        <f t="shared" si="1119"/>
        <v>3.5551405072372835</v>
      </c>
      <c r="BE328">
        <f t="shared" si="1120"/>
        <v>0.56957780606267905</v>
      </c>
      <c r="BF328">
        <f t="shared" si="1121"/>
        <v>2.1788684439648933</v>
      </c>
      <c r="BG328">
        <f t="shared" si="1122"/>
        <v>1.3762720632723902</v>
      </c>
      <c r="BH328">
        <f t="shared" si="1123"/>
        <v>0.36313786563494072</v>
      </c>
      <c r="BI328">
        <f t="shared" si="1124"/>
        <v>56.334777385622964</v>
      </c>
      <c r="BJ328">
        <f t="shared" si="1125"/>
        <v>0.78534672558725727</v>
      </c>
      <c r="BK328">
        <f t="shared" si="1126"/>
        <v>62.697438776076119</v>
      </c>
      <c r="BL328">
        <f t="shared" si="1127"/>
        <v>745.09368252392073</v>
      </c>
      <c r="BM328">
        <f t="shared" si="1128"/>
        <v>4.4381630157559582E-2</v>
      </c>
    </row>
    <row r="329" spans="1:65" hidden="1" x14ac:dyDescent="0.3">
      <c r="A329" t="str">
        <f t="array" ref="A329">INDEX(MtrxNb!A$2:C$115,MATCH(1,(MtrxNb!B$2:B$115=D329)*(MtrxNb!C$2:C$115=F329),0),1)</f>
        <v>M40</v>
      </c>
      <c r="B329" s="6">
        <v>41597</v>
      </c>
      <c r="C329">
        <v>47</v>
      </c>
      <c r="D329">
        <v>56</v>
      </c>
      <c r="E329">
        <v>15</v>
      </c>
      <c r="F329" t="s">
        <v>7</v>
      </c>
      <c r="G329">
        <v>47</v>
      </c>
      <c r="H329">
        <v>4</v>
      </c>
      <c r="I329">
        <v>35</v>
      </c>
      <c r="J329" t="s">
        <v>546</v>
      </c>
      <c r="K329">
        <v>6236.9999998658895</v>
      </c>
      <c r="L329">
        <v>0</v>
      </c>
      <c r="M329" t="s">
        <v>322</v>
      </c>
      <c r="N329">
        <f t="shared" si="1103"/>
        <v>31.662237174761461</v>
      </c>
      <c r="O329">
        <f t="shared" si="1104"/>
        <v>0.6471850486225047</v>
      </c>
      <c r="P329">
        <f t="shared" si="1105"/>
        <v>280.99036747779877</v>
      </c>
      <c r="Q329">
        <f t="shared" si="1106"/>
        <v>9.4067474934394717</v>
      </c>
      <c r="R329">
        <f t="shared" si="1107"/>
        <v>1.5314662793279994</v>
      </c>
      <c r="S329" s="4">
        <f>(Y329+AY329*L329)</f>
        <v>27.567174911499023</v>
      </c>
      <c r="T329">
        <v>3</v>
      </c>
      <c r="U329">
        <f t="shared" si="1108"/>
        <v>2.0786957442760468</v>
      </c>
      <c r="V329">
        <v>1</v>
      </c>
      <c r="W329">
        <f t="shared" si="1109"/>
        <v>4.1573914885520935</v>
      </c>
      <c r="X329">
        <v>25.99458122253418</v>
      </c>
      <c r="Y329" s="4">
        <v>27.567174911499023</v>
      </c>
      <c r="Z329">
        <v>24.995244979858398</v>
      </c>
      <c r="AA329">
        <v>399.51126098632812</v>
      </c>
      <c r="AB329">
        <v>378.39013671875</v>
      </c>
      <c r="AC329">
        <v>17.533933639526367</v>
      </c>
      <c r="AD329">
        <v>23.044818878173828</v>
      </c>
      <c r="AE329">
        <v>49.181705474853516</v>
      </c>
      <c r="AF329">
        <v>64.291496276855469</v>
      </c>
      <c r="AG329">
        <v>500.281005859375</v>
      </c>
      <c r="AH329">
        <v>1800.55224609375</v>
      </c>
      <c r="AI329">
        <v>234.09591674804687</v>
      </c>
      <c r="AJ329">
        <v>94.106559753417969</v>
      </c>
      <c r="AK329">
        <v>0.33640003204345703</v>
      </c>
      <c r="AL329">
        <v>0.1603669673204422</v>
      </c>
      <c r="AM329">
        <v>1</v>
      </c>
      <c r="AN329">
        <v>-0.21956524252891541</v>
      </c>
      <c r="AO329">
        <v>2.737391471862793</v>
      </c>
      <c r="AP329">
        <v>1</v>
      </c>
      <c r="AQ329">
        <v>0</v>
      </c>
      <c r="AR329">
        <v>0.15999999642372131</v>
      </c>
      <c r="AS329">
        <v>111115</v>
      </c>
      <c r="AT329">
        <f t="shared" si="1110"/>
        <v>1.6676033528645831</v>
      </c>
      <c r="AU329">
        <f t="shared" si="1111"/>
        <v>9.4067474934394716E-3</v>
      </c>
      <c r="AV329">
        <f t="shared" si="1112"/>
        <v>300.717174911499</v>
      </c>
      <c r="AW329">
        <f t="shared" si="1113"/>
        <v>299.14458122253416</v>
      </c>
      <c r="AX329">
        <f t="shared" si="1114"/>
        <v>288.08835293572338</v>
      </c>
      <c r="AY329">
        <f t="shared" si="1115"/>
        <v>-1.2232570612018185</v>
      </c>
      <c r="AZ329">
        <f t="shared" si="1116"/>
        <v>3.7001349040935594</v>
      </c>
      <c r="BA329">
        <f t="shared" si="1117"/>
        <v>39.318565185985022</v>
      </c>
      <c r="BB329">
        <f t="shared" si="1118"/>
        <v>16.273746307811194</v>
      </c>
      <c r="BC329">
        <f>IF(L329,Y329,(X329+Y329)/2)</f>
        <v>26.780878067016602</v>
      </c>
      <c r="BD329">
        <f t="shared" si="1119"/>
        <v>3.5333553531638211</v>
      </c>
      <c r="BE329">
        <f t="shared" si="1120"/>
        <v>0.56000806561063166</v>
      </c>
      <c r="BF329">
        <f t="shared" si="1121"/>
        <v>2.16866862476556</v>
      </c>
      <c r="BG329">
        <f t="shared" si="1122"/>
        <v>1.3646867283982611</v>
      </c>
      <c r="BH329">
        <f t="shared" si="1123"/>
        <v>0.35691614465018878</v>
      </c>
      <c r="BI329">
        <f t="shared" si="1124"/>
        <v>26.443036807184345</v>
      </c>
      <c r="BJ329">
        <f t="shared" si="1125"/>
        <v>0.7425943231883273</v>
      </c>
      <c r="BK329">
        <f t="shared" si="1126"/>
        <v>63.033073022908013</v>
      </c>
      <c r="BL329">
        <f t="shared" si="1127"/>
        <v>368.10868492292343</v>
      </c>
      <c r="BM329">
        <f t="shared" si="1128"/>
        <v>5.4216816653572204E-2</v>
      </c>
    </row>
    <row r="330" spans="1:65" hidden="1" x14ac:dyDescent="0.3">
      <c r="A330" t="str">
        <f t="array" ref="A330">INDEX(MtrxNb!A$2:C$115,MATCH(1,(MtrxNb!B$2:B$115=D330)*(MtrxNb!C$2:C$115=F330),0),1)</f>
        <v>M96</v>
      </c>
      <c r="B330" s="6">
        <v>41597</v>
      </c>
      <c r="C330">
        <v>47</v>
      </c>
      <c r="D330">
        <v>56</v>
      </c>
      <c r="E330">
        <v>15</v>
      </c>
      <c r="F330" t="s">
        <v>36</v>
      </c>
      <c r="G330">
        <v>47</v>
      </c>
      <c r="H330">
        <v>4</v>
      </c>
      <c r="I330" t="s">
        <v>323</v>
      </c>
      <c r="J330" t="s">
        <v>547</v>
      </c>
      <c r="M330">
        <f t="shared" ref="M330" si="1129">AA330</f>
        <v>0</v>
      </c>
      <c r="S330" s="4">
        <f>AVERAGE(S324:S329)</f>
        <v>27.611048698425293</v>
      </c>
      <c r="Y330" s="4">
        <f>AVERAGE(Y324:Y329)</f>
        <v>27.611048698425293</v>
      </c>
    </row>
    <row r="331" spans="1:65" hidden="1" x14ac:dyDescent="0.3">
      <c r="A331" t="str">
        <f t="array" ref="A331">INDEX(MtrxNb!A$2:C$115,MATCH(1,(MtrxNb!B$2:B$115=D331)*(MtrxNb!C$2:C$115=F331),0),1)</f>
        <v>M96</v>
      </c>
      <c r="B331" s="6">
        <v>41597</v>
      </c>
      <c r="C331">
        <v>47</v>
      </c>
      <c r="D331">
        <v>56</v>
      </c>
      <c r="E331">
        <v>15</v>
      </c>
      <c r="F331" t="s">
        <v>36</v>
      </c>
      <c r="G331">
        <v>47</v>
      </c>
      <c r="H331">
        <v>4</v>
      </c>
      <c r="I331">
        <v>36</v>
      </c>
      <c r="J331" t="s">
        <v>548</v>
      </c>
      <c r="K331">
        <v>6888.9999998435378</v>
      </c>
      <c r="L331">
        <v>0</v>
      </c>
      <c r="M331" t="s">
        <v>315</v>
      </c>
      <c r="N331">
        <f t="shared" ref="N331:N337" si="1130">(AA331-AB331*(1000-AC331)/(1000-AD331))*AT331</f>
        <v>29.087562508426672</v>
      </c>
      <c r="O331">
        <f t="shared" ref="O331:O337" si="1131">IF(BE331&lt;&gt;0,1/(1/BE331-1/W331),0)</f>
        <v>0.587918289900768</v>
      </c>
      <c r="P331">
        <f t="shared" ref="P331:P337" si="1132">((BH331-AU331/2)*AB331-N331)/(BH331+AU331/2)</f>
        <v>281.00646180826681</v>
      </c>
      <c r="Q331">
        <f t="shared" ref="Q331:Q337" si="1133">AU331*1000</f>
        <v>8.5881655944452699</v>
      </c>
      <c r="R331">
        <f t="shared" ref="R331:R337" si="1134">(AZ331-BF331)</f>
        <v>1.5283355521918138</v>
      </c>
      <c r="S331" s="4">
        <f>(Y331+AY331*L331)</f>
        <v>27.015634536743164</v>
      </c>
      <c r="T331">
        <f t="shared" ref="T331:T337" si="1135">1.1*3</f>
        <v>3.3000000000000003</v>
      </c>
      <c r="U331">
        <f t="shared" ref="U331:U337" si="1136">(T331*AN331+AO331)</f>
        <v>2.0128261715173723</v>
      </c>
      <c r="V331">
        <v>1</v>
      </c>
      <c r="W331">
        <f t="shared" ref="W331:W337" si="1137">U331*(V331+1)*(V331+1)/(V331*V331+1)</f>
        <v>4.0256523430347446</v>
      </c>
      <c r="X331">
        <v>25.742792129516602</v>
      </c>
      <c r="Y331" s="4">
        <v>27.015634536743164</v>
      </c>
      <c r="Z331">
        <v>25.000576019287109</v>
      </c>
      <c r="AA331">
        <v>400.0709228515625</v>
      </c>
      <c r="AB331">
        <v>378.7403564453125</v>
      </c>
      <c r="AC331">
        <v>16.285732269287109</v>
      </c>
      <c r="AD331">
        <v>21.826568603515625</v>
      </c>
      <c r="AE331">
        <v>46.257678985595703</v>
      </c>
      <c r="AF331">
        <v>61.818016052246094</v>
      </c>
      <c r="AG331">
        <v>500.32809448242187</v>
      </c>
      <c r="AH331">
        <v>1799.8648681640625</v>
      </c>
      <c r="AI331">
        <v>825.14501953125</v>
      </c>
      <c r="AJ331">
        <v>94.110626220703125</v>
      </c>
      <c r="AK331">
        <v>-0.38827037811279297</v>
      </c>
      <c r="AL331">
        <v>0.16699118912220001</v>
      </c>
      <c r="AM331">
        <v>1</v>
      </c>
      <c r="AN331">
        <v>-0.21956524252891541</v>
      </c>
      <c r="AO331">
        <v>2.737391471862793</v>
      </c>
      <c r="AP331">
        <v>1</v>
      </c>
      <c r="AQ331">
        <v>0</v>
      </c>
      <c r="AR331">
        <v>0.15999999642372131</v>
      </c>
      <c r="AS331">
        <v>111115</v>
      </c>
      <c r="AT331">
        <f t="shared" ref="AT331:AT337" si="1138">AG331*0.000001/(T331*0.0001)</f>
        <v>1.5161457408558237</v>
      </c>
      <c r="AU331">
        <f t="shared" ref="AU331:AU337" si="1139">(AD331-AC331)/(1000-AD331)*AT331</f>
        <v>8.5881655944452708E-3</v>
      </c>
      <c r="AV331">
        <f t="shared" ref="AV331:AV337" si="1140">(Y331+273.15)</f>
        <v>300.16563453674314</v>
      </c>
      <c r="AW331">
        <f t="shared" ref="AW331:AW337" si="1141">(X331+273.15)</f>
        <v>298.89279212951658</v>
      </c>
      <c r="AX331">
        <f t="shared" ref="AX331:AX337" si="1142">(AH331*AP331+AI331*AQ331)*AR331</f>
        <v>287.97837246943163</v>
      </c>
      <c r="AY331">
        <f t="shared" ref="AY331:AY337" si="1143">((AX331+0.00000010773*(AW331^4-AV331^4))-AU331*44100)/(U331*51.4+0.00000043092*AV331^3)</f>
        <v>-0.91648335779700174</v>
      </c>
      <c r="AZ331">
        <f t="shared" ref="AZ331:AZ337" si="1144">0.61365*EXP(17.502*S331/(240.97+S331))</f>
        <v>3.5824475917178069</v>
      </c>
      <c r="BA331">
        <f t="shared" ref="BA331:BA337" si="1145">AZ331*1000/AJ331</f>
        <v>38.066345274511782</v>
      </c>
      <c r="BB331">
        <f t="shared" ref="BB331:BB337" si="1146">(BA331-AD331)</f>
        <v>16.239776670996157</v>
      </c>
      <c r="BC331">
        <f>IF(L331,Y331,(X331+Y331)/2)</f>
        <v>26.379213333129883</v>
      </c>
      <c r="BD331">
        <f t="shared" ref="BD331:BD337" si="1147">0.61365*EXP(17.502*BC331/(240.97+BC331))</f>
        <v>3.4507205056326979</v>
      </c>
      <c r="BE331">
        <f t="shared" ref="BE331:BE337" si="1148">IF(BB331&lt;&gt;0,(1000-(BA331+AD331)/2)/BB331*AU331,0)</f>
        <v>0.51299846248286296</v>
      </c>
      <c r="BF331">
        <f t="shared" ref="BF331:BF337" si="1149">AD331*AJ331/1000</f>
        <v>2.0541120395259931</v>
      </c>
      <c r="BG331">
        <f t="shared" ref="BG331:BG337" si="1150">(BD331-BF331)</f>
        <v>1.3966084661067049</v>
      </c>
      <c r="BH331">
        <f t="shared" ref="BH331:BH337" si="1151">1/(1.6/O331+1.37/W331)</f>
        <v>0.32660695749161678</v>
      </c>
      <c r="BI331">
        <f t="shared" ref="BI331:BI337" si="1152">P331*AJ331*0.001</f>
        <v>26.445694092840085</v>
      </c>
      <c r="BJ331">
        <f t="shared" ref="BJ331:BJ337" si="1153">P331/AB331</f>
        <v>0.74195014348528288</v>
      </c>
      <c r="BK331">
        <f t="shared" ref="BK331:BK337" si="1154">(1-AU331*AJ331/AZ331/O331)*100</f>
        <v>61.625541857459133</v>
      </c>
      <c r="BL331">
        <f t="shared" ref="BL331:BL337" si="1155">(AB331-N331/(W331/1.35))</f>
        <v>368.98586051763544</v>
      </c>
      <c r="BM331">
        <f t="shared" ref="BM331:BM337" si="1156">N331*BK331/100/BL331</f>
        <v>4.8580094597116236E-2</v>
      </c>
    </row>
    <row r="332" spans="1:65" x14ac:dyDescent="0.3">
      <c r="A332" t="str">
        <f t="array" ref="A332">INDEX(MtrxNb!A$2:C$115,MATCH(1,(MtrxNb!B$2:B$115=D332)*(MtrxNb!C$2:C$115=F332),0),1)</f>
        <v>M96</v>
      </c>
      <c r="B332" s="6">
        <v>41597</v>
      </c>
      <c r="C332">
        <v>47</v>
      </c>
      <c r="D332">
        <v>56</v>
      </c>
      <c r="E332">
        <v>15</v>
      </c>
      <c r="F332" t="s">
        <v>36</v>
      </c>
      <c r="G332">
        <v>47</v>
      </c>
      <c r="H332">
        <v>4</v>
      </c>
      <c r="I332">
        <v>37</v>
      </c>
      <c r="J332" t="s">
        <v>549</v>
      </c>
      <c r="K332">
        <v>7009.4999998547137</v>
      </c>
      <c r="L332">
        <v>0</v>
      </c>
      <c r="M332">
        <v>50</v>
      </c>
      <c r="N332" s="7">
        <f t="shared" si="1130"/>
        <v>-0.50835689885858348</v>
      </c>
      <c r="O332" s="7">
        <f t="shared" si="1131"/>
        <v>0.55935814667777906</v>
      </c>
      <c r="P332" s="7">
        <f t="shared" si="1132"/>
        <v>50.431612077299768</v>
      </c>
      <c r="Q332">
        <f t="shared" si="1133"/>
        <v>8.3902150588250528</v>
      </c>
      <c r="R332">
        <f t="shared" si="1134"/>
        <v>1.560052786304726</v>
      </c>
      <c r="S332" s="4">
        <f>(Y332+AY332*L332)</f>
        <v>26.97062873840332</v>
      </c>
      <c r="T332">
        <f t="shared" si="1135"/>
        <v>3.3000000000000003</v>
      </c>
      <c r="U332">
        <f t="shared" si="1136"/>
        <v>2.0128261715173723</v>
      </c>
      <c r="V332">
        <v>1</v>
      </c>
      <c r="W332">
        <f t="shared" si="1137"/>
        <v>4.0256523430347446</v>
      </c>
      <c r="X332">
        <v>25.724246978759766</v>
      </c>
      <c r="Y332" s="4">
        <v>26.97062873840332</v>
      </c>
      <c r="Z332">
        <v>25.000995635986328</v>
      </c>
      <c r="AA332">
        <v>50.097377777099609</v>
      </c>
      <c r="AB332">
        <v>50.155117034912109</v>
      </c>
      <c r="AC332">
        <v>15.973857879638672</v>
      </c>
      <c r="AD332">
        <v>21.389183044433594</v>
      </c>
      <c r="AE332">
        <v>45.483638763427734</v>
      </c>
      <c r="AF332">
        <v>60.641483306884766</v>
      </c>
      <c r="AG332">
        <v>500.348388671875</v>
      </c>
      <c r="AH332">
        <v>1800.3858642578125</v>
      </c>
      <c r="AI332">
        <v>938.08331298828125</v>
      </c>
      <c r="AJ332">
        <v>94.110061645507813</v>
      </c>
      <c r="AK332">
        <v>2.2280130386352539</v>
      </c>
      <c r="AL332">
        <v>0.20023246109485626</v>
      </c>
      <c r="AM332">
        <v>1</v>
      </c>
      <c r="AN332">
        <v>-0.21956524252891541</v>
      </c>
      <c r="AO332">
        <v>2.737391471862793</v>
      </c>
      <c r="AP332">
        <v>1</v>
      </c>
      <c r="AQ332">
        <v>0</v>
      </c>
      <c r="AR332">
        <v>0.15999999642372131</v>
      </c>
      <c r="AS332">
        <v>111115</v>
      </c>
      <c r="AT332">
        <f t="shared" si="1138"/>
        <v>1.516207238399621</v>
      </c>
      <c r="AU332">
        <f t="shared" si="1139"/>
        <v>8.3902150588250537E-3</v>
      </c>
      <c r="AV332">
        <f t="shared" si="1140"/>
        <v>300.1206287384033</v>
      </c>
      <c r="AW332">
        <f t="shared" si="1141"/>
        <v>298.87424697875974</v>
      </c>
      <c r="AX332">
        <f t="shared" si="1142"/>
        <v>288.06173184256841</v>
      </c>
      <c r="AY332">
        <f t="shared" si="1143"/>
        <v>-0.83726055699902269</v>
      </c>
      <c r="AZ332">
        <f t="shared" si="1144"/>
        <v>3.5729901211634219</v>
      </c>
      <c r="BA332">
        <f t="shared" si="1145"/>
        <v>37.966079914197707</v>
      </c>
      <c r="BB332">
        <f t="shared" si="1146"/>
        <v>16.576896869764113</v>
      </c>
      <c r="BC332">
        <f>IF(L332,Y332,(X332+Y332)/2)</f>
        <v>26.347437858581543</v>
      </c>
      <c r="BD332">
        <f t="shared" si="1147"/>
        <v>3.4442559427240642</v>
      </c>
      <c r="BE332">
        <f t="shared" si="1148"/>
        <v>0.49111805497966443</v>
      </c>
      <c r="BF332">
        <f t="shared" si="1149"/>
        <v>2.0129373348586959</v>
      </c>
      <c r="BG332">
        <f t="shared" si="1150"/>
        <v>1.4313186078653684</v>
      </c>
      <c r="BH332">
        <f t="shared" si="1151"/>
        <v>0.31242785930261613</v>
      </c>
      <c r="BI332">
        <f t="shared" si="1152"/>
        <v>4.7461221214770175</v>
      </c>
      <c r="BJ332">
        <f t="shared" si="1153"/>
        <v>1.0055127982693211</v>
      </c>
      <c r="BK332">
        <f t="shared" si="1154"/>
        <v>60.491788716754598</v>
      </c>
      <c r="BL332">
        <f t="shared" si="1155"/>
        <v>50.325594203574354</v>
      </c>
      <c r="BM332">
        <f t="shared" si="1156"/>
        <v>-6.1104928029392077E-3</v>
      </c>
    </row>
    <row r="333" spans="1:65" x14ac:dyDescent="0.3">
      <c r="A333" t="str">
        <f t="array" ref="A333">INDEX(MtrxNb!A$2:C$115,MATCH(1,(MtrxNb!B$2:B$115=D333)*(MtrxNb!C$2:C$115=F333),0),1)</f>
        <v>M96</v>
      </c>
      <c r="B333" s="6">
        <v>41597</v>
      </c>
      <c r="C333">
        <v>47</v>
      </c>
      <c r="D333">
        <v>56</v>
      </c>
      <c r="E333">
        <v>15</v>
      </c>
      <c r="F333" t="s">
        <v>36</v>
      </c>
      <c r="G333">
        <v>47</v>
      </c>
      <c r="H333">
        <v>4</v>
      </c>
      <c r="I333">
        <v>38</v>
      </c>
      <c r="J333" t="s">
        <v>550</v>
      </c>
      <c r="K333">
        <v>7127.9999998658895</v>
      </c>
      <c r="L333">
        <v>0</v>
      </c>
      <c r="M333">
        <v>150</v>
      </c>
      <c r="N333" s="7">
        <f t="shared" si="1130"/>
        <v>9.3893639731501661</v>
      </c>
      <c r="O333" s="7">
        <f t="shared" si="1131"/>
        <v>0.55367728120056992</v>
      </c>
      <c r="P333" s="7">
        <f t="shared" si="1132"/>
        <v>109.22219535450481</v>
      </c>
      <c r="Q333">
        <f t="shared" si="1133"/>
        <v>8.3902642575834712</v>
      </c>
      <c r="R333">
        <f t="shared" si="1134"/>
        <v>1.5742482234948656</v>
      </c>
      <c r="S333" s="4">
        <f>(Y333+AY333*L333)</f>
        <v>26.958715438842773</v>
      </c>
      <c r="T333">
        <f t="shared" si="1135"/>
        <v>3.3000000000000003</v>
      </c>
      <c r="U333">
        <f t="shared" si="1136"/>
        <v>2.0128261715173723</v>
      </c>
      <c r="V333">
        <v>1</v>
      </c>
      <c r="W333">
        <f t="shared" si="1137"/>
        <v>4.0256523430347446</v>
      </c>
      <c r="X333">
        <v>25.728057861328125</v>
      </c>
      <c r="Y333" s="4">
        <v>26.958715438842773</v>
      </c>
      <c r="Z333">
        <v>25.000492095947266</v>
      </c>
      <c r="AA333">
        <v>149.95198059082031</v>
      </c>
      <c r="AB333">
        <v>142.96800231933594</v>
      </c>
      <c r="AC333">
        <v>15.795746803283691</v>
      </c>
      <c r="AD333">
        <v>21.212213516235352</v>
      </c>
      <c r="AE333">
        <v>45.033405303955078</v>
      </c>
      <c r="AF333">
        <v>60.122402191162109</v>
      </c>
      <c r="AG333">
        <v>500.33633422851563</v>
      </c>
      <c r="AH333">
        <v>1801.1248779296875</v>
      </c>
      <c r="AI333">
        <v>952.040283203125</v>
      </c>
      <c r="AJ333">
        <v>94.108146667480469</v>
      </c>
      <c r="AK333">
        <v>1.8683786392211914</v>
      </c>
      <c r="AL333">
        <v>0.18440718948841095</v>
      </c>
      <c r="AM333">
        <v>1</v>
      </c>
      <c r="AN333">
        <v>-0.21956524252891541</v>
      </c>
      <c r="AO333">
        <v>2.737391471862793</v>
      </c>
      <c r="AP333">
        <v>1</v>
      </c>
      <c r="AQ333">
        <v>0</v>
      </c>
      <c r="AR333">
        <v>0.15999999642372131</v>
      </c>
      <c r="AS333">
        <v>111115</v>
      </c>
      <c r="AT333">
        <f t="shared" si="1138"/>
        <v>1.5161707097833805</v>
      </c>
      <c r="AU333">
        <f t="shared" si="1139"/>
        <v>8.3902642575834716E-3</v>
      </c>
      <c r="AV333">
        <f t="shared" si="1140"/>
        <v>300.10871543884275</v>
      </c>
      <c r="AW333">
        <f t="shared" si="1141"/>
        <v>298.8780578613281</v>
      </c>
      <c r="AX333">
        <f t="shared" si="1142"/>
        <v>288.17997402742549</v>
      </c>
      <c r="AY333">
        <f t="shared" si="1143"/>
        <v>-0.83467580849115419</v>
      </c>
      <c r="AZ333">
        <f t="shared" si="1144"/>
        <v>3.5704903242226536</v>
      </c>
      <c r="BA333">
        <f t="shared" si="1145"/>
        <v>37.940289450588601</v>
      </c>
      <c r="BB333">
        <f t="shared" si="1146"/>
        <v>16.728075934353249</v>
      </c>
      <c r="BC333">
        <f>IF(L333,Y333,(X333+Y333)/2)</f>
        <v>26.343386650085449</v>
      </c>
      <c r="BD333">
        <f t="shared" si="1147"/>
        <v>3.4434325050167849</v>
      </c>
      <c r="BE333">
        <f t="shared" si="1148"/>
        <v>0.48673330536287379</v>
      </c>
      <c r="BF333">
        <f t="shared" si="1149"/>
        <v>1.996242100727788</v>
      </c>
      <c r="BG333">
        <f t="shared" si="1150"/>
        <v>1.4471904042889969</v>
      </c>
      <c r="BH333">
        <f t="shared" si="1151"/>
        <v>0.30958913458095511</v>
      </c>
      <c r="BI333">
        <f t="shared" si="1152"/>
        <v>10.278698379765942</v>
      </c>
      <c r="BJ333">
        <f t="shared" si="1153"/>
        <v>0.76396252016268729</v>
      </c>
      <c r="BK333">
        <f t="shared" si="1154"/>
        <v>60.059058685051838</v>
      </c>
      <c r="BL333">
        <f t="shared" si="1155"/>
        <v>139.81928497277113</v>
      </c>
      <c r="BM333">
        <f t="shared" si="1156"/>
        <v>4.0331801295404729E-2</v>
      </c>
    </row>
    <row r="334" spans="1:65" x14ac:dyDescent="0.3">
      <c r="A334" t="str">
        <f t="array" ref="A334">INDEX(MtrxNb!A$2:C$115,MATCH(1,(MtrxNb!B$2:B$115=D334)*(MtrxNb!C$2:C$115=F334),0),1)</f>
        <v>M96</v>
      </c>
      <c r="B334" s="6">
        <v>41597</v>
      </c>
      <c r="C334">
        <v>47</v>
      </c>
      <c r="D334">
        <v>56</v>
      </c>
      <c r="E334">
        <v>15</v>
      </c>
      <c r="F334" t="s">
        <v>36</v>
      </c>
      <c r="G334">
        <v>47</v>
      </c>
      <c r="H334">
        <v>4</v>
      </c>
      <c r="I334">
        <v>39</v>
      </c>
      <c r="J334" t="s">
        <v>551</v>
      </c>
      <c r="K334">
        <v>7252.4999998100102</v>
      </c>
      <c r="L334">
        <v>0</v>
      </c>
      <c r="M334">
        <v>400</v>
      </c>
      <c r="N334" s="7">
        <f t="shared" si="1130"/>
        <v>29.953178774264963</v>
      </c>
      <c r="O334" s="7">
        <f t="shared" si="1131"/>
        <v>0.57246404337088563</v>
      </c>
      <c r="P334" s="7">
        <f t="shared" si="1132"/>
        <v>275.21629035185589</v>
      </c>
      <c r="Q334">
        <f t="shared" si="1133"/>
        <v>8.6501218683852628</v>
      </c>
      <c r="R334">
        <f t="shared" si="1134"/>
        <v>1.5760547876158502</v>
      </c>
      <c r="S334" s="4">
        <f>(Y334+AY334*L334)</f>
        <v>26.980304718017578</v>
      </c>
      <c r="T334">
        <f t="shared" si="1135"/>
        <v>3.3000000000000003</v>
      </c>
      <c r="U334">
        <f t="shared" si="1136"/>
        <v>2.0128261715173723</v>
      </c>
      <c r="V334">
        <v>1</v>
      </c>
      <c r="W334">
        <f t="shared" si="1137"/>
        <v>4.0256523430347446</v>
      </c>
      <c r="X334">
        <v>25.750102996826172</v>
      </c>
      <c r="Y334" s="4">
        <v>26.980304718017578</v>
      </c>
      <c r="Z334">
        <v>25.003486633300781</v>
      </c>
      <c r="AA334">
        <v>399.89785766601562</v>
      </c>
      <c r="AB334">
        <v>377.98458862304688</v>
      </c>
      <c r="AC334">
        <v>15.657711982727051</v>
      </c>
      <c r="AD334">
        <v>21.242010116577148</v>
      </c>
      <c r="AE334">
        <v>44.3206787109375</v>
      </c>
      <c r="AF334">
        <v>60.122989654541016</v>
      </c>
      <c r="AG334">
        <v>500.31427001953125</v>
      </c>
      <c r="AH334">
        <v>1799.3228759765625</v>
      </c>
      <c r="AI334">
        <v>1027.8603515625</v>
      </c>
      <c r="AJ334">
        <v>94.104408264160156</v>
      </c>
      <c r="AK334">
        <v>-0.13394069671630859</v>
      </c>
      <c r="AL334">
        <v>0.14449401199817657</v>
      </c>
      <c r="AM334">
        <v>1</v>
      </c>
      <c r="AN334">
        <v>-0.21956524252891541</v>
      </c>
      <c r="AO334">
        <v>2.737391471862793</v>
      </c>
      <c r="AP334">
        <v>1</v>
      </c>
      <c r="AQ334">
        <v>0</v>
      </c>
      <c r="AR334">
        <v>0.15999999642372131</v>
      </c>
      <c r="AS334">
        <v>111115</v>
      </c>
      <c r="AT334">
        <f t="shared" si="1138"/>
        <v>1.5161038485440337</v>
      </c>
      <c r="AU334">
        <f t="shared" si="1139"/>
        <v>8.6501218683852632E-3</v>
      </c>
      <c r="AV334">
        <f t="shared" si="1140"/>
        <v>300.13030471801756</v>
      </c>
      <c r="AW334">
        <f t="shared" si="1141"/>
        <v>298.90010299682615</v>
      </c>
      <c r="AX334">
        <f t="shared" si="1142"/>
        <v>287.89165372136995</v>
      </c>
      <c r="AY334">
        <f t="shared" si="1143"/>
        <v>-0.93669867584079347</v>
      </c>
      <c r="AZ334">
        <f t="shared" si="1144"/>
        <v>3.5750215799776464</v>
      </c>
      <c r="BA334">
        <f t="shared" si="1145"/>
        <v>37.989948036676623</v>
      </c>
      <c r="BB334">
        <f t="shared" si="1146"/>
        <v>16.747937920099474</v>
      </c>
      <c r="BC334">
        <f>IF(L334,Y334,(X334+Y334)/2)</f>
        <v>26.365203857421875</v>
      </c>
      <c r="BD334">
        <f t="shared" si="1147"/>
        <v>3.4478690424890366</v>
      </c>
      <c r="BE334">
        <f t="shared" si="1148"/>
        <v>0.50119245008946378</v>
      </c>
      <c r="BF334">
        <f t="shared" si="1149"/>
        <v>1.9989667923617962</v>
      </c>
      <c r="BG334">
        <f t="shared" si="1150"/>
        <v>1.4489022501272404</v>
      </c>
      <c r="BH334">
        <f t="shared" si="1151"/>
        <v>0.31895353848909969</v>
      </c>
      <c r="BI334">
        <f t="shared" si="1152"/>
        <v>25.89906614821869</v>
      </c>
      <c r="BJ334">
        <f t="shared" si="1153"/>
        <v>0.72811511007482144</v>
      </c>
      <c r="BK334">
        <f t="shared" si="1154"/>
        <v>60.225446514750637</v>
      </c>
      <c r="BL334">
        <f t="shared" si="1155"/>
        <v>367.93980882102989</v>
      </c>
      <c r="BM334">
        <f t="shared" si="1156"/>
        <v>4.9028224806566587E-2</v>
      </c>
    </row>
    <row r="335" spans="1:65" x14ac:dyDescent="0.3">
      <c r="A335" t="str">
        <f t="array" ref="A335">INDEX(MtrxNb!A$2:C$115,MATCH(1,(MtrxNb!B$2:B$115=D335)*(MtrxNb!C$2:C$115=F335),0),1)</f>
        <v>M96</v>
      </c>
      <c r="B335" s="6">
        <v>41597</v>
      </c>
      <c r="C335">
        <v>47</v>
      </c>
      <c r="D335">
        <v>56</v>
      </c>
      <c r="E335">
        <v>15</v>
      </c>
      <c r="F335" t="s">
        <v>36</v>
      </c>
      <c r="G335">
        <v>47</v>
      </c>
      <c r="H335">
        <v>4</v>
      </c>
      <c r="I335">
        <v>40</v>
      </c>
      <c r="J335" t="s">
        <v>552</v>
      </c>
      <c r="K335">
        <v>7375.9999997541308</v>
      </c>
      <c r="L335">
        <v>0</v>
      </c>
      <c r="M335">
        <v>600</v>
      </c>
      <c r="N335" s="7">
        <f t="shared" si="1130"/>
        <v>41.673648164693915</v>
      </c>
      <c r="O335" s="7">
        <f t="shared" si="1131"/>
        <v>0.57900809219171112</v>
      </c>
      <c r="P335" s="7">
        <f t="shared" si="1132"/>
        <v>425.45555951603967</v>
      </c>
      <c r="Q335">
        <f t="shared" si="1133"/>
        <v>8.778844988909162</v>
      </c>
      <c r="R335">
        <f t="shared" si="1134"/>
        <v>1.5831610234576248</v>
      </c>
      <c r="S335" s="4">
        <f>(Y335+AY335*L335)</f>
        <v>27.136093139648437</v>
      </c>
      <c r="T335">
        <f t="shared" si="1135"/>
        <v>3.3000000000000003</v>
      </c>
      <c r="U335">
        <f t="shared" si="1136"/>
        <v>2.0128261715173723</v>
      </c>
      <c r="V335">
        <v>1</v>
      </c>
      <c r="W335">
        <f t="shared" si="1137"/>
        <v>4.0256523430347446</v>
      </c>
      <c r="X335">
        <v>25.809854507446289</v>
      </c>
      <c r="Y335" s="4">
        <v>27.136093139648437</v>
      </c>
      <c r="Z335">
        <v>25.001810073852539</v>
      </c>
      <c r="AA335">
        <v>599.1102294921875</v>
      </c>
      <c r="AB335">
        <v>568.33526611328125</v>
      </c>
      <c r="AC335">
        <v>15.850482940673828</v>
      </c>
      <c r="AD335">
        <v>21.515697479248047</v>
      </c>
      <c r="AE335">
        <v>44.703800201416016</v>
      </c>
      <c r="AF335">
        <v>60.680530548095703</v>
      </c>
      <c r="AG335">
        <v>500.3671875</v>
      </c>
      <c r="AH335">
        <v>1798.5950927734375</v>
      </c>
      <c r="AI335">
        <v>1200.5361328125</v>
      </c>
      <c r="AJ335">
        <v>94.103721618652344</v>
      </c>
      <c r="AK335">
        <v>-2.2523488998413086</v>
      </c>
      <c r="AL335">
        <v>0.12360663712024689</v>
      </c>
      <c r="AM335">
        <v>1</v>
      </c>
      <c r="AN335">
        <v>-0.21956524252891541</v>
      </c>
      <c r="AO335">
        <v>2.737391471862793</v>
      </c>
      <c r="AP335">
        <v>1</v>
      </c>
      <c r="AQ335">
        <v>0</v>
      </c>
      <c r="AR335">
        <v>0.15999999642372131</v>
      </c>
      <c r="AS335">
        <v>111115</v>
      </c>
      <c r="AT335">
        <f t="shared" si="1138"/>
        <v>1.5162642045454542</v>
      </c>
      <c r="AU335">
        <f t="shared" si="1139"/>
        <v>8.7788449889091621E-3</v>
      </c>
      <c r="AV335">
        <f t="shared" si="1140"/>
        <v>300.28609313964841</v>
      </c>
      <c r="AW335">
        <f t="shared" si="1141"/>
        <v>298.95985450744627</v>
      </c>
      <c r="AX335">
        <f t="shared" si="1142"/>
        <v>287.7752084114727</v>
      </c>
      <c r="AY335">
        <f t="shared" si="1143"/>
        <v>-0.9966730560481718</v>
      </c>
      <c r="AZ335">
        <f t="shared" si="1144"/>
        <v>3.607868229475923</v>
      </c>
      <c r="BA335">
        <f t="shared" si="1145"/>
        <v>38.33927253266895</v>
      </c>
      <c r="BB335">
        <f t="shared" si="1146"/>
        <v>16.823575053420903</v>
      </c>
      <c r="BC335">
        <f>IF(L335,Y335,(X335+Y335)/2)</f>
        <v>26.472973823547363</v>
      </c>
      <c r="BD335">
        <f t="shared" si="1147"/>
        <v>3.4698574098900328</v>
      </c>
      <c r="BE335">
        <f t="shared" si="1148"/>
        <v>0.50620134008926265</v>
      </c>
      <c r="BF335">
        <f t="shared" si="1149"/>
        <v>2.0247072060182982</v>
      </c>
      <c r="BG335">
        <f t="shared" si="1150"/>
        <v>1.4451502038717345</v>
      </c>
      <c r="BH335">
        <f t="shared" si="1151"/>
        <v>0.32219982155522298</v>
      </c>
      <c r="BI335">
        <f t="shared" si="1152"/>
        <v>40.036951533805372</v>
      </c>
      <c r="BJ335">
        <f t="shared" si="1153"/>
        <v>0.7485996116792748</v>
      </c>
      <c r="BK335">
        <f t="shared" si="1154"/>
        <v>60.453424780601672</v>
      </c>
      <c r="BL335">
        <f t="shared" si="1155"/>
        <v>554.36003421833686</v>
      </c>
      <c r="BM335">
        <f t="shared" si="1156"/>
        <v>4.5445461417684747E-2</v>
      </c>
    </row>
    <row r="336" spans="1:65" x14ac:dyDescent="0.3">
      <c r="A336" t="str">
        <f t="array" ref="A336">INDEX(MtrxNb!A$2:C$115,MATCH(1,(MtrxNb!B$2:B$115=D336)*(MtrxNb!C$2:C$115=F336),0),1)</f>
        <v>M96</v>
      </c>
      <c r="B336" s="6">
        <v>41597</v>
      </c>
      <c r="C336">
        <v>47</v>
      </c>
      <c r="D336">
        <v>56</v>
      </c>
      <c r="E336">
        <v>15</v>
      </c>
      <c r="F336" t="s">
        <v>36</v>
      </c>
      <c r="G336">
        <v>47</v>
      </c>
      <c r="H336">
        <v>4</v>
      </c>
      <c r="I336">
        <v>41</v>
      </c>
      <c r="J336" t="s">
        <v>553</v>
      </c>
      <c r="K336">
        <v>7496.4999998547137</v>
      </c>
      <c r="L336">
        <v>0</v>
      </c>
      <c r="M336">
        <v>800</v>
      </c>
      <c r="N336" s="7">
        <f t="shared" si="1130"/>
        <v>48.494080795649438</v>
      </c>
      <c r="O336" s="7">
        <f t="shared" si="1131"/>
        <v>0.57075312515056942</v>
      </c>
      <c r="P336" s="7">
        <f t="shared" si="1132"/>
        <v>591.83811059093011</v>
      </c>
      <c r="Q336">
        <f t="shared" si="1133"/>
        <v>8.6931438913977779</v>
      </c>
      <c r="R336">
        <f t="shared" si="1134"/>
        <v>1.5869235869930534</v>
      </c>
      <c r="S336" s="4">
        <f>(Y336+AY336*L336)</f>
        <v>27.28919792175293</v>
      </c>
      <c r="T336">
        <f t="shared" si="1135"/>
        <v>3.3000000000000003</v>
      </c>
      <c r="U336">
        <f t="shared" si="1136"/>
        <v>2.0128261715173723</v>
      </c>
      <c r="V336">
        <v>1</v>
      </c>
      <c r="W336">
        <f t="shared" si="1137"/>
        <v>4.0256523430347446</v>
      </c>
      <c r="X336">
        <v>25.871458053588867</v>
      </c>
      <c r="Y336" s="4">
        <v>27.28919792175293</v>
      </c>
      <c r="Z336">
        <v>25.000337600708008</v>
      </c>
      <c r="AA336">
        <v>799.15673828125</v>
      </c>
      <c r="AB336">
        <v>762.79534912109375</v>
      </c>
      <c r="AC336">
        <v>16.21343994140625</v>
      </c>
      <c r="AD336">
        <v>21.82243537902832</v>
      </c>
      <c r="AE336">
        <v>45.754348754882813</v>
      </c>
      <c r="AF336">
        <v>61.318500518798828</v>
      </c>
      <c r="AG336">
        <v>500.29183959960937</v>
      </c>
      <c r="AH336">
        <v>1798.8790283203125</v>
      </c>
      <c r="AI336">
        <v>1207.1473388671875</v>
      </c>
      <c r="AJ336">
        <v>94.099571228027344</v>
      </c>
      <c r="AK336">
        <v>-5.1191091537475586</v>
      </c>
      <c r="AL336">
        <v>0.10109229385852814</v>
      </c>
      <c r="AM336">
        <v>1</v>
      </c>
      <c r="AN336">
        <v>-0.21956524252891541</v>
      </c>
      <c r="AO336">
        <v>2.737391471862793</v>
      </c>
      <c r="AP336">
        <v>1</v>
      </c>
      <c r="AQ336">
        <v>0</v>
      </c>
      <c r="AR336">
        <v>0.15999999642372131</v>
      </c>
      <c r="AS336">
        <v>111115</v>
      </c>
      <c r="AT336">
        <f t="shared" si="1138"/>
        <v>1.5160358775745737</v>
      </c>
      <c r="AU336">
        <f t="shared" si="1139"/>
        <v>8.6931438913977772E-3</v>
      </c>
      <c r="AV336">
        <f t="shared" si="1140"/>
        <v>300.43919792175291</v>
      </c>
      <c r="AW336">
        <f t="shared" si="1141"/>
        <v>299.02145805358884</v>
      </c>
      <c r="AX336">
        <f t="shared" si="1142"/>
        <v>287.82063809795727</v>
      </c>
      <c r="AY336">
        <f t="shared" si="1143"/>
        <v>-0.97266542855767202</v>
      </c>
      <c r="AZ336">
        <f t="shared" si="1144"/>
        <v>3.6404053993109526</v>
      </c>
      <c r="BA336">
        <f t="shared" si="1145"/>
        <v>38.68673737619185</v>
      </c>
      <c r="BB336">
        <f t="shared" si="1146"/>
        <v>16.86430199716353</v>
      </c>
      <c r="BC336">
        <f>IF(L336,Y336,(X336+Y336)/2)</f>
        <v>26.580327987670898</v>
      </c>
      <c r="BD336">
        <f t="shared" si="1147"/>
        <v>3.491882577687293</v>
      </c>
      <c r="BE336">
        <f t="shared" si="1148"/>
        <v>0.49988054175384111</v>
      </c>
      <c r="BF336">
        <f t="shared" si="1149"/>
        <v>2.0534818123178993</v>
      </c>
      <c r="BG336">
        <f t="shared" si="1150"/>
        <v>1.4384007653693938</v>
      </c>
      <c r="BH336">
        <f t="shared" si="1151"/>
        <v>0.31810348047206871</v>
      </c>
      <c r="BI336">
        <f t="shared" si="1152"/>
        <v>55.691712443012349</v>
      </c>
      <c r="BJ336">
        <f t="shared" si="1153"/>
        <v>0.77588059664083742</v>
      </c>
      <c r="BK336">
        <f t="shared" si="1154"/>
        <v>60.629904811835324</v>
      </c>
      <c r="BL336">
        <f t="shared" si="1155"/>
        <v>746.53288940139169</v>
      </c>
      <c r="BM336">
        <f t="shared" si="1156"/>
        <v>3.9384621150921735E-2</v>
      </c>
    </row>
    <row r="337" spans="1:65" hidden="1" x14ac:dyDescent="0.3">
      <c r="A337" t="str">
        <f t="array" ref="A337">INDEX(MtrxNb!A$2:C$115,MATCH(1,(MtrxNb!B$2:B$115=D337)*(MtrxNb!C$2:C$115=F337),0),1)</f>
        <v>M96</v>
      </c>
      <c r="B337" s="6">
        <v>41597</v>
      </c>
      <c r="C337">
        <v>47</v>
      </c>
      <c r="D337">
        <v>56</v>
      </c>
      <c r="E337">
        <v>15</v>
      </c>
      <c r="F337" t="s">
        <v>36</v>
      </c>
      <c r="G337">
        <v>47</v>
      </c>
      <c r="H337">
        <v>4</v>
      </c>
      <c r="I337">
        <v>42</v>
      </c>
      <c r="J337" t="s">
        <v>554</v>
      </c>
      <c r="K337">
        <v>7614.9999998658895</v>
      </c>
      <c r="L337">
        <v>0</v>
      </c>
      <c r="M337" t="s">
        <v>322</v>
      </c>
      <c r="N337">
        <f t="shared" si="1130"/>
        <v>29.989760626018317</v>
      </c>
      <c r="O337">
        <f t="shared" si="1131"/>
        <v>0.56794438748359877</v>
      </c>
      <c r="P337">
        <f t="shared" si="1132"/>
        <v>274.34457784064188</v>
      </c>
      <c r="Q337">
        <f t="shared" si="1133"/>
        <v>8.5952996541677145</v>
      </c>
      <c r="R337">
        <f t="shared" si="1134"/>
        <v>1.5751425331142785</v>
      </c>
      <c r="S337" s="4">
        <f>(Y337+AY337*L337)</f>
        <v>27.45258903503418</v>
      </c>
      <c r="T337">
        <f t="shared" si="1135"/>
        <v>3.3000000000000003</v>
      </c>
      <c r="U337">
        <f t="shared" si="1136"/>
        <v>2.0128261715173723</v>
      </c>
      <c r="V337">
        <v>1</v>
      </c>
      <c r="W337">
        <f t="shared" si="1137"/>
        <v>4.0256523430347446</v>
      </c>
      <c r="X337">
        <v>25.920078277587891</v>
      </c>
      <c r="Y337" s="4">
        <v>27.45258903503418</v>
      </c>
      <c r="Z337">
        <v>24.999032974243164</v>
      </c>
      <c r="AA337">
        <v>399.81207275390625</v>
      </c>
      <c r="AB337">
        <v>377.88775634765625</v>
      </c>
      <c r="AC337">
        <v>16.77668571472168</v>
      </c>
      <c r="AD337">
        <v>22.319768905639648</v>
      </c>
      <c r="AE337">
        <v>47.266380310058594</v>
      </c>
      <c r="AF337">
        <v>62.5340576171875</v>
      </c>
      <c r="AG337">
        <v>500.28836059570312</v>
      </c>
      <c r="AH337">
        <v>1798.671142578125</v>
      </c>
      <c r="AI337">
        <v>1105.229248046875</v>
      </c>
      <c r="AJ337">
        <v>94.099014282226563</v>
      </c>
      <c r="AK337">
        <v>3.7476539611816406E-2</v>
      </c>
      <c r="AL337">
        <v>0.14720626175403595</v>
      </c>
      <c r="AM337">
        <v>1</v>
      </c>
      <c r="AN337">
        <v>-0.21956524252891541</v>
      </c>
      <c r="AO337">
        <v>2.737391471862793</v>
      </c>
      <c r="AP337">
        <v>1</v>
      </c>
      <c r="AQ337">
        <v>0</v>
      </c>
      <c r="AR337">
        <v>0.15999999642372131</v>
      </c>
      <c r="AS337">
        <v>111115</v>
      </c>
      <c r="AT337">
        <f t="shared" si="1138"/>
        <v>1.516025335138494</v>
      </c>
      <c r="AU337">
        <f t="shared" si="1139"/>
        <v>8.5952996541677137E-3</v>
      </c>
      <c r="AV337">
        <f t="shared" si="1140"/>
        <v>300.60258903503416</v>
      </c>
      <c r="AW337">
        <f t="shared" si="1141"/>
        <v>299.07007827758787</v>
      </c>
      <c r="AX337">
        <f t="shared" si="1142"/>
        <v>287.78737637995073</v>
      </c>
      <c r="AY337">
        <f t="shared" si="1143"/>
        <v>-0.94705348821340107</v>
      </c>
      <c r="AZ337">
        <f t="shared" si="1144"/>
        <v>3.6754107861420602</v>
      </c>
      <c r="BA337">
        <f t="shared" si="1145"/>
        <v>39.05897223448676</v>
      </c>
      <c r="BB337">
        <f t="shared" si="1146"/>
        <v>16.739203328847111</v>
      </c>
      <c r="BC337">
        <f>IF(L337,Y337,(X337+Y337)/2)</f>
        <v>26.686333656311035</v>
      </c>
      <c r="BD337">
        <f t="shared" si="1147"/>
        <v>3.5137507623085535</v>
      </c>
      <c r="BE337">
        <f t="shared" si="1148"/>
        <v>0.49772472167551157</v>
      </c>
      <c r="BF337">
        <f t="shared" si="1149"/>
        <v>2.1002682530277816</v>
      </c>
      <c r="BG337">
        <f t="shared" si="1150"/>
        <v>1.4134825092807719</v>
      </c>
      <c r="BH337">
        <f t="shared" si="1151"/>
        <v>0.31670678143263364</v>
      </c>
      <c r="BI337">
        <f t="shared" si="1152"/>
        <v>25.815554348477978</v>
      </c>
      <c r="BJ337">
        <f t="shared" si="1153"/>
        <v>0.72599488401589074</v>
      </c>
      <c r="BK337">
        <f t="shared" si="1154"/>
        <v>61.25332871504672</v>
      </c>
      <c r="BL337">
        <f t="shared" si="1155"/>
        <v>367.83070884449205</v>
      </c>
      <c r="BM337">
        <f t="shared" si="1156"/>
        <v>4.9940709721647603E-2</v>
      </c>
    </row>
    <row r="338" spans="1:65" hidden="1" x14ac:dyDescent="0.3">
      <c r="A338" t="str">
        <f t="array" ref="A338">INDEX(MtrxNb!A$2:C$115,MATCH(1,(MtrxNb!B$2:B$115=D338)*(MtrxNb!C$2:C$115=F338),0),1)</f>
        <v>M12</v>
      </c>
      <c r="B338" s="6">
        <v>41598</v>
      </c>
      <c r="C338">
        <v>48</v>
      </c>
      <c r="D338">
        <v>37</v>
      </c>
      <c r="E338">
        <v>15</v>
      </c>
      <c r="F338" t="s">
        <v>7</v>
      </c>
      <c r="G338">
        <v>47</v>
      </c>
      <c r="H338">
        <v>3</v>
      </c>
      <c r="I338" t="s">
        <v>323</v>
      </c>
      <c r="M338">
        <f t="shared" ref="M338" si="1157">AA338</f>
        <v>0</v>
      </c>
      <c r="S338" s="4">
        <f>AVERAGE(S332:S337)</f>
        <v>27.131254831949871</v>
      </c>
      <c r="Y338" s="4">
        <f>AVERAGE(Y332:Y337)</f>
        <v>27.131254831949871</v>
      </c>
    </row>
    <row r="339" spans="1:65" hidden="1" x14ac:dyDescent="0.3">
      <c r="A339" t="str">
        <f t="array" ref="A339">INDEX(MtrxNb!A$2:C$115,MATCH(1,(MtrxNb!B$2:B$115=D339)*(MtrxNb!C$2:C$115=F339),0),1)</f>
        <v>M12</v>
      </c>
      <c r="B339" s="6">
        <v>41598</v>
      </c>
      <c r="C339">
        <v>48</v>
      </c>
      <c r="D339">
        <v>37</v>
      </c>
      <c r="E339">
        <v>15</v>
      </c>
      <c r="F339" t="s">
        <v>7</v>
      </c>
      <c r="G339">
        <v>47</v>
      </c>
      <c r="H339">
        <v>3</v>
      </c>
      <c r="I339">
        <v>1</v>
      </c>
      <c r="J339" t="s">
        <v>555</v>
      </c>
      <c r="K339">
        <v>893.50000117346644</v>
      </c>
      <c r="L339">
        <v>0</v>
      </c>
      <c r="M339" t="s">
        <v>315</v>
      </c>
      <c r="N339">
        <f t="shared" ref="N339:N345" si="1158">(AA339-AB339*(1000-AC339)/(1000-AD339))*AT339</f>
        <v>23.255197116921121</v>
      </c>
      <c r="O339">
        <f t="shared" ref="O339:O345" si="1159">IF(BE339&lt;&gt;0,1/(1/BE339-1/W339),0)</f>
        <v>0.34096923953975017</v>
      </c>
      <c r="P339">
        <f t="shared" ref="P339:P345" si="1160">((BH339-AU339/2)*AB339-N339)/(BH339+AU339/2)</f>
        <v>253.26355316996225</v>
      </c>
      <c r="Q339">
        <f t="shared" ref="Q339:Q345" si="1161">AU339*1000</f>
        <v>5.5647921897251811</v>
      </c>
      <c r="R339">
        <f t="shared" ref="R339:R345" si="1162">(AZ339-BF339)</f>
        <v>1.6317980514521566</v>
      </c>
      <c r="S339" s="4">
        <f>(Y339+AY339*L339)</f>
        <v>26.995761871337891</v>
      </c>
      <c r="T339">
        <f t="shared" ref="T339:T345" si="1163">1.3*3</f>
        <v>3.9000000000000004</v>
      </c>
      <c r="U339">
        <f t="shared" ref="U339:U345" si="1164">(T339*AN339+AO339)</f>
        <v>1.8810870260000228</v>
      </c>
      <c r="V339">
        <v>1</v>
      </c>
      <c r="W339">
        <f t="shared" ref="W339:W345" si="1165">U339*(V339+1)*(V339+1)/(V339*V339+1)</f>
        <v>3.7621740520000455</v>
      </c>
      <c r="X339">
        <v>25.660341262817383</v>
      </c>
      <c r="Y339" s="4">
        <v>26.995761871337891</v>
      </c>
      <c r="Z339">
        <v>25.046167373657227</v>
      </c>
      <c r="AA339">
        <v>399.5390625</v>
      </c>
      <c r="AB339">
        <v>379.7635498046875</v>
      </c>
      <c r="AC339">
        <v>16.362539291381836</v>
      </c>
      <c r="AD339">
        <v>20.611053466796875</v>
      </c>
      <c r="AE339">
        <v>46.864780426025391</v>
      </c>
      <c r="AF339">
        <v>58.848114013671875</v>
      </c>
      <c r="AG339">
        <v>500.30136108398438</v>
      </c>
      <c r="AH339">
        <v>1799.5218505859375</v>
      </c>
      <c r="AI339">
        <v>2035.4530029296875</v>
      </c>
      <c r="AJ339">
        <v>94.438201904296875</v>
      </c>
      <c r="AK339">
        <v>0.86067986488342285</v>
      </c>
      <c r="AL339">
        <v>-0.18995110690593719</v>
      </c>
      <c r="AM339">
        <v>1</v>
      </c>
      <c r="AN339">
        <v>-0.21956524252891541</v>
      </c>
      <c r="AO339">
        <v>2.737391471862793</v>
      </c>
      <c r="AP339">
        <v>1</v>
      </c>
      <c r="AQ339">
        <v>0</v>
      </c>
      <c r="AR339">
        <v>0.15999999642372131</v>
      </c>
      <c r="AS339">
        <v>111115</v>
      </c>
      <c r="AT339">
        <f t="shared" ref="AT339:AT345" si="1166">AG339*0.000001/(T339*0.0001)</f>
        <v>1.2828240027794469</v>
      </c>
      <c r="AU339">
        <f t="shared" ref="AU339:AU345" si="1167">(AD339-AC339)/(1000-AD339)*AT339</f>
        <v>5.5647921897251807E-3</v>
      </c>
      <c r="AV339">
        <f t="shared" ref="AV339:AV345" si="1168">(Y339+273.15)</f>
        <v>300.14576187133787</v>
      </c>
      <c r="AW339">
        <f t="shared" ref="AW339:AW345" si="1169">(X339+273.15)</f>
        <v>298.81034126281736</v>
      </c>
      <c r="AX339">
        <f t="shared" ref="AX339:AX345" si="1170">(AH339*AP339+AI339*AQ339)*AR339</f>
        <v>287.92348965815836</v>
      </c>
      <c r="AY339">
        <f t="shared" ref="AY339:AY345" si="1171">((AX339+0.00000010773*(AW339^4-AV339^4))-AU339*44100)/(U339*51.4+0.00000043092*AV339^3)</f>
        <v>0.24976655126396111</v>
      </c>
      <c r="AZ339">
        <f t="shared" ref="AZ339:AZ345" si="1172">0.61365*EXP(17.502*S339/(240.97+S339))</f>
        <v>3.578268880209778</v>
      </c>
      <c r="BA339">
        <f t="shared" ref="BA339:BA345" si="1173">AZ339*1000/AJ339</f>
        <v>37.890057286732066</v>
      </c>
      <c r="BB339">
        <f t="shared" ref="BB339:BB345" si="1174">(BA339-AD339)</f>
        <v>17.279003819935191</v>
      </c>
      <c r="BC339">
        <f>IF(L339,Y339,(X339+Y339)/2)</f>
        <v>26.328051567077637</v>
      </c>
      <c r="BD339">
        <f t="shared" ref="BD339:BD345" si="1175">0.61365*EXP(17.502*BC339/(240.97+BC339))</f>
        <v>3.4403170941814789</v>
      </c>
      <c r="BE339">
        <f t="shared" ref="BE339:BE345" si="1176">IF(BB339&lt;&gt;0,(1000-(BA339+AD339)/2)/BB339*AU339,0)</f>
        <v>0.31263485927278989</v>
      </c>
      <c r="BF339">
        <f t="shared" ref="BF339:BF345" si="1177">AD339*AJ339/1000</f>
        <v>1.9464708287576213</v>
      </c>
      <c r="BG339">
        <f t="shared" ref="BG339:BG345" si="1178">(BD339-BF339)</f>
        <v>1.4938462654238576</v>
      </c>
      <c r="BH339">
        <f t="shared" ref="BH339:BH345" si="1179">1/(1.6/O339+1.37/W339)</f>
        <v>0.19775912981576108</v>
      </c>
      <c r="BI339">
        <f t="shared" ref="BI339:BI345" si="1180">P339*AJ339*0.001</f>
        <v>23.917754569264524</v>
      </c>
      <c r="BJ339">
        <f t="shared" ref="BJ339:BJ345" si="1181">P339/AB339</f>
        <v>0.6668980035082771</v>
      </c>
      <c r="BK339">
        <f t="shared" ref="BK339:BK345" si="1182">(1-AU339*AJ339/AZ339/O339)*100</f>
        <v>56.926666079438391</v>
      </c>
      <c r="BL339">
        <f t="shared" ref="BL339:BL345" si="1183">(AB339-N339/(W339/1.35))</f>
        <v>371.41876945324321</v>
      </c>
      <c r="BM339">
        <f t="shared" ref="BM339:BM345" si="1184">N339*BK339/100/BL339</f>
        <v>3.5642809404470371E-2</v>
      </c>
    </row>
    <row r="340" spans="1:65" x14ac:dyDescent="0.3">
      <c r="A340" t="str">
        <f t="array" ref="A340">INDEX(MtrxNb!A$2:C$115,MATCH(1,(MtrxNb!B$2:B$115=D340)*(MtrxNb!C$2:C$115=F340),0),1)</f>
        <v>M12</v>
      </c>
      <c r="B340" s="6">
        <v>41598</v>
      </c>
      <c r="C340">
        <v>48</v>
      </c>
      <c r="D340">
        <v>37</v>
      </c>
      <c r="E340">
        <v>15</v>
      </c>
      <c r="F340" t="s">
        <v>7</v>
      </c>
      <c r="G340">
        <v>47</v>
      </c>
      <c r="H340">
        <v>3</v>
      </c>
      <c r="I340">
        <v>2</v>
      </c>
      <c r="J340" t="s">
        <v>556</v>
      </c>
      <c r="K340">
        <v>1012.0000011846423</v>
      </c>
      <c r="L340">
        <v>0</v>
      </c>
      <c r="M340">
        <v>50</v>
      </c>
      <c r="N340" s="7">
        <f t="shared" si="1158"/>
        <v>-0.65009235996946257</v>
      </c>
      <c r="O340" s="7">
        <f t="shared" si="1159"/>
        <v>0.36015159694835008</v>
      </c>
      <c r="P340" s="7">
        <f t="shared" si="1160"/>
        <v>52.590680757031251</v>
      </c>
      <c r="Q340">
        <f t="shared" si="1161"/>
        <v>5.5552346821683978</v>
      </c>
      <c r="R340">
        <f t="shared" si="1162"/>
        <v>1.5486129429840805</v>
      </c>
      <c r="S340" s="4">
        <f>(Y340+AY340*L340)</f>
        <v>27.03486442565918</v>
      </c>
      <c r="T340">
        <f t="shared" si="1163"/>
        <v>3.9000000000000004</v>
      </c>
      <c r="U340">
        <f t="shared" si="1164"/>
        <v>1.8810870260000228</v>
      </c>
      <c r="V340">
        <v>1</v>
      </c>
      <c r="W340">
        <f t="shared" si="1165"/>
        <v>3.7621740520000455</v>
      </c>
      <c r="X340">
        <v>25.670230865478516</v>
      </c>
      <c r="Y340" s="4">
        <v>27.03486442565918</v>
      </c>
      <c r="Z340">
        <v>25.046716690063477</v>
      </c>
      <c r="AA340">
        <v>50.560333251953125</v>
      </c>
      <c r="AB340">
        <v>50.846885681152344</v>
      </c>
      <c r="AC340">
        <v>17.342144012451172</v>
      </c>
      <c r="AD340">
        <v>21.578828811645508</v>
      </c>
      <c r="AE340">
        <v>49.688419342041016</v>
      </c>
      <c r="AF340">
        <v>61.576187133789062</v>
      </c>
      <c r="AG340">
        <v>500.34170532226562</v>
      </c>
      <c r="AH340">
        <v>1799.7127685546875</v>
      </c>
      <c r="AI340">
        <v>2040.477783203125</v>
      </c>
      <c r="AJ340">
        <v>94.43896484375</v>
      </c>
      <c r="AK340">
        <v>1.812969446182251</v>
      </c>
      <c r="AL340">
        <v>-0.11237351596355438</v>
      </c>
      <c r="AM340">
        <v>1</v>
      </c>
      <c r="AN340">
        <v>-0.21956524252891541</v>
      </c>
      <c r="AO340">
        <v>2.737391471862793</v>
      </c>
      <c r="AP340">
        <v>1</v>
      </c>
      <c r="AQ340">
        <v>0</v>
      </c>
      <c r="AR340">
        <v>0.15999999642372131</v>
      </c>
      <c r="AS340">
        <v>111115</v>
      </c>
      <c r="AT340">
        <f t="shared" si="1166"/>
        <v>1.2829274495442706</v>
      </c>
      <c r="AU340">
        <f t="shared" si="1167"/>
        <v>5.5552346821683982E-3</v>
      </c>
      <c r="AV340">
        <f t="shared" si="1168"/>
        <v>300.18486442565916</v>
      </c>
      <c r="AW340">
        <f t="shared" si="1169"/>
        <v>298.82023086547849</v>
      </c>
      <c r="AX340">
        <f t="shared" si="1170"/>
        <v>287.95403653247558</v>
      </c>
      <c r="AY340">
        <f t="shared" si="1171"/>
        <v>0.25077165369750648</v>
      </c>
      <c r="AZ340">
        <f t="shared" si="1172"/>
        <v>3.5864951984963702</v>
      </c>
      <c r="BA340">
        <f t="shared" si="1173"/>
        <v>37.976858433701111</v>
      </c>
      <c r="BB340">
        <f t="shared" si="1174"/>
        <v>16.398029622055603</v>
      </c>
      <c r="BC340">
        <f>IF(L340,Y340,(X340+Y340)/2)</f>
        <v>26.352547645568848</v>
      </c>
      <c r="BD340">
        <f t="shared" si="1175"/>
        <v>3.4452947894499468</v>
      </c>
      <c r="BE340">
        <f t="shared" si="1176"/>
        <v>0.32868654934408437</v>
      </c>
      <c r="BF340">
        <f t="shared" si="1177"/>
        <v>2.0378822555122897</v>
      </c>
      <c r="BG340">
        <f t="shared" si="1178"/>
        <v>1.4074125339376571</v>
      </c>
      <c r="BH340">
        <f t="shared" si="1179"/>
        <v>0.20804186611684658</v>
      </c>
      <c r="BI340">
        <f t="shared" si="1180"/>
        <v>4.9666094511221539</v>
      </c>
      <c r="BJ340">
        <f t="shared" si="1181"/>
        <v>1.0342950222519782</v>
      </c>
      <c r="BK340">
        <f t="shared" si="1182"/>
        <v>59.383917733710391</v>
      </c>
      <c r="BL340">
        <f t="shared" si="1183"/>
        <v>51.080161620497101</v>
      </c>
      <c r="BM340">
        <f t="shared" si="1184"/>
        <v>-7.5577347445684355E-3</v>
      </c>
    </row>
    <row r="341" spans="1:65" x14ac:dyDescent="0.3">
      <c r="A341" t="str">
        <f t="array" ref="A341">INDEX(MtrxNb!A$2:C$115,MATCH(1,(MtrxNb!B$2:B$115=D341)*(MtrxNb!C$2:C$115=F341),0),1)</f>
        <v>M12</v>
      </c>
      <c r="B341" s="6">
        <v>41598</v>
      </c>
      <c r="C341">
        <v>48</v>
      </c>
      <c r="D341">
        <v>37</v>
      </c>
      <c r="E341">
        <v>15</v>
      </c>
      <c r="F341" t="s">
        <v>7</v>
      </c>
      <c r="G341">
        <v>47</v>
      </c>
      <c r="H341">
        <v>3</v>
      </c>
      <c r="I341">
        <v>3</v>
      </c>
      <c r="J341" t="s">
        <v>557</v>
      </c>
      <c r="K341">
        <v>1135.5000011734664</v>
      </c>
      <c r="L341">
        <v>0</v>
      </c>
      <c r="M341">
        <v>150</v>
      </c>
      <c r="N341" s="7">
        <f t="shared" si="1158"/>
        <v>7.1963418084657187</v>
      </c>
      <c r="O341" s="7">
        <f t="shared" si="1159"/>
        <v>0.38937483347987811</v>
      </c>
      <c r="P341" s="7">
        <f t="shared" si="1160"/>
        <v>108.10985133072714</v>
      </c>
      <c r="Q341">
        <f t="shared" si="1161"/>
        <v>5.6685888040599712</v>
      </c>
      <c r="R341">
        <f t="shared" si="1162"/>
        <v>1.4714266915552332</v>
      </c>
      <c r="S341" s="4">
        <f>(Y341+AY341*L341)</f>
        <v>27.015871047973633</v>
      </c>
      <c r="T341">
        <f t="shared" si="1163"/>
        <v>3.9000000000000004</v>
      </c>
      <c r="U341">
        <f t="shared" si="1164"/>
        <v>1.8810870260000228</v>
      </c>
      <c r="V341">
        <v>1</v>
      </c>
      <c r="W341">
        <f t="shared" si="1165"/>
        <v>3.7621740520000455</v>
      </c>
      <c r="X341">
        <v>25.676315307617188</v>
      </c>
      <c r="Y341" s="4">
        <v>27.015871047973633</v>
      </c>
      <c r="Z341">
        <v>25.044971466064453</v>
      </c>
      <c r="AA341">
        <v>149.73551940917969</v>
      </c>
      <c r="AB341">
        <v>143.49122619628906</v>
      </c>
      <c r="AC341">
        <v>18.033336639404297</v>
      </c>
      <c r="AD341">
        <v>22.353715896606445</v>
      </c>
      <c r="AE341">
        <v>51.593700408935547</v>
      </c>
      <c r="AF341">
        <v>63.765361785888672</v>
      </c>
      <c r="AG341">
        <v>500.26422119140625</v>
      </c>
      <c r="AH341">
        <v>1799.5438232421875</v>
      </c>
      <c r="AI341">
        <v>2045.6533203125</v>
      </c>
      <c r="AJ341">
        <v>94.439361572265625</v>
      </c>
      <c r="AK341">
        <v>1.7705042362213135</v>
      </c>
      <c r="AL341">
        <v>-0.18164269626140594</v>
      </c>
      <c r="AM341">
        <v>1</v>
      </c>
      <c r="AN341">
        <v>-0.21956524252891541</v>
      </c>
      <c r="AO341">
        <v>2.737391471862793</v>
      </c>
      <c r="AP341">
        <v>1</v>
      </c>
      <c r="AQ341">
        <v>0</v>
      </c>
      <c r="AR341">
        <v>0.15999999642372131</v>
      </c>
      <c r="AS341">
        <v>111115</v>
      </c>
      <c r="AT341">
        <f t="shared" si="1166"/>
        <v>1.2827287722856571</v>
      </c>
      <c r="AU341">
        <f t="shared" si="1167"/>
        <v>5.668588804059971E-3</v>
      </c>
      <c r="AV341">
        <f t="shared" si="1168"/>
        <v>300.16587104797361</v>
      </c>
      <c r="AW341">
        <f t="shared" si="1169"/>
        <v>298.82631530761716</v>
      </c>
      <c r="AX341">
        <f t="shared" si="1170"/>
        <v>287.92700528307978</v>
      </c>
      <c r="AY341">
        <f t="shared" si="1171"/>
        <v>0.2070761543041108</v>
      </c>
      <c r="AZ341">
        <f t="shared" si="1172"/>
        <v>3.582497349598551</v>
      </c>
      <c r="BA341">
        <f t="shared" si="1173"/>
        <v>37.934366454364479</v>
      </c>
      <c r="BB341">
        <f t="shared" si="1174"/>
        <v>15.580650557758034</v>
      </c>
      <c r="BC341">
        <f>IF(L341,Y341,(X341+Y341)/2)</f>
        <v>26.34609317779541</v>
      </c>
      <c r="BD341">
        <f t="shared" si="1175"/>
        <v>3.4439826074731736</v>
      </c>
      <c r="BE341">
        <f t="shared" si="1176"/>
        <v>0.35285526810085782</v>
      </c>
      <c r="BF341">
        <f t="shared" si="1177"/>
        <v>2.1110706580433178</v>
      </c>
      <c r="BG341">
        <f t="shared" si="1178"/>
        <v>1.3329119494298558</v>
      </c>
      <c r="BH341">
        <f t="shared" si="1179"/>
        <v>0.22354850155197981</v>
      </c>
      <c r="BI341">
        <f t="shared" si="1180"/>
        <v>10.209825339346422</v>
      </c>
      <c r="BJ341">
        <f t="shared" si="1181"/>
        <v>0.75342482043353709</v>
      </c>
      <c r="BK341">
        <f t="shared" si="1182"/>
        <v>61.622715547291087</v>
      </c>
      <c r="BL341">
        <f t="shared" si="1183"/>
        <v>140.90892635924033</v>
      </c>
      <c r="BM341">
        <f t="shared" si="1184"/>
        <v>3.1471258471843497E-2</v>
      </c>
    </row>
    <row r="342" spans="1:65" x14ac:dyDescent="0.3">
      <c r="A342" t="str">
        <f t="array" ref="A342">INDEX(MtrxNb!A$2:C$115,MATCH(1,(MtrxNb!B$2:B$115=D342)*(MtrxNb!C$2:C$115=F342),0),1)</f>
        <v>M12</v>
      </c>
      <c r="B342" s="6">
        <v>41598</v>
      </c>
      <c r="C342">
        <v>48</v>
      </c>
      <c r="D342">
        <v>37</v>
      </c>
      <c r="E342">
        <v>15</v>
      </c>
      <c r="F342" t="s">
        <v>7</v>
      </c>
      <c r="G342">
        <v>47</v>
      </c>
      <c r="H342">
        <v>3</v>
      </c>
      <c r="I342">
        <v>4</v>
      </c>
      <c r="J342" t="s">
        <v>558</v>
      </c>
      <c r="K342">
        <v>1284.0000011846423</v>
      </c>
      <c r="L342">
        <v>0</v>
      </c>
      <c r="M342">
        <v>400</v>
      </c>
      <c r="N342" s="7">
        <f t="shared" si="1158"/>
        <v>24.559587701258454</v>
      </c>
      <c r="O342" s="7">
        <f t="shared" si="1159"/>
        <v>0.40661502180141784</v>
      </c>
      <c r="P342" s="7">
        <f t="shared" si="1160"/>
        <v>265.00034661221798</v>
      </c>
      <c r="Q342">
        <f t="shared" si="1161"/>
        <v>5.5864557232521825</v>
      </c>
      <c r="R342">
        <f t="shared" si="1162"/>
        <v>1.3938806657296472</v>
      </c>
      <c r="S342" s="4">
        <f>(Y342+AY342*L342)</f>
        <v>26.984375</v>
      </c>
      <c r="T342">
        <f t="shared" si="1163"/>
        <v>3.9000000000000004</v>
      </c>
      <c r="U342">
        <f t="shared" si="1164"/>
        <v>1.8810870260000228</v>
      </c>
      <c r="V342">
        <v>1</v>
      </c>
      <c r="W342">
        <f t="shared" si="1165"/>
        <v>3.7621740520000455</v>
      </c>
      <c r="X342">
        <v>25.683305740356445</v>
      </c>
      <c r="Y342" s="4">
        <v>26.984375</v>
      </c>
      <c r="Z342">
        <v>25.046554565429688</v>
      </c>
      <c r="AA342">
        <v>399.10250854492187</v>
      </c>
      <c r="AB342">
        <v>378.3089599609375</v>
      </c>
      <c r="AC342">
        <v>18.850620269775391</v>
      </c>
      <c r="AD342">
        <v>23.105047225952148</v>
      </c>
      <c r="AE342">
        <v>53.955787658691406</v>
      </c>
      <c r="AF342">
        <v>65.883804321289063</v>
      </c>
      <c r="AG342">
        <v>500.2738037109375</v>
      </c>
      <c r="AH342">
        <v>1799.086181640625</v>
      </c>
      <c r="AI342">
        <v>2050.72802734375</v>
      </c>
      <c r="AJ342">
        <v>94.438056945800781</v>
      </c>
      <c r="AK342">
        <v>0.73824715614318848</v>
      </c>
      <c r="AL342">
        <v>-0.28224962949752808</v>
      </c>
      <c r="AM342">
        <v>1</v>
      </c>
      <c r="AN342">
        <v>-0.21956524252891541</v>
      </c>
      <c r="AO342">
        <v>2.737391471862793</v>
      </c>
      <c r="AP342">
        <v>1</v>
      </c>
      <c r="AQ342">
        <v>0</v>
      </c>
      <c r="AR342">
        <v>0.15999999642372131</v>
      </c>
      <c r="AS342">
        <v>111115</v>
      </c>
      <c r="AT342">
        <f t="shared" si="1166"/>
        <v>1.2827533428485576</v>
      </c>
      <c r="AU342">
        <f t="shared" si="1167"/>
        <v>5.5864557232521827E-3</v>
      </c>
      <c r="AV342">
        <f t="shared" si="1168"/>
        <v>300.13437499999998</v>
      </c>
      <c r="AW342">
        <f t="shared" si="1169"/>
        <v>298.83330574035642</v>
      </c>
      <c r="AX342">
        <f t="shared" si="1170"/>
        <v>287.85378262846643</v>
      </c>
      <c r="AY342">
        <f t="shared" si="1171"/>
        <v>0.24396975707700441</v>
      </c>
      <c r="AZ342">
        <f t="shared" si="1172"/>
        <v>3.5758764313895326</v>
      </c>
      <c r="BA342">
        <f t="shared" si="1173"/>
        <v>37.864781921993313</v>
      </c>
      <c r="BB342">
        <f t="shared" si="1174"/>
        <v>14.759734696041164</v>
      </c>
      <c r="BC342">
        <f>IF(L342,Y342,(X342+Y342)/2)</f>
        <v>26.333840370178223</v>
      </c>
      <c r="BD342">
        <f t="shared" si="1175"/>
        <v>3.4414928337036885</v>
      </c>
      <c r="BE342">
        <f t="shared" si="1176"/>
        <v>0.36695463768805225</v>
      </c>
      <c r="BF342">
        <f t="shared" si="1177"/>
        <v>2.1819957656598854</v>
      </c>
      <c r="BG342">
        <f t="shared" si="1178"/>
        <v>1.2594970680438031</v>
      </c>
      <c r="BH342">
        <f t="shared" si="1179"/>
        <v>0.23260806395103412</v>
      </c>
      <c r="BI342">
        <f t="shared" si="1180"/>
        <v>25.02611782402159</v>
      </c>
      <c r="BJ342">
        <f t="shared" si="1181"/>
        <v>0.70048657224396893</v>
      </c>
      <c r="BK342">
        <f t="shared" si="1182"/>
        <v>63.715805847242144</v>
      </c>
      <c r="BL342">
        <f t="shared" si="1183"/>
        <v>369.49611851914591</v>
      </c>
      <c r="BM342">
        <f t="shared" si="1184"/>
        <v>4.2350483353740989E-2</v>
      </c>
    </row>
    <row r="343" spans="1:65" x14ac:dyDescent="0.3">
      <c r="A343" t="str">
        <f t="array" ref="A343">INDEX(MtrxNb!A$2:C$115,MATCH(1,(MtrxNb!B$2:B$115=D343)*(MtrxNb!C$2:C$115=F343),0),1)</f>
        <v>M12</v>
      </c>
      <c r="B343" s="6">
        <v>41598</v>
      </c>
      <c r="C343">
        <v>48</v>
      </c>
      <c r="D343">
        <v>37</v>
      </c>
      <c r="E343">
        <v>15</v>
      </c>
      <c r="F343" t="s">
        <v>7</v>
      </c>
      <c r="G343">
        <v>47</v>
      </c>
      <c r="H343">
        <v>3</v>
      </c>
      <c r="I343">
        <v>5</v>
      </c>
      <c r="J343" t="s">
        <v>559</v>
      </c>
      <c r="K343">
        <v>1433.5000011734664</v>
      </c>
      <c r="L343">
        <v>0</v>
      </c>
      <c r="M343">
        <v>600</v>
      </c>
      <c r="N343" s="7">
        <f t="shared" si="1158"/>
        <v>36.37188459544295</v>
      </c>
      <c r="O343" s="7">
        <f t="shared" si="1159"/>
        <v>0.43016817590116663</v>
      </c>
      <c r="P343" s="7">
        <f t="shared" si="1160"/>
        <v>409.68018649709268</v>
      </c>
      <c r="Q343">
        <f t="shared" si="1161"/>
        <v>5.6540347859401203</v>
      </c>
      <c r="R343">
        <f t="shared" si="1162"/>
        <v>1.3404488009186446</v>
      </c>
      <c r="S343" s="4">
        <f>(Y343+AY343*L343)</f>
        <v>27.037389755249023</v>
      </c>
      <c r="T343">
        <f t="shared" si="1163"/>
        <v>3.9000000000000004</v>
      </c>
      <c r="U343">
        <f t="shared" si="1164"/>
        <v>1.8810870260000228</v>
      </c>
      <c r="V343">
        <v>1</v>
      </c>
      <c r="W343">
        <f t="shared" si="1165"/>
        <v>3.7621740520000455</v>
      </c>
      <c r="X343">
        <v>25.708799362182617</v>
      </c>
      <c r="Y343" s="4">
        <v>27.037389755249023</v>
      </c>
      <c r="Z343">
        <v>25.046106338500977</v>
      </c>
      <c r="AA343">
        <v>600.3780517578125</v>
      </c>
      <c r="AB343">
        <v>569.513671875</v>
      </c>
      <c r="AC343">
        <v>19.486610412597656</v>
      </c>
      <c r="AD343">
        <v>23.789426803588867</v>
      </c>
      <c r="AE343">
        <v>55.633831024169922</v>
      </c>
      <c r="AF343">
        <v>67.732650756835938</v>
      </c>
      <c r="AG343">
        <v>500.28073120117187</v>
      </c>
      <c r="AH343">
        <v>1799.79345703125</v>
      </c>
      <c r="AI343">
        <v>2056.38916015625</v>
      </c>
      <c r="AJ343">
        <v>94.435997009277344</v>
      </c>
      <c r="AK343">
        <v>-0.79678702354431152</v>
      </c>
      <c r="AL343">
        <v>-0.35521334409713745</v>
      </c>
      <c r="AM343">
        <v>1</v>
      </c>
      <c r="AN343">
        <v>-0.21956524252891541</v>
      </c>
      <c r="AO343">
        <v>2.737391471862793</v>
      </c>
      <c r="AP343">
        <v>1</v>
      </c>
      <c r="AQ343">
        <v>0</v>
      </c>
      <c r="AR343">
        <v>0.15999999642372131</v>
      </c>
      <c r="AS343">
        <v>111115</v>
      </c>
      <c r="AT343">
        <f t="shared" si="1166"/>
        <v>1.2827711056440303</v>
      </c>
      <c r="AU343">
        <f t="shared" si="1167"/>
        <v>5.6540347859401199E-3</v>
      </c>
      <c r="AV343">
        <f t="shared" si="1168"/>
        <v>300.187389755249</v>
      </c>
      <c r="AW343">
        <f t="shared" si="1169"/>
        <v>298.85879936218259</v>
      </c>
      <c r="AX343">
        <f t="shared" si="1170"/>
        <v>287.96694668843702</v>
      </c>
      <c r="AY343">
        <f t="shared" si="1171"/>
        <v>0.21449724391486649</v>
      </c>
      <c r="AZ343">
        <f t="shared" si="1172"/>
        <v>3.5870270393947852</v>
      </c>
      <c r="BA343">
        <f t="shared" si="1173"/>
        <v>37.983683690472368</v>
      </c>
      <c r="BB343">
        <f t="shared" si="1174"/>
        <v>14.194256886883501</v>
      </c>
      <c r="BC343">
        <f>IF(L343,Y343,(X343+Y343)/2)</f>
        <v>26.37309455871582</v>
      </c>
      <c r="BD343">
        <f t="shared" si="1175"/>
        <v>3.449474848257192</v>
      </c>
      <c r="BE343">
        <f t="shared" si="1176"/>
        <v>0.38602944640370024</v>
      </c>
      <c r="BF343">
        <f t="shared" si="1177"/>
        <v>2.2465782384761406</v>
      </c>
      <c r="BG343">
        <f t="shared" si="1178"/>
        <v>1.2028966097810514</v>
      </c>
      <c r="BH343">
        <f t="shared" si="1179"/>
        <v>0.24488036766268481</v>
      </c>
      <c r="BI343">
        <f t="shared" si="1180"/>
        <v>38.68855686679963</v>
      </c>
      <c r="BJ343">
        <f t="shared" si="1181"/>
        <v>0.71935092470793494</v>
      </c>
      <c r="BK343">
        <f t="shared" si="1182"/>
        <v>65.396253839172573</v>
      </c>
      <c r="BL343">
        <f t="shared" si="1183"/>
        <v>556.46216401673269</v>
      </c>
      <c r="BM343">
        <f t="shared" si="1184"/>
        <v>4.2744774962654143E-2</v>
      </c>
    </row>
    <row r="344" spans="1:65" x14ac:dyDescent="0.3">
      <c r="A344" t="str">
        <f t="array" ref="A344">INDEX(MtrxNb!A$2:C$115,MATCH(1,(MtrxNb!B$2:B$115=D344)*(MtrxNb!C$2:C$115=F344),0),1)</f>
        <v>M12</v>
      </c>
      <c r="B344" s="6">
        <v>41598</v>
      </c>
      <c r="C344">
        <v>48</v>
      </c>
      <c r="D344">
        <v>37</v>
      </c>
      <c r="E344">
        <v>15</v>
      </c>
      <c r="F344" t="s">
        <v>7</v>
      </c>
      <c r="G344">
        <v>47</v>
      </c>
      <c r="H344">
        <v>3</v>
      </c>
      <c r="I344">
        <v>6</v>
      </c>
      <c r="J344" t="s">
        <v>560</v>
      </c>
      <c r="K344">
        <v>1582.0000011846423</v>
      </c>
      <c r="L344">
        <v>0</v>
      </c>
      <c r="M344">
        <v>800</v>
      </c>
      <c r="N344" s="7">
        <f t="shared" si="1158"/>
        <v>43.425280210129316</v>
      </c>
      <c r="O344" s="7">
        <f t="shared" si="1159"/>
        <v>0.43059379538785103</v>
      </c>
      <c r="P344" s="7">
        <f t="shared" si="1160"/>
        <v>569.29055923477461</v>
      </c>
      <c r="Q344">
        <f t="shared" si="1161"/>
        <v>5.5212468249889897</v>
      </c>
      <c r="R344">
        <f t="shared" si="1162"/>
        <v>1.307334391012557</v>
      </c>
      <c r="S344" s="4">
        <f>(Y344+AY344*L344)</f>
        <v>27.10493278503418</v>
      </c>
      <c r="T344">
        <f t="shared" si="1163"/>
        <v>3.9000000000000004</v>
      </c>
      <c r="U344">
        <f t="shared" si="1164"/>
        <v>1.8810870260000228</v>
      </c>
      <c r="V344">
        <v>1</v>
      </c>
      <c r="W344">
        <f t="shared" si="1165"/>
        <v>3.7621740520000455</v>
      </c>
      <c r="X344">
        <v>25.741018295288086</v>
      </c>
      <c r="Y344" s="4">
        <v>27.10493278503418</v>
      </c>
      <c r="Z344">
        <v>25.043525695800781</v>
      </c>
      <c r="AA344">
        <v>798.58465576171875</v>
      </c>
      <c r="AB344">
        <v>761.45196533203125</v>
      </c>
      <c r="AC344">
        <v>20.091663360595703</v>
      </c>
      <c r="AD344">
        <v>24.291555404663086</v>
      </c>
      <c r="AE344">
        <v>57.295856475830078</v>
      </c>
      <c r="AF344">
        <v>69.029548645019531</v>
      </c>
      <c r="AG344">
        <v>500.24609375</v>
      </c>
      <c r="AH344">
        <v>1798.8333740234375</v>
      </c>
      <c r="AI344">
        <v>2061.8564453125</v>
      </c>
      <c r="AJ344">
        <v>94.433761596679688</v>
      </c>
      <c r="AK344">
        <v>-2.7577855587005615</v>
      </c>
      <c r="AL344">
        <v>-0.41829890012741089</v>
      </c>
      <c r="AM344">
        <v>1</v>
      </c>
      <c r="AN344">
        <v>-0.21956524252891541</v>
      </c>
      <c r="AO344">
        <v>2.737391471862793</v>
      </c>
      <c r="AP344">
        <v>1</v>
      </c>
      <c r="AQ344">
        <v>0</v>
      </c>
      <c r="AR344">
        <v>0.15999999642372131</v>
      </c>
      <c r="AS344">
        <v>111115</v>
      </c>
      <c r="AT344">
        <f t="shared" si="1166"/>
        <v>1.2826822916666663</v>
      </c>
      <c r="AU344">
        <f t="shared" si="1167"/>
        <v>5.5212468249889899E-3</v>
      </c>
      <c r="AV344">
        <f t="shared" si="1168"/>
        <v>300.25493278503416</v>
      </c>
      <c r="AW344">
        <f t="shared" si="1169"/>
        <v>298.89101829528806</v>
      </c>
      <c r="AX344">
        <f t="shared" si="1170"/>
        <v>287.81333341062054</v>
      </c>
      <c r="AY344">
        <f t="shared" si="1171"/>
        <v>0.26326142878765307</v>
      </c>
      <c r="AZ344">
        <f t="shared" si="1172"/>
        <v>3.601277342909047</v>
      </c>
      <c r="BA344">
        <f t="shared" si="1173"/>
        <v>38.135485466414679</v>
      </c>
      <c r="BB344">
        <f t="shared" si="1174"/>
        <v>13.843930061751593</v>
      </c>
      <c r="BC344">
        <f>IF(L344,Y344,(X344+Y344)/2)</f>
        <v>26.422975540161133</v>
      </c>
      <c r="BD344">
        <f t="shared" si="1175"/>
        <v>3.4596410529829917</v>
      </c>
      <c r="BE344">
        <f t="shared" si="1176"/>
        <v>0.3863721682014028</v>
      </c>
      <c r="BF344">
        <f t="shared" si="1177"/>
        <v>2.29394295189649</v>
      </c>
      <c r="BG344">
        <f t="shared" si="1178"/>
        <v>1.1656981010865017</v>
      </c>
      <c r="BH344">
        <f t="shared" si="1179"/>
        <v>0.2451010332200253</v>
      </c>
      <c r="BI344">
        <f t="shared" si="1180"/>
        <v>53.760248950017157</v>
      </c>
      <c r="BJ344">
        <f t="shared" si="1181"/>
        <v>0.74763817700113933</v>
      </c>
      <c r="BK344">
        <f t="shared" si="1182"/>
        <v>66.376717030888031</v>
      </c>
      <c r="BL344">
        <f t="shared" si="1183"/>
        <v>745.86945174457276</v>
      </c>
      <c r="BM344">
        <f t="shared" si="1184"/>
        <v>3.8645201646921444E-2</v>
      </c>
    </row>
    <row r="345" spans="1:65" hidden="1" x14ac:dyDescent="0.3">
      <c r="A345" t="str">
        <f t="array" ref="A345">INDEX(MtrxNb!A$2:C$115,MATCH(1,(MtrxNb!B$2:B$115=D345)*(MtrxNb!C$2:C$115=F345),0),1)</f>
        <v>M12</v>
      </c>
      <c r="B345" s="6">
        <v>41598</v>
      </c>
      <c r="C345">
        <v>48</v>
      </c>
      <c r="D345">
        <v>37</v>
      </c>
      <c r="E345">
        <v>15</v>
      </c>
      <c r="F345" t="s">
        <v>7</v>
      </c>
      <c r="G345">
        <v>47</v>
      </c>
      <c r="H345">
        <v>3</v>
      </c>
      <c r="I345">
        <v>7</v>
      </c>
      <c r="J345" t="s">
        <v>561</v>
      </c>
      <c r="K345">
        <v>1702.5000011734664</v>
      </c>
      <c r="L345">
        <v>0</v>
      </c>
      <c r="M345" t="s">
        <v>322</v>
      </c>
      <c r="N345">
        <f t="shared" si="1158"/>
        <v>25.368098047254136</v>
      </c>
      <c r="O345">
        <f t="shared" si="1159"/>
        <v>0.4483329796131571</v>
      </c>
      <c r="P345">
        <f t="shared" si="1160"/>
        <v>271.57879922097453</v>
      </c>
      <c r="Q345">
        <f t="shared" si="1161"/>
        <v>5.5970989819754351</v>
      </c>
      <c r="R345">
        <f t="shared" si="1162"/>
        <v>1.2778392639742151</v>
      </c>
      <c r="S345" s="4">
        <f>(Y345+AY345*L345)</f>
        <v>27.167987823486328</v>
      </c>
      <c r="T345">
        <f t="shared" si="1163"/>
        <v>3.9000000000000004</v>
      </c>
      <c r="U345">
        <f t="shared" si="1164"/>
        <v>1.8810870260000228</v>
      </c>
      <c r="V345">
        <v>1</v>
      </c>
      <c r="W345">
        <f t="shared" si="1165"/>
        <v>3.7621740520000455</v>
      </c>
      <c r="X345">
        <v>25.757457733154297</v>
      </c>
      <c r="Y345" s="4">
        <v>27.167987823486328</v>
      </c>
      <c r="Z345">
        <v>25.043130874633789</v>
      </c>
      <c r="AA345">
        <v>399.93539428710937</v>
      </c>
      <c r="AB345">
        <v>378.50482177734375</v>
      </c>
      <c r="AC345">
        <v>20.489517211914063</v>
      </c>
      <c r="AD345">
        <v>24.74543571472168</v>
      </c>
      <c r="AE345">
        <v>58.319961547851562</v>
      </c>
      <c r="AF345">
        <v>70.252548217773438</v>
      </c>
      <c r="AG345">
        <v>500.20989990234375</v>
      </c>
      <c r="AH345">
        <v>1800.46337890625</v>
      </c>
      <c r="AI345">
        <v>2066.703857421875</v>
      </c>
      <c r="AJ345">
        <v>94.433013916015625</v>
      </c>
      <c r="AK345">
        <v>0.75594735145568848</v>
      </c>
      <c r="AL345">
        <v>-0.34084528684616089</v>
      </c>
      <c r="AM345">
        <v>1</v>
      </c>
      <c r="AN345">
        <v>-0.21956524252891541</v>
      </c>
      <c r="AO345">
        <v>2.737391471862793</v>
      </c>
      <c r="AP345">
        <v>1</v>
      </c>
      <c r="AQ345">
        <v>0</v>
      </c>
      <c r="AR345">
        <v>0.15999999642372131</v>
      </c>
      <c r="AS345">
        <v>111115</v>
      </c>
      <c r="AT345">
        <f t="shared" si="1166"/>
        <v>1.2825894869290864</v>
      </c>
      <c r="AU345">
        <f t="shared" si="1167"/>
        <v>5.597098981975435E-3</v>
      </c>
      <c r="AV345">
        <f t="shared" si="1168"/>
        <v>300.31798782348631</v>
      </c>
      <c r="AW345">
        <f t="shared" si="1169"/>
        <v>298.90745773315427</v>
      </c>
      <c r="AX345">
        <f t="shared" si="1170"/>
        <v>288.07413418604119</v>
      </c>
      <c r="AY345">
        <f t="shared" si="1171"/>
        <v>0.22973624270163082</v>
      </c>
      <c r="AZ345">
        <f t="shared" si="1172"/>
        <v>3.6146253391803977</v>
      </c>
      <c r="BA345">
        <f t="shared" si="1173"/>
        <v>38.277136239610854</v>
      </c>
      <c r="BB345">
        <f t="shared" si="1174"/>
        <v>13.531700524889175</v>
      </c>
      <c r="BC345">
        <f>IF(L345,Y345,(X345+Y345)/2)</f>
        <v>26.462722778320313</v>
      </c>
      <c r="BD345">
        <f t="shared" si="1175"/>
        <v>3.4677606270946177</v>
      </c>
      <c r="BE345">
        <f t="shared" si="1176"/>
        <v>0.40059467657752479</v>
      </c>
      <c r="BF345">
        <f t="shared" si="1177"/>
        <v>2.3367860752061826</v>
      </c>
      <c r="BG345">
        <f t="shared" si="1178"/>
        <v>1.1309745518884351</v>
      </c>
      <c r="BH345">
        <f t="shared" si="1179"/>
        <v>0.25426354206307278</v>
      </c>
      <c r="BI345">
        <f t="shared" si="1180"/>
        <v>25.646004526129101</v>
      </c>
      <c r="BJ345">
        <f t="shared" si="1181"/>
        <v>0.71750419967101853</v>
      </c>
      <c r="BK345">
        <f t="shared" si="1182"/>
        <v>67.384588494197416</v>
      </c>
      <c r="BL345">
        <f t="shared" si="1183"/>
        <v>369.40185846665196</v>
      </c>
      <c r="BM345">
        <f t="shared" si="1184"/>
        <v>4.6275318020604708E-2</v>
      </c>
    </row>
    <row r="346" spans="1:65" hidden="1" x14ac:dyDescent="0.3">
      <c r="A346" t="str">
        <f t="array" ref="A346">INDEX(MtrxNb!A$2:C$115,MATCH(1,(MtrxNb!B$2:B$115=D346)*(MtrxNb!C$2:C$115=F346),0),1)</f>
        <v>M68</v>
      </c>
      <c r="B346" s="6">
        <v>41598</v>
      </c>
      <c r="C346">
        <v>48</v>
      </c>
      <c r="D346">
        <v>37</v>
      </c>
      <c r="E346">
        <v>15</v>
      </c>
      <c r="F346" t="s">
        <v>36</v>
      </c>
      <c r="G346">
        <v>47</v>
      </c>
      <c r="H346">
        <v>3</v>
      </c>
      <c r="I346" t="s">
        <v>323</v>
      </c>
      <c r="J346" t="s">
        <v>562</v>
      </c>
      <c r="M346">
        <f t="shared" ref="M346" si="1185">AA346</f>
        <v>0</v>
      </c>
      <c r="S346" s="4">
        <f>AVERAGE(S340:S345)</f>
        <v>27.057570139567058</v>
      </c>
      <c r="Y346" s="4">
        <f>AVERAGE(Y340:Y345)</f>
        <v>27.057570139567058</v>
      </c>
    </row>
    <row r="347" spans="1:65" hidden="1" x14ac:dyDescent="0.3">
      <c r="A347" t="str">
        <f t="array" ref="A347">INDEX(MtrxNb!A$2:C$115,MATCH(1,(MtrxNb!B$2:B$115=D347)*(MtrxNb!C$2:C$115=F347),0),1)</f>
        <v>M68</v>
      </c>
      <c r="B347" s="6">
        <v>41598</v>
      </c>
      <c r="C347">
        <v>48</v>
      </c>
      <c r="D347">
        <v>37</v>
      </c>
      <c r="E347">
        <v>15</v>
      </c>
      <c r="F347" t="s">
        <v>36</v>
      </c>
      <c r="G347">
        <v>47</v>
      </c>
      <c r="H347">
        <v>3</v>
      </c>
      <c r="I347">
        <v>8</v>
      </c>
      <c r="J347" t="s">
        <v>563</v>
      </c>
      <c r="K347">
        <v>2082.500000949949</v>
      </c>
      <c r="L347">
        <v>0</v>
      </c>
      <c r="M347" t="s">
        <v>315</v>
      </c>
      <c r="N347">
        <f t="shared" ref="N347:N353" si="1186">(AA347-AB347*(1000-AC347)/(1000-AD347))*AT347</f>
        <v>29.509882516462692</v>
      </c>
      <c r="O347">
        <f t="shared" ref="O347:O353" si="1187">IF(BE347&lt;&gt;0,1/(1/BE347-1/W347),0)</f>
        <v>0.6854543340931909</v>
      </c>
      <c r="P347">
        <f t="shared" ref="P347:P353" si="1188">((BH347-AU347/2)*AB347-N347)/(BH347+AU347/2)</f>
        <v>275.62757478190184</v>
      </c>
      <c r="Q347">
        <f t="shared" ref="Q347:Q353" si="1189">AU347*1000</f>
        <v>10.015391354312815</v>
      </c>
      <c r="R347">
        <f t="shared" ref="R347:R353" si="1190">(AZ347-BF347)</f>
        <v>1.5840521802640091</v>
      </c>
      <c r="S347" s="4">
        <f>(Y347+AY347*L347)</f>
        <v>26.714145660400391</v>
      </c>
      <c r="T347">
        <f t="shared" ref="T347:T353" si="1191">1.3*3</f>
        <v>3.9000000000000004</v>
      </c>
      <c r="U347">
        <f t="shared" ref="U347:U353" si="1192">(T347*AN347+AO347)</f>
        <v>1.8810870260000228</v>
      </c>
      <c r="V347">
        <v>1</v>
      </c>
      <c r="W347">
        <f t="shared" ref="W347:W353" si="1193">U347*(V347+1)*(V347+1)/(V347*V347+1)</f>
        <v>3.7621740520000455</v>
      </c>
      <c r="X347">
        <v>25.763212203979492</v>
      </c>
      <c r="Y347" s="4">
        <v>26.714145660400391</v>
      </c>
      <c r="Z347">
        <v>25.044618606567383</v>
      </c>
      <c r="AA347">
        <v>389.7437744140625</v>
      </c>
      <c r="AB347">
        <v>363.89779663085937</v>
      </c>
      <c r="AC347">
        <v>12.848172187805176</v>
      </c>
      <c r="AD347">
        <v>20.495773315429687</v>
      </c>
      <c r="AE347">
        <v>36.463260650634766</v>
      </c>
      <c r="AF347">
        <v>58.170616149902344</v>
      </c>
      <c r="AG347">
        <v>500.28054809570312</v>
      </c>
      <c r="AH347">
        <v>1799.1417236328125</v>
      </c>
      <c r="AI347">
        <v>2119.218994140625</v>
      </c>
      <c r="AJ347">
        <v>94.43194580078125</v>
      </c>
      <c r="AK347">
        <v>0.49239754676818848</v>
      </c>
      <c r="AL347">
        <v>-0.24974459409713745</v>
      </c>
      <c r="AM347">
        <v>0.75</v>
      </c>
      <c r="AN347">
        <v>-0.21956524252891541</v>
      </c>
      <c r="AO347">
        <v>2.737391471862793</v>
      </c>
      <c r="AP347">
        <v>1</v>
      </c>
      <c r="AQ347">
        <v>0</v>
      </c>
      <c r="AR347">
        <v>0.15999999642372131</v>
      </c>
      <c r="AS347">
        <v>111125</v>
      </c>
      <c r="AT347">
        <f t="shared" ref="AT347:AT353" si="1194">AG347*0.000001/(T347*0.0001)</f>
        <v>1.2827706361428284</v>
      </c>
      <c r="AU347">
        <f t="shared" ref="AU347:AU353" si="1195">(AD347-AC347)/(1000-AD347)*AT347</f>
        <v>1.0015391354312815E-2</v>
      </c>
      <c r="AV347">
        <f t="shared" ref="AV347:AV353" si="1196">(Y347+273.15)</f>
        <v>299.86414566040037</v>
      </c>
      <c r="AW347">
        <f t="shared" ref="AW347:AW353" si="1197">(X347+273.15)</f>
        <v>298.91321220397947</v>
      </c>
      <c r="AX347">
        <f t="shared" ref="AX347:AX353" si="1198">(AH347*AP347+AI347*AQ347)*AR347</f>
        <v>287.8626693470178</v>
      </c>
      <c r="AY347">
        <f t="shared" ref="AY347:AY353" si="1199">((AX347+0.00000010773*(AW347^4-AV347^4))-AU347*44100)/(U347*51.4+0.00000043092*AV347^3)</f>
        <v>-1.5217179705272574</v>
      </c>
      <c r="AZ347">
        <f t="shared" ref="AZ347:AZ353" si="1200">0.61365*EXP(17.502*S347/(240.97+S347))</f>
        <v>3.519507935131764</v>
      </c>
      <c r="BA347">
        <f t="shared" ref="BA347:BA353" si="1201">AZ347*1000/AJ347</f>
        <v>37.270310436647243</v>
      </c>
      <c r="BB347">
        <f t="shared" ref="BB347:BB353" si="1202">(BA347-AD347)</f>
        <v>16.774537121217556</v>
      </c>
      <c r="BC347">
        <f>IF(L347,Y347,(X347+Y347)/2)</f>
        <v>26.238678932189941</v>
      </c>
      <c r="BD347">
        <f t="shared" ref="BD347:BD353" si="1203">0.61365*EXP(17.502*BC347/(240.97+BC347))</f>
        <v>3.4222094521614048</v>
      </c>
      <c r="BE347">
        <f t="shared" ref="BE347:BE353" si="1204">IF(BB347&lt;&gt;0,(1000-(BA347+AD347)/2)/BB347*AU347,0)</f>
        <v>0.57981429330285617</v>
      </c>
      <c r="BF347">
        <f t="shared" ref="BF347:BF353" si="1205">AD347*AJ347/1000</f>
        <v>1.9354557548677549</v>
      </c>
      <c r="BG347">
        <f t="shared" ref="BG347:BG353" si="1206">(BD347-BF347)</f>
        <v>1.4867536972936499</v>
      </c>
      <c r="BH347">
        <f t="shared" ref="BH347:BH353" si="1207">1/(1.6/O347+1.37/W347)</f>
        <v>0.37059418532213145</v>
      </c>
      <c r="BI347">
        <f t="shared" ref="BI347:BI353" si="1208">P347*AJ347*0.001</f>
        <v>26.028048203005337</v>
      </c>
      <c r="BJ347">
        <f t="shared" ref="BJ347:BJ353" si="1209">P347/AB347</f>
        <v>0.75743128244741886</v>
      </c>
      <c r="BK347">
        <f t="shared" ref="BK347:BK353" si="1210">(1-AU347*AJ347/AZ347/O347)*100</f>
        <v>60.796360478019594</v>
      </c>
      <c r="BL347">
        <f t="shared" ref="BL347:BL353" si="1211">(AB347-N347/(W347/1.35))</f>
        <v>353.30861578845634</v>
      </c>
      <c r="BM347">
        <f t="shared" ref="BM347:BM353" si="1212">N347*BK347/100/BL347</f>
        <v>5.0779782178000665E-2</v>
      </c>
    </row>
    <row r="348" spans="1:65" x14ac:dyDescent="0.3">
      <c r="A348" t="str">
        <f t="array" ref="A348">INDEX(MtrxNb!A$2:C$115,MATCH(1,(MtrxNb!B$2:B$115=D348)*(MtrxNb!C$2:C$115=F348),0),1)</f>
        <v>M68</v>
      </c>
      <c r="B348" s="6">
        <v>41598</v>
      </c>
      <c r="C348">
        <v>48</v>
      </c>
      <c r="D348">
        <v>37</v>
      </c>
      <c r="E348">
        <v>15</v>
      </c>
      <c r="F348" t="s">
        <v>36</v>
      </c>
      <c r="G348">
        <v>47</v>
      </c>
      <c r="H348">
        <v>3</v>
      </c>
      <c r="I348">
        <v>9</v>
      </c>
      <c r="J348" t="s">
        <v>564</v>
      </c>
      <c r="K348">
        <v>2242.500000949949</v>
      </c>
      <c r="L348">
        <v>0</v>
      </c>
      <c r="M348">
        <v>50</v>
      </c>
      <c r="N348" s="7">
        <f t="shared" si="1186"/>
        <v>-0.38765647004483583</v>
      </c>
      <c r="O348" s="7">
        <f t="shared" si="1187"/>
        <v>0.66286744984822399</v>
      </c>
      <c r="P348" s="7">
        <f t="shared" si="1188"/>
        <v>53.244156944918743</v>
      </c>
      <c r="Q348">
        <f t="shared" si="1189"/>
        <v>9.8382817549447363</v>
      </c>
      <c r="R348">
        <f t="shared" si="1190"/>
        <v>1.6005014711048877</v>
      </c>
      <c r="S348" s="4">
        <f>(Y348+AY348*L348)</f>
        <v>26.877883911132812</v>
      </c>
      <c r="T348">
        <f t="shared" si="1191"/>
        <v>3.9000000000000004</v>
      </c>
      <c r="U348">
        <f t="shared" si="1192"/>
        <v>1.8810870260000228</v>
      </c>
      <c r="V348">
        <v>1</v>
      </c>
      <c r="W348">
        <f t="shared" si="1193"/>
        <v>3.7621740520000455</v>
      </c>
      <c r="X348">
        <v>25.775482177734375</v>
      </c>
      <c r="Y348" s="4">
        <v>26.877883911132812</v>
      </c>
      <c r="Z348">
        <v>25.043535232543945</v>
      </c>
      <c r="AA348">
        <v>53.736763000488281</v>
      </c>
      <c r="AB348">
        <v>53.627677917480469</v>
      </c>
      <c r="AC348">
        <v>13.171449661254883</v>
      </c>
      <c r="AD348">
        <v>20.681497573852539</v>
      </c>
      <c r="AE348">
        <v>37.353706359863281</v>
      </c>
      <c r="AF348">
        <v>58.654491424560547</v>
      </c>
      <c r="AG348">
        <v>500.33987426757812</v>
      </c>
      <c r="AH348">
        <v>1798.97265625</v>
      </c>
      <c r="AI348">
        <v>2124.803955078125</v>
      </c>
      <c r="AJ348">
        <v>94.435523986816406</v>
      </c>
      <c r="AK348">
        <v>1.9575884342193604</v>
      </c>
      <c r="AL348">
        <v>-0.1513177752494812</v>
      </c>
      <c r="AM348">
        <v>0.75</v>
      </c>
      <c r="AN348">
        <v>-0.21956524252891541</v>
      </c>
      <c r="AO348">
        <v>2.737391471862793</v>
      </c>
      <c r="AP348">
        <v>1</v>
      </c>
      <c r="AQ348">
        <v>0</v>
      </c>
      <c r="AR348">
        <v>0.15999999642372131</v>
      </c>
      <c r="AS348">
        <v>111135</v>
      </c>
      <c r="AT348">
        <f t="shared" si="1194"/>
        <v>1.2829227545322512</v>
      </c>
      <c r="AU348">
        <f t="shared" si="1195"/>
        <v>9.838281754944736E-3</v>
      </c>
      <c r="AV348">
        <f t="shared" si="1196"/>
        <v>300.02788391113279</v>
      </c>
      <c r="AW348">
        <f t="shared" si="1197"/>
        <v>298.92548217773435</v>
      </c>
      <c r="AX348">
        <f t="shared" si="1198"/>
        <v>287.83561856637243</v>
      </c>
      <c r="AY348">
        <f t="shared" si="1199"/>
        <v>-1.4658713037043212</v>
      </c>
      <c r="AZ348">
        <f t="shared" si="1200"/>
        <v>3.5535695313237246</v>
      </c>
      <c r="BA348">
        <f t="shared" si="1201"/>
        <v>37.62958451757855</v>
      </c>
      <c r="BB348">
        <f t="shared" si="1202"/>
        <v>16.948086943726011</v>
      </c>
      <c r="BC348">
        <f>IF(L348,Y348,(X348+Y348)/2)</f>
        <v>26.326683044433594</v>
      </c>
      <c r="BD348">
        <f t="shared" si="1203"/>
        <v>3.4400391905548471</v>
      </c>
      <c r="BE348">
        <f t="shared" si="1204"/>
        <v>0.56357047017362427</v>
      </c>
      <c r="BF348">
        <f t="shared" si="1205"/>
        <v>1.9530680602188368</v>
      </c>
      <c r="BG348">
        <f t="shared" si="1206"/>
        <v>1.4869711303360102</v>
      </c>
      <c r="BH348">
        <f t="shared" si="1207"/>
        <v>0.35998328997522705</v>
      </c>
      <c r="BI348">
        <f t="shared" si="1208"/>
        <v>5.0281398603296914</v>
      </c>
      <c r="BJ348">
        <f t="shared" si="1209"/>
        <v>0.99284845088478624</v>
      </c>
      <c r="BK348">
        <f t="shared" si="1210"/>
        <v>60.557617595120746</v>
      </c>
      <c r="BL348">
        <f t="shared" si="1211"/>
        <v>53.766782655147324</v>
      </c>
      <c r="BM348">
        <f t="shared" si="1212"/>
        <v>-4.3661813320351487E-3</v>
      </c>
    </row>
    <row r="349" spans="1:65" x14ac:dyDescent="0.3">
      <c r="A349" t="str">
        <f t="array" ref="A349">INDEX(MtrxNb!A$2:C$115,MATCH(1,(MtrxNb!B$2:B$115=D349)*(MtrxNb!C$2:C$115=F349),0),1)</f>
        <v>M68</v>
      </c>
      <c r="B349" s="6">
        <v>41598</v>
      </c>
      <c r="C349">
        <v>48</v>
      </c>
      <c r="D349">
        <v>37</v>
      </c>
      <c r="E349">
        <v>15</v>
      </c>
      <c r="F349" t="s">
        <v>36</v>
      </c>
      <c r="G349">
        <v>47</v>
      </c>
      <c r="H349">
        <v>3</v>
      </c>
      <c r="I349">
        <v>10</v>
      </c>
      <c r="J349" t="s">
        <v>565</v>
      </c>
      <c r="K349">
        <v>2399.0000010281801</v>
      </c>
      <c r="L349">
        <v>0</v>
      </c>
      <c r="M349">
        <v>150</v>
      </c>
      <c r="N349" s="7">
        <f t="shared" si="1186"/>
        <v>9.7932611980771327</v>
      </c>
      <c r="O349" s="7">
        <f t="shared" si="1187"/>
        <v>0.65310007875866982</v>
      </c>
      <c r="P349" s="7">
        <f t="shared" si="1188"/>
        <v>109.38262665492749</v>
      </c>
      <c r="Q349">
        <f t="shared" si="1189"/>
        <v>9.6595758923094284</v>
      </c>
      <c r="R349">
        <f t="shared" si="1190"/>
        <v>1.5911943590623918</v>
      </c>
      <c r="S349" s="4">
        <f>(Y349+AY349*L349)</f>
        <v>26.913007736206055</v>
      </c>
      <c r="T349">
        <f t="shared" si="1191"/>
        <v>3.9000000000000004</v>
      </c>
      <c r="U349">
        <f t="shared" si="1192"/>
        <v>1.8810870260000228</v>
      </c>
      <c r="V349">
        <v>1</v>
      </c>
      <c r="W349">
        <f t="shared" si="1193"/>
        <v>3.7621740520000455</v>
      </c>
      <c r="X349">
        <v>25.788671493530273</v>
      </c>
      <c r="Y349" s="4">
        <v>26.913007736206055</v>
      </c>
      <c r="Z349">
        <v>25.041519165039063</v>
      </c>
      <c r="AA349">
        <v>149.027099609375</v>
      </c>
      <c r="AB349">
        <v>140.3348388671875</v>
      </c>
      <c r="AC349">
        <v>13.483852386474609</v>
      </c>
      <c r="AD349">
        <v>20.857917785644531</v>
      </c>
      <c r="AE349">
        <v>38.209941864013672</v>
      </c>
      <c r="AF349">
        <v>59.108146667480469</v>
      </c>
      <c r="AG349">
        <v>500.22039794921875</v>
      </c>
      <c r="AH349">
        <v>1800.225341796875</v>
      </c>
      <c r="AI349">
        <v>2129.18359375</v>
      </c>
      <c r="AJ349">
        <v>94.435081481933594</v>
      </c>
      <c r="AK349">
        <v>1.8534014225006104</v>
      </c>
      <c r="AL349">
        <v>-0.1984063982963562</v>
      </c>
      <c r="AM349">
        <v>1</v>
      </c>
      <c r="AN349">
        <v>-0.21956524252891541</v>
      </c>
      <c r="AO349">
        <v>2.737391471862793</v>
      </c>
      <c r="AP349">
        <v>1</v>
      </c>
      <c r="AQ349">
        <v>0</v>
      </c>
      <c r="AR349">
        <v>0.15999999642372131</v>
      </c>
      <c r="AS349">
        <v>111115</v>
      </c>
      <c r="AT349">
        <f t="shared" si="1194"/>
        <v>1.2826164049979967</v>
      </c>
      <c r="AU349">
        <f t="shared" si="1195"/>
        <v>9.6595758923094278E-3</v>
      </c>
      <c r="AV349">
        <f t="shared" si="1196"/>
        <v>300.06300773620603</v>
      </c>
      <c r="AW349">
        <f t="shared" si="1197"/>
        <v>298.93867149353025</v>
      </c>
      <c r="AX349">
        <f t="shared" si="1198"/>
        <v>288.03604824939248</v>
      </c>
      <c r="AY349">
        <f t="shared" si="1199"/>
        <v>-1.3935891661127542</v>
      </c>
      <c r="AZ349">
        <f t="shared" si="1200"/>
        <v>3.5609135246932051</v>
      </c>
      <c r="BA349">
        <f t="shared" si="1201"/>
        <v>37.707528482139814</v>
      </c>
      <c r="BB349">
        <f t="shared" si="1202"/>
        <v>16.849610696495283</v>
      </c>
      <c r="BC349">
        <f>IF(L349,Y349,(X349+Y349)/2)</f>
        <v>26.350839614868164</v>
      </c>
      <c r="BD349">
        <f t="shared" si="1203"/>
        <v>3.4449475073331342</v>
      </c>
      <c r="BE349">
        <f t="shared" si="1204"/>
        <v>0.55649459057320927</v>
      </c>
      <c r="BF349">
        <f t="shared" si="1205"/>
        <v>1.9697191656308133</v>
      </c>
      <c r="BG349">
        <f t="shared" si="1206"/>
        <v>1.4752283417023209</v>
      </c>
      <c r="BH349">
        <f t="shared" si="1207"/>
        <v>0.35536534602342168</v>
      </c>
      <c r="BI349">
        <f t="shared" si="1208"/>
        <v>10.329557260865998</v>
      </c>
      <c r="BJ349">
        <f t="shared" si="1209"/>
        <v>0.7794402839514919</v>
      </c>
      <c r="BK349">
        <f t="shared" si="1210"/>
        <v>60.776146780267617</v>
      </c>
      <c r="BL349">
        <f t="shared" si="1211"/>
        <v>136.8206732717984</v>
      </c>
      <c r="BM349">
        <f t="shared" si="1212"/>
        <v>4.3501955208878347E-2</v>
      </c>
    </row>
    <row r="350" spans="1:65" x14ac:dyDescent="0.3">
      <c r="A350" t="str">
        <f t="array" ref="A350">INDEX(MtrxNb!A$2:C$115,MATCH(1,(MtrxNb!B$2:B$115=D350)*(MtrxNb!C$2:C$115=F350),0),1)</f>
        <v>M68</v>
      </c>
      <c r="B350" s="6">
        <v>41598</v>
      </c>
      <c r="C350">
        <v>48</v>
      </c>
      <c r="D350">
        <v>37</v>
      </c>
      <c r="E350">
        <v>15</v>
      </c>
      <c r="F350" t="s">
        <v>36</v>
      </c>
      <c r="G350">
        <v>47</v>
      </c>
      <c r="H350">
        <v>3</v>
      </c>
      <c r="I350">
        <v>11</v>
      </c>
      <c r="J350" t="s">
        <v>566</v>
      </c>
      <c r="K350">
        <v>2549.5000011734664</v>
      </c>
      <c r="L350">
        <v>0</v>
      </c>
      <c r="M350">
        <v>400</v>
      </c>
      <c r="N350" s="7">
        <f t="shared" si="1186"/>
        <v>30.752747100686946</v>
      </c>
      <c r="O350" s="7">
        <f t="shared" si="1187"/>
        <v>0.62490527927013517</v>
      </c>
      <c r="P350" s="7">
        <f t="shared" si="1188"/>
        <v>274.08507451331747</v>
      </c>
      <c r="Q350">
        <f t="shared" si="1189"/>
        <v>9.2809562094140432</v>
      </c>
      <c r="R350">
        <f t="shared" si="1190"/>
        <v>1.5876037385274717</v>
      </c>
      <c r="S350" s="4">
        <f>(Y350+AY350*L350)</f>
        <v>26.902318954467773</v>
      </c>
      <c r="T350">
        <f t="shared" si="1191"/>
        <v>3.9000000000000004</v>
      </c>
      <c r="U350">
        <f t="shared" si="1192"/>
        <v>1.8810870260000228</v>
      </c>
      <c r="V350">
        <v>1</v>
      </c>
      <c r="W350">
        <f t="shared" si="1193"/>
        <v>3.7621740520000455</v>
      </c>
      <c r="X350">
        <v>25.788848876953125</v>
      </c>
      <c r="Y350" s="4">
        <v>26.902318954467773</v>
      </c>
      <c r="Z350">
        <v>25.041501998901367</v>
      </c>
      <c r="AA350">
        <v>399.47189331054687</v>
      </c>
      <c r="AB350">
        <v>372.8017578125</v>
      </c>
      <c r="AC350">
        <v>13.788457870483398</v>
      </c>
      <c r="AD350">
        <v>20.872316360473633</v>
      </c>
      <c r="AE350">
        <v>39.318599700927734</v>
      </c>
      <c r="AF350">
        <v>59.149585723876953</v>
      </c>
      <c r="AG350">
        <v>500.29571533203125</v>
      </c>
      <c r="AH350">
        <v>1799.1573486328125</v>
      </c>
      <c r="AI350">
        <v>2130.48828125</v>
      </c>
      <c r="AJ350">
        <v>94.434822082519531</v>
      </c>
      <c r="AK350">
        <v>0.86878228187561035</v>
      </c>
      <c r="AL350">
        <v>-0.26735705137252808</v>
      </c>
      <c r="AM350">
        <v>1</v>
      </c>
      <c r="AN350">
        <v>-0.21956524252891541</v>
      </c>
      <c r="AO350">
        <v>2.737391471862793</v>
      </c>
      <c r="AP350">
        <v>1</v>
      </c>
      <c r="AQ350">
        <v>0</v>
      </c>
      <c r="AR350">
        <v>0.15999999642372131</v>
      </c>
      <c r="AS350">
        <v>111115</v>
      </c>
      <c r="AT350">
        <f t="shared" si="1194"/>
        <v>1.2828095264923876</v>
      </c>
      <c r="AU350">
        <f t="shared" si="1195"/>
        <v>9.2809562094140433E-3</v>
      </c>
      <c r="AV350">
        <f t="shared" si="1196"/>
        <v>300.05231895446775</v>
      </c>
      <c r="AW350">
        <f t="shared" si="1197"/>
        <v>298.9388488769531</v>
      </c>
      <c r="AX350">
        <f t="shared" si="1198"/>
        <v>287.86516934696192</v>
      </c>
      <c r="AY350">
        <f t="shared" si="1199"/>
        <v>-1.239881277513772</v>
      </c>
      <c r="AZ350">
        <f t="shared" si="1200"/>
        <v>3.5586772204788608</v>
      </c>
      <c r="BA350">
        <f t="shared" si="1201"/>
        <v>37.683951131598455</v>
      </c>
      <c r="BB350">
        <f t="shared" si="1202"/>
        <v>16.811634771124822</v>
      </c>
      <c r="BC350">
        <f>IF(L350,Y350,(X350+Y350)/2)</f>
        <v>26.345583915710449</v>
      </c>
      <c r="BD350">
        <f t="shared" si="1203"/>
        <v>3.4438790939618946</v>
      </c>
      <c r="BE350">
        <f t="shared" si="1204"/>
        <v>0.53589238969774089</v>
      </c>
      <c r="BF350">
        <f t="shared" si="1205"/>
        <v>1.9710734819513891</v>
      </c>
      <c r="BG350">
        <f t="shared" si="1206"/>
        <v>1.4728056120105055</v>
      </c>
      <c r="BH350">
        <f t="shared" si="1207"/>
        <v>0.34193421166731708</v>
      </c>
      <c r="BI350">
        <f t="shared" si="1208"/>
        <v>25.883175247139242</v>
      </c>
      <c r="BJ350">
        <f t="shared" si="1209"/>
        <v>0.73520327833638621</v>
      </c>
      <c r="BK350">
        <f t="shared" si="1210"/>
        <v>60.58857862961213</v>
      </c>
      <c r="BL350">
        <f t="shared" si="1211"/>
        <v>361.76659356648207</v>
      </c>
      <c r="BM350">
        <f t="shared" si="1212"/>
        <v>5.1504623945995559E-2</v>
      </c>
    </row>
    <row r="351" spans="1:65" x14ac:dyDescent="0.3">
      <c r="A351" t="str">
        <f t="array" ref="A351">INDEX(MtrxNb!A$2:C$115,MATCH(1,(MtrxNb!B$2:B$115=D351)*(MtrxNb!C$2:C$115=F351),0),1)</f>
        <v>M68</v>
      </c>
      <c r="B351" s="6">
        <v>41598</v>
      </c>
      <c r="C351">
        <v>48</v>
      </c>
      <c r="D351">
        <v>37</v>
      </c>
      <c r="E351">
        <v>15</v>
      </c>
      <c r="F351" t="s">
        <v>36</v>
      </c>
      <c r="G351">
        <v>47</v>
      </c>
      <c r="H351">
        <v>3</v>
      </c>
      <c r="I351">
        <v>12</v>
      </c>
      <c r="J351" t="s">
        <v>567</v>
      </c>
      <c r="K351">
        <v>2699.0000011846423</v>
      </c>
      <c r="L351">
        <v>0</v>
      </c>
      <c r="M351">
        <v>600</v>
      </c>
      <c r="N351" s="7">
        <f t="shared" si="1186"/>
        <v>42.21614005178396</v>
      </c>
      <c r="O351" s="7">
        <f t="shared" si="1187"/>
        <v>0.56737335966392588</v>
      </c>
      <c r="P351" s="7">
        <f t="shared" si="1188"/>
        <v>413.78641146040314</v>
      </c>
      <c r="Q351">
        <f t="shared" si="1189"/>
        <v>8.7362687866099069</v>
      </c>
      <c r="R351">
        <f t="shared" si="1190"/>
        <v>1.624335318660002</v>
      </c>
      <c r="S351" s="4">
        <f>(Y351+AY351*L351)</f>
        <v>27.005998611450195</v>
      </c>
      <c r="T351">
        <f t="shared" si="1191"/>
        <v>3.9000000000000004</v>
      </c>
      <c r="U351">
        <f t="shared" si="1192"/>
        <v>1.8810870260000228</v>
      </c>
      <c r="V351">
        <v>1</v>
      </c>
      <c r="W351">
        <f t="shared" si="1193"/>
        <v>3.7621740520000455</v>
      </c>
      <c r="X351">
        <v>25.810012817382812</v>
      </c>
      <c r="Y351" s="4">
        <v>27.005998611450195</v>
      </c>
      <c r="Z351">
        <v>25.043012619018555</v>
      </c>
      <c r="AA351">
        <v>598.51287841796875</v>
      </c>
      <c r="AB351">
        <v>561.77850341796875</v>
      </c>
      <c r="AC351">
        <v>14.044329643249512</v>
      </c>
      <c r="AD351">
        <v>20.713417053222656</v>
      </c>
      <c r="AE351">
        <v>40.063644409179688</v>
      </c>
      <c r="AF351">
        <v>58.627407073974609</v>
      </c>
      <c r="AG351">
        <v>500.30401611328125</v>
      </c>
      <c r="AH351">
        <v>1798.658447265625</v>
      </c>
      <c r="AI351">
        <v>2133.582763671875</v>
      </c>
      <c r="AJ351">
        <v>94.435676574707031</v>
      </c>
      <c r="AK351">
        <v>-0.61272406578063965</v>
      </c>
      <c r="AL351">
        <v>-0.31259936094284058</v>
      </c>
      <c r="AM351">
        <v>1</v>
      </c>
      <c r="AN351">
        <v>-0.21956524252891541</v>
      </c>
      <c r="AO351">
        <v>2.737391471862793</v>
      </c>
      <c r="AP351">
        <v>1</v>
      </c>
      <c r="AQ351">
        <v>0</v>
      </c>
      <c r="AR351">
        <v>0.15999999642372131</v>
      </c>
      <c r="AS351">
        <v>111115</v>
      </c>
      <c r="AT351">
        <f t="shared" si="1194"/>
        <v>1.2828308105468746</v>
      </c>
      <c r="AU351">
        <f t="shared" si="1195"/>
        <v>8.7362687866099076E-3</v>
      </c>
      <c r="AV351">
        <f t="shared" si="1196"/>
        <v>300.15599861145017</v>
      </c>
      <c r="AW351">
        <f t="shared" si="1197"/>
        <v>298.96001281738279</v>
      </c>
      <c r="AX351">
        <f t="shared" si="1198"/>
        <v>287.78534512999613</v>
      </c>
      <c r="AY351">
        <f t="shared" si="1199"/>
        <v>-1.0276625126792494</v>
      </c>
      <c r="AZ351">
        <f t="shared" si="1200"/>
        <v>3.580420872255158</v>
      </c>
      <c r="BA351">
        <f t="shared" si="1201"/>
        <v>37.913858428522254</v>
      </c>
      <c r="BB351">
        <f t="shared" si="1202"/>
        <v>17.200441375299597</v>
      </c>
      <c r="BC351">
        <f>IF(L351,Y351,(X351+Y351)/2)</f>
        <v>26.408005714416504</v>
      </c>
      <c r="BD351">
        <f t="shared" si="1203"/>
        <v>3.4565873202122743</v>
      </c>
      <c r="BE351">
        <f t="shared" si="1204"/>
        <v>0.49302089307836877</v>
      </c>
      <c r="BF351">
        <f t="shared" si="1205"/>
        <v>1.956085553595156</v>
      </c>
      <c r="BG351">
        <f t="shared" si="1206"/>
        <v>1.5005017666171183</v>
      </c>
      <c r="BH351">
        <f t="shared" si="1207"/>
        <v>0.31405420448203752</v>
      </c>
      <c r="BI351">
        <f t="shared" si="1208"/>
        <v>39.076199723683274</v>
      </c>
      <c r="BJ351">
        <f t="shared" si="1209"/>
        <v>0.73656505000253092</v>
      </c>
      <c r="BK351">
        <f t="shared" si="1210"/>
        <v>59.387561831260506</v>
      </c>
      <c r="BL351">
        <f t="shared" si="1211"/>
        <v>546.62987172730834</v>
      </c>
      <c r="BM351">
        <f t="shared" si="1212"/>
        <v>4.5864921718972052E-2</v>
      </c>
    </row>
    <row r="352" spans="1:65" x14ac:dyDescent="0.3">
      <c r="A352" t="str">
        <f t="array" ref="A352">INDEX(MtrxNb!A$2:C$115,MATCH(1,(MtrxNb!B$2:B$115=D352)*(MtrxNb!C$2:C$115=F352),0),1)</f>
        <v>M68</v>
      </c>
      <c r="B352" s="6">
        <v>41598</v>
      </c>
      <c r="C352">
        <v>48</v>
      </c>
      <c r="D352">
        <v>37</v>
      </c>
      <c r="E352">
        <v>15</v>
      </c>
      <c r="F352" t="s">
        <v>36</v>
      </c>
      <c r="G352">
        <v>47</v>
      </c>
      <c r="H352">
        <v>3</v>
      </c>
      <c r="I352">
        <v>13</v>
      </c>
      <c r="J352" t="s">
        <v>568</v>
      </c>
      <c r="K352">
        <v>2849.5000011734664</v>
      </c>
      <c r="L352">
        <v>0</v>
      </c>
      <c r="M352">
        <v>800</v>
      </c>
      <c r="N352" s="7">
        <f t="shared" si="1186"/>
        <v>50.489714018569146</v>
      </c>
      <c r="O352" s="7">
        <f t="shared" si="1187"/>
        <v>0.5228021980937464</v>
      </c>
      <c r="P352" s="7">
        <f t="shared" si="1188"/>
        <v>563.43569123230236</v>
      </c>
      <c r="Q352">
        <f t="shared" si="1189"/>
        <v>8.4198715401456088</v>
      </c>
      <c r="R352">
        <f t="shared" si="1190"/>
        <v>1.6812659918861068</v>
      </c>
      <c r="S352" s="4">
        <f>(Y352+AY352*L352)</f>
        <v>27.20042610168457</v>
      </c>
      <c r="T352">
        <f t="shared" si="1191"/>
        <v>3.9000000000000004</v>
      </c>
      <c r="U352">
        <f t="shared" si="1192"/>
        <v>1.8810870260000228</v>
      </c>
      <c r="V352">
        <v>1</v>
      </c>
      <c r="W352">
        <f t="shared" si="1193"/>
        <v>3.7621740520000455</v>
      </c>
      <c r="X352">
        <v>25.845798492431641</v>
      </c>
      <c r="Y352" s="4">
        <v>27.20042610168457</v>
      </c>
      <c r="Z352">
        <v>25.043725967407227</v>
      </c>
      <c r="AA352">
        <v>799.67095947265625</v>
      </c>
      <c r="AB352">
        <v>755.355224609375</v>
      </c>
      <c r="AC352">
        <v>14.11684513092041</v>
      </c>
      <c r="AD352">
        <v>20.545490264892578</v>
      </c>
      <c r="AE352">
        <v>40.09375</v>
      </c>
      <c r="AF352">
        <v>58.031257629394531</v>
      </c>
      <c r="AG352">
        <v>500.3050537109375</v>
      </c>
      <c r="AH352">
        <v>1799.6082763671875</v>
      </c>
      <c r="AI352">
        <v>2132.114013671875</v>
      </c>
      <c r="AJ352">
        <v>94.436439514160156</v>
      </c>
      <c r="AK352">
        <v>-2.6100995540618896</v>
      </c>
      <c r="AL352">
        <v>-0.35296076536178589</v>
      </c>
      <c r="AM352">
        <v>1</v>
      </c>
      <c r="AN352">
        <v>-0.21956524252891541</v>
      </c>
      <c r="AO352">
        <v>2.737391471862793</v>
      </c>
      <c r="AP352">
        <v>1</v>
      </c>
      <c r="AQ352">
        <v>0</v>
      </c>
      <c r="AR352">
        <v>0.15999999642372131</v>
      </c>
      <c r="AS352">
        <v>111115</v>
      </c>
      <c r="AT352">
        <f t="shared" si="1194"/>
        <v>1.2828334710536855</v>
      </c>
      <c r="AU352">
        <f t="shared" si="1195"/>
        <v>8.4198715401456094E-3</v>
      </c>
      <c r="AV352">
        <f t="shared" si="1196"/>
        <v>300.35042610168455</v>
      </c>
      <c r="AW352">
        <f t="shared" si="1197"/>
        <v>298.99579849243162</v>
      </c>
      <c r="AX352">
        <f t="shared" si="1198"/>
        <v>287.93731778284928</v>
      </c>
      <c r="AY352">
        <f t="shared" si="1199"/>
        <v>-0.91440825649507762</v>
      </c>
      <c r="AZ352">
        <f t="shared" si="1200"/>
        <v>3.6215089405754011</v>
      </c>
      <c r="BA352">
        <f t="shared" si="1201"/>
        <v>38.348639139792837</v>
      </c>
      <c r="BB352">
        <f t="shared" si="1202"/>
        <v>17.803148874900259</v>
      </c>
      <c r="BC352">
        <f>IF(L352,Y352,(X352+Y352)/2)</f>
        <v>26.523112297058105</v>
      </c>
      <c r="BD352">
        <f t="shared" si="1203"/>
        <v>3.480128856253716</v>
      </c>
      <c r="BE352">
        <f t="shared" si="1204"/>
        <v>0.45901604797782214</v>
      </c>
      <c r="BF352">
        <f t="shared" si="1205"/>
        <v>1.9402429486892943</v>
      </c>
      <c r="BG352">
        <f t="shared" si="1206"/>
        <v>1.5398859075644218</v>
      </c>
      <c r="BH352">
        <f t="shared" si="1207"/>
        <v>0.29200643666796772</v>
      </c>
      <c r="BI352">
        <f t="shared" si="1208"/>
        <v>53.208860575178342</v>
      </c>
      <c r="BJ352">
        <f t="shared" si="1209"/>
        <v>0.74592148551521298</v>
      </c>
      <c r="BK352">
        <f t="shared" si="1210"/>
        <v>58.003015903573207</v>
      </c>
      <c r="BL352">
        <f t="shared" si="1211"/>
        <v>737.23774440166574</v>
      </c>
      <c r="BM352">
        <f t="shared" si="1212"/>
        <v>3.9723355287007364E-2</v>
      </c>
    </row>
    <row r="353" spans="1:65" hidden="1" x14ac:dyDescent="0.3">
      <c r="A353" t="str">
        <f t="array" ref="A353">INDEX(MtrxNb!A$2:C$115,MATCH(1,(MtrxNb!B$2:B$115=D353)*(MtrxNb!C$2:C$115=F353),0),1)</f>
        <v>M68</v>
      </c>
      <c r="B353" s="6">
        <v>41598</v>
      </c>
      <c r="C353">
        <v>48</v>
      </c>
      <c r="D353">
        <v>37</v>
      </c>
      <c r="E353">
        <v>15</v>
      </c>
      <c r="F353" t="s">
        <v>36</v>
      </c>
      <c r="G353">
        <v>47</v>
      </c>
      <c r="H353">
        <v>3</v>
      </c>
      <c r="I353">
        <v>14</v>
      </c>
      <c r="J353" t="s">
        <v>569</v>
      </c>
      <c r="K353">
        <v>2973.5000010840595</v>
      </c>
      <c r="L353">
        <v>0</v>
      </c>
      <c r="M353" t="s">
        <v>322</v>
      </c>
      <c r="N353">
        <f t="shared" si="1186"/>
        <v>29.030329173646816</v>
      </c>
      <c r="O353">
        <f t="shared" si="1187"/>
        <v>0.50289518621108831</v>
      </c>
      <c r="P353">
        <f t="shared" si="1188"/>
        <v>262.08206982453953</v>
      </c>
      <c r="Q353">
        <f t="shared" si="1189"/>
        <v>8.2536935152096387</v>
      </c>
      <c r="R353">
        <f t="shared" si="1190"/>
        <v>1.7052114692160352</v>
      </c>
      <c r="S353" s="4">
        <f>(Y353+AY353*L353)</f>
        <v>27.29461669921875</v>
      </c>
      <c r="T353">
        <f t="shared" si="1191"/>
        <v>3.9000000000000004</v>
      </c>
      <c r="U353">
        <f t="shared" si="1192"/>
        <v>1.8810870260000228</v>
      </c>
      <c r="V353">
        <v>1</v>
      </c>
      <c r="W353">
        <f t="shared" si="1193"/>
        <v>3.7621740520000455</v>
      </c>
      <c r="X353">
        <v>25.854360580444336</v>
      </c>
      <c r="Y353" s="4">
        <v>27.29461669921875</v>
      </c>
      <c r="Z353">
        <v>25.043655395507813</v>
      </c>
      <c r="AA353">
        <v>399.3699951171875</v>
      </c>
      <c r="AB353">
        <v>374.328125</v>
      </c>
      <c r="AC353">
        <v>14.201345443725586</v>
      </c>
      <c r="AD353">
        <v>20.50428581237793</v>
      </c>
      <c r="AE353">
        <v>40.089702606201172</v>
      </c>
      <c r="AF353">
        <v>57.883060455322266</v>
      </c>
      <c r="AG353">
        <v>500.23294067382812</v>
      </c>
      <c r="AH353">
        <v>1799.933837890625</v>
      </c>
      <c r="AI353">
        <v>2135.808349609375</v>
      </c>
      <c r="AJ353">
        <v>94.436363220214844</v>
      </c>
      <c r="AK353">
        <v>0.76105523109436035</v>
      </c>
      <c r="AL353">
        <v>-0.26265925168991089</v>
      </c>
      <c r="AM353">
        <v>1</v>
      </c>
      <c r="AN353">
        <v>-0.21956524252891541</v>
      </c>
      <c r="AO353">
        <v>2.737391471862793</v>
      </c>
      <c r="AP353">
        <v>1</v>
      </c>
      <c r="AQ353">
        <v>0</v>
      </c>
      <c r="AR353">
        <v>0.15999999642372131</v>
      </c>
      <c r="AS353">
        <v>111115</v>
      </c>
      <c r="AT353">
        <f t="shared" si="1194"/>
        <v>1.2826485658303284</v>
      </c>
      <c r="AU353">
        <f t="shared" si="1195"/>
        <v>8.2536935152096383E-3</v>
      </c>
      <c r="AV353">
        <f t="shared" si="1196"/>
        <v>300.44461669921873</v>
      </c>
      <c r="AW353">
        <f t="shared" si="1197"/>
        <v>299.00436058044431</v>
      </c>
      <c r="AX353">
        <f t="shared" si="1198"/>
        <v>287.98940762543498</v>
      </c>
      <c r="AY353">
        <f t="shared" si="1199"/>
        <v>-0.85545566113278637</v>
      </c>
      <c r="AZ353">
        <f t="shared" si="1200"/>
        <v>3.6415616517648552</v>
      </c>
      <c r="BA353">
        <f t="shared" si="1201"/>
        <v>38.561011114682046</v>
      </c>
      <c r="BB353">
        <f t="shared" si="1202"/>
        <v>18.056725302304116</v>
      </c>
      <c r="BC353">
        <f>IF(L353,Y353,(X353+Y353)/2)</f>
        <v>26.574488639831543</v>
      </c>
      <c r="BD353">
        <f t="shared" si="1203"/>
        <v>3.4906814244067279</v>
      </c>
      <c r="BE353">
        <f t="shared" si="1204"/>
        <v>0.44359871194790407</v>
      </c>
      <c r="BF353">
        <f t="shared" si="1205"/>
        <v>1.9363501825488201</v>
      </c>
      <c r="BG353">
        <f t="shared" si="1206"/>
        <v>1.5543312418579078</v>
      </c>
      <c r="BH353">
        <f t="shared" si="1207"/>
        <v>0.28202947954990576</v>
      </c>
      <c r="BI353">
        <f t="shared" si="1208"/>
        <v>24.750077539455926</v>
      </c>
      <c r="BJ353">
        <f t="shared" si="1209"/>
        <v>0.70013993691908549</v>
      </c>
      <c r="BK353">
        <f t="shared" si="1210"/>
        <v>57.437958918804121</v>
      </c>
      <c r="BL353">
        <f t="shared" si="1211"/>
        <v>363.91102471629875</v>
      </c>
      <c r="BM353">
        <f t="shared" si="1212"/>
        <v>4.5820069775990103E-2</v>
      </c>
    </row>
    <row r="354" spans="1:65" hidden="1" x14ac:dyDescent="0.3">
      <c r="A354" t="str">
        <f t="array" ref="A354">INDEX(MtrxNb!A$2:C$115,MATCH(1,(MtrxNb!B$2:B$115=D354)*(MtrxNb!C$2:C$115=F354),0),1)</f>
        <v>M5</v>
      </c>
      <c r="B354" s="6">
        <v>41598</v>
      </c>
      <c r="C354">
        <v>48</v>
      </c>
      <c r="D354">
        <v>2</v>
      </c>
      <c r="E354">
        <v>5</v>
      </c>
      <c r="F354" t="s">
        <v>7</v>
      </c>
      <c r="G354">
        <v>45</v>
      </c>
      <c r="H354">
        <v>3</v>
      </c>
      <c r="I354" t="s">
        <v>570</v>
      </c>
      <c r="M354">
        <f t="shared" ref="M354" si="1213">AA354</f>
        <v>0</v>
      </c>
      <c r="S354" s="4">
        <f>AVERAGE(S348:S353)</f>
        <v>27.032375335693359</v>
      </c>
      <c r="Y354" s="4">
        <f>AVERAGE(Y348:Y353)</f>
        <v>27.032375335693359</v>
      </c>
    </row>
    <row r="355" spans="1:65" hidden="1" x14ac:dyDescent="0.3">
      <c r="A355" t="str">
        <f t="array" ref="A355">INDEX(MtrxNb!A$2:C$115,MATCH(1,(MtrxNb!B$2:B$115=D355)*(MtrxNb!C$2:C$115=F355),0),1)</f>
        <v>M5</v>
      </c>
      <c r="B355" s="6">
        <v>41598</v>
      </c>
      <c r="C355">
        <v>48</v>
      </c>
      <c r="D355">
        <v>2</v>
      </c>
      <c r="E355">
        <v>5</v>
      </c>
      <c r="F355" t="s">
        <v>7</v>
      </c>
      <c r="G355">
        <v>45</v>
      </c>
      <c r="H355">
        <v>3</v>
      </c>
      <c r="I355">
        <v>1</v>
      </c>
      <c r="J355" t="s">
        <v>571</v>
      </c>
      <c r="K355">
        <v>568.99999979883432</v>
      </c>
      <c r="L355">
        <v>0</v>
      </c>
      <c r="M355" t="s">
        <v>315</v>
      </c>
      <c r="N355">
        <f t="shared" ref="N355:N361" si="1214">(AA355-AB355*(1000-AC355)/(1000-AD355))*AT355</f>
        <v>26.739774458388492</v>
      </c>
      <c r="O355">
        <f t="shared" ref="O355:O361" si="1215">IF(BE355&lt;&gt;0,1/(1/BE355-1/W355),0)</f>
        <v>0.59053429175882266</v>
      </c>
      <c r="P355">
        <f t="shared" ref="P355:P361" si="1216">((BH355-AU355/2)*AB355-N355)/(BH355+AU355/2)</f>
        <v>286.16853749583652</v>
      </c>
      <c r="Q355">
        <f t="shared" ref="Q355:Q361" si="1217">AU355*1000</f>
        <v>9.5962820658774781</v>
      </c>
      <c r="R355">
        <f t="shared" ref="R355:R361" si="1218">(AZ355-BF355)</f>
        <v>1.7166758673384597</v>
      </c>
      <c r="S355" s="4">
        <f>(Y355+AY355*L355)</f>
        <v>26.885337829589844</v>
      </c>
      <c r="T355">
        <f t="shared" ref="T355:T361" si="1219">3*1.2</f>
        <v>3.5999999999999996</v>
      </c>
      <c r="U355">
        <f t="shared" ref="U355:U361" si="1220">(T355*AN355+AO355)</f>
        <v>1.9469565987586976</v>
      </c>
      <c r="V355">
        <v>1</v>
      </c>
      <c r="W355">
        <f t="shared" ref="W355:W361" si="1221">U355*(V355+1)*(V355+1)/(V355*V355+1)</f>
        <v>3.8939131975173953</v>
      </c>
      <c r="X355">
        <v>25.863140106201172</v>
      </c>
      <c r="Y355" s="4">
        <v>26.885337829589844</v>
      </c>
      <c r="Z355">
        <v>25.039390563964844</v>
      </c>
      <c r="AA355">
        <v>399.62896728515625</v>
      </c>
      <c r="AB355">
        <v>377.77767944335937</v>
      </c>
      <c r="AC355">
        <v>12.698526382446289</v>
      </c>
      <c r="AD355">
        <v>19.469751358032227</v>
      </c>
      <c r="AE355">
        <v>36.059452056884766</v>
      </c>
      <c r="AF355">
        <v>54.932395935058594</v>
      </c>
      <c r="AG355">
        <v>500.26400756835937</v>
      </c>
      <c r="AH355">
        <v>1798.98974609375</v>
      </c>
      <c r="AI355">
        <v>1757.0084228515625</v>
      </c>
      <c r="AJ355">
        <v>94.426017761230469</v>
      </c>
      <c r="AK355">
        <v>0.75138092041015625</v>
      </c>
      <c r="AL355">
        <v>-0.26697534322738647</v>
      </c>
      <c r="AM355">
        <v>1</v>
      </c>
      <c r="AN355">
        <v>-0.21956524252891541</v>
      </c>
      <c r="AO355">
        <v>2.737391471862793</v>
      </c>
      <c r="AP355">
        <v>1</v>
      </c>
      <c r="AQ355">
        <v>0</v>
      </c>
      <c r="AR355">
        <v>0.15999999642372131</v>
      </c>
      <c r="AS355">
        <v>111115</v>
      </c>
      <c r="AT355">
        <f t="shared" ref="AT355:AT361" si="1222">AG355*0.000001/(T355*0.0001)</f>
        <v>1.3896222432454428</v>
      </c>
      <c r="AU355">
        <f t="shared" ref="AU355:AU361" si="1223">(AD355-AC355)/(1000-AD355)*AT355</f>
        <v>9.5962820658774782E-3</v>
      </c>
      <c r="AV355">
        <f t="shared" ref="AV355:AV361" si="1224">(Y355+273.15)</f>
        <v>300.03533782958982</v>
      </c>
      <c r="AW355">
        <f t="shared" ref="AW355:AW361" si="1225">(X355+273.15)</f>
        <v>299.01314010620115</v>
      </c>
      <c r="AX355">
        <f t="shared" ref="AX355:AX361" si="1226">(AH355*AP355+AI355*AQ355)*AR355</f>
        <v>287.83835294131131</v>
      </c>
      <c r="AY355">
        <f t="shared" ref="AY355:AY361" si="1227">((AX355+0.00000010773*(AW355^4-AV355^4))-AU355*44100)/(U355*51.4+0.00000043092*AV355^3)</f>
        <v>-1.3176171567566224</v>
      </c>
      <c r="AZ355">
        <f t="shared" ref="AZ355:AZ361" si="1228">0.61365*EXP(17.502*S355/(240.97+S355))</f>
        <v>3.5551269548787516</v>
      </c>
      <c r="BA355">
        <f t="shared" ref="BA355:BA361" si="1229">AZ355*1000/AJ355</f>
        <v>37.649866415720219</v>
      </c>
      <c r="BB355">
        <f t="shared" ref="BB355:BB361" si="1230">(BA355-AD355)</f>
        <v>18.180115057687992</v>
      </c>
      <c r="BC355">
        <f>IF(L355,Y355,(X355+Y355)/2)</f>
        <v>26.374238967895508</v>
      </c>
      <c r="BD355">
        <f t="shared" ref="BD355:BD361" si="1231">0.61365*EXP(17.502*BC355/(240.97+BC355))</f>
        <v>3.4497077967129366</v>
      </c>
      <c r="BE355">
        <f t="shared" ref="BE355:BE361" si="1232">IF(BB355&lt;&gt;0,(1000-(BA355+AD355)/2)/BB355*AU355,0)</f>
        <v>0.51276980670753736</v>
      </c>
      <c r="BF355">
        <f t="shared" ref="BF355:BF361" si="1233">AD355*AJ355/1000</f>
        <v>1.838451087540292</v>
      </c>
      <c r="BG355">
        <f t="shared" ref="BG355:BG361" si="1234">(BD355-BF355)</f>
        <v>1.6112567091726446</v>
      </c>
      <c r="BH355">
        <f t="shared" ref="BH355:BH361" si="1235">1/(1.6/O355+1.37/W355)</f>
        <v>0.32666480014288685</v>
      </c>
      <c r="BI355">
        <f t="shared" ref="BI355:BI361" si="1236">P355*AJ355*0.001</f>
        <v>27.021755404287209</v>
      </c>
      <c r="BJ355">
        <f t="shared" ref="BJ355:BJ361" si="1237">P355/AB355</f>
        <v>0.75750514937117153</v>
      </c>
      <c r="BK355">
        <f t="shared" ref="BK355:BK361" si="1238">(1-AU355*AJ355/AZ355/O355)*100</f>
        <v>56.83870730891887</v>
      </c>
      <c r="BL355">
        <f t="shared" ref="BL355:BL361" si="1239">(AB355-N355/(W355/1.35))</f>
        <v>368.50713495822816</v>
      </c>
      <c r="BM355">
        <f t="shared" ref="BM355:BM361" si="1240">N355*BK355/100/BL355</f>
        <v>4.124354916816278E-2</v>
      </c>
    </row>
    <row r="356" spans="1:65" x14ac:dyDescent="0.3">
      <c r="A356" t="str">
        <f t="array" ref="A356">INDEX(MtrxNb!A$2:C$115,MATCH(1,(MtrxNb!B$2:B$115=D356)*(MtrxNb!C$2:C$115=F356),0),1)</f>
        <v>M5</v>
      </c>
      <c r="B356" s="6">
        <v>41598</v>
      </c>
      <c r="C356">
        <v>48</v>
      </c>
      <c r="D356">
        <v>2</v>
      </c>
      <c r="E356">
        <v>5</v>
      </c>
      <c r="F356" t="s">
        <v>7</v>
      </c>
      <c r="G356">
        <v>45</v>
      </c>
      <c r="H356">
        <v>3</v>
      </c>
      <c r="I356">
        <v>2</v>
      </c>
      <c r="J356" t="s">
        <v>572</v>
      </c>
      <c r="K356">
        <v>688.49999981001019</v>
      </c>
      <c r="L356">
        <v>0</v>
      </c>
      <c r="M356">
        <v>50</v>
      </c>
      <c r="N356" s="7">
        <f t="shared" si="1214"/>
        <v>-0.41503679125856646</v>
      </c>
      <c r="O356" s="7">
        <f t="shared" si="1215"/>
        <v>0.54052466017849188</v>
      </c>
      <c r="P356" s="7">
        <f t="shared" si="1216"/>
        <v>50.622992347511406</v>
      </c>
      <c r="Q356">
        <f t="shared" si="1217"/>
        <v>9.1083927969005369</v>
      </c>
      <c r="R356">
        <f t="shared" si="1218"/>
        <v>1.7601297728293717</v>
      </c>
      <c r="S356" s="4">
        <f>(Y356+AY356*L356)</f>
        <v>27.020181655883789</v>
      </c>
      <c r="T356">
        <f t="shared" si="1219"/>
        <v>3.5999999999999996</v>
      </c>
      <c r="U356">
        <f t="shared" si="1220"/>
        <v>1.9469565987586976</v>
      </c>
      <c r="V356">
        <v>1</v>
      </c>
      <c r="W356">
        <f t="shared" si="1221"/>
        <v>3.8939131975173953</v>
      </c>
      <c r="X356">
        <v>25.877731323242188</v>
      </c>
      <c r="Y356" s="4">
        <v>27.020181655883789</v>
      </c>
      <c r="Z356">
        <v>25.039766311645508</v>
      </c>
      <c r="AA356">
        <v>50.812023162841797</v>
      </c>
      <c r="AB356">
        <v>50.777866363525391</v>
      </c>
      <c r="AC356">
        <v>12.881862640380859</v>
      </c>
      <c r="AD356">
        <v>19.309484481811523</v>
      </c>
      <c r="AE356">
        <v>36.612834930419922</v>
      </c>
      <c r="AF356">
        <v>54.433734893798828</v>
      </c>
      <c r="AG356">
        <v>500.29470825195312</v>
      </c>
      <c r="AH356">
        <v>1799.005126953125</v>
      </c>
      <c r="AI356">
        <v>1761.35498046875</v>
      </c>
      <c r="AJ356">
        <v>94.423782348632812</v>
      </c>
      <c r="AK356">
        <v>1.7969970703125</v>
      </c>
      <c r="AL356">
        <v>-0.15661805868148804</v>
      </c>
      <c r="AM356">
        <v>1</v>
      </c>
      <c r="AN356">
        <v>-0.21956524252891541</v>
      </c>
      <c r="AO356">
        <v>2.737391471862793</v>
      </c>
      <c r="AP356">
        <v>1</v>
      </c>
      <c r="AQ356">
        <v>0</v>
      </c>
      <c r="AR356">
        <v>0.15999999642372131</v>
      </c>
      <c r="AS356">
        <v>111115</v>
      </c>
      <c r="AT356">
        <f t="shared" si="1222"/>
        <v>1.3897075229220919</v>
      </c>
      <c r="AU356">
        <f t="shared" si="1223"/>
        <v>9.1083927969005368E-3</v>
      </c>
      <c r="AV356">
        <f t="shared" si="1224"/>
        <v>300.17018165588377</v>
      </c>
      <c r="AW356">
        <f t="shared" si="1225"/>
        <v>299.02773132324216</v>
      </c>
      <c r="AX356">
        <f t="shared" si="1226"/>
        <v>287.84081387875631</v>
      </c>
      <c r="AY356">
        <f t="shared" si="1227"/>
        <v>-1.1373880847380735</v>
      </c>
      <c r="AZ356">
        <f t="shared" si="1228"/>
        <v>3.5834043328042458</v>
      </c>
      <c r="BA356">
        <f t="shared" si="1229"/>
        <v>37.950230796448615</v>
      </c>
      <c r="BB356">
        <f t="shared" si="1230"/>
        <v>18.640746314637092</v>
      </c>
      <c r="BC356">
        <f>IF(L356,Y356,(X356+Y356)/2)</f>
        <v>26.448956489562988</v>
      </c>
      <c r="BD356">
        <f t="shared" si="1231"/>
        <v>3.4649465652695346</v>
      </c>
      <c r="BE356">
        <f t="shared" si="1232"/>
        <v>0.4746387649112882</v>
      </c>
      <c r="BF356">
        <f t="shared" si="1233"/>
        <v>1.8232745599748741</v>
      </c>
      <c r="BG356">
        <f t="shared" si="1234"/>
        <v>1.6416720052946605</v>
      </c>
      <c r="BH356">
        <f t="shared" si="1235"/>
        <v>0.30193983139677216</v>
      </c>
      <c r="BI356">
        <f t="shared" si="1236"/>
        <v>4.7800144112579224</v>
      </c>
      <c r="BJ356">
        <f t="shared" si="1237"/>
        <v>0.99694996999469765</v>
      </c>
      <c r="BK356">
        <f t="shared" si="1238"/>
        <v>55.597050712940366</v>
      </c>
      <c r="BL356">
        <f t="shared" si="1239"/>
        <v>50.921757518715054</v>
      </c>
      <c r="BM356">
        <f t="shared" si="1240"/>
        <v>-4.531426772310043E-3</v>
      </c>
    </row>
    <row r="357" spans="1:65" x14ac:dyDescent="0.3">
      <c r="A357" t="str">
        <f t="array" ref="A357">INDEX(MtrxNb!A$2:C$115,MATCH(1,(MtrxNb!B$2:B$115=D357)*(MtrxNb!C$2:C$115=F357),0),1)</f>
        <v>M5</v>
      </c>
      <c r="B357" s="6">
        <v>41598</v>
      </c>
      <c r="C357">
        <v>48</v>
      </c>
      <c r="D357">
        <v>2</v>
      </c>
      <c r="E357">
        <v>5</v>
      </c>
      <c r="F357" t="s">
        <v>7</v>
      </c>
      <c r="G357">
        <v>45</v>
      </c>
      <c r="H357">
        <v>3</v>
      </c>
      <c r="I357">
        <v>3</v>
      </c>
      <c r="J357" t="s">
        <v>573</v>
      </c>
      <c r="K357">
        <v>808.49999981001019</v>
      </c>
      <c r="L357">
        <v>0</v>
      </c>
      <c r="M357">
        <v>150</v>
      </c>
      <c r="N357" s="7">
        <f t="shared" si="1214"/>
        <v>8.6287453848040858</v>
      </c>
      <c r="O357" s="7">
        <f t="shared" si="1215"/>
        <v>0.52255938188479967</v>
      </c>
      <c r="P357" s="7">
        <f t="shared" si="1216"/>
        <v>109.87440097480903</v>
      </c>
      <c r="Q357">
        <f t="shared" si="1217"/>
        <v>8.9322678881213964</v>
      </c>
      <c r="R357">
        <f t="shared" si="1218"/>
        <v>1.7780585185627407</v>
      </c>
      <c r="S357" s="4">
        <f>(Y357+AY357*L357)</f>
        <v>27.085456848144531</v>
      </c>
      <c r="T357">
        <f t="shared" si="1219"/>
        <v>3.5999999999999996</v>
      </c>
      <c r="U357">
        <f t="shared" si="1220"/>
        <v>1.9469565987586976</v>
      </c>
      <c r="V357">
        <v>1</v>
      </c>
      <c r="W357">
        <f t="shared" si="1221"/>
        <v>3.8939131975173953</v>
      </c>
      <c r="X357">
        <v>25.900333404541016</v>
      </c>
      <c r="Y357" s="4">
        <v>27.085456848144531</v>
      </c>
      <c r="Z357">
        <v>25.038078308105469</v>
      </c>
      <c r="AA357">
        <v>150.31748962402344</v>
      </c>
      <c r="AB357">
        <v>143.18840026855469</v>
      </c>
      <c r="AC357">
        <v>12.962509155273437</v>
      </c>
      <c r="AD357">
        <v>19.265872955322266</v>
      </c>
      <c r="AE357">
        <v>36.781360626220703</v>
      </c>
      <c r="AF357">
        <v>54.228805541992187</v>
      </c>
      <c r="AG357">
        <v>500.3145751953125</v>
      </c>
      <c r="AH357">
        <v>1799.9599609375</v>
      </c>
      <c r="AI357">
        <v>1768.168212890625</v>
      </c>
      <c r="AJ357">
        <v>94.421089172363281</v>
      </c>
      <c r="AK357">
        <v>1.916168212890625</v>
      </c>
      <c r="AL357">
        <v>-0.2100638747215271</v>
      </c>
      <c r="AM357">
        <v>1</v>
      </c>
      <c r="AN357">
        <v>-0.21956524252891541</v>
      </c>
      <c r="AO357">
        <v>2.737391471862793</v>
      </c>
      <c r="AP357">
        <v>1</v>
      </c>
      <c r="AQ357">
        <v>0</v>
      </c>
      <c r="AR357">
        <v>0.15999999642372131</v>
      </c>
      <c r="AS357">
        <v>111115</v>
      </c>
      <c r="AT357">
        <f t="shared" si="1222"/>
        <v>1.3897627088758682</v>
      </c>
      <c r="AU357">
        <f t="shared" si="1223"/>
        <v>8.9322678881213965E-3</v>
      </c>
      <c r="AV357">
        <f t="shared" si="1224"/>
        <v>300.23545684814451</v>
      </c>
      <c r="AW357">
        <f t="shared" si="1225"/>
        <v>299.05033340454099</v>
      </c>
      <c r="AX357">
        <f t="shared" si="1226"/>
        <v>287.99358731284156</v>
      </c>
      <c r="AY357">
        <f t="shared" si="1227"/>
        <v>-1.0709100645522995</v>
      </c>
      <c r="AZ357">
        <f t="shared" si="1228"/>
        <v>3.5971632268606464</v>
      </c>
      <c r="BA357">
        <f t="shared" si="1229"/>
        <v>38.097031694837973</v>
      </c>
      <c r="BB357">
        <f t="shared" si="1230"/>
        <v>18.831158739515708</v>
      </c>
      <c r="BC357">
        <f>IF(L357,Y357,(X357+Y357)/2)</f>
        <v>26.492895126342773</v>
      </c>
      <c r="BD357">
        <f t="shared" si="1231"/>
        <v>3.4739353455049389</v>
      </c>
      <c r="BE357">
        <f t="shared" si="1232"/>
        <v>0.46072987820591899</v>
      </c>
      <c r="BF357">
        <f t="shared" si="1233"/>
        <v>1.8191047082979057</v>
      </c>
      <c r="BG357">
        <f t="shared" si="1234"/>
        <v>1.6548306372070332</v>
      </c>
      <c r="BH357">
        <f t="shared" si="1235"/>
        <v>0.29293864316219442</v>
      </c>
      <c r="BI357">
        <f t="shared" si="1236"/>
        <v>10.374460612202444</v>
      </c>
      <c r="BJ357">
        <f t="shared" si="1237"/>
        <v>0.76734149392503781</v>
      </c>
      <c r="BK357">
        <f t="shared" si="1238"/>
        <v>55.132181853189557</v>
      </c>
      <c r="BL357">
        <f t="shared" si="1239"/>
        <v>140.19685791036542</v>
      </c>
      <c r="BM357">
        <f t="shared" si="1240"/>
        <v>3.3932398115800899E-2</v>
      </c>
    </row>
    <row r="358" spans="1:65" x14ac:dyDescent="0.3">
      <c r="A358" t="str">
        <f t="array" ref="A358">INDEX(MtrxNb!A$2:C$115,MATCH(1,(MtrxNb!B$2:B$115=D358)*(MtrxNb!C$2:C$115=F358),0),1)</f>
        <v>M5</v>
      </c>
      <c r="B358" s="6">
        <v>41598</v>
      </c>
      <c r="C358">
        <v>48</v>
      </c>
      <c r="D358">
        <v>2</v>
      </c>
      <c r="E358">
        <v>5</v>
      </c>
      <c r="F358" t="s">
        <v>7</v>
      </c>
      <c r="G358">
        <v>45</v>
      </c>
      <c r="H358">
        <v>3</v>
      </c>
      <c r="I358">
        <v>4</v>
      </c>
      <c r="J358" t="s">
        <v>574</v>
      </c>
      <c r="K358">
        <v>946.49999981001019</v>
      </c>
      <c r="L358">
        <v>0</v>
      </c>
      <c r="M358">
        <v>400</v>
      </c>
      <c r="N358" s="7">
        <f t="shared" si="1214"/>
        <v>27.643127118921964</v>
      </c>
      <c r="O358" s="7">
        <f t="shared" si="1215"/>
        <v>0.51703497052415426</v>
      </c>
      <c r="P358" s="7">
        <f t="shared" si="1216"/>
        <v>271.19772443645218</v>
      </c>
      <c r="Q358">
        <f t="shared" si="1217"/>
        <v>8.8264539614671147</v>
      </c>
      <c r="R358">
        <f t="shared" si="1218"/>
        <v>1.7732620537564359</v>
      </c>
      <c r="S358" s="4">
        <f>(Y358+AY358*L358)</f>
        <v>27.13581657409668</v>
      </c>
      <c r="T358">
        <f t="shared" si="1219"/>
        <v>3.5999999999999996</v>
      </c>
      <c r="U358">
        <f t="shared" si="1220"/>
        <v>1.9469565987586976</v>
      </c>
      <c r="V358">
        <v>1</v>
      </c>
      <c r="W358">
        <f t="shared" si="1221"/>
        <v>3.8939131975173953</v>
      </c>
      <c r="X358">
        <v>25.924533843994141</v>
      </c>
      <c r="Y358" s="4">
        <v>27.13581657409668</v>
      </c>
      <c r="Z358">
        <v>25.036043167114258</v>
      </c>
      <c r="AA358">
        <v>398.59902954101562</v>
      </c>
      <c r="AB358">
        <v>376.31549072265625</v>
      </c>
      <c r="AC358">
        <v>13.201284408569336</v>
      </c>
      <c r="AD358">
        <v>19.429775238037109</v>
      </c>
      <c r="AE358">
        <v>37.394783020019531</v>
      </c>
      <c r="AF358">
        <v>54.609615325927734</v>
      </c>
      <c r="AG358">
        <v>500.24716186523438</v>
      </c>
      <c r="AH358">
        <v>1798.723388671875</v>
      </c>
      <c r="AI358">
        <v>1776.370849609375</v>
      </c>
      <c r="AJ358">
        <v>94.419395446777344</v>
      </c>
      <c r="AK358">
        <v>1.1912841796875</v>
      </c>
      <c r="AL358">
        <v>-0.31062883138656616</v>
      </c>
      <c r="AM358">
        <v>1</v>
      </c>
      <c r="AN358">
        <v>-0.21956524252891541</v>
      </c>
      <c r="AO358">
        <v>2.737391471862793</v>
      </c>
      <c r="AP358">
        <v>1</v>
      </c>
      <c r="AQ358">
        <v>0</v>
      </c>
      <c r="AR358">
        <v>0.15999999642372131</v>
      </c>
      <c r="AS358">
        <v>111115</v>
      </c>
      <c r="AT358">
        <f t="shared" si="1222"/>
        <v>1.3895754496256509</v>
      </c>
      <c r="AU358">
        <f t="shared" si="1223"/>
        <v>8.826453961467114E-3</v>
      </c>
      <c r="AV358">
        <f t="shared" si="1224"/>
        <v>300.28581657409666</v>
      </c>
      <c r="AW358">
        <f t="shared" si="1225"/>
        <v>299.07453384399412</v>
      </c>
      <c r="AX358">
        <f t="shared" si="1226"/>
        <v>287.79573575476388</v>
      </c>
      <c r="AY358">
        <f t="shared" si="1227"/>
        <v>-1.0336248861715449</v>
      </c>
      <c r="AZ358">
        <f t="shared" si="1228"/>
        <v>3.6078096853986641</v>
      </c>
      <c r="BA358">
        <f t="shared" si="1229"/>
        <v>38.210472205706154</v>
      </c>
      <c r="BB358">
        <f t="shared" si="1230"/>
        <v>18.780696967669044</v>
      </c>
      <c r="BC358">
        <f>IF(L358,Y358,(X358+Y358)/2)</f>
        <v>26.53017520904541</v>
      </c>
      <c r="BD358">
        <f t="shared" si="1231"/>
        <v>3.4815779066875945</v>
      </c>
      <c r="BE358">
        <f t="shared" si="1232"/>
        <v>0.45643005054759406</v>
      </c>
      <c r="BF358">
        <f t="shared" si="1233"/>
        <v>1.8345476316422282</v>
      </c>
      <c r="BG358">
        <f t="shared" si="1234"/>
        <v>1.6470302750453663</v>
      </c>
      <c r="BH358">
        <f t="shared" si="1235"/>
        <v>0.29015789612004589</v>
      </c>
      <c r="BI358">
        <f t="shared" si="1236"/>
        <v>25.60632518783153</v>
      </c>
      <c r="BJ358">
        <f t="shared" si="1237"/>
        <v>0.72066585384422654</v>
      </c>
      <c r="BK358">
        <f t="shared" si="1238"/>
        <v>55.323006780683158</v>
      </c>
      <c r="BL358">
        <f t="shared" si="1239"/>
        <v>366.73175844163433</v>
      </c>
      <c r="BM358">
        <f t="shared" si="1240"/>
        <v>4.1700803757436129E-2</v>
      </c>
    </row>
    <row r="359" spans="1:65" x14ac:dyDescent="0.3">
      <c r="A359" t="str">
        <f t="array" ref="A359">INDEX(MtrxNb!A$2:C$115,MATCH(1,(MtrxNb!B$2:B$115=D359)*(MtrxNb!C$2:C$115=F359),0),1)</f>
        <v>M5</v>
      </c>
      <c r="B359" s="6">
        <v>41598</v>
      </c>
      <c r="C359">
        <v>48</v>
      </c>
      <c r="D359">
        <v>2</v>
      </c>
      <c r="E359">
        <v>5</v>
      </c>
      <c r="F359" t="s">
        <v>7</v>
      </c>
      <c r="G359">
        <v>45</v>
      </c>
      <c r="H359">
        <v>3</v>
      </c>
      <c r="I359">
        <v>5</v>
      </c>
      <c r="J359" t="s">
        <v>575</v>
      </c>
      <c r="K359">
        <v>1096.4999998100102</v>
      </c>
      <c r="L359">
        <v>0</v>
      </c>
      <c r="M359">
        <v>600</v>
      </c>
      <c r="N359" s="7">
        <f t="shared" si="1214"/>
        <v>39.1256869267946</v>
      </c>
      <c r="O359" s="7">
        <f t="shared" si="1215"/>
        <v>0.51486434843095552</v>
      </c>
      <c r="P359" s="7">
        <f t="shared" si="1216"/>
        <v>416.91102349747689</v>
      </c>
      <c r="Q359">
        <f t="shared" si="1217"/>
        <v>8.6858397648569596</v>
      </c>
      <c r="R359">
        <f t="shared" si="1218"/>
        <v>1.751252024574333</v>
      </c>
      <c r="S359" s="4">
        <f>(Y359+AY359*L359)</f>
        <v>27.139354705810547</v>
      </c>
      <c r="T359">
        <f t="shared" si="1219"/>
        <v>3.5999999999999996</v>
      </c>
      <c r="U359">
        <f t="shared" si="1220"/>
        <v>1.9469565987586976</v>
      </c>
      <c r="V359">
        <v>1</v>
      </c>
      <c r="W359">
        <f t="shared" si="1221"/>
        <v>3.8939131975173953</v>
      </c>
      <c r="X359">
        <v>25.926052093505859</v>
      </c>
      <c r="Y359" s="4">
        <v>27.139354705810547</v>
      </c>
      <c r="Z359">
        <v>25.034761428833008</v>
      </c>
      <c r="AA359">
        <v>598.74859619140625</v>
      </c>
      <c r="AB359">
        <v>567.04730224609375</v>
      </c>
      <c r="AC359">
        <v>13.543338775634766</v>
      </c>
      <c r="AD359">
        <v>19.671146392822266</v>
      </c>
      <c r="AE359">
        <v>38.348526000976563</v>
      </c>
      <c r="AF359">
        <v>55.28363037109375</v>
      </c>
      <c r="AG359">
        <v>500.24295043945313</v>
      </c>
      <c r="AH359">
        <v>1799.44384765625</v>
      </c>
      <c r="AI359">
        <v>1783.9700927734375</v>
      </c>
      <c r="AJ359">
        <v>94.417816162109375</v>
      </c>
      <c r="AK359">
        <v>4.937744140625E-2</v>
      </c>
      <c r="AL359">
        <v>-0.36423486471176147</v>
      </c>
      <c r="AM359">
        <v>1</v>
      </c>
      <c r="AN359">
        <v>-0.21956524252891541</v>
      </c>
      <c r="AO359">
        <v>2.737391471862793</v>
      </c>
      <c r="AP359">
        <v>1</v>
      </c>
      <c r="AQ359">
        <v>0</v>
      </c>
      <c r="AR359">
        <v>0.15999999642372131</v>
      </c>
      <c r="AS359">
        <v>111115</v>
      </c>
      <c r="AT359">
        <f t="shared" si="1222"/>
        <v>1.3895637512207031</v>
      </c>
      <c r="AU359">
        <f t="shared" si="1223"/>
        <v>8.6858397648569598E-3</v>
      </c>
      <c r="AV359">
        <f t="shared" si="1224"/>
        <v>300.28935470581052</v>
      </c>
      <c r="AW359">
        <f t="shared" si="1225"/>
        <v>299.07605209350584</v>
      </c>
      <c r="AX359">
        <f t="shared" si="1226"/>
        <v>287.91100918968732</v>
      </c>
      <c r="AY359">
        <f t="shared" si="1227"/>
        <v>-0.9773076785859548</v>
      </c>
      <c r="AZ359">
        <f t="shared" si="1228"/>
        <v>3.6085587083897668</v>
      </c>
      <c r="BA359">
        <f t="shared" si="1229"/>
        <v>38.219044403591177</v>
      </c>
      <c r="BB359">
        <f t="shared" si="1230"/>
        <v>18.547898010768911</v>
      </c>
      <c r="BC359">
        <f>IF(L359,Y359,(X359+Y359)/2)</f>
        <v>26.532703399658203</v>
      </c>
      <c r="BD359">
        <f t="shared" si="1231"/>
        <v>3.4820967266765877</v>
      </c>
      <c r="BE359">
        <f t="shared" si="1232"/>
        <v>0.45473763654256716</v>
      </c>
      <c r="BF359">
        <f t="shared" si="1233"/>
        <v>1.8573066838154337</v>
      </c>
      <c r="BG359">
        <f t="shared" si="1234"/>
        <v>1.6247900428611539</v>
      </c>
      <c r="BH359">
        <f t="shared" si="1235"/>
        <v>0.28906363914755812</v>
      </c>
      <c r="BI359">
        <f t="shared" si="1236"/>
        <v>39.363828372541633</v>
      </c>
      <c r="BJ359">
        <f t="shared" si="1237"/>
        <v>0.73523147336399997</v>
      </c>
      <c r="BK359">
        <f t="shared" si="1238"/>
        <v>55.859304801611117</v>
      </c>
      <c r="BL359">
        <f t="shared" si="1239"/>
        <v>553.48262458844886</v>
      </c>
      <c r="BM359">
        <f t="shared" si="1240"/>
        <v>3.9486942760693179E-2</v>
      </c>
    </row>
    <row r="360" spans="1:65" x14ac:dyDescent="0.3">
      <c r="A360" t="str">
        <f t="array" ref="A360">INDEX(MtrxNb!A$2:C$115,MATCH(1,(MtrxNb!B$2:B$115=D360)*(MtrxNb!C$2:C$115=F360),0),1)</f>
        <v>M5</v>
      </c>
      <c r="B360" s="6">
        <v>41598</v>
      </c>
      <c r="C360">
        <v>48</v>
      </c>
      <c r="D360">
        <v>2</v>
      </c>
      <c r="E360">
        <v>5</v>
      </c>
      <c r="F360" t="s">
        <v>7</v>
      </c>
      <c r="G360">
        <v>45</v>
      </c>
      <c r="H360">
        <v>3</v>
      </c>
      <c r="I360">
        <v>6</v>
      </c>
      <c r="J360" t="s">
        <v>576</v>
      </c>
      <c r="K360">
        <v>1246.4999998100102</v>
      </c>
      <c r="L360">
        <v>0</v>
      </c>
      <c r="M360">
        <v>800</v>
      </c>
      <c r="N360" s="7">
        <f t="shared" si="1214"/>
        <v>46.265123029879305</v>
      </c>
      <c r="O360" s="7">
        <f t="shared" si="1215"/>
        <v>0.50637698167749545</v>
      </c>
      <c r="P360" s="7">
        <f t="shared" si="1216"/>
        <v>578.8495175939878</v>
      </c>
      <c r="Q360">
        <f t="shared" si="1217"/>
        <v>8.508842855729263</v>
      </c>
      <c r="R360">
        <f t="shared" si="1218"/>
        <v>1.7409161877352797</v>
      </c>
      <c r="S360" s="4">
        <f>(Y360+AY360*L360)</f>
        <v>27.118265151977539</v>
      </c>
      <c r="T360">
        <f t="shared" si="1219"/>
        <v>3.5999999999999996</v>
      </c>
      <c r="U360">
        <f t="shared" si="1220"/>
        <v>1.9469565987586976</v>
      </c>
      <c r="V360">
        <v>1</v>
      </c>
      <c r="W360">
        <f t="shared" si="1221"/>
        <v>3.8939131975173953</v>
      </c>
      <c r="X360">
        <v>25.906669616699219</v>
      </c>
      <c r="Y360" s="4">
        <v>27.118265151977539</v>
      </c>
      <c r="Z360">
        <v>25.036169052124023</v>
      </c>
      <c r="AA360">
        <v>799.287841796875</v>
      </c>
      <c r="AB360">
        <v>761.33270263671875</v>
      </c>
      <c r="AC360">
        <v>13.731393814086914</v>
      </c>
      <c r="AD360">
        <v>19.733709335327148</v>
      </c>
      <c r="AE360">
        <v>38.916969299316406</v>
      </c>
      <c r="AF360">
        <v>55.523674011230469</v>
      </c>
      <c r="AG360">
        <v>500.26284790039062</v>
      </c>
      <c r="AH360">
        <v>1800.1685791015625</v>
      </c>
      <c r="AI360">
        <v>1791.2335205078125</v>
      </c>
      <c r="AJ360">
        <v>94.416099548339844</v>
      </c>
      <c r="AK360">
        <v>-1.75836181640625</v>
      </c>
      <c r="AL360">
        <v>-0.40593141317367554</v>
      </c>
      <c r="AM360">
        <v>1</v>
      </c>
      <c r="AN360">
        <v>-0.21956524252891541</v>
      </c>
      <c r="AO360">
        <v>2.737391471862793</v>
      </c>
      <c r="AP360">
        <v>1</v>
      </c>
      <c r="AQ360">
        <v>0</v>
      </c>
      <c r="AR360">
        <v>0.15999999642372131</v>
      </c>
      <c r="AS360">
        <v>111115</v>
      </c>
      <c r="AT360">
        <f t="shared" si="1222"/>
        <v>1.3896190219455298</v>
      </c>
      <c r="AU360">
        <f t="shared" si="1223"/>
        <v>8.5088428557292626E-3</v>
      </c>
      <c r="AV360">
        <f t="shared" si="1224"/>
        <v>300.26826515197752</v>
      </c>
      <c r="AW360">
        <f t="shared" si="1225"/>
        <v>299.0566696166992</v>
      </c>
      <c r="AX360">
        <f t="shared" si="1226"/>
        <v>288.02696621834548</v>
      </c>
      <c r="AY360">
        <f t="shared" si="1227"/>
        <v>-0.90623386093651959</v>
      </c>
      <c r="AZ360">
        <f t="shared" si="1228"/>
        <v>3.604096052797531</v>
      </c>
      <c r="BA360">
        <f t="shared" si="1229"/>
        <v>38.172473445085281</v>
      </c>
      <c r="BB360">
        <f t="shared" si="1230"/>
        <v>18.438764109758132</v>
      </c>
      <c r="BC360">
        <f>IF(L360,Y360,(X360+Y360)/2)</f>
        <v>26.512467384338379</v>
      </c>
      <c r="BD360">
        <f t="shared" si="1231"/>
        <v>3.4779459056002087</v>
      </c>
      <c r="BE360">
        <f t="shared" si="1232"/>
        <v>0.44810408667952811</v>
      </c>
      <c r="BF360">
        <f t="shared" si="1233"/>
        <v>1.8631798650622513</v>
      </c>
      <c r="BG360">
        <f t="shared" si="1234"/>
        <v>1.6147660405379574</v>
      </c>
      <c r="BH360">
        <f t="shared" si="1235"/>
        <v>0.2847759533170317</v>
      </c>
      <c r="BI360">
        <f t="shared" si="1236"/>
        <v>54.652713676662451</v>
      </c>
      <c r="BJ360">
        <f t="shared" si="1237"/>
        <v>0.76031085436007395</v>
      </c>
      <c r="BK360">
        <f t="shared" si="1238"/>
        <v>55.98038441755758</v>
      </c>
      <c r="BL360">
        <f t="shared" si="1239"/>
        <v>745.29281861204208</v>
      </c>
      <c r="BM360">
        <f t="shared" si="1240"/>
        <v>3.4750628312258273E-2</v>
      </c>
    </row>
    <row r="361" spans="1:65" hidden="1" x14ac:dyDescent="0.3">
      <c r="A361" t="str">
        <f t="array" ref="A361">INDEX(MtrxNb!A$2:C$115,MATCH(1,(MtrxNb!B$2:B$115=D361)*(MtrxNb!C$2:C$115=F361),0),1)</f>
        <v>M5</v>
      </c>
      <c r="B361" s="6">
        <v>41598</v>
      </c>
      <c r="C361">
        <v>48</v>
      </c>
      <c r="D361">
        <v>2</v>
      </c>
      <c r="E361">
        <v>5</v>
      </c>
      <c r="F361" t="s">
        <v>7</v>
      </c>
      <c r="G361">
        <v>45</v>
      </c>
      <c r="H361">
        <v>3</v>
      </c>
      <c r="I361">
        <v>7</v>
      </c>
      <c r="J361" t="s">
        <v>577</v>
      </c>
      <c r="K361">
        <v>1368.4999998100102</v>
      </c>
      <c r="L361">
        <v>0</v>
      </c>
      <c r="M361" t="s">
        <v>322</v>
      </c>
      <c r="N361">
        <f t="shared" si="1214"/>
        <v>27.87945235775539</v>
      </c>
      <c r="O361">
        <f t="shared" si="1215"/>
        <v>0.50312889683479867</v>
      </c>
      <c r="P361">
        <f t="shared" si="1216"/>
        <v>268.76082699058384</v>
      </c>
      <c r="Q361">
        <f t="shared" si="1217"/>
        <v>8.5094626428076072</v>
      </c>
      <c r="R361">
        <f t="shared" si="1218"/>
        <v>1.7508488591104723</v>
      </c>
      <c r="S361" s="4">
        <f>(Y361+AY361*L361)</f>
        <v>27.177478790283203</v>
      </c>
      <c r="T361">
        <f t="shared" si="1219"/>
        <v>3.5999999999999996</v>
      </c>
      <c r="U361">
        <f t="shared" si="1220"/>
        <v>1.9469565987586976</v>
      </c>
      <c r="V361">
        <v>1</v>
      </c>
      <c r="W361">
        <f t="shared" si="1221"/>
        <v>3.8939131975173953</v>
      </c>
      <c r="X361">
        <v>25.92137336730957</v>
      </c>
      <c r="Y361" s="4">
        <v>27.177478790283203</v>
      </c>
      <c r="Z361">
        <v>25.037322998046875</v>
      </c>
      <c r="AA361">
        <v>399.30206298828125</v>
      </c>
      <c r="AB361">
        <v>376.93222045898437</v>
      </c>
      <c r="AC361">
        <v>13.758984565734863</v>
      </c>
      <c r="AD361">
        <v>19.761301040649414</v>
      </c>
      <c r="AE361">
        <v>38.961772918701172</v>
      </c>
      <c r="AF361">
        <v>55.553470611572266</v>
      </c>
      <c r="AG361">
        <v>500.28512573242187</v>
      </c>
      <c r="AH361">
        <v>1799.6015625</v>
      </c>
      <c r="AI361">
        <v>1799.4449462890625</v>
      </c>
      <c r="AJ361">
        <v>94.41632080078125</v>
      </c>
      <c r="AK361">
        <v>1.254364013671875</v>
      </c>
      <c r="AL361">
        <v>-0.32101434469223022</v>
      </c>
      <c r="AM361">
        <v>1</v>
      </c>
      <c r="AN361">
        <v>-0.21956524252891541</v>
      </c>
      <c r="AO361">
        <v>2.737391471862793</v>
      </c>
      <c r="AP361">
        <v>1</v>
      </c>
      <c r="AQ361">
        <v>0</v>
      </c>
      <c r="AR361">
        <v>0.15999999642372131</v>
      </c>
      <c r="AS361">
        <v>111115</v>
      </c>
      <c r="AT361">
        <f t="shared" si="1222"/>
        <v>1.3896809048122829</v>
      </c>
      <c r="AU361">
        <f t="shared" si="1223"/>
        <v>8.5094626428076064E-3</v>
      </c>
      <c r="AV361">
        <f t="shared" si="1224"/>
        <v>300.32747879028318</v>
      </c>
      <c r="AW361">
        <f t="shared" si="1225"/>
        <v>299.07137336730955</v>
      </c>
      <c r="AX361">
        <f t="shared" si="1226"/>
        <v>287.93624356412329</v>
      </c>
      <c r="AY361">
        <f t="shared" si="1227"/>
        <v>-0.91190128690354078</v>
      </c>
      <c r="AZ361">
        <f t="shared" si="1228"/>
        <v>3.6166381976052397</v>
      </c>
      <c r="BA361">
        <f t="shared" si="1229"/>
        <v>38.305222729832465</v>
      </c>
      <c r="BB361">
        <f t="shared" si="1230"/>
        <v>18.543921689183051</v>
      </c>
      <c r="BC361">
        <f>IF(L361,Y361,(X361+Y361)/2)</f>
        <v>26.549426078796387</v>
      </c>
      <c r="BD361">
        <f t="shared" si="1231"/>
        <v>3.4855301540858843</v>
      </c>
      <c r="BE361">
        <f t="shared" si="1232"/>
        <v>0.44555867544543631</v>
      </c>
      <c r="BF361">
        <f t="shared" si="1233"/>
        <v>1.8657893384947675</v>
      </c>
      <c r="BG361">
        <f t="shared" si="1234"/>
        <v>1.6197408155911168</v>
      </c>
      <c r="BH361">
        <f t="shared" si="1235"/>
        <v>0.28313125872505773</v>
      </c>
      <c r="BI361">
        <f t="shared" si="1236"/>
        <v>25.375408459826232</v>
      </c>
      <c r="BJ361">
        <f t="shared" si="1237"/>
        <v>0.71302163201468438</v>
      </c>
      <c r="BK361">
        <f t="shared" si="1238"/>
        <v>55.846525686193679</v>
      </c>
      <c r="BL361">
        <f t="shared" si="1239"/>
        <v>367.26655541360901</v>
      </c>
      <c r="BM361">
        <f t="shared" si="1240"/>
        <v>4.2393474964279469E-2</v>
      </c>
    </row>
    <row r="362" spans="1:65" hidden="1" x14ac:dyDescent="0.3">
      <c r="A362" t="str">
        <f t="array" ref="A362">INDEX(MtrxNb!A$2:C$115,MATCH(1,(MtrxNb!B$2:B$115=D362)*(MtrxNb!C$2:C$115=F362),0),1)</f>
        <v>M61</v>
      </c>
      <c r="B362" s="6">
        <v>41598</v>
      </c>
      <c r="C362">
        <v>48</v>
      </c>
      <c r="D362">
        <v>2</v>
      </c>
      <c r="E362">
        <v>5</v>
      </c>
      <c r="F362" t="s">
        <v>36</v>
      </c>
      <c r="G362">
        <v>45</v>
      </c>
      <c r="H362">
        <v>3</v>
      </c>
      <c r="I362" t="s">
        <v>323</v>
      </c>
      <c r="J362" t="s">
        <v>578</v>
      </c>
      <c r="M362">
        <f t="shared" ref="M362" si="1241">AA362</f>
        <v>0</v>
      </c>
      <c r="S362" s="4">
        <f>AVERAGE(S356:S361)</f>
        <v>27.112758954366047</v>
      </c>
      <c r="Y362" s="4">
        <f>AVERAGE(Y356:Y361)</f>
        <v>27.112758954366047</v>
      </c>
    </row>
    <row r="363" spans="1:65" hidden="1" x14ac:dyDescent="0.3">
      <c r="A363" t="str">
        <f t="array" ref="A363">INDEX(MtrxNb!A$2:C$115,MATCH(1,(MtrxNb!B$2:B$115=D363)*(MtrxNb!C$2:C$115=F363),0),1)</f>
        <v>M61</v>
      </c>
      <c r="B363" s="6">
        <v>41598</v>
      </c>
      <c r="C363">
        <v>48</v>
      </c>
      <c r="D363">
        <v>2</v>
      </c>
      <c r="E363">
        <v>5</v>
      </c>
      <c r="F363" t="s">
        <v>36</v>
      </c>
      <c r="G363">
        <v>45</v>
      </c>
      <c r="H363">
        <v>3</v>
      </c>
      <c r="I363">
        <v>8</v>
      </c>
      <c r="J363" t="s">
        <v>579</v>
      </c>
      <c r="K363">
        <v>1732.9999997988343</v>
      </c>
      <c r="L363">
        <v>0</v>
      </c>
      <c r="M363" t="s">
        <v>315</v>
      </c>
      <c r="N363">
        <f t="shared" ref="N363:N369" si="1242">(AA363-AB363*(1000-AC363)/(1000-AD363))*AT363</f>
        <v>27.728403597081662</v>
      </c>
      <c r="O363">
        <f t="shared" ref="O363:O369" si="1243">IF(BE363&lt;&gt;0,1/(1/BE363-1/W363),0)</f>
        <v>0.59157083582290126</v>
      </c>
      <c r="P363">
        <f t="shared" ref="P363:P369" si="1244">((BH363-AU363/2)*AB363-N363)/(BH363+AU363/2)</f>
        <v>276.40520054261071</v>
      </c>
      <c r="Q363">
        <f t="shared" ref="Q363:Q369" si="1245">AU363*1000</f>
        <v>9.1013423769337329</v>
      </c>
      <c r="R363">
        <f t="shared" ref="R363:R369" si="1246">(AZ363-BF363)</f>
        <v>1.6485974620750068</v>
      </c>
      <c r="S363" s="4">
        <f>(Y363+AY363*L363)</f>
        <v>26.989336013793945</v>
      </c>
      <c r="T363">
        <f t="shared" ref="T363:T369" si="1247">1.5*3</f>
        <v>4.5</v>
      </c>
      <c r="U363">
        <f t="shared" ref="U363:U369" si="1248">(T363*AN363+AO363)</f>
        <v>1.7493478804826736</v>
      </c>
      <c r="V363">
        <v>1</v>
      </c>
      <c r="W363">
        <f t="shared" ref="W363:W369" si="1249">U363*(V363+1)*(V363+1)/(V363*V363+1)</f>
        <v>3.4986957609653473</v>
      </c>
      <c r="X363">
        <v>25.845724105834961</v>
      </c>
      <c r="Y363" s="4">
        <v>26.989336013793945</v>
      </c>
      <c r="Z363">
        <v>25.038105010986328</v>
      </c>
      <c r="AA363">
        <v>399.3663330078125</v>
      </c>
      <c r="AB363">
        <v>371.38629150390625</v>
      </c>
      <c r="AC363">
        <v>12.405974388122559</v>
      </c>
      <c r="AD363">
        <v>20.424827575683594</v>
      </c>
      <c r="AE363">
        <v>35.305778503417969</v>
      </c>
      <c r="AF363">
        <v>57.677116394042969</v>
      </c>
      <c r="AG363">
        <v>500.31494140625</v>
      </c>
      <c r="AH363">
        <v>1800.9322509765625</v>
      </c>
      <c r="AI363">
        <v>1905.705078125</v>
      </c>
      <c r="AJ363">
        <v>94.41064453125</v>
      </c>
      <c r="AK363">
        <v>1.147064208984375</v>
      </c>
      <c r="AL363">
        <v>-0.34743684530258179</v>
      </c>
      <c r="AM363">
        <v>1</v>
      </c>
      <c r="AN363">
        <v>-0.21956524252891541</v>
      </c>
      <c r="AO363">
        <v>2.737391471862793</v>
      </c>
      <c r="AP363">
        <v>1</v>
      </c>
      <c r="AQ363">
        <v>0</v>
      </c>
      <c r="AR363">
        <v>0.15999999642372131</v>
      </c>
      <c r="AS363">
        <v>111115</v>
      </c>
      <c r="AT363">
        <f t="shared" ref="AT363:AT369" si="1250">AG363*0.000001/(T363*0.0001)</f>
        <v>1.1118109809027776</v>
      </c>
      <c r="AU363">
        <f t="shared" ref="AU363:AU369" si="1251">(AD363-AC363)/(1000-AD363)*AT363</f>
        <v>9.1013423769337326E-3</v>
      </c>
      <c r="AV363">
        <f t="shared" ref="AV363:AV369" si="1252">(Y363+273.15)</f>
        <v>300.13933601379392</v>
      </c>
      <c r="AW363">
        <f t="shared" ref="AW363:AW369" si="1253">(X363+273.15)</f>
        <v>298.99572410583494</v>
      </c>
      <c r="AX363">
        <f t="shared" ref="AX363:AX369" si="1254">(AH363*AP363+AI363*AQ363)*AR363</f>
        <v>288.14915371561437</v>
      </c>
      <c r="AY363">
        <f t="shared" ref="AY363:AY369" si="1255">((AX363+0.00000010773*(AW363^4-AV363^4))-AU363*44100)/(U363*51.4+0.00000043092*AV363^3)</f>
        <v>-1.2451652800755264</v>
      </c>
      <c r="AZ363">
        <f t="shared" ref="AZ363:AZ369" si="1256">0.61365*EXP(17.502*S363/(240.97+S363))</f>
        <v>3.5769185979349434</v>
      </c>
      <c r="BA363">
        <f t="shared" ref="BA363:BA369" si="1257">AZ363*1000/AJ363</f>
        <v>37.88681473041931</v>
      </c>
      <c r="BB363">
        <f t="shared" ref="BB363:BB369" si="1258">(BA363-AD363)</f>
        <v>17.461987154735716</v>
      </c>
      <c r="BC363">
        <f>IF(L363,Y363,(X363+Y363)/2)</f>
        <v>26.417530059814453</v>
      </c>
      <c r="BD363">
        <f t="shared" ref="BD363:BD369" si="1259">0.61365*EXP(17.502*BC363/(240.97+BC363))</f>
        <v>3.4585299431235117</v>
      </c>
      <c r="BE363">
        <f t="shared" ref="BE363:BE369" si="1260">IF(BB363&lt;&gt;0,(1000-(BA363+AD363)/2)/BB363*AU363,0)</f>
        <v>0.50601258539712268</v>
      </c>
      <c r="BF363">
        <f t="shared" ref="BF363:BF369" si="1261">AD363*AJ363/1000</f>
        <v>1.9283211358599366</v>
      </c>
      <c r="BG363">
        <f t="shared" ref="BG363:BG369" si="1262">(BD363-BF363)</f>
        <v>1.5302088072635751</v>
      </c>
      <c r="BH363">
        <f t="shared" ref="BH363:BH369" si="1263">1/(1.6/O363+1.37/W363)</f>
        <v>0.32297259765706615</v>
      </c>
      <c r="BI363">
        <f t="shared" ref="BI363:BI369" si="1264">P363*AJ363*0.001</f>
        <v>26.095593135017292</v>
      </c>
      <c r="BJ363">
        <f t="shared" ref="BJ363:BJ369" si="1265">P363/AB363</f>
        <v>0.74425256630589309</v>
      </c>
      <c r="BK363">
        <f t="shared" ref="BK363:BK369" si="1266">(1-AU363*AJ363/AZ363/O363)*100</f>
        <v>59.39209330622166</v>
      </c>
      <c r="BL363">
        <f t="shared" ref="BL363:BL369" si="1267">(AB363-N363/(W363/1.35))</f>
        <v>360.687063158961</v>
      </c>
      <c r="BM363">
        <f t="shared" ref="BM363:BM369" si="1268">N363*BK363/100/BL363</f>
        <v>4.5658636027781564E-2</v>
      </c>
    </row>
    <row r="364" spans="1:65" x14ac:dyDescent="0.3">
      <c r="A364" t="str">
        <f t="array" ref="A364">INDEX(MtrxNb!A$2:C$115,MATCH(1,(MtrxNb!B$2:B$115=D364)*(MtrxNb!C$2:C$115=F364),0),1)</f>
        <v>M61</v>
      </c>
      <c r="B364" s="6">
        <v>41598</v>
      </c>
      <c r="C364">
        <v>48</v>
      </c>
      <c r="D364">
        <v>2</v>
      </c>
      <c r="E364">
        <v>5</v>
      </c>
      <c r="F364" t="s">
        <v>36</v>
      </c>
      <c r="G364">
        <v>45</v>
      </c>
      <c r="H364">
        <v>3</v>
      </c>
      <c r="I364">
        <v>9</v>
      </c>
      <c r="J364" t="s">
        <v>580</v>
      </c>
      <c r="K364">
        <v>1852.4999998100102</v>
      </c>
      <c r="L364">
        <v>0</v>
      </c>
      <c r="M364">
        <v>50</v>
      </c>
      <c r="N364" s="7">
        <f t="shared" si="1242"/>
        <v>-0.538702934561755</v>
      </c>
      <c r="O364" s="7">
        <f t="shared" si="1243"/>
        <v>0.53417809545412331</v>
      </c>
      <c r="P364" s="7">
        <f t="shared" si="1244"/>
        <v>50.837831582127812</v>
      </c>
      <c r="Q364">
        <f t="shared" si="1245"/>
        <v>8.6973984809834928</v>
      </c>
      <c r="R364">
        <f t="shared" si="1246"/>
        <v>1.7197837804802576</v>
      </c>
      <c r="S364" s="4">
        <f>(Y364+AY364*L364)</f>
        <v>27.254770278930664</v>
      </c>
      <c r="T364">
        <f t="shared" si="1247"/>
        <v>4.5</v>
      </c>
      <c r="U364">
        <f t="shared" si="1248"/>
        <v>1.7493478804826736</v>
      </c>
      <c r="V364">
        <v>1</v>
      </c>
      <c r="W364">
        <f t="shared" si="1249"/>
        <v>3.4986957609653473</v>
      </c>
      <c r="X364">
        <v>25.875551223754883</v>
      </c>
      <c r="Y364" s="4">
        <v>27.254770278930664</v>
      </c>
      <c r="Z364">
        <v>25.041582107543945</v>
      </c>
      <c r="AA364">
        <v>50.416515350341797</v>
      </c>
      <c r="AB364">
        <v>50.505958557128906</v>
      </c>
      <c r="AC364">
        <v>12.60096263885498</v>
      </c>
      <c r="AD364">
        <v>20.266040802001953</v>
      </c>
      <c r="AE364">
        <v>35.875846862792969</v>
      </c>
      <c r="AF364">
        <v>57.125335693359375</v>
      </c>
      <c r="AG364">
        <v>500.25732421875</v>
      </c>
      <c r="AH364">
        <v>1799.63623046875</v>
      </c>
      <c r="AI364">
        <v>1916.987060546875</v>
      </c>
      <c r="AJ364">
        <v>94.4083251953125</v>
      </c>
      <c r="AK364">
        <v>2.000823974609375</v>
      </c>
      <c r="AL364">
        <v>-0.23612016439437866</v>
      </c>
      <c r="AM364">
        <v>1</v>
      </c>
      <c r="AN364">
        <v>-0.21956524252891541</v>
      </c>
      <c r="AO364">
        <v>2.737391471862793</v>
      </c>
      <c r="AP364">
        <v>1</v>
      </c>
      <c r="AQ364">
        <v>0</v>
      </c>
      <c r="AR364">
        <v>0.15999999642372131</v>
      </c>
      <c r="AS364">
        <v>111115</v>
      </c>
      <c r="AT364">
        <f t="shared" si="1250"/>
        <v>1.1116829427083332</v>
      </c>
      <c r="AU364">
        <f t="shared" si="1251"/>
        <v>8.6973984809834929E-3</v>
      </c>
      <c r="AV364">
        <f t="shared" si="1252"/>
        <v>300.40477027893064</v>
      </c>
      <c r="AW364">
        <f t="shared" si="1253"/>
        <v>299.02555122375486</v>
      </c>
      <c r="AX364">
        <f t="shared" si="1254"/>
        <v>287.94179043899931</v>
      </c>
      <c r="AY364">
        <f t="shared" si="1255"/>
        <v>-1.0985882531301587</v>
      </c>
      <c r="AZ364">
        <f t="shared" si="1256"/>
        <v>3.6330667509371297</v>
      </c>
      <c r="BA364">
        <f t="shared" si="1257"/>
        <v>38.48248280457279</v>
      </c>
      <c r="BB364">
        <f t="shared" si="1258"/>
        <v>18.216442002570837</v>
      </c>
      <c r="BC364">
        <f>IF(L364,Y364,(X364+Y364)/2)</f>
        <v>26.565160751342773</v>
      </c>
      <c r="BD364">
        <f t="shared" si="1259"/>
        <v>3.4887634270690882</v>
      </c>
      <c r="BE364">
        <f t="shared" si="1260"/>
        <v>0.4634230339714081</v>
      </c>
      <c r="BF364">
        <f t="shared" si="1261"/>
        <v>1.9132829704568721</v>
      </c>
      <c r="BG364">
        <f t="shared" si="1262"/>
        <v>1.575480456612216</v>
      </c>
      <c r="BH364">
        <f t="shared" si="1263"/>
        <v>0.29526133181489467</v>
      </c>
      <c r="BI364">
        <f t="shared" si="1264"/>
        <v>4.7995145362300509</v>
      </c>
      <c r="BJ364">
        <f t="shared" si="1265"/>
        <v>1.0065709677527159</v>
      </c>
      <c r="BK364">
        <f t="shared" si="1266"/>
        <v>57.690274383718766</v>
      </c>
      <c r="BL364">
        <f t="shared" si="1267"/>
        <v>50.713821432710212</v>
      </c>
      <c r="BM364">
        <f t="shared" si="1268"/>
        <v>-6.1280966861110972E-3</v>
      </c>
    </row>
    <row r="365" spans="1:65" x14ac:dyDescent="0.3">
      <c r="A365" t="str">
        <f t="array" ref="A365">INDEX(MtrxNb!A$2:C$115,MATCH(1,(MtrxNb!B$2:B$115=D365)*(MtrxNb!C$2:C$115=F365),0),1)</f>
        <v>M61</v>
      </c>
      <c r="B365" s="6">
        <v>41598</v>
      </c>
      <c r="C365">
        <v>48</v>
      </c>
      <c r="D365">
        <v>2</v>
      </c>
      <c r="E365">
        <v>5</v>
      </c>
      <c r="F365" t="s">
        <v>36</v>
      </c>
      <c r="G365">
        <v>45</v>
      </c>
      <c r="H365">
        <v>3</v>
      </c>
      <c r="I365">
        <v>10</v>
      </c>
      <c r="J365" t="s">
        <v>581</v>
      </c>
      <c r="K365">
        <v>1972.9999997988343</v>
      </c>
      <c r="L365">
        <v>0</v>
      </c>
      <c r="M365">
        <v>150</v>
      </c>
      <c r="N365" s="7">
        <f t="shared" si="1242"/>
        <v>8.5852819440059616</v>
      </c>
      <c r="O365" s="7">
        <f t="shared" si="1243"/>
        <v>0.53162108988268419</v>
      </c>
      <c r="P365" s="7">
        <f t="shared" si="1244"/>
        <v>107.58163902098588</v>
      </c>
      <c r="Q365">
        <f t="shared" si="1245"/>
        <v>8.7336349609236912</v>
      </c>
      <c r="R365">
        <f t="shared" si="1246"/>
        <v>1.7340826850886388</v>
      </c>
      <c r="S365" s="4">
        <f>(Y365+AY365*L365)</f>
        <v>27.305458068847656</v>
      </c>
      <c r="T365">
        <f t="shared" si="1247"/>
        <v>4.5</v>
      </c>
      <c r="U365">
        <f t="shared" si="1248"/>
        <v>1.7493478804826736</v>
      </c>
      <c r="V365">
        <v>1</v>
      </c>
      <c r="W365">
        <f t="shared" si="1249"/>
        <v>3.4986957609653473</v>
      </c>
      <c r="X365">
        <v>25.885629653930664</v>
      </c>
      <c r="Y365" s="4">
        <v>27.305458068847656</v>
      </c>
      <c r="Z365">
        <v>25.038629531860352</v>
      </c>
      <c r="AA365">
        <v>149.29254150390625</v>
      </c>
      <c r="AB365">
        <v>140.46636962890625</v>
      </c>
      <c r="AC365">
        <v>12.531933784484863</v>
      </c>
      <c r="AD365">
        <v>20.22911262512207</v>
      </c>
      <c r="AE365">
        <v>35.566783905029297</v>
      </c>
      <c r="AF365">
        <v>56.983921051025391</v>
      </c>
      <c r="AG365">
        <v>500.26544189453125</v>
      </c>
      <c r="AH365">
        <v>1799.4036865234375</v>
      </c>
      <c r="AI365">
        <v>1923.1488037109375</v>
      </c>
      <c r="AJ365">
        <v>94.408157348632812</v>
      </c>
      <c r="AK365">
        <v>1.994232177734375</v>
      </c>
      <c r="AL365">
        <v>-0.25819391012191772</v>
      </c>
      <c r="AM365">
        <v>1</v>
      </c>
      <c r="AN365">
        <v>-0.21956524252891541</v>
      </c>
      <c r="AO365">
        <v>2.737391471862793</v>
      </c>
      <c r="AP365">
        <v>1</v>
      </c>
      <c r="AQ365">
        <v>0</v>
      </c>
      <c r="AR365">
        <v>0.15999999642372131</v>
      </c>
      <c r="AS365">
        <v>111115</v>
      </c>
      <c r="AT365">
        <f t="shared" si="1250"/>
        <v>1.1117009819878472</v>
      </c>
      <c r="AU365">
        <f t="shared" si="1251"/>
        <v>8.7336349609236918E-3</v>
      </c>
      <c r="AV365">
        <f t="shared" si="1252"/>
        <v>300.45545806884763</v>
      </c>
      <c r="AW365">
        <f t="shared" si="1253"/>
        <v>299.03562965393064</v>
      </c>
      <c r="AX365">
        <f t="shared" si="1254"/>
        <v>287.90458340858095</v>
      </c>
      <c r="AY365">
        <f t="shared" si="1255"/>
        <v>-1.119304828094521</v>
      </c>
      <c r="AZ365">
        <f t="shared" si="1256"/>
        <v>3.6438759328243777</v>
      </c>
      <c r="BA365">
        <f t="shared" si="1257"/>
        <v>38.597045373613014</v>
      </c>
      <c r="BB365">
        <f t="shared" si="1258"/>
        <v>18.367932748490944</v>
      </c>
      <c r="BC365">
        <f>IF(L365,Y365,(X365+Y365)/2)</f>
        <v>26.59554386138916</v>
      </c>
      <c r="BD365">
        <f t="shared" si="1259"/>
        <v>3.4950141769337475</v>
      </c>
      <c r="BE365">
        <f t="shared" si="1260"/>
        <v>0.46149732699575735</v>
      </c>
      <c r="BF365">
        <f t="shared" si="1261"/>
        <v>1.9097932477357389</v>
      </c>
      <c r="BG365">
        <f t="shared" si="1262"/>
        <v>1.5852209291980086</v>
      </c>
      <c r="BH365">
        <f t="shared" si="1263"/>
        <v>0.2940106896251537</v>
      </c>
      <c r="BI365">
        <f t="shared" si="1264"/>
        <v>10.15658430451705</v>
      </c>
      <c r="BJ365">
        <f t="shared" si="1265"/>
        <v>0.76588894057134438</v>
      </c>
      <c r="BK365">
        <f t="shared" si="1266"/>
        <v>57.43635876746945</v>
      </c>
      <c r="BL365">
        <f t="shared" si="1267"/>
        <v>137.15366929247855</v>
      </c>
      <c r="BM365">
        <f t="shared" si="1268"/>
        <v>3.5952908616995037E-2</v>
      </c>
    </row>
    <row r="366" spans="1:65" x14ac:dyDescent="0.3">
      <c r="A366" t="str">
        <f t="array" ref="A366">INDEX(MtrxNb!A$2:C$115,MATCH(1,(MtrxNb!B$2:B$115=D366)*(MtrxNb!C$2:C$115=F366),0),1)</f>
        <v>M61</v>
      </c>
      <c r="B366" s="6">
        <v>41598</v>
      </c>
      <c r="C366">
        <v>48</v>
      </c>
      <c r="D366">
        <v>2</v>
      </c>
      <c r="E366">
        <v>5</v>
      </c>
      <c r="F366" t="s">
        <v>36</v>
      </c>
      <c r="G366">
        <v>45</v>
      </c>
      <c r="H366">
        <v>3</v>
      </c>
      <c r="I366">
        <v>11</v>
      </c>
      <c r="J366" t="s">
        <v>582</v>
      </c>
      <c r="K366">
        <v>2112.4999998100102</v>
      </c>
      <c r="L366">
        <v>0</v>
      </c>
      <c r="M366">
        <v>400</v>
      </c>
      <c r="N366" s="7">
        <f t="shared" si="1242"/>
        <v>26.561476679314531</v>
      </c>
      <c r="O366" s="7">
        <f t="shared" si="1243"/>
        <v>0.52894468134075678</v>
      </c>
      <c r="P366" s="7">
        <f t="shared" si="1244"/>
        <v>272.43862916087591</v>
      </c>
      <c r="Q366">
        <f t="shared" si="1245"/>
        <v>8.6128835549969001</v>
      </c>
      <c r="R366">
        <f t="shared" si="1246"/>
        <v>1.7177558926299454</v>
      </c>
      <c r="S366" s="4">
        <f>(Y366+AY366*L366)</f>
        <v>27.232452392578125</v>
      </c>
      <c r="T366">
        <f t="shared" si="1247"/>
        <v>4.5</v>
      </c>
      <c r="U366">
        <f t="shared" si="1248"/>
        <v>1.7493478804826736</v>
      </c>
      <c r="V366">
        <v>1</v>
      </c>
      <c r="W366">
        <f t="shared" si="1249"/>
        <v>3.4986957609653473</v>
      </c>
      <c r="X366">
        <v>25.875753402709961</v>
      </c>
      <c r="Y366" s="4">
        <v>27.232452392578125</v>
      </c>
      <c r="Z366">
        <v>25.035388946533203</v>
      </c>
      <c r="AA366">
        <v>399.45611572265625</v>
      </c>
      <c r="AB366">
        <v>372.67645263671875</v>
      </c>
      <c r="AC366">
        <v>12.64664363861084</v>
      </c>
      <c r="AD366">
        <v>20.23725700378418</v>
      </c>
      <c r="AE366">
        <v>35.999252319335937</v>
      </c>
      <c r="AF366">
        <v>57.038986206054687</v>
      </c>
      <c r="AG366">
        <v>500.27078247070312</v>
      </c>
      <c r="AH366">
        <v>1800.525390625</v>
      </c>
      <c r="AI366">
        <v>1931.8798828125</v>
      </c>
      <c r="AJ366">
        <v>94.408073425292969</v>
      </c>
      <c r="AK366">
        <v>1.16815185546875</v>
      </c>
      <c r="AL366">
        <v>-0.34078782796859741</v>
      </c>
      <c r="AM366">
        <v>1</v>
      </c>
      <c r="AN366">
        <v>-0.21956524252891541</v>
      </c>
      <c r="AO366">
        <v>2.737391471862793</v>
      </c>
      <c r="AP366">
        <v>1</v>
      </c>
      <c r="AQ366">
        <v>0</v>
      </c>
      <c r="AR366">
        <v>0.15999999642372131</v>
      </c>
      <c r="AS366">
        <v>111115</v>
      </c>
      <c r="AT366">
        <f t="shared" si="1250"/>
        <v>1.1117128499348956</v>
      </c>
      <c r="AU366">
        <f t="shared" si="1251"/>
        <v>8.6128835549969009E-3</v>
      </c>
      <c r="AV366">
        <f t="shared" si="1252"/>
        <v>300.3824523925781</v>
      </c>
      <c r="AW366">
        <f t="shared" si="1253"/>
        <v>299.02575340270994</v>
      </c>
      <c r="AX366">
        <f t="shared" si="1254"/>
        <v>288.08405606081942</v>
      </c>
      <c r="AY366">
        <f t="shared" si="1255"/>
        <v>-1.0579416065974443</v>
      </c>
      <c r="AZ366">
        <f t="shared" si="1256"/>
        <v>3.6283163377697267</v>
      </c>
      <c r="BA366">
        <f t="shared" si="1257"/>
        <v>38.432267560685766</v>
      </c>
      <c r="BB366">
        <f t="shared" si="1258"/>
        <v>18.195010556901586</v>
      </c>
      <c r="BC366">
        <f>IF(L366,Y366,(X366+Y366)/2)</f>
        <v>26.554102897644043</v>
      </c>
      <c r="BD366">
        <f t="shared" si="1259"/>
        <v>3.4864909068815737</v>
      </c>
      <c r="BE366">
        <f t="shared" si="1260"/>
        <v>0.45947907736582005</v>
      </c>
      <c r="BF366">
        <f t="shared" si="1261"/>
        <v>1.9105604451397813</v>
      </c>
      <c r="BG366">
        <f t="shared" si="1262"/>
        <v>1.5759304617417924</v>
      </c>
      <c r="BH366">
        <f t="shared" si="1263"/>
        <v>0.29270016248839253</v>
      </c>
      <c r="BI366">
        <f t="shared" si="1264"/>
        <v>25.720406105706132</v>
      </c>
      <c r="BJ366">
        <f t="shared" si="1265"/>
        <v>0.73103258130034399</v>
      </c>
      <c r="BK366">
        <f t="shared" si="1266"/>
        <v>57.631575782433174</v>
      </c>
      <c r="BL366">
        <f t="shared" si="1267"/>
        <v>362.42749246214765</v>
      </c>
      <c r="BM366">
        <f t="shared" si="1268"/>
        <v>4.2236855315194478E-2</v>
      </c>
    </row>
    <row r="367" spans="1:65" x14ac:dyDescent="0.3">
      <c r="A367" t="str">
        <f t="array" ref="A367">INDEX(MtrxNb!A$2:C$115,MATCH(1,(MtrxNb!B$2:B$115=D367)*(MtrxNb!C$2:C$115=F367),0),1)</f>
        <v>M61</v>
      </c>
      <c r="B367" s="6">
        <v>41598</v>
      </c>
      <c r="C367">
        <v>48</v>
      </c>
      <c r="D367">
        <v>2</v>
      </c>
      <c r="E367">
        <v>5</v>
      </c>
      <c r="F367" t="s">
        <v>36</v>
      </c>
      <c r="G367">
        <v>45</v>
      </c>
      <c r="H367">
        <v>3</v>
      </c>
      <c r="I367">
        <v>12</v>
      </c>
      <c r="J367" t="s">
        <v>583</v>
      </c>
      <c r="K367">
        <v>2262.4999998100102</v>
      </c>
      <c r="L367">
        <v>0</v>
      </c>
      <c r="M367">
        <v>600</v>
      </c>
      <c r="N367" s="7">
        <f t="shared" si="1242"/>
        <v>36.881172177148358</v>
      </c>
      <c r="O367" s="7">
        <f t="shared" si="1243"/>
        <v>0.50540524291660915</v>
      </c>
      <c r="P367" s="7">
        <f t="shared" si="1244"/>
        <v>415.8246226377849</v>
      </c>
      <c r="Q367">
        <f t="shared" si="1245"/>
        <v>8.3529878183834985</v>
      </c>
      <c r="R367">
        <f t="shared" si="1246"/>
        <v>1.7333423175627598</v>
      </c>
      <c r="S367" s="4">
        <f>(Y367+AY367*L367)</f>
        <v>27.265825271606445</v>
      </c>
      <c r="T367">
        <f t="shared" si="1247"/>
        <v>4.5</v>
      </c>
      <c r="U367">
        <f t="shared" si="1248"/>
        <v>1.7493478804826736</v>
      </c>
      <c r="V367">
        <v>1</v>
      </c>
      <c r="W367">
        <f t="shared" si="1249"/>
        <v>3.4986957609653473</v>
      </c>
      <c r="X367">
        <v>25.881357192993164</v>
      </c>
      <c r="Y367" s="4">
        <v>27.265825271606445</v>
      </c>
      <c r="Z367">
        <v>25.036436080932617</v>
      </c>
      <c r="AA367">
        <v>598.939208984375</v>
      </c>
      <c r="AB367">
        <v>561.544921875</v>
      </c>
      <c r="AC367">
        <v>12.785122871398926</v>
      </c>
      <c r="AD367">
        <v>20.147356033325195</v>
      </c>
      <c r="AE367">
        <v>36.367504119873047</v>
      </c>
      <c r="AF367">
        <v>56.768093109130859</v>
      </c>
      <c r="AG367">
        <v>500.27127075195312</v>
      </c>
      <c r="AH367">
        <v>1799.9609375</v>
      </c>
      <c r="AI367">
        <v>1942.1419677734375</v>
      </c>
      <c r="AJ367">
        <v>94.408393859863281</v>
      </c>
      <c r="AK367">
        <v>5.5419921875E-2</v>
      </c>
      <c r="AL367">
        <v>-0.39784616231918335</v>
      </c>
      <c r="AM367">
        <v>1</v>
      </c>
      <c r="AN367">
        <v>-0.21956524252891541</v>
      </c>
      <c r="AO367">
        <v>2.737391471862793</v>
      </c>
      <c r="AP367">
        <v>1</v>
      </c>
      <c r="AQ367">
        <v>0</v>
      </c>
      <c r="AR367">
        <v>0.15999999642372131</v>
      </c>
      <c r="AS367">
        <v>111115</v>
      </c>
      <c r="AT367">
        <f t="shared" si="1250"/>
        <v>1.1117139350043401</v>
      </c>
      <c r="AU367">
        <f t="shared" si="1251"/>
        <v>8.3529878183834991E-3</v>
      </c>
      <c r="AV367">
        <f t="shared" si="1252"/>
        <v>300.41582527160642</v>
      </c>
      <c r="AW367">
        <f t="shared" si="1253"/>
        <v>299.03135719299314</v>
      </c>
      <c r="AX367">
        <f t="shared" si="1254"/>
        <v>287.99374356283806</v>
      </c>
      <c r="AY367">
        <f t="shared" si="1255"/>
        <v>-0.9491821446504044</v>
      </c>
      <c r="AZ367">
        <f t="shared" si="1256"/>
        <v>3.6354218411918175</v>
      </c>
      <c r="BA367">
        <f t="shared" si="1257"/>
        <v>38.507400587580364</v>
      </c>
      <c r="BB367">
        <f t="shared" si="1258"/>
        <v>18.360044554255168</v>
      </c>
      <c r="BC367">
        <f>IF(L367,Y367,(X367+Y367)/2)</f>
        <v>26.573591232299805</v>
      </c>
      <c r="BD367">
        <f t="shared" si="1259"/>
        <v>3.4904968597499897</v>
      </c>
      <c r="BE367">
        <f t="shared" si="1260"/>
        <v>0.44161203207603483</v>
      </c>
      <c r="BF367">
        <f t="shared" si="1261"/>
        <v>1.9020795236290577</v>
      </c>
      <c r="BG367">
        <f t="shared" si="1262"/>
        <v>1.5884173361209319</v>
      </c>
      <c r="BH367">
        <f t="shared" si="1263"/>
        <v>0.28110805660749033</v>
      </c>
      <c r="BI367">
        <f t="shared" si="1264"/>
        <v>39.257334750617019</v>
      </c>
      <c r="BJ367">
        <f t="shared" si="1265"/>
        <v>0.7405010827082994</v>
      </c>
      <c r="BK367">
        <f t="shared" si="1266"/>
        <v>57.080178973607346</v>
      </c>
      <c r="BL367">
        <f t="shared" si="1267"/>
        <v>547.31402389448726</v>
      </c>
      <c r="BM367">
        <f t="shared" si="1268"/>
        <v>3.8463913159913835E-2</v>
      </c>
    </row>
    <row r="368" spans="1:65" x14ac:dyDescent="0.3">
      <c r="A368" t="str">
        <f t="array" ref="A368">INDEX(MtrxNb!A$2:C$115,MATCH(1,(MtrxNb!B$2:B$115=D368)*(MtrxNb!C$2:C$115=F368),0),1)</f>
        <v>M61</v>
      </c>
      <c r="B368" s="6">
        <v>41598</v>
      </c>
      <c r="C368">
        <v>48</v>
      </c>
      <c r="D368">
        <v>2</v>
      </c>
      <c r="E368">
        <v>5</v>
      </c>
      <c r="F368" t="s">
        <v>36</v>
      </c>
      <c r="G368">
        <v>45</v>
      </c>
      <c r="H368">
        <v>3</v>
      </c>
      <c r="I368">
        <v>13</v>
      </c>
      <c r="J368" t="s">
        <v>584</v>
      </c>
      <c r="K368">
        <v>2412.4999998100102</v>
      </c>
      <c r="L368">
        <v>0</v>
      </c>
      <c r="M368">
        <v>800</v>
      </c>
      <c r="N368" s="7">
        <f t="shared" si="1242"/>
        <v>43.074946305907126</v>
      </c>
      <c r="O368" s="7">
        <f t="shared" si="1243"/>
        <v>0.45181723311262623</v>
      </c>
      <c r="P368" s="7">
        <f t="shared" si="1244"/>
        <v>565.25978673019563</v>
      </c>
      <c r="Q368">
        <f t="shared" si="1245"/>
        <v>7.8001194353086367</v>
      </c>
      <c r="R368">
        <f t="shared" si="1246"/>
        <v>1.7862324682303925</v>
      </c>
      <c r="S368" s="4">
        <f>(Y368+AY368*L368)</f>
        <v>27.39698600769043</v>
      </c>
      <c r="T368">
        <f t="shared" si="1247"/>
        <v>4.5</v>
      </c>
      <c r="U368">
        <f t="shared" si="1248"/>
        <v>1.7493478804826736</v>
      </c>
      <c r="V368">
        <v>1</v>
      </c>
      <c r="W368">
        <f t="shared" si="1249"/>
        <v>3.4986957609653473</v>
      </c>
      <c r="X368">
        <v>25.892894744873047</v>
      </c>
      <c r="Y368" s="4">
        <v>27.39698600769043</v>
      </c>
      <c r="Z368">
        <v>25.036745071411133</v>
      </c>
      <c r="AA368">
        <v>798.9581298828125</v>
      </c>
      <c r="AB368">
        <v>754.9154052734375</v>
      </c>
      <c r="AC368">
        <v>13.008508682250977</v>
      </c>
      <c r="AD368">
        <v>19.885223388671875</v>
      </c>
      <c r="AE368">
        <v>36.948837280273437</v>
      </c>
      <c r="AF368">
        <v>55.992134094238281</v>
      </c>
      <c r="AG368">
        <v>500.27603149414062</v>
      </c>
      <c r="AH368">
        <v>1800.2037353515625</v>
      </c>
      <c r="AI368">
        <v>1952.5989990234375</v>
      </c>
      <c r="AJ368">
        <v>94.403411865234375</v>
      </c>
      <c r="AK368">
        <v>-1.79296875</v>
      </c>
      <c r="AL368">
        <v>-0.43472093343734741</v>
      </c>
      <c r="AM368">
        <v>1</v>
      </c>
      <c r="AN368">
        <v>-0.21956524252891541</v>
      </c>
      <c r="AO368">
        <v>2.737391471862793</v>
      </c>
      <c r="AP368">
        <v>1</v>
      </c>
      <c r="AQ368">
        <v>0</v>
      </c>
      <c r="AR368">
        <v>0.15999999642372131</v>
      </c>
      <c r="AS368">
        <v>111115</v>
      </c>
      <c r="AT368">
        <f t="shared" si="1250"/>
        <v>1.1117245144314236</v>
      </c>
      <c r="AU368">
        <f t="shared" si="1251"/>
        <v>7.8001194353086367E-3</v>
      </c>
      <c r="AV368">
        <f t="shared" si="1252"/>
        <v>300.54698600769041</v>
      </c>
      <c r="AW368">
        <f t="shared" si="1253"/>
        <v>299.04289474487302</v>
      </c>
      <c r="AX368">
        <f t="shared" si="1254"/>
        <v>288.03259121821975</v>
      </c>
      <c r="AY368">
        <f t="shared" si="1255"/>
        <v>-0.72249894112941693</v>
      </c>
      <c r="AZ368">
        <f t="shared" si="1256"/>
        <v>3.663465401823375</v>
      </c>
      <c r="BA368">
        <f t="shared" si="1257"/>
        <v>38.806493636619365</v>
      </c>
      <c r="BB368">
        <f t="shared" si="1258"/>
        <v>18.92127024794749</v>
      </c>
      <c r="BC368">
        <f>IF(L368,Y368,(X368+Y368)/2)</f>
        <v>26.644940376281738</v>
      </c>
      <c r="BD368">
        <f t="shared" si="1259"/>
        <v>3.5051974477160126</v>
      </c>
      <c r="BE368">
        <f t="shared" si="1260"/>
        <v>0.40014323218070574</v>
      </c>
      <c r="BF368">
        <f t="shared" si="1261"/>
        <v>1.8772329335929825</v>
      </c>
      <c r="BG368">
        <f t="shared" si="1262"/>
        <v>1.6279645141230301</v>
      </c>
      <c r="BH368">
        <f t="shared" si="1263"/>
        <v>0.25426986430930315</v>
      </c>
      <c r="BI368">
        <f t="shared" si="1264"/>
        <v>53.362452457545203</v>
      </c>
      <c r="BJ368">
        <f t="shared" si="1265"/>
        <v>0.74877235618930471</v>
      </c>
      <c r="BK368">
        <f t="shared" si="1266"/>
        <v>55.512903989261453</v>
      </c>
      <c r="BL368">
        <f t="shared" si="1267"/>
        <v>738.29458955068662</v>
      </c>
      <c r="BM368">
        <f t="shared" si="1268"/>
        <v>3.2388363567416451E-2</v>
      </c>
    </row>
    <row r="369" spans="1:65" hidden="1" x14ac:dyDescent="0.3">
      <c r="A369" t="str">
        <f t="array" ref="A369">INDEX(MtrxNb!A$2:C$115,MATCH(1,(MtrxNb!B$2:B$115=D369)*(MtrxNb!C$2:C$115=F369),0),1)</f>
        <v>M61</v>
      </c>
      <c r="B369" s="6">
        <v>41598</v>
      </c>
      <c r="C369">
        <v>48</v>
      </c>
      <c r="D369">
        <v>2</v>
      </c>
      <c r="E369">
        <v>5</v>
      </c>
      <c r="F369" t="s">
        <v>36</v>
      </c>
      <c r="G369">
        <v>45</v>
      </c>
      <c r="H369">
        <v>3</v>
      </c>
      <c r="I369">
        <v>14</v>
      </c>
      <c r="J369" t="s">
        <v>585</v>
      </c>
      <c r="K369">
        <v>2532.9999997988343</v>
      </c>
      <c r="L369">
        <v>0</v>
      </c>
      <c r="M369" t="s">
        <v>322</v>
      </c>
      <c r="N369">
        <f t="shared" si="1242"/>
        <v>25.398912389068471</v>
      </c>
      <c r="O369">
        <f t="shared" si="1243"/>
        <v>0.42641481018667854</v>
      </c>
      <c r="P369">
        <f t="shared" si="1244"/>
        <v>258.7372980965805</v>
      </c>
      <c r="Q369">
        <f t="shared" si="1245"/>
        <v>7.5804462763812124</v>
      </c>
      <c r="R369">
        <f t="shared" si="1246"/>
        <v>1.8272349324247301</v>
      </c>
      <c r="S369" s="4">
        <f>(Y369+AY369*L369)</f>
        <v>27.561305999755859</v>
      </c>
      <c r="T369">
        <f t="shared" si="1247"/>
        <v>4.5</v>
      </c>
      <c r="U369">
        <f t="shared" si="1248"/>
        <v>1.7493478804826736</v>
      </c>
      <c r="V369">
        <v>1</v>
      </c>
      <c r="W369">
        <f t="shared" si="1249"/>
        <v>3.4986957609653473</v>
      </c>
      <c r="X369">
        <v>25.907369613647461</v>
      </c>
      <c r="Y369" s="4">
        <v>27.561305999755859</v>
      </c>
      <c r="Z369">
        <v>25.034322738647461</v>
      </c>
      <c r="AA369">
        <v>399.31753540039062</v>
      </c>
      <c r="AB369">
        <v>373.9215087890625</v>
      </c>
      <c r="AC369">
        <v>13.142221450805664</v>
      </c>
      <c r="AD369">
        <v>19.82567024230957</v>
      </c>
      <c r="AE369">
        <v>37.201728820800781</v>
      </c>
      <c r="AF369">
        <v>55.773197174072266</v>
      </c>
      <c r="AG369">
        <v>500.2763671875</v>
      </c>
      <c r="AH369">
        <v>1800.1986083984375</v>
      </c>
      <c r="AI369">
        <v>1957.0989990234375</v>
      </c>
      <c r="AJ369">
        <v>94.404380798339844</v>
      </c>
      <c r="AK369">
        <v>1.42779541015625</v>
      </c>
      <c r="AL369">
        <v>-0.34044069051742554</v>
      </c>
      <c r="AM369">
        <v>1</v>
      </c>
      <c r="AN369">
        <v>-0.21956524252891541</v>
      </c>
      <c r="AO369">
        <v>2.737391471862793</v>
      </c>
      <c r="AP369">
        <v>1</v>
      </c>
      <c r="AQ369">
        <v>0</v>
      </c>
      <c r="AR369">
        <v>0.15999999642372131</v>
      </c>
      <c r="AS369">
        <v>111115</v>
      </c>
      <c r="AT369">
        <f t="shared" si="1250"/>
        <v>1.1117252604166665</v>
      </c>
      <c r="AU369">
        <f t="shared" si="1251"/>
        <v>7.5804462763812124E-3</v>
      </c>
      <c r="AV369">
        <f t="shared" si="1252"/>
        <v>300.71130599975584</v>
      </c>
      <c r="AW369">
        <f t="shared" si="1253"/>
        <v>299.05736961364744</v>
      </c>
      <c r="AX369">
        <f t="shared" si="1254"/>
        <v>288.03177090573809</v>
      </c>
      <c r="AY369">
        <f t="shared" si="1255"/>
        <v>-0.64434061754694594</v>
      </c>
      <c r="AZ369">
        <f t="shared" si="1256"/>
        <v>3.6988650555620373</v>
      </c>
      <c r="BA369">
        <f t="shared" si="1257"/>
        <v>39.181074270941927</v>
      </c>
      <c r="BB369">
        <f t="shared" si="1258"/>
        <v>19.355404028632357</v>
      </c>
      <c r="BC369">
        <f>IF(L369,Y369,(X369+Y369)/2)</f>
        <v>26.73433780670166</v>
      </c>
      <c r="BD369">
        <f t="shared" si="1259"/>
        <v>3.523692931744995</v>
      </c>
      <c r="BE369">
        <f t="shared" si="1260"/>
        <v>0.38009010492030593</v>
      </c>
      <c r="BF369">
        <f t="shared" si="1261"/>
        <v>1.8716301231373071</v>
      </c>
      <c r="BG369">
        <f t="shared" si="1262"/>
        <v>1.6520628086076878</v>
      </c>
      <c r="BH369">
        <f t="shared" si="1263"/>
        <v>0.24132500687718636</v>
      </c>
      <c r="BI369">
        <f t="shared" si="1264"/>
        <v>24.425934416243155</v>
      </c>
      <c r="BJ369">
        <f t="shared" si="1265"/>
        <v>0.69195617800777542</v>
      </c>
      <c r="BK369">
        <f t="shared" si="1266"/>
        <v>54.628184782796787</v>
      </c>
      <c r="BL369">
        <f t="shared" si="1267"/>
        <v>364.12113342982246</v>
      </c>
      <c r="BM369">
        <f t="shared" si="1268"/>
        <v>3.8105354286982446E-2</v>
      </c>
    </row>
    <row r="370" spans="1:65" hidden="1" x14ac:dyDescent="0.3">
      <c r="A370" t="str">
        <f t="array" ref="A370">INDEX(MtrxNb!A$2:C$115,MATCH(1,(MtrxNb!B$2:B$115=D370)*(MtrxNb!C$2:C$115=F370),0),1)</f>
        <v>M25</v>
      </c>
      <c r="B370" s="6">
        <v>41598</v>
      </c>
      <c r="C370">
        <v>48</v>
      </c>
      <c r="D370">
        <v>1</v>
      </c>
      <c r="E370">
        <v>32</v>
      </c>
      <c r="F370" t="s">
        <v>7</v>
      </c>
      <c r="G370">
        <v>49</v>
      </c>
      <c r="H370">
        <v>3</v>
      </c>
      <c r="I370" t="s">
        <v>323</v>
      </c>
      <c r="J370" t="s">
        <v>586</v>
      </c>
      <c r="M370">
        <f t="shared" ref="M370" si="1269">AA370</f>
        <v>0</v>
      </c>
      <c r="S370" s="4">
        <f>AVERAGE(S364:S369)</f>
        <v>27.336133003234863</v>
      </c>
      <c r="Y370" s="4">
        <f>AVERAGE(Y364:Y369)</f>
        <v>27.336133003234863</v>
      </c>
    </row>
    <row r="371" spans="1:65" hidden="1" x14ac:dyDescent="0.3">
      <c r="A371" t="str">
        <f t="array" ref="A371">INDEX(MtrxNb!A$2:C$115,MATCH(1,(MtrxNb!B$2:B$115=D371)*(MtrxNb!C$2:C$115=F371),0),1)</f>
        <v>M25</v>
      </c>
      <c r="B371" s="6">
        <v>41598</v>
      </c>
      <c r="C371">
        <v>48</v>
      </c>
      <c r="D371">
        <v>1</v>
      </c>
      <c r="E371">
        <v>32</v>
      </c>
      <c r="F371" t="s">
        <v>7</v>
      </c>
      <c r="G371">
        <v>49</v>
      </c>
      <c r="H371">
        <v>3</v>
      </c>
      <c r="I371">
        <v>15</v>
      </c>
      <c r="J371" t="s">
        <v>587</v>
      </c>
      <c r="K371">
        <v>3085.4999998100102</v>
      </c>
      <c r="L371">
        <v>0</v>
      </c>
      <c r="M371" t="s">
        <v>315</v>
      </c>
      <c r="N371">
        <f t="shared" ref="N371:N377" si="1270">(AA371-AB371*(1000-AC371)/(1000-AD371))*AT371</f>
        <v>30.666390326570493</v>
      </c>
      <c r="O371">
        <f t="shared" ref="O371:O377" si="1271">IF(BE371&lt;&gt;0,1/(1/BE371-1/W371),0)</f>
        <v>0.81054664762795769</v>
      </c>
      <c r="P371">
        <f t="shared" ref="P371:P377" si="1272">((BH371-AU371/2)*AB371-N371)/(BH371+AU371/2)</f>
        <v>289.02979409438677</v>
      </c>
      <c r="Q371">
        <f t="shared" ref="Q371:Q377" si="1273">AU371*1000</f>
        <v>10.985466648842255</v>
      </c>
      <c r="R371">
        <f t="shared" ref="R371:R377" si="1274">(AZ371-BF371)</f>
        <v>1.5197469607909806</v>
      </c>
      <c r="S371" s="4">
        <f>(Y371+AY371*L371)</f>
        <v>26.602584838867188</v>
      </c>
      <c r="T371">
        <f t="shared" ref="T371:T377" si="1275">1.4*3</f>
        <v>4.1999999999999993</v>
      </c>
      <c r="U371">
        <f t="shared" ref="U371:U377" si="1276">(T371*AN371+AO371)</f>
        <v>1.8152174532413485</v>
      </c>
      <c r="V371">
        <v>1</v>
      </c>
      <c r="W371">
        <f t="shared" ref="W371:W377" si="1277">U371*(V371+1)*(V371+1)/(V371*V371+1)</f>
        <v>3.6304349064826971</v>
      </c>
      <c r="X371">
        <v>25.894134521484375</v>
      </c>
      <c r="Y371" s="4">
        <v>26.602584838867188</v>
      </c>
      <c r="Z371">
        <v>25.030204772949219</v>
      </c>
      <c r="AA371">
        <v>398.79931640625</v>
      </c>
      <c r="AB371">
        <v>369.6439208984375</v>
      </c>
      <c r="AC371">
        <v>11.909313201904297</v>
      </c>
      <c r="AD371">
        <v>20.939123153686523</v>
      </c>
      <c r="AE371">
        <v>33.946659088134766</v>
      </c>
      <c r="AF371">
        <v>58.951217651367188</v>
      </c>
      <c r="AG371">
        <v>500.26358032226562</v>
      </c>
      <c r="AH371">
        <v>1799.9884033203125</v>
      </c>
      <c r="AI371">
        <v>1844.3685302734375</v>
      </c>
      <c r="AJ371">
        <v>94.403053283691406</v>
      </c>
      <c r="AK371">
        <v>1.17694091796875</v>
      </c>
      <c r="AL371">
        <v>-0.40374749898910522</v>
      </c>
      <c r="AM371">
        <v>1</v>
      </c>
      <c r="AN371">
        <v>-0.21956524252891541</v>
      </c>
      <c r="AO371">
        <v>2.737391471862793</v>
      </c>
      <c r="AP371">
        <v>1</v>
      </c>
      <c r="AQ371">
        <v>0</v>
      </c>
      <c r="AR371">
        <v>0.15999999642372131</v>
      </c>
      <c r="AS371">
        <v>111115</v>
      </c>
      <c r="AT371">
        <f t="shared" ref="AT371:AT377" si="1278">AG371*0.000001/(T371*0.0001)</f>
        <v>1.1911037626720611</v>
      </c>
      <c r="AU371">
        <f t="shared" ref="AU371:AU377" si="1279">(AD371-AC371)/(1000-AD371)*AT371</f>
        <v>1.0985466648842255E-2</v>
      </c>
      <c r="AV371">
        <f t="shared" ref="AV371:AV377" si="1280">(Y371+273.15)</f>
        <v>299.75258483886716</v>
      </c>
      <c r="AW371">
        <f t="shared" ref="AW371:AW377" si="1281">(X371+273.15)</f>
        <v>299.04413452148435</v>
      </c>
      <c r="AX371">
        <f t="shared" ref="AX371:AX377" si="1282">(AH371*AP371+AI371*AQ371)*AR371</f>
        <v>287.99813809398984</v>
      </c>
      <c r="AY371">
        <f t="shared" ref="AY371:AY377" si="1283">((AX371+0.00000010773*(AW371^4-AV371^4))-AU371*44100)/(U371*51.4+0.00000043092*AV371^3)</f>
        <v>-1.9507918385695042</v>
      </c>
      <c r="AZ371">
        <f t="shared" ref="AZ371:AZ377" si="1284">0.61365*EXP(17.502*S371/(240.97+S371))</f>
        <v>3.4964641195822259</v>
      </c>
      <c r="BA371">
        <f t="shared" ref="BA371:BA377" si="1285">AZ371*1000/AJ371</f>
        <v>37.037616877443277</v>
      </c>
      <c r="BB371">
        <f t="shared" ref="BB371:BB377" si="1286">(BA371-AD371)</f>
        <v>16.098493723756754</v>
      </c>
      <c r="BC371">
        <f>IF(L371,Y371,(X371+Y371)/2)</f>
        <v>26.248359680175781</v>
      </c>
      <c r="BD371">
        <f t="shared" ref="BD371:BD377" si="1287">0.61365*EXP(17.502*BC371/(240.97+BC371))</f>
        <v>3.4241668246269361</v>
      </c>
      <c r="BE371">
        <f t="shared" ref="BE371:BE377" si="1288">IF(BB371&lt;&gt;0,(1000-(BA371+AD371)/2)/BB371*AU371,0)</f>
        <v>0.66260956210396982</v>
      </c>
      <c r="BF371">
        <f t="shared" ref="BF371:BF377" si="1289">AD371*AJ371/1000</f>
        <v>1.9767171587912453</v>
      </c>
      <c r="BG371">
        <f t="shared" ref="BG371:BG377" si="1290">(BD371-BF371)</f>
        <v>1.4474496658356908</v>
      </c>
      <c r="BH371">
        <f t="shared" ref="BH371:BH377" si="1291">1/(1.6/O371+1.37/W371)</f>
        <v>0.42528909944242055</v>
      </c>
      <c r="BI371">
        <f t="shared" ref="BI371:BI377" si="1292">P371*AJ371*0.001</f>
        <v>27.285295052466751</v>
      </c>
      <c r="BJ371">
        <f t="shared" ref="BJ371:BJ377" si="1293">P371/AB371</f>
        <v>0.78191410098639202</v>
      </c>
      <c r="BK371">
        <f t="shared" ref="BK371:BK377" si="1294">(1-AU371*AJ371/AZ371/O371)*100</f>
        <v>63.407046730435333</v>
      </c>
      <c r="BL371">
        <f t="shared" ref="BL371:BL377" si="1295">(AB371-N371/(W371/1.35))</f>
        <v>358.24043123196674</v>
      </c>
      <c r="BM371">
        <f t="shared" ref="BM371:BM377" si="1296">N371*BK371/100/BL371</f>
        <v>5.4278218619928785E-2</v>
      </c>
    </row>
    <row r="372" spans="1:65" x14ac:dyDescent="0.3">
      <c r="A372" t="str">
        <f t="array" ref="A372">INDEX(MtrxNb!A$2:C$115,MATCH(1,(MtrxNb!B$2:B$115=D372)*(MtrxNb!C$2:C$115=F372),0),1)</f>
        <v>M25</v>
      </c>
      <c r="B372" s="6">
        <v>41598</v>
      </c>
      <c r="C372">
        <v>48</v>
      </c>
      <c r="D372">
        <v>1</v>
      </c>
      <c r="E372">
        <v>32</v>
      </c>
      <c r="F372" t="s">
        <v>7</v>
      </c>
      <c r="G372">
        <v>49</v>
      </c>
      <c r="H372">
        <v>3</v>
      </c>
      <c r="I372">
        <v>16</v>
      </c>
      <c r="J372" t="s">
        <v>588</v>
      </c>
      <c r="K372">
        <v>3205.4999998100102</v>
      </c>
      <c r="L372">
        <v>0</v>
      </c>
      <c r="M372">
        <v>50</v>
      </c>
      <c r="N372" s="7">
        <f t="shared" si="1270"/>
        <v>-0.54656052205719141</v>
      </c>
      <c r="O372" s="7">
        <f t="shared" si="1271"/>
        <v>0.77750991742147357</v>
      </c>
      <c r="P372" s="7">
        <f t="shared" si="1272"/>
        <v>50.283186083583743</v>
      </c>
      <c r="Q372">
        <f t="shared" si="1273"/>
        <v>10.817276651911037</v>
      </c>
      <c r="R372">
        <f t="shared" si="1274"/>
        <v>1.5481387821950205</v>
      </c>
      <c r="S372" s="4">
        <f>(Y372+AY372*L372)</f>
        <v>26.772031784057617</v>
      </c>
      <c r="T372">
        <f t="shared" si="1275"/>
        <v>4.1999999999999993</v>
      </c>
      <c r="U372">
        <f t="shared" si="1276"/>
        <v>1.8152174532413485</v>
      </c>
      <c r="V372">
        <v>1</v>
      </c>
      <c r="W372">
        <f t="shared" si="1277"/>
        <v>3.6304349064826971</v>
      </c>
      <c r="X372">
        <v>25.896453857421875</v>
      </c>
      <c r="Y372" s="4">
        <v>26.772031784057617</v>
      </c>
      <c r="Z372">
        <v>25.033281326293945</v>
      </c>
      <c r="AA372">
        <v>50.274417877197266</v>
      </c>
      <c r="AB372">
        <v>50.276687622070312</v>
      </c>
      <c r="AC372">
        <v>12.118943214416504</v>
      </c>
      <c r="AD372">
        <v>21.009271621704102</v>
      </c>
      <c r="AE372">
        <v>34.528095245361328</v>
      </c>
      <c r="AF372">
        <v>59.140373229980469</v>
      </c>
      <c r="AG372">
        <v>500.297119140625</v>
      </c>
      <c r="AH372">
        <v>1798.9520263671875</v>
      </c>
      <c r="AI372">
        <v>1842.8870849609375</v>
      </c>
      <c r="AJ372">
        <v>94.404899597167969</v>
      </c>
      <c r="AK372">
        <v>2.0683555603027344</v>
      </c>
      <c r="AL372">
        <v>-0.28401559591293335</v>
      </c>
      <c r="AM372">
        <v>1</v>
      </c>
      <c r="AN372">
        <v>-0.21956524252891541</v>
      </c>
      <c r="AO372">
        <v>2.737391471862793</v>
      </c>
      <c r="AP372">
        <v>1</v>
      </c>
      <c r="AQ372">
        <v>0</v>
      </c>
      <c r="AR372">
        <v>0.15999999642372131</v>
      </c>
      <c r="AS372">
        <v>111115</v>
      </c>
      <c r="AT372">
        <f t="shared" si="1278"/>
        <v>1.1911836170014882</v>
      </c>
      <c r="AU372">
        <f t="shared" si="1279"/>
        <v>1.0817276651911036E-2</v>
      </c>
      <c r="AV372">
        <f t="shared" si="1280"/>
        <v>299.92203178405759</v>
      </c>
      <c r="AW372">
        <f t="shared" si="1281"/>
        <v>299.04645385742185</v>
      </c>
      <c r="AX372">
        <f t="shared" si="1282"/>
        <v>287.83231778519621</v>
      </c>
      <c r="AY372">
        <f t="shared" si="1283"/>
        <v>-1.8998214123400627</v>
      </c>
      <c r="AZ372">
        <f t="shared" si="1284"/>
        <v>3.5315169602516265</v>
      </c>
      <c r="BA372">
        <f t="shared" si="1285"/>
        <v>37.40819571146038</v>
      </c>
      <c r="BB372">
        <f t="shared" si="1286"/>
        <v>16.398924089756278</v>
      </c>
      <c r="BC372">
        <f>IF(L372,Y372,(X372+Y372)/2)</f>
        <v>26.334242820739746</v>
      </c>
      <c r="BD372">
        <f t="shared" si="1287"/>
        <v>3.4415745867928602</v>
      </c>
      <c r="BE372">
        <f t="shared" si="1288"/>
        <v>0.64036626071995562</v>
      </c>
      <c r="BF372">
        <f t="shared" si="1289"/>
        <v>1.983378178056606</v>
      </c>
      <c r="BG372">
        <f t="shared" si="1290"/>
        <v>1.4581964087362542</v>
      </c>
      <c r="BH372">
        <f t="shared" si="1291"/>
        <v>0.41064105312146842</v>
      </c>
      <c r="BI372">
        <f t="shared" si="1292"/>
        <v>4.7469791336464366</v>
      </c>
      <c r="BJ372">
        <f t="shared" si="1293"/>
        <v>1.0001292539707922</v>
      </c>
      <c r="BK372">
        <f t="shared" si="1294"/>
        <v>62.808367827764556</v>
      </c>
      <c r="BL372">
        <f t="shared" si="1295"/>
        <v>50.479929581720839</v>
      </c>
      <c r="BM372">
        <f t="shared" si="1296"/>
        <v>-6.800440213358328E-3</v>
      </c>
    </row>
    <row r="373" spans="1:65" x14ac:dyDescent="0.3">
      <c r="A373" t="str">
        <f t="array" ref="A373">INDEX(MtrxNb!A$2:C$115,MATCH(1,(MtrxNb!B$2:B$115=D373)*(MtrxNb!C$2:C$115=F373),0),1)</f>
        <v>M25</v>
      </c>
      <c r="B373" s="6">
        <v>41598</v>
      </c>
      <c r="C373">
        <v>48</v>
      </c>
      <c r="D373">
        <v>1</v>
      </c>
      <c r="E373">
        <v>32</v>
      </c>
      <c r="F373" t="s">
        <v>7</v>
      </c>
      <c r="G373">
        <v>49</v>
      </c>
      <c r="H373">
        <v>3</v>
      </c>
      <c r="I373">
        <v>17</v>
      </c>
      <c r="J373" t="s">
        <v>589</v>
      </c>
      <c r="K373">
        <v>3325.4999998100102</v>
      </c>
      <c r="L373">
        <v>0</v>
      </c>
      <c r="M373">
        <v>150</v>
      </c>
      <c r="N373" s="7">
        <f t="shared" si="1270"/>
        <v>9.6841638628266171</v>
      </c>
      <c r="O373" s="7">
        <f t="shared" si="1271"/>
        <v>0.74370683243801972</v>
      </c>
      <c r="P373" s="7">
        <f t="shared" si="1272"/>
        <v>112.26439919565908</v>
      </c>
      <c r="Q373">
        <f t="shared" si="1273"/>
        <v>10.529143631377414</v>
      </c>
      <c r="R373">
        <f t="shared" si="1274"/>
        <v>1.5633316815970284</v>
      </c>
      <c r="S373" s="4">
        <f>(Y373+AY373*L373)</f>
        <v>26.792997360229492</v>
      </c>
      <c r="T373">
        <f t="shared" si="1275"/>
        <v>4.1999999999999993</v>
      </c>
      <c r="U373">
        <f t="shared" si="1276"/>
        <v>1.8152174532413485</v>
      </c>
      <c r="V373">
        <v>1</v>
      </c>
      <c r="W373">
        <f t="shared" si="1277"/>
        <v>3.6304349064826971</v>
      </c>
      <c r="X373">
        <v>25.876161575317383</v>
      </c>
      <c r="Y373" s="4">
        <v>26.792997360229492</v>
      </c>
      <c r="Z373">
        <v>25.035888671875</v>
      </c>
      <c r="AA373">
        <v>149.48223876953125</v>
      </c>
      <c r="AB373">
        <v>140.11308288574219</v>
      </c>
      <c r="AC373">
        <v>12.239706039428711</v>
      </c>
      <c r="AD373">
        <v>20.894975662231445</v>
      </c>
      <c r="AE373">
        <v>34.899532318115234</v>
      </c>
      <c r="AF373">
        <v>58.889122009277344</v>
      </c>
      <c r="AG373">
        <v>500.2545166015625</v>
      </c>
      <c r="AH373">
        <v>1800.5548095703125</v>
      </c>
      <c r="AI373">
        <v>1841.4742431640625</v>
      </c>
      <c r="AJ373">
        <v>94.40277099609375</v>
      </c>
      <c r="AK373">
        <v>1.9725761413574219</v>
      </c>
      <c r="AL373">
        <v>-0.31779664754867554</v>
      </c>
      <c r="AM373">
        <v>1</v>
      </c>
      <c r="AN373">
        <v>-0.21956524252891541</v>
      </c>
      <c r="AO373">
        <v>2.737391471862793</v>
      </c>
      <c r="AP373">
        <v>1</v>
      </c>
      <c r="AQ373">
        <v>0</v>
      </c>
      <c r="AR373">
        <v>0.15999999642372131</v>
      </c>
      <c r="AS373">
        <v>111115</v>
      </c>
      <c r="AT373">
        <f t="shared" si="1278"/>
        <v>1.1910821823846727</v>
      </c>
      <c r="AU373">
        <f t="shared" si="1279"/>
        <v>1.0529143631377413E-2</v>
      </c>
      <c r="AV373">
        <f t="shared" si="1280"/>
        <v>299.94299736022947</v>
      </c>
      <c r="AW373">
        <f t="shared" si="1281"/>
        <v>299.02616157531736</v>
      </c>
      <c r="AX373">
        <f t="shared" si="1282"/>
        <v>288.08876309196421</v>
      </c>
      <c r="AY373">
        <f t="shared" si="1283"/>
        <v>-1.78078870799883</v>
      </c>
      <c r="AZ373">
        <f t="shared" si="1284"/>
        <v>3.535875284007616</v>
      </c>
      <c r="BA373">
        <f t="shared" si="1285"/>
        <v>37.455206523057733</v>
      </c>
      <c r="BB373">
        <f t="shared" si="1286"/>
        <v>16.560230860826287</v>
      </c>
      <c r="BC373">
        <f>IF(L373,Y373,(X373+Y373)/2)</f>
        <v>26.334579467773437</v>
      </c>
      <c r="BD373">
        <f t="shared" si="1287"/>
        <v>3.4416429739733805</v>
      </c>
      <c r="BE373">
        <f t="shared" si="1288"/>
        <v>0.61725920325089023</v>
      </c>
      <c r="BF373">
        <f t="shared" si="1289"/>
        <v>1.9725436024105876</v>
      </c>
      <c r="BG373">
        <f t="shared" si="1290"/>
        <v>1.4690993715627929</v>
      </c>
      <c r="BH373">
        <f t="shared" si="1291"/>
        <v>0.39545220034326051</v>
      </c>
      <c r="BI373">
        <f t="shared" si="1292"/>
        <v>10.598070368281855</v>
      </c>
      <c r="BJ373">
        <f t="shared" si="1293"/>
        <v>0.80124137506279247</v>
      </c>
      <c r="BK373">
        <f t="shared" si="1294"/>
        <v>62.20110685890301</v>
      </c>
      <c r="BL373">
        <f t="shared" si="1295"/>
        <v>136.51196578776833</v>
      </c>
      <c r="BM373">
        <f t="shared" si="1296"/>
        <v>4.4125488032843066E-2</v>
      </c>
    </row>
    <row r="374" spans="1:65" x14ac:dyDescent="0.3">
      <c r="A374" t="str">
        <f t="array" ref="A374">INDEX(MtrxNb!A$2:C$115,MATCH(1,(MtrxNb!B$2:B$115=D374)*(MtrxNb!C$2:C$115=F374),0),1)</f>
        <v>M25</v>
      </c>
      <c r="B374" s="6">
        <v>41598</v>
      </c>
      <c r="C374">
        <v>48</v>
      </c>
      <c r="D374">
        <v>1</v>
      </c>
      <c r="E374">
        <v>32</v>
      </c>
      <c r="F374" t="s">
        <v>7</v>
      </c>
      <c r="G374">
        <v>49</v>
      </c>
      <c r="H374">
        <v>3</v>
      </c>
      <c r="I374">
        <v>18</v>
      </c>
      <c r="J374" t="s">
        <v>590</v>
      </c>
      <c r="K374">
        <v>3463.9999997988343</v>
      </c>
      <c r="L374">
        <v>0</v>
      </c>
      <c r="M374">
        <v>400</v>
      </c>
      <c r="N374" s="7">
        <f t="shared" si="1270"/>
        <v>29.821631239499496</v>
      </c>
      <c r="O374" s="7">
        <f t="shared" si="1271"/>
        <v>0.71510545173601059</v>
      </c>
      <c r="P374" s="7">
        <f t="shared" si="1272"/>
        <v>284.00216832490099</v>
      </c>
      <c r="Q374">
        <f t="shared" si="1273"/>
        <v>10.415862321730735</v>
      </c>
      <c r="R374">
        <f t="shared" si="1274"/>
        <v>1.5977934992938774</v>
      </c>
      <c r="S374" s="4">
        <f>(Y374+AY374*L374)</f>
        <v>26.884889602661133</v>
      </c>
      <c r="T374">
        <f t="shared" si="1275"/>
        <v>4.1999999999999993</v>
      </c>
      <c r="U374">
        <f t="shared" si="1276"/>
        <v>1.8152174532413485</v>
      </c>
      <c r="V374">
        <v>1</v>
      </c>
      <c r="W374">
        <f t="shared" si="1277"/>
        <v>3.6304349064826971</v>
      </c>
      <c r="X374">
        <v>25.881292343139648</v>
      </c>
      <c r="Y374" s="4">
        <v>26.884889602661133</v>
      </c>
      <c r="Z374">
        <v>25.034578323364258</v>
      </c>
      <c r="AA374">
        <v>399.1776123046875</v>
      </c>
      <c r="AB374">
        <v>370.89791870117187</v>
      </c>
      <c r="AC374">
        <v>12.169943809509277</v>
      </c>
      <c r="AD374">
        <v>20.733148574829102</v>
      </c>
      <c r="AE374">
        <v>34.583560943603516</v>
      </c>
      <c r="AF374">
        <v>58.417205810546875</v>
      </c>
      <c r="AG374">
        <v>500.2755126953125</v>
      </c>
      <c r="AH374">
        <v>1799.9814453125</v>
      </c>
      <c r="AI374">
        <v>1864.3182373046875</v>
      </c>
      <c r="AJ374">
        <v>94.401473999023437</v>
      </c>
      <c r="AK374">
        <v>1.0351066589355469</v>
      </c>
      <c r="AL374">
        <v>-0.39397042989730835</v>
      </c>
      <c r="AM374">
        <v>1</v>
      </c>
      <c r="AN374">
        <v>-0.21956524252891541</v>
      </c>
      <c r="AO374">
        <v>2.737391471862793</v>
      </c>
      <c r="AP374">
        <v>1</v>
      </c>
      <c r="AQ374">
        <v>0</v>
      </c>
      <c r="AR374">
        <v>0.15999999642372131</v>
      </c>
      <c r="AS374">
        <v>111115</v>
      </c>
      <c r="AT374">
        <f t="shared" si="1278"/>
        <v>1.1911321730840774</v>
      </c>
      <c r="AU374">
        <f t="shared" si="1279"/>
        <v>1.0415862321730735E-2</v>
      </c>
      <c r="AV374">
        <f t="shared" si="1280"/>
        <v>300.03488960266111</v>
      </c>
      <c r="AW374">
        <f t="shared" si="1281"/>
        <v>299.03129234313963</v>
      </c>
      <c r="AX374">
        <f t="shared" si="1282"/>
        <v>287.99702481276472</v>
      </c>
      <c r="AY374">
        <f t="shared" si="1283"/>
        <v>-1.7435002610787962</v>
      </c>
      <c r="AZ374">
        <f t="shared" si="1284"/>
        <v>3.5550332853984967</v>
      </c>
      <c r="BA374">
        <f t="shared" si="1285"/>
        <v>37.658662887353572</v>
      </c>
      <c r="BB374">
        <f t="shared" si="1286"/>
        <v>16.92551431252447</v>
      </c>
      <c r="BC374">
        <f>IF(L374,Y374,(X374+Y374)/2)</f>
        <v>26.383090972900391</v>
      </c>
      <c r="BD374">
        <f t="shared" si="1287"/>
        <v>3.4515101171362139</v>
      </c>
      <c r="BE374">
        <f t="shared" si="1288"/>
        <v>0.59742715054720674</v>
      </c>
      <c r="BF374">
        <f t="shared" si="1289"/>
        <v>1.9572397861046194</v>
      </c>
      <c r="BG374">
        <f t="shared" si="1290"/>
        <v>1.4942703310315946</v>
      </c>
      <c r="BH374">
        <f t="shared" si="1291"/>
        <v>0.38243879207067616</v>
      </c>
      <c r="BI374">
        <f t="shared" si="1292"/>
        <v>26.810223308789421</v>
      </c>
      <c r="BJ374">
        <f t="shared" si="1293"/>
        <v>0.76571518470481958</v>
      </c>
      <c r="BK374">
        <f t="shared" si="1294"/>
        <v>61.322335145904148</v>
      </c>
      <c r="BL374">
        <f t="shared" si="1295"/>
        <v>359.80855800186959</v>
      </c>
      <c r="BM374">
        <f t="shared" si="1296"/>
        <v>5.08251408921922E-2</v>
      </c>
    </row>
    <row r="375" spans="1:65" x14ac:dyDescent="0.3">
      <c r="A375" t="str">
        <f t="array" ref="A375">INDEX(MtrxNb!A$2:C$115,MATCH(1,(MtrxNb!B$2:B$115=D375)*(MtrxNb!C$2:C$115=F375),0),1)</f>
        <v>M25</v>
      </c>
      <c r="B375" s="6">
        <v>41598</v>
      </c>
      <c r="C375">
        <v>48</v>
      </c>
      <c r="D375">
        <v>1</v>
      </c>
      <c r="E375">
        <v>32</v>
      </c>
      <c r="F375" t="s">
        <v>7</v>
      </c>
      <c r="G375">
        <v>49</v>
      </c>
      <c r="H375">
        <v>3</v>
      </c>
      <c r="I375">
        <v>19</v>
      </c>
      <c r="J375" t="s">
        <v>591</v>
      </c>
      <c r="K375">
        <v>3615.4999997653067</v>
      </c>
      <c r="L375">
        <v>0</v>
      </c>
      <c r="M375">
        <v>600</v>
      </c>
      <c r="N375" s="7">
        <f t="shared" si="1270"/>
        <v>40.946283683421434</v>
      </c>
      <c r="O375" s="7">
        <f t="shared" si="1271"/>
        <v>0.62765209625239471</v>
      </c>
      <c r="P375" s="7">
        <f t="shared" si="1272"/>
        <v>426.89158836777176</v>
      </c>
      <c r="Q375">
        <f t="shared" si="1273"/>
        <v>9.8926759663094526</v>
      </c>
      <c r="R375">
        <f t="shared" si="1274"/>
        <v>1.6943328598181735</v>
      </c>
      <c r="S375" s="4">
        <f>(Y375+AY375*L375)</f>
        <v>27.083269119262695</v>
      </c>
      <c r="T375">
        <f t="shared" si="1275"/>
        <v>4.1999999999999993</v>
      </c>
      <c r="U375">
        <f t="shared" si="1276"/>
        <v>1.8152174532413485</v>
      </c>
      <c r="V375">
        <v>1</v>
      </c>
      <c r="W375">
        <f t="shared" si="1277"/>
        <v>3.6304349064826971</v>
      </c>
      <c r="X375">
        <v>25.875461578369141</v>
      </c>
      <c r="Y375" s="4">
        <v>27.083269119262695</v>
      </c>
      <c r="Z375">
        <v>25.034553527832031</v>
      </c>
      <c r="AA375">
        <v>600.06256103515625</v>
      </c>
      <c r="AB375">
        <v>561.02362060546875</v>
      </c>
      <c r="AC375">
        <v>12.012958526611328</v>
      </c>
      <c r="AD375">
        <v>20.151605606079102</v>
      </c>
      <c r="AE375">
        <v>33.882968902587891</v>
      </c>
      <c r="AF375">
        <v>56.800125122070313</v>
      </c>
      <c r="AG375">
        <v>500.23001098632812</v>
      </c>
      <c r="AH375">
        <v>1799.8936767578125</v>
      </c>
      <c r="AI375">
        <v>1873.9029541015625</v>
      </c>
      <c r="AJ375">
        <v>94.402824401855469</v>
      </c>
      <c r="AK375">
        <v>-0.11095046997070313</v>
      </c>
      <c r="AL375">
        <v>-0.42639154195785522</v>
      </c>
      <c r="AM375">
        <v>1</v>
      </c>
      <c r="AN375">
        <v>-0.21956524252891541</v>
      </c>
      <c r="AO375">
        <v>2.737391471862793</v>
      </c>
      <c r="AP375">
        <v>1</v>
      </c>
      <c r="AQ375">
        <v>0</v>
      </c>
      <c r="AR375">
        <v>0.15999999642372131</v>
      </c>
      <c r="AS375">
        <v>111115</v>
      </c>
      <c r="AT375">
        <f t="shared" si="1278"/>
        <v>1.1910238356817338</v>
      </c>
      <c r="AU375">
        <f t="shared" si="1279"/>
        <v>9.8926759663094527E-3</v>
      </c>
      <c r="AV375">
        <f t="shared" si="1280"/>
        <v>300.23326911926267</v>
      </c>
      <c r="AW375">
        <f t="shared" si="1281"/>
        <v>299.02546157836912</v>
      </c>
      <c r="AX375">
        <f t="shared" si="1282"/>
        <v>287.98298184432861</v>
      </c>
      <c r="AY375">
        <f t="shared" si="1283"/>
        <v>-1.5460961538626998</v>
      </c>
      <c r="AZ375">
        <f t="shared" si="1284"/>
        <v>3.5967013452643051</v>
      </c>
      <c r="BA375">
        <f t="shared" si="1285"/>
        <v>38.099509925188343</v>
      </c>
      <c r="BB375">
        <f t="shared" si="1286"/>
        <v>17.947904319109242</v>
      </c>
      <c r="BC375">
        <f>IF(L375,Y375,(X375+Y375)/2)</f>
        <v>26.479365348815918</v>
      </c>
      <c r="BD375">
        <f t="shared" si="1287"/>
        <v>3.4711653138912393</v>
      </c>
      <c r="BE375">
        <f t="shared" si="1288"/>
        <v>0.53513469262090907</v>
      </c>
      <c r="BF375">
        <f t="shared" si="1289"/>
        <v>1.9023684854461316</v>
      </c>
      <c r="BG375">
        <f t="shared" si="1290"/>
        <v>1.5687968284451077</v>
      </c>
      <c r="BH375">
        <f t="shared" si="1291"/>
        <v>0.34169948401647315</v>
      </c>
      <c r="BI375">
        <f t="shared" si="1292"/>
        <v>40.299771655311922</v>
      </c>
      <c r="BJ375">
        <f t="shared" si="1293"/>
        <v>0.7609155349057517</v>
      </c>
      <c r="BK375">
        <f t="shared" si="1294"/>
        <v>58.630963033947857</v>
      </c>
      <c r="BL375">
        <f t="shared" si="1295"/>
        <v>545.79748809062528</v>
      </c>
      <c r="BM375">
        <f t="shared" si="1296"/>
        <v>4.3985545873776614E-2</v>
      </c>
    </row>
    <row r="376" spans="1:65" x14ac:dyDescent="0.3">
      <c r="A376" t="str">
        <f t="array" ref="A376">INDEX(MtrxNb!A$2:C$115,MATCH(1,(MtrxNb!B$2:B$115=D376)*(MtrxNb!C$2:C$115=F376),0),1)</f>
        <v>M25</v>
      </c>
      <c r="B376" s="6">
        <v>41598</v>
      </c>
      <c r="C376">
        <v>48</v>
      </c>
      <c r="D376">
        <v>1</v>
      </c>
      <c r="E376">
        <v>32</v>
      </c>
      <c r="F376" t="s">
        <v>7</v>
      </c>
      <c r="G376">
        <v>49</v>
      </c>
      <c r="H376">
        <v>3</v>
      </c>
      <c r="I376">
        <v>20</v>
      </c>
      <c r="J376" t="s">
        <v>592</v>
      </c>
      <c r="K376">
        <v>3766.9999997764826</v>
      </c>
      <c r="L376">
        <v>0</v>
      </c>
      <c r="M376">
        <v>800</v>
      </c>
      <c r="N376" s="7">
        <f t="shared" si="1270"/>
        <v>46.597257480425746</v>
      </c>
      <c r="O376" s="7">
        <f t="shared" si="1271"/>
        <v>0.49851220126701501</v>
      </c>
      <c r="P376" s="7">
        <f t="shared" si="1272"/>
        <v>567.22788651465282</v>
      </c>
      <c r="Q376">
        <f t="shared" si="1273"/>
        <v>8.8673041307392459</v>
      </c>
      <c r="R376">
        <f t="shared" si="1274"/>
        <v>1.8542499305518876</v>
      </c>
      <c r="S376" s="4">
        <f>(Y376+AY376*L376)</f>
        <v>27.41777229309082</v>
      </c>
      <c r="T376">
        <f t="shared" si="1275"/>
        <v>4.1999999999999993</v>
      </c>
      <c r="U376">
        <f t="shared" si="1276"/>
        <v>1.8152174532413485</v>
      </c>
      <c r="V376">
        <v>1</v>
      </c>
      <c r="W376">
        <f t="shared" si="1277"/>
        <v>3.6304349064826971</v>
      </c>
      <c r="X376">
        <v>25.867950439453125</v>
      </c>
      <c r="Y376" s="4">
        <v>27.41777229309082</v>
      </c>
      <c r="Z376">
        <v>25.035337448120117</v>
      </c>
      <c r="AA376">
        <v>800.14642333984375</v>
      </c>
      <c r="AB376">
        <v>755.40228271484375</v>
      </c>
      <c r="AC376">
        <v>11.911384582519531</v>
      </c>
      <c r="AD376">
        <v>19.212863922119141</v>
      </c>
      <c r="AE376">
        <v>33.673347473144531</v>
      </c>
      <c r="AF376">
        <v>54.181278228759766</v>
      </c>
      <c r="AG376">
        <v>500.2703857421875</v>
      </c>
      <c r="AH376">
        <v>1799.655029296875</v>
      </c>
      <c r="AI376">
        <v>1880.006591796875</v>
      </c>
      <c r="AJ376">
        <v>94.399101257324219</v>
      </c>
      <c r="AK376">
        <v>-2.0951423645019531</v>
      </c>
      <c r="AL376">
        <v>-0.43982881307601929</v>
      </c>
      <c r="AM376">
        <v>1</v>
      </c>
      <c r="AN376">
        <v>-0.21956524252891541</v>
      </c>
      <c r="AO376">
        <v>2.737391471862793</v>
      </c>
      <c r="AP376">
        <v>1</v>
      </c>
      <c r="AQ376">
        <v>0</v>
      </c>
      <c r="AR376">
        <v>0.15999999642372131</v>
      </c>
      <c r="AS376">
        <v>111115</v>
      </c>
      <c r="AT376">
        <f t="shared" si="1278"/>
        <v>1.1911199660528273</v>
      </c>
      <c r="AU376">
        <f t="shared" si="1279"/>
        <v>8.8673041307392453E-3</v>
      </c>
      <c r="AV376">
        <f t="shared" si="1280"/>
        <v>300.5677722930908</v>
      </c>
      <c r="AW376">
        <f t="shared" si="1281"/>
        <v>299.0179504394531</v>
      </c>
      <c r="AX376">
        <f t="shared" si="1282"/>
        <v>287.94479825143208</v>
      </c>
      <c r="AY376">
        <f t="shared" si="1283"/>
        <v>-1.1532794837534239</v>
      </c>
      <c r="AZ376">
        <f t="shared" si="1284"/>
        <v>3.6679270173792036</v>
      </c>
      <c r="BA376">
        <f t="shared" si="1285"/>
        <v>38.855529009547823</v>
      </c>
      <c r="BB376">
        <f t="shared" si="1286"/>
        <v>19.642665087428682</v>
      </c>
      <c r="BC376">
        <f>IF(L376,Y376,(X376+Y376)/2)</f>
        <v>26.642861366271973</v>
      </c>
      <c r="BD376">
        <f t="shared" si="1287"/>
        <v>3.5047683306350175</v>
      </c>
      <c r="BE376">
        <f t="shared" si="1288"/>
        <v>0.43832387520547678</v>
      </c>
      <c r="BF376">
        <f t="shared" si="1289"/>
        <v>1.813677086827316</v>
      </c>
      <c r="BG376">
        <f t="shared" si="1290"/>
        <v>1.6910912438077015</v>
      </c>
      <c r="BH376">
        <f t="shared" si="1291"/>
        <v>0.27879106042747087</v>
      </c>
      <c r="BI376">
        <f t="shared" si="1292"/>
        <v>53.545802695074727</v>
      </c>
      <c r="BJ376">
        <f t="shared" si="1293"/>
        <v>0.75089511839451939</v>
      </c>
      <c r="BK376">
        <f t="shared" si="1294"/>
        <v>54.221349536720751</v>
      </c>
      <c r="BL376">
        <f t="shared" si="1295"/>
        <v>738.07480013520956</v>
      </c>
      <c r="BM376">
        <f t="shared" si="1296"/>
        <v>3.4231844588595801E-2</v>
      </c>
    </row>
    <row r="377" spans="1:65" hidden="1" x14ac:dyDescent="0.3">
      <c r="A377" t="str">
        <f t="array" ref="A377">INDEX(MtrxNb!A$2:C$115,MATCH(1,(MtrxNb!B$2:B$115=D377)*(MtrxNb!C$2:C$115=F377),0),1)</f>
        <v>M25</v>
      </c>
      <c r="B377" s="6">
        <v>41598</v>
      </c>
      <c r="C377">
        <v>48</v>
      </c>
      <c r="D377">
        <v>1</v>
      </c>
      <c r="E377">
        <v>32</v>
      </c>
      <c r="F377" t="s">
        <v>7</v>
      </c>
      <c r="G377">
        <v>49</v>
      </c>
      <c r="H377">
        <v>3</v>
      </c>
      <c r="I377">
        <v>21</v>
      </c>
      <c r="J377" t="s">
        <v>593</v>
      </c>
      <c r="K377">
        <v>3886.4999998100102</v>
      </c>
      <c r="L377">
        <v>0</v>
      </c>
      <c r="M377" t="s">
        <v>322</v>
      </c>
      <c r="N377">
        <f t="shared" si="1270"/>
        <v>25.257100817079344</v>
      </c>
      <c r="O377">
        <f t="shared" si="1271"/>
        <v>0.41738363622343699</v>
      </c>
      <c r="P377">
        <f t="shared" si="1272"/>
        <v>258.3844882291487</v>
      </c>
      <c r="Q377">
        <f t="shared" si="1273"/>
        <v>8.0397719168318957</v>
      </c>
      <c r="R377">
        <f t="shared" si="1274"/>
        <v>1.9684248506336017</v>
      </c>
      <c r="S377" s="4">
        <f>(Y377+AY377*L377)</f>
        <v>27.722148895263672</v>
      </c>
      <c r="T377">
        <f t="shared" si="1275"/>
        <v>4.1999999999999993</v>
      </c>
      <c r="U377">
        <f t="shared" si="1276"/>
        <v>1.8152174532413485</v>
      </c>
      <c r="V377">
        <v>1</v>
      </c>
      <c r="W377">
        <f t="shared" si="1277"/>
        <v>3.6304349064826971</v>
      </c>
      <c r="X377">
        <v>25.883295059204102</v>
      </c>
      <c r="Y377" s="4">
        <v>27.722148895263672</v>
      </c>
      <c r="Z377">
        <v>25.036369323730469</v>
      </c>
      <c r="AA377">
        <v>399.20327758789062</v>
      </c>
      <c r="AB377">
        <v>375.46536254882812</v>
      </c>
      <c r="AC377">
        <v>12.077191352844238</v>
      </c>
      <c r="AD377">
        <v>18.700479507446289</v>
      </c>
      <c r="AE377">
        <v>34.335445404052734</v>
      </c>
      <c r="AF377">
        <v>52.684127807617187</v>
      </c>
      <c r="AG377">
        <v>500.28900146484375</v>
      </c>
      <c r="AH377">
        <v>1799.1859130859375</v>
      </c>
      <c r="AI377">
        <v>1888.423828125</v>
      </c>
      <c r="AJ377">
        <v>94.402900695800781</v>
      </c>
      <c r="AK377">
        <v>1.1185111999511719</v>
      </c>
      <c r="AL377">
        <v>-0.3315543532371521</v>
      </c>
      <c r="AM377">
        <v>1</v>
      </c>
      <c r="AN377">
        <v>-0.21956524252891541</v>
      </c>
      <c r="AO377">
        <v>2.737391471862793</v>
      </c>
      <c r="AP377">
        <v>1</v>
      </c>
      <c r="AQ377">
        <v>0</v>
      </c>
      <c r="AR377">
        <v>0.15999999642372131</v>
      </c>
      <c r="AS377">
        <v>111115</v>
      </c>
      <c r="AT377">
        <f t="shared" si="1278"/>
        <v>1.1911642892020091</v>
      </c>
      <c r="AU377">
        <f t="shared" si="1279"/>
        <v>8.0397719168318962E-3</v>
      </c>
      <c r="AV377">
        <f t="shared" si="1280"/>
        <v>300.87214889526365</v>
      </c>
      <c r="AW377">
        <f t="shared" si="1281"/>
        <v>299.03329505920408</v>
      </c>
      <c r="AX377">
        <f t="shared" si="1282"/>
        <v>287.86973965935977</v>
      </c>
      <c r="AY377">
        <f t="shared" si="1283"/>
        <v>-0.83844323889179662</v>
      </c>
      <c r="AZ377">
        <f t="shared" si="1284"/>
        <v>3.7338043605389113</v>
      </c>
      <c r="BA377">
        <f t="shared" si="1285"/>
        <v>39.551796957707232</v>
      </c>
      <c r="BB377">
        <f t="shared" si="1286"/>
        <v>20.851317450260943</v>
      </c>
      <c r="BC377">
        <f>IF(L377,Y377,(X377+Y377)/2)</f>
        <v>26.802721977233887</v>
      </c>
      <c r="BD377">
        <f t="shared" si="1287"/>
        <v>3.5378984309378336</v>
      </c>
      <c r="BE377">
        <f t="shared" si="1288"/>
        <v>0.37434586218561355</v>
      </c>
      <c r="BF377">
        <f t="shared" si="1289"/>
        <v>1.7653795099053096</v>
      </c>
      <c r="BG377">
        <f t="shared" si="1290"/>
        <v>1.7725189210325241</v>
      </c>
      <c r="BH377">
        <f t="shared" si="1291"/>
        <v>0.2374863110096557</v>
      </c>
      <c r="BI377">
        <f t="shared" si="1292"/>
        <v>24.392245183631633</v>
      </c>
      <c r="BJ377">
        <f t="shared" si="1293"/>
        <v>0.68817130420531558</v>
      </c>
      <c r="BK377">
        <f t="shared" si="1294"/>
        <v>51.29852772619634</v>
      </c>
      <c r="BL377">
        <f t="shared" si="1295"/>
        <v>366.07335112833096</v>
      </c>
      <c r="BM377">
        <f t="shared" si="1296"/>
        <v>3.5393236971627474E-2</v>
      </c>
    </row>
    <row r="378" spans="1:65" hidden="1" x14ac:dyDescent="0.3">
      <c r="A378" t="str">
        <f t="array" ref="A378">INDEX(MtrxNb!A$2:C$115,MATCH(1,(MtrxNb!B$2:B$115=D378)*(MtrxNb!C$2:C$115=F378),0),1)</f>
        <v>M81</v>
      </c>
      <c r="B378" s="6">
        <v>41598</v>
      </c>
      <c r="C378">
        <v>48</v>
      </c>
      <c r="D378">
        <v>1</v>
      </c>
      <c r="F378" t="s">
        <v>36</v>
      </c>
      <c r="G378">
        <v>49</v>
      </c>
      <c r="H378">
        <v>3</v>
      </c>
      <c r="I378" t="s">
        <v>323</v>
      </c>
      <c r="J378" t="s">
        <v>594</v>
      </c>
      <c r="M378">
        <f t="shared" ref="M378" si="1297">AA378</f>
        <v>0</v>
      </c>
      <c r="S378" s="4">
        <f>AVERAGE(S372:S377)</f>
        <v>27.11218484242757</v>
      </c>
      <c r="Y378" s="4">
        <f>AVERAGE(Y372:Y377)</f>
        <v>27.11218484242757</v>
      </c>
    </row>
    <row r="379" spans="1:65" hidden="1" x14ac:dyDescent="0.3">
      <c r="A379" t="str">
        <f t="array" ref="A379">INDEX(MtrxNb!A$2:C$115,MATCH(1,(MtrxNb!B$2:B$115=D379)*(MtrxNb!C$2:C$115=F379),0),1)</f>
        <v>M81</v>
      </c>
      <c r="B379" s="6">
        <v>41598</v>
      </c>
      <c r="C379">
        <v>48</v>
      </c>
      <c r="D379">
        <v>1</v>
      </c>
      <c r="F379" t="s">
        <v>36</v>
      </c>
      <c r="G379">
        <v>49</v>
      </c>
      <c r="H379">
        <v>3</v>
      </c>
      <c r="I379">
        <v>22</v>
      </c>
      <c r="J379" t="s">
        <v>595</v>
      </c>
      <c r="K379">
        <v>4376.9999997988343</v>
      </c>
      <c r="L379">
        <v>0</v>
      </c>
      <c r="M379" t="s">
        <v>315</v>
      </c>
      <c r="N379">
        <f t="shared" ref="N379:N384" si="1298">(AA379-AB379*(1000-AC379)/(1000-AD379))*AT379</f>
        <v>26.303791317075628</v>
      </c>
      <c r="O379">
        <f t="shared" ref="O379:O384" si="1299">IF(BE379&lt;&gt;0,1/(1/BE379-1/W379),0)</f>
        <v>0.50525136378196855</v>
      </c>
      <c r="P379">
        <f t="shared" ref="P379:P384" si="1300">((BH379-AU379/2)*AB379-N379)/(BH379+AU379/2)</f>
        <v>273.78473037888716</v>
      </c>
      <c r="Q379">
        <f t="shared" ref="Q379:Q384" si="1301">AU379*1000</f>
        <v>8.9121341629521176</v>
      </c>
      <c r="R379">
        <f t="shared" ref="R379:R384" si="1302">(AZ379-BF379)</f>
        <v>1.8336722810862276</v>
      </c>
      <c r="S379" s="4">
        <f>(Y379+AY379*L379)</f>
        <v>27.397436141967773</v>
      </c>
      <c r="T379">
        <f t="shared" ref="T379:T384" si="1303">1.3*3</f>
        <v>3.9000000000000004</v>
      </c>
      <c r="U379">
        <f t="shared" ref="U379:U384" si="1304">(T379*AN379+AO379)</f>
        <v>1.8810870260000228</v>
      </c>
      <c r="V379">
        <v>1</v>
      </c>
      <c r="W379">
        <f t="shared" ref="W379:W384" si="1305">U379*(V379+1)*(V379+1)/(V379*V379+1)</f>
        <v>3.7621740520000455</v>
      </c>
      <c r="X379">
        <v>25.88450813293457</v>
      </c>
      <c r="Y379" s="4">
        <v>27.397436141967773</v>
      </c>
      <c r="Z379">
        <v>25.034250259399414</v>
      </c>
      <c r="AA379">
        <v>400.02520751953125</v>
      </c>
      <c r="AB379">
        <v>376.89834594726562</v>
      </c>
      <c r="AC379">
        <v>12.571885108947754</v>
      </c>
      <c r="AD379">
        <v>19.385618209838867</v>
      </c>
      <c r="AE379">
        <v>35.647167205810547</v>
      </c>
      <c r="AF379">
        <v>54.604133605957031</v>
      </c>
      <c r="AG379">
        <v>500.21817016601562</v>
      </c>
      <c r="AH379">
        <v>1799.3148193359375</v>
      </c>
      <c r="AI379">
        <v>1961.8226318359375</v>
      </c>
      <c r="AJ379">
        <v>94.394187927246094</v>
      </c>
      <c r="AK379">
        <v>1.1726188659667969</v>
      </c>
      <c r="AL379">
        <v>-0.36197465658187866</v>
      </c>
      <c r="AM379">
        <v>1</v>
      </c>
      <c r="AN379">
        <v>-0.21956524252891541</v>
      </c>
      <c r="AO379">
        <v>2.737391471862793</v>
      </c>
      <c r="AP379">
        <v>1</v>
      </c>
      <c r="AQ379">
        <v>0</v>
      </c>
      <c r="AR379">
        <v>0.15999999642372131</v>
      </c>
      <c r="AS379">
        <v>111115</v>
      </c>
      <c r="AT379">
        <f t="shared" ref="AT379:AT384" si="1306">AG379*0.000001/(T379*0.0001)</f>
        <v>1.2826106927333731</v>
      </c>
      <c r="AU379">
        <f t="shared" ref="AU379:AU384" si="1307">(AD379-AC379)/(1000-AD379)*AT379</f>
        <v>8.9121341629521175E-3</v>
      </c>
      <c r="AV379">
        <f t="shared" ref="AV379:AV384" si="1308">(Y379+273.15)</f>
        <v>300.54743614196775</v>
      </c>
      <c r="AW379">
        <f t="shared" ref="AW379:AW384" si="1309">(X379+273.15)</f>
        <v>299.03450813293455</v>
      </c>
      <c r="AX379">
        <f t="shared" ref="AX379:AX384" si="1310">(AH379*AP379+AI379*AQ379)*AR379</f>
        <v>287.89036465889876</v>
      </c>
      <c r="AY379">
        <f t="shared" ref="AY379:AY384" si="1311">((AX379+0.00000010773*(AW379^4-AV379^4))-AU379*44100)/(U379*51.4+0.00000043092*AV379^3)</f>
        <v>-1.1320666731024924</v>
      </c>
      <c r="AZ379">
        <f t="shared" ref="AZ379:AZ384" si="1312">0.61365*EXP(17.502*S379/(240.97+S379))</f>
        <v>3.6635619694716017</v>
      </c>
      <c r="BA379">
        <f t="shared" ref="BA379:BA384" si="1313">AZ379*1000/AJ379</f>
        <v>38.811308724804917</v>
      </c>
      <c r="BB379">
        <f t="shared" ref="BB379:BB384" si="1314">(BA379-AD379)</f>
        <v>19.42569051496605</v>
      </c>
      <c r="BC379">
        <f>IF(L379,Y379,(X379+Y379)/2)</f>
        <v>26.640972137451172</v>
      </c>
      <c r="BD379">
        <f t="shared" ref="BD379:BD384" si="1315">0.61365*EXP(17.502*BC379/(240.97+BC379))</f>
        <v>3.5043784250292065</v>
      </c>
      <c r="BE379">
        <f t="shared" ref="BE379:BE384" si="1316">IF(BB379&lt;&gt;0,(1000-(BA379+AD379)/2)/BB379*AU379,0)</f>
        <v>0.44543100004240477</v>
      </c>
      <c r="BF379">
        <f t="shared" ref="BF379:BF384" si="1317">AD379*AJ379/1000</f>
        <v>1.8298896883853741</v>
      </c>
      <c r="BG379">
        <f t="shared" ref="BG379:BG384" si="1318">(BD379-BF379)</f>
        <v>1.6744887366438324</v>
      </c>
      <c r="BH379">
        <f t="shared" ref="BH379:BH384" si="1319">1/(1.6/O379+1.37/W379)</f>
        <v>0.28321457445743808</v>
      </c>
      <c r="BI379">
        <f t="shared" ref="BI379:BI384" si="1320">P379*AJ379*0.001</f>
        <v>25.843687290995078</v>
      </c>
      <c r="BJ379">
        <f t="shared" ref="BJ379:BJ384" si="1321">P379/AB379</f>
        <v>0.72641531416323657</v>
      </c>
      <c r="BK379">
        <f t="shared" ref="BK379:BK384" si="1322">(1-AU379*AJ379/AZ379/O379)*100</f>
        <v>54.551878865734551</v>
      </c>
      <c r="BL379">
        <f t="shared" ref="BL379:BL384" si="1323">(AB379-N379/(W379/1.35))</f>
        <v>367.45962307393813</v>
      </c>
      <c r="BM379">
        <f t="shared" ref="BM379:BM384" si="1324">N379*BK379/100/BL379</f>
        <v>3.9049766220163547E-2</v>
      </c>
    </row>
    <row r="380" spans="1:65" x14ac:dyDescent="0.3">
      <c r="A380" t="str">
        <f t="array" ref="A380">INDEX(MtrxNb!A$2:C$115,MATCH(1,(MtrxNb!B$2:B$115=D380)*(MtrxNb!C$2:C$115=F380),0),1)</f>
        <v>M81</v>
      </c>
      <c r="B380" s="6">
        <v>41598</v>
      </c>
      <c r="C380">
        <v>48</v>
      </c>
      <c r="D380">
        <v>1</v>
      </c>
      <c r="F380" t="s">
        <v>36</v>
      </c>
      <c r="G380">
        <v>49</v>
      </c>
      <c r="H380">
        <v>3</v>
      </c>
      <c r="I380">
        <v>23</v>
      </c>
      <c r="J380" t="s">
        <v>596</v>
      </c>
      <c r="K380">
        <v>4496.4999998100102</v>
      </c>
      <c r="L380">
        <v>0</v>
      </c>
      <c r="M380">
        <v>50</v>
      </c>
      <c r="N380" s="7">
        <f t="shared" si="1298"/>
        <v>-0.53694630741704241</v>
      </c>
      <c r="O380" s="7">
        <f t="shared" si="1299"/>
        <v>0.47281579463903628</v>
      </c>
      <c r="P380" s="7">
        <f t="shared" si="1300"/>
        <v>50.402469693340606</v>
      </c>
      <c r="Q380">
        <f t="shared" si="1301"/>
        <v>8.5196065393628615</v>
      </c>
      <c r="R380">
        <f t="shared" si="1302"/>
        <v>1.8586897902855153</v>
      </c>
      <c r="S380" s="4">
        <f>(Y380+AY380*L380)</f>
        <v>27.511796951293945</v>
      </c>
      <c r="T380">
        <f t="shared" si="1303"/>
        <v>3.9000000000000004</v>
      </c>
      <c r="U380">
        <f t="shared" si="1304"/>
        <v>1.8810870260000228</v>
      </c>
      <c r="V380">
        <v>1</v>
      </c>
      <c r="W380">
        <f t="shared" si="1305"/>
        <v>3.7621740520000455</v>
      </c>
      <c r="X380">
        <v>25.887191772460938</v>
      </c>
      <c r="Y380" s="4">
        <v>27.511796951293945</v>
      </c>
      <c r="Z380">
        <v>25.033950805664063</v>
      </c>
      <c r="AA380">
        <v>49.906307220458984</v>
      </c>
      <c r="AB380">
        <v>49.992866516113281</v>
      </c>
      <c r="AC380">
        <v>12.867768287658691</v>
      </c>
      <c r="AD380">
        <v>19.381139755249023</v>
      </c>
      <c r="AE380">
        <v>36.546012878417969</v>
      </c>
      <c r="AF380">
        <v>54.584430694580078</v>
      </c>
      <c r="AG380">
        <v>500.24014282226562</v>
      </c>
      <c r="AH380">
        <v>1799.1817626953125</v>
      </c>
      <c r="AI380">
        <v>1969.6595458984375</v>
      </c>
      <c r="AJ380">
        <v>94.394767761230469</v>
      </c>
      <c r="AK380">
        <v>1.9323043823242187</v>
      </c>
      <c r="AL380">
        <v>-0.24600213766098022</v>
      </c>
      <c r="AM380">
        <v>1</v>
      </c>
      <c r="AN380">
        <v>-0.21956524252891541</v>
      </c>
      <c r="AO380">
        <v>2.737391471862793</v>
      </c>
      <c r="AP380">
        <v>1</v>
      </c>
      <c r="AQ380">
        <v>0</v>
      </c>
      <c r="AR380">
        <v>0.15999999642372131</v>
      </c>
      <c r="AS380">
        <v>111115</v>
      </c>
      <c r="AT380">
        <f t="shared" si="1306"/>
        <v>1.282667032877604</v>
      </c>
      <c r="AU380">
        <f t="shared" si="1307"/>
        <v>8.5196065393628607E-3</v>
      </c>
      <c r="AV380">
        <f t="shared" si="1308"/>
        <v>300.66179695129392</v>
      </c>
      <c r="AW380">
        <f t="shared" si="1309"/>
        <v>299.03719177246091</v>
      </c>
      <c r="AX380">
        <f t="shared" si="1310"/>
        <v>287.86907559687461</v>
      </c>
      <c r="AY380">
        <f t="shared" si="1311"/>
        <v>-0.98449644203573927</v>
      </c>
      <c r="AZ380">
        <f t="shared" si="1312"/>
        <v>3.688167976430198</v>
      </c>
      <c r="BA380">
        <f t="shared" si="1313"/>
        <v>39.071741621943914</v>
      </c>
      <c r="BB380">
        <f t="shared" si="1314"/>
        <v>19.690601866694891</v>
      </c>
      <c r="BC380">
        <f>IF(L380,Y380,(X380+Y380)/2)</f>
        <v>26.699494361877441</v>
      </c>
      <c r="BD380">
        <f t="shared" si="1315"/>
        <v>3.5164740443516553</v>
      </c>
      <c r="BE380">
        <f t="shared" si="1316"/>
        <v>0.42002823581228771</v>
      </c>
      <c r="BF380">
        <f t="shared" si="1317"/>
        <v>1.8294781861446827</v>
      </c>
      <c r="BG380">
        <f t="shared" si="1318"/>
        <v>1.6869958582069726</v>
      </c>
      <c r="BH380">
        <f t="shared" si="1319"/>
        <v>0.26679950754042053</v>
      </c>
      <c r="BI380">
        <f t="shared" si="1320"/>
        <v>4.7577294212953438</v>
      </c>
      <c r="BJ380">
        <f t="shared" si="1321"/>
        <v>1.0081932324703826</v>
      </c>
      <c r="BK380">
        <f t="shared" si="1322"/>
        <v>53.882602415866621</v>
      </c>
      <c r="BL380">
        <f t="shared" si="1323"/>
        <v>50.185541683448413</v>
      </c>
      <c r="BM380">
        <f t="shared" si="1324"/>
        <v>-5.7650198504806049E-3</v>
      </c>
    </row>
    <row r="381" spans="1:65" x14ac:dyDescent="0.3">
      <c r="A381" t="str">
        <f t="array" ref="A381">INDEX(MtrxNb!A$2:C$115,MATCH(1,(MtrxNb!B$2:B$115=D381)*(MtrxNb!C$2:C$115=F381),0),1)</f>
        <v>M81</v>
      </c>
      <c r="B381" s="6">
        <v>41598</v>
      </c>
      <c r="C381">
        <v>48</v>
      </c>
      <c r="D381">
        <v>1</v>
      </c>
      <c r="F381" t="s">
        <v>36</v>
      </c>
      <c r="G381">
        <v>49</v>
      </c>
      <c r="H381">
        <v>3</v>
      </c>
      <c r="I381">
        <v>24</v>
      </c>
      <c r="J381" t="s">
        <v>597</v>
      </c>
      <c r="K381">
        <v>4622.4999998100102</v>
      </c>
      <c r="L381">
        <v>0</v>
      </c>
      <c r="M381">
        <v>150</v>
      </c>
      <c r="N381" s="7">
        <f t="shared" si="1298"/>
        <v>8.2848352630586994</v>
      </c>
      <c r="O381" s="7">
        <f t="shared" si="1299"/>
        <v>0.47427110398312555</v>
      </c>
      <c r="P381" s="7">
        <f t="shared" si="1300"/>
        <v>107.55570113445373</v>
      </c>
      <c r="Q381">
        <f t="shared" si="1301"/>
        <v>8.5089000604077469</v>
      </c>
      <c r="R381">
        <f t="shared" si="1302"/>
        <v>1.8509254044402303</v>
      </c>
      <c r="S381" s="4">
        <f>(Y381+AY381*L381)</f>
        <v>27.558256149291992</v>
      </c>
      <c r="T381">
        <f t="shared" si="1303"/>
        <v>3.9000000000000004</v>
      </c>
      <c r="U381">
        <f t="shared" si="1304"/>
        <v>1.8810870260000228</v>
      </c>
      <c r="V381">
        <v>1</v>
      </c>
      <c r="W381">
        <f t="shared" si="1305"/>
        <v>3.7621740520000455</v>
      </c>
      <c r="X381">
        <v>25.910923004150391</v>
      </c>
      <c r="Y381" s="4">
        <v>27.558256149291992</v>
      </c>
      <c r="Z381">
        <v>25.033906936645508</v>
      </c>
      <c r="AA381">
        <v>149.90251159667969</v>
      </c>
      <c r="AB381">
        <v>142.49871826171875</v>
      </c>
      <c r="AC381">
        <v>13.06719970703125</v>
      </c>
      <c r="AD381">
        <v>19.570621490478516</v>
      </c>
      <c r="AE381">
        <v>37.050739288330078</v>
      </c>
      <c r="AF381">
        <v>55.029853820800781</v>
      </c>
      <c r="AG381">
        <v>500.2791748046875</v>
      </c>
      <c r="AH381">
        <v>1798.722900390625</v>
      </c>
      <c r="AI381">
        <v>1976.830322265625</v>
      </c>
      <c r="AJ381">
        <v>94.390457153320313</v>
      </c>
      <c r="AK381">
        <v>2.1510238647460937</v>
      </c>
      <c r="AL381">
        <v>-0.2901267409324646</v>
      </c>
      <c r="AM381">
        <v>1</v>
      </c>
      <c r="AN381">
        <v>-0.21956524252891541</v>
      </c>
      <c r="AO381">
        <v>2.737391471862793</v>
      </c>
      <c r="AP381">
        <v>1</v>
      </c>
      <c r="AQ381">
        <v>0</v>
      </c>
      <c r="AR381">
        <v>0.15999999642372131</v>
      </c>
      <c r="AS381">
        <v>111115</v>
      </c>
      <c r="AT381">
        <f t="shared" si="1306"/>
        <v>1.282767114883814</v>
      </c>
      <c r="AU381">
        <f t="shared" si="1307"/>
        <v>8.5089000604077463E-3</v>
      </c>
      <c r="AV381">
        <f t="shared" si="1308"/>
        <v>300.70825614929197</v>
      </c>
      <c r="AW381">
        <f t="shared" si="1309"/>
        <v>299.06092300415037</v>
      </c>
      <c r="AX381">
        <f t="shared" si="1310"/>
        <v>287.79565762976563</v>
      </c>
      <c r="AY381">
        <f t="shared" si="1311"/>
        <v>-0.98326662393512143</v>
      </c>
      <c r="AZ381">
        <f t="shared" si="1312"/>
        <v>3.6982053137010924</v>
      </c>
      <c r="BA381">
        <f t="shared" si="1313"/>
        <v>39.179864418857761</v>
      </c>
      <c r="BB381">
        <f t="shared" si="1314"/>
        <v>19.609242928379246</v>
      </c>
      <c r="BC381">
        <f>IF(L381,Y381,(X381+Y381)/2)</f>
        <v>26.734589576721191</v>
      </c>
      <c r="BD381">
        <f t="shared" si="1315"/>
        <v>3.5237451406660338</v>
      </c>
      <c r="BE381">
        <f t="shared" si="1316"/>
        <v>0.4211763342430529</v>
      </c>
      <c r="BF381">
        <f t="shared" si="1317"/>
        <v>1.8472799092608621</v>
      </c>
      <c r="BG381">
        <f t="shared" si="1318"/>
        <v>1.6764652314051718</v>
      </c>
      <c r="BH381">
        <f t="shared" si="1319"/>
        <v>0.26754070094069954</v>
      </c>
      <c r="BI381">
        <f t="shared" si="1320"/>
        <v>10.152231799526978</v>
      </c>
      <c r="BJ381">
        <f t="shared" si="1321"/>
        <v>0.75478363908447721</v>
      </c>
      <c r="BK381">
        <f t="shared" si="1322"/>
        <v>54.208609777622854</v>
      </c>
      <c r="BL381">
        <f t="shared" si="1323"/>
        <v>139.52582879660127</v>
      </c>
      <c r="BM381">
        <f t="shared" si="1324"/>
        <v>3.2188262612060425E-2</v>
      </c>
    </row>
    <row r="382" spans="1:65" x14ac:dyDescent="0.3">
      <c r="A382" t="str">
        <f t="array" ref="A382">INDEX(MtrxNb!A$2:C$115,MATCH(1,(MtrxNb!B$2:B$115=D382)*(MtrxNb!C$2:C$115=F382),0),1)</f>
        <v>M81</v>
      </c>
      <c r="B382" s="6">
        <v>41598</v>
      </c>
      <c r="C382">
        <v>48</v>
      </c>
      <c r="D382">
        <v>1</v>
      </c>
      <c r="F382" t="s">
        <v>36</v>
      </c>
      <c r="G382">
        <v>49</v>
      </c>
      <c r="H382">
        <v>3</v>
      </c>
      <c r="I382">
        <v>25</v>
      </c>
      <c r="J382" t="s">
        <v>598</v>
      </c>
      <c r="K382">
        <v>4767.4999997653067</v>
      </c>
      <c r="L382">
        <v>0</v>
      </c>
      <c r="M382">
        <v>400</v>
      </c>
      <c r="N382" s="7">
        <f t="shared" si="1298"/>
        <v>27.584752525045126</v>
      </c>
      <c r="O382" s="7">
        <f t="shared" si="1299"/>
        <v>0.51314052138468125</v>
      </c>
      <c r="P382" s="7">
        <f t="shared" si="1300"/>
        <v>270.70689488697127</v>
      </c>
      <c r="Q382">
        <f t="shared" si="1301"/>
        <v>8.9123975084072331</v>
      </c>
      <c r="R382">
        <f t="shared" si="1302"/>
        <v>1.8078811228699172</v>
      </c>
      <c r="S382" s="4">
        <f>(Y382+AY382*L382)</f>
        <v>27.543020248413086</v>
      </c>
      <c r="T382">
        <f t="shared" si="1303"/>
        <v>3.9000000000000004</v>
      </c>
      <c r="U382">
        <f t="shared" si="1304"/>
        <v>1.8810870260000228</v>
      </c>
      <c r="V382">
        <v>1</v>
      </c>
      <c r="W382">
        <f t="shared" si="1305"/>
        <v>3.7621740520000455</v>
      </c>
      <c r="X382">
        <v>25.918567657470703</v>
      </c>
      <c r="Y382" s="4">
        <v>27.543020248413086</v>
      </c>
      <c r="Z382">
        <v>25.033866882324219</v>
      </c>
      <c r="AA382">
        <v>400.93560791015625</v>
      </c>
      <c r="AB382">
        <v>376.81045532226562</v>
      </c>
      <c r="AC382">
        <v>13.182467460632324</v>
      </c>
      <c r="AD382">
        <v>19.992218017578125</v>
      </c>
      <c r="AE382">
        <v>37.072689056396484</v>
      </c>
      <c r="AF382">
        <v>56.190216064453125</v>
      </c>
      <c r="AG382">
        <v>500.21588134765625</v>
      </c>
      <c r="AH382">
        <v>1800.578369140625</v>
      </c>
      <c r="AI382">
        <v>1983.888671875</v>
      </c>
      <c r="AJ382">
        <v>94.388221740722656</v>
      </c>
      <c r="AK382">
        <v>1.3130416870117187</v>
      </c>
      <c r="AL382">
        <v>-0.37635034322738647</v>
      </c>
      <c r="AM382">
        <v>1</v>
      </c>
      <c r="AN382">
        <v>-0.21956524252891541</v>
      </c>
      <c r="AO382">
        <v>2.737391471862793</v>
      </c>
      <c r="AP382">
        <v>1</v>
      </c>
      <c r="AQ382">
        <v>0</v>
      </c>
      <c r="AR382">
        <v>0.15999999642372131</v>
      </c>
      <c r="AS382">
        <v>111115</v>
      </c>
      <c r="AT382">
        <f t="shared" si="1306"/>
        <v>1.2826048239683492</v>
      </c>
      <c r="AU382">
        <f t="shared" si="1307"/>
        <v>8.9123975084072337E-3</v>
      </c>
      <c r="AV382">
        <f t="shared" si="1308"/>
        <v>300.69302024841306</v>
      </c>
      <c r="AW382">
        <f t="shared" si="1309"/>
        <v>299.06856765747068</v>
      </c>
      <c r="AX382">
        <f t="shared" si="1310"/>
        <v>288.09253262312996</v>
      </c>
      <c r="AY382">
        <f t="shared" si="1311"/>
        <v>-1.1422327220297168</v>
      </c>
      <c r="AZ382">
        <f t="shared" si="1312"/>
        <v>3.6949110302019519</v>
      </c>
      <c r="BA382">
        <f t="shared" si="1313"/>
        <v>39.145890896764577</v>
      </c>
      <c r="BB382">
        <f t="shared" si="1314"/>
        <v>19.153672879186452</v>
      </c>
      <c r="BC382">
        <f>IF(L382,Y382,(X382+Y382)/2)</f>
        <v>26.730793952941895</v>
      </c>
      <c r="BD382">
        <f t="shared" si="1315"/>
        <v>3.5229581232805827</v>
      </c>
      <c r="BE382">
        <f t="shared" si="1316"/>
        <v>0.4515513236385888</v>
      </c>
      <c r="BF382">
        <f t="shared" si="1317"/>
        <v>1.8870299073320347</v>
      </c>
      <c r="BG382">
        <f t="shared" si="1318"/>
        <v>1.635928215948548</v>
      </c>
      <c r="BH382">
        <f t="shared" si="1319"/>
        <v>0.28717432675555271</v>
      </c>
      <c r="BI382">
        <f t="shared" si="1320"/>
        <v>25.551542421333945</v>
      </c>
      <c r="BJ382">
        <f t="shared" si="1321"/>
        <v>0.71841662316787436</v>
      </c>
      <c r="BK382">
        <f t="shared" si="1322"/>
        <v>55.631774852561854</v>
      </c>
      <c r="BL382">
        <f t="shared" si="1323"/>
        <v>366.91207864056645</v>
      </c>
      <c r="BM382">
        <f t="shared" si="1324"/>
        <v>4.1824426917824578E-2</v>
      </c>
    </row>
    <row r="383" spans="1:65" x14ac:dyDescent="0.3">
      <c r="A383" t="str">
        <f t="array" ref="A383">INDEX(MtrxNb!A$2:C$115,MATCH(1,(MtrxNb!B$2:B$115=D383)*(MtrxNb!C$2:C$115=F383),0),1)</f>
        <v>M81</v>
      </c>
      <c r="B383" s="6">
        <v>41598</v>
      </c>
      <c r="C383">
        <v>48</v>
      </c>
      <c r="D383">
        <v>1</v>
      </c>
      <c r="F383" t="s">
        <v>36</v>
      </c>
      <c r="G383">
        <v>49</v>
      </c>
      <c r="H383">
        <v>3</v>
      </c>
      <c r="I383">
        <v>26</v>
      </c>
      <c r="J383" t="s">
        <v>599</v>
      </c>
      <c r="K383">
        <v>4917.9999997988343</v>
      </c>
      <c r="L383">
        <v>0</v>
      </c>
      <c r="M383">
        <v>600</v>
      </c>
      <c r="N383" s="7">
        <f t="shared" si="1298"/>
        <v>38.605181897458529</v>
      </c>
      <c r="O383" s="7">
        <f t="shared" si="1299"/>
        <v>0.51484726539810288</v>
      </c>
      <c r="P383" s="7">
        <f t="shared" si="1300"/>
        <v>417.02860842757605</v>
      </c>
      <c r="Q383">
        <f t="shared" si="1301"/>
        <v>8.8261352607125989</v>
      </c>
      <c r="R383">
        <f t="shared" si="1302"/>
        <v>1.7850304898551899</v>
      </c>
      <c r="S383" s="4">
        <f>(Y383+AY383*L383)</f>
        <v>27.521697998046875</v>
      </c>
      <c r="T383">
        <f t="shared" si="1303"/>
        <v>3.9000000000000004</v>
      </c>
      <c r="U383">
        <f t="shared" si="1304"/>
        <v>1.8810870260000228</v>
      </c>
      <c r="V383">
        <v>1</v>
      </c>
      <c r="W383">
        <f t="shared" si="1305"/>
        <v>3.7621740520000455</v>
      </c>
      <c r="X383">
        <v>25.925785064697266</v>
      </c>
      <c r="Y383" s="4">
        <v>27.521697998046875</v>
      </c>
      <c r="Z383">
        <v>25.031320571899414</v>
      </c>
      <c r="AA383">
        <v>600.11468505859375</v>
      </c>
      <c r="AB383">
        <v>566.12420654296875</v>
      </c>
      <c r="AC383">
        <v>13.443818092346191</v>
      </c>
      <c r="AD383">
        <v>20.185474395751953</v>
      </c>
      <c r="AE383">
        <v>38.007846832275391</v>
      </c>
      <c r="AF383">
        <v>56.713180541992188</v>
      </c>
      <c r="AG383">
        <v>500.27920532226562</v>
      </c>
      <c r="AH383">
        <v>1800.9541015625</v>
      </c>
      <c r="AI383">
        <v>1991.40771484375</v>
      </c>
      <c r="AJ383">
        <v>94.388397216796875</v>
      </c>
      <c r="AK383">
        <v>3.691864013671875E-2</v>
      </c>
      <c r="AL383">
        <v>-0.43728822469711304</v>
      </c>
      <c r="AM383">
        <v>1</v>
      </c>
      <c r="AN383">
        <v>-0.21956524252891541</v>
      </c>
      <c r="AO383">
        <v>2.737391471862793</v>
      </c>
      <c r="AP383">
        <v>1</v>
      </c>
      <c r="AQ383">
        <v>0</v>
      </c>
      <c r="AR383">
        <v>0.15999999642372131</v>
      </c>
      <c r="AS383">
        <v>111115</v>
      </c>
      <c r="AT383">
        <f t="shared" si="1306"/>
        <v>1.2827671931340141</v>
      </c>
      <c r="AU383">
        <f t="shared" si="1307"/>
        <v>8.8261352607125997E-3</v>
      </c>
      <c r="AV383">
        <f t="shared" si="1308"/>
        <v>300.67169799804685</v>
      </c>
      <c r="AW383">
        <f t="shared" si="1309"/>
        <v>299.07578506469724</v>
      </c>
      <c r="AX383">
        <f t="shared" si="1310"/>
        <v>288.15264980928623</v>
      </c>
      <c r="AY383">
        <f t="shared" si="1311"/>
        <v>-1.1035392735102156</v>
      </c>
      <c r="AZ383">
        <f t="shared" si="1312"/>
        <v>3.6903050651309082</v>
      </c>
      <c r="BA383">
        <f t="shared" si="1313"/>
        <v>39.097020120542957</v>
      </c>
      <c r="BB383">
        <f t="shared" si="1314"/>
        <v>18.911545724791004</v>
      </c>
      <c r="BC383">
        <f>IF(L383,Y383,(X383+Y383)/2)</f>
        <v>26.72374153137207</v>
      </c>
      <c r="BD383">
        <f t="shared" si="1315"/>
        <v>3.5214962208034168</v>
      </c>
      <c r="BE383">
        <f t="shared" si="1316"/>
        <v>0.45287242659857263</v>
      </c>
      <c r="BF383">
        <f t="shared" si="1317"/>
        <v>1.9052745752757183</v>
      </c>
      <c r="BG383">
        <f t="shared" si="1318"/>
        <v>1.6162216455276985</v>
      </c>
      <c r="BH383">
        <f t="shared" si="1319"/>
        <v>0.28802930672481852</v>
      </c>
      <c r="BI383">
        <f t="shared" si="1320"/>
        <v>39.362661943030091</v>
      </c>
      <c r="BJ383">
        <f t="shared" si="1321"/>
        <v>0.73663800912905075</v>
      </c>
      <c r="BK383">
        <f t="shared" si="1322"/>
        <v>56.152129077736035</v>
      </c>
      <c r="BL383">
        <f t="shared" si="1323"/>
        <v>552.27131328465111</v>
      </c>
      <c r="BM383">
        <f t="shared" si="1324"/>
        <v>3.9251779059149935E-2</v>
      </c>
    </row>
    <row r="384" spans="1:65" x14ac:dyDescent="0.3">
      <c r="A384" t="str">
        <f t="array" ref="A384">INDEX(MtrxNb!A$2:C$115,MATCH(1,(MtrxNb!B$2:B$115=D384)*(MtrxNb!C$2:C$115=F384),0),1)</f>
        <v>M81</v>
      </c>
      <c r="B384" s="6">
        <v>41598</v>
      </c>
      <c r="C384">
        <v>48</v>
      </c>
      <c r="D384">
        <v>1</v>
      </c>
      <c r="F384" t="s">
        <v>36</v>
      </c>
      <c r="G384">
        <v>49</v>
      </c>
      <c r="H384">
        <v>3</v>
      </c>
      <c r="I384">
        <v>27</v>
      </c>
      <c r="J384" t="s">
        <v>600</v>
      </c>
      <c r="K384">
        <v>5067.4999998100102</v>
      </c>
      <c r="L384">
        <v>0</v>
      </c>
      <c r="M384">
        <v>800</v>
      </c>
      <c r="N384" s="7">
        <f t="shared" si="1298"/>
        <v>44.301846198659391</v>
      </c>
      <c r="O384" s="7">
        <f t="shared" si="1299"/>
        <v>0.49706998609626379</v>
      </c>
      <c r="P384" s="7">
        <f t="shared" si="1300"/>
        <v>580.75310896683084</v>
      </c>
      <c r="Q384">
        <f t="shared" si="1301"/>
        <v>8.5595477886400282</v>
      </c>
      <c r="R384">
        <f t="shared" si="1302"/>
        <v>1.7856278579832032</v>
      </c>
      <c r="S384" s="4">
        <f>(Y384+AY384*L384)</f>
        <v>27.495927810668945</v>
      </c>
      <c r="T384">
        <f t="shared" si="1303"/>
        <v>3.9000000000000004</v>
      </c>
      <c r="U384">
        <f t="shared" si="1304"/>
        <v>1.8810870260000228</v>
      </c>
      <c r="V384">
        <v>1</v>
      </c>
      <c r="W384">
        <f t="shared" si="1305"/>
        <v>3.7621740520000455</v>
      </c>
      <c r="X384">
        <v>25.915382385253906</v>
      </c>
      <c r="Y384" s="4">
        <v>27.495927810668945</v>
      </c>
      <c r="Z384">
        <v>25.033374786376953</v>
      </c>
      <c r="AA384">
        <v>799.6561279296875</v>
      </c>
      <c r="AB384">
        <v>760.0477294921875</v>
      </c>
      <c r="AC384">
        <v>13.582330703735352</v>
      </c>
      <c r="AD384">
        <v>20.120899200439453</v>
      </c>
      <c r="AE384">
        <v>38.492015838623047</v>
      </c>
      <c r="AF384">
        <v>56.565742492675781</v>
      </c>
      <c r="AG384">
        <v>500.27090454101562</v>
      </c>
      <c r="AH384">
        <v>1801.15673828125</v>
      </c>
      <c r="AI384">
        <v>2000.8671875</v>
      </c>
      <c r="AJ384">
        <v>94.385299682617188</v>
      </c>
      <c r="AK384">
        <v>-1.6111526489257812</v>
      </c>
      <c r="AL384">
        <v>-0.47645944356918335</v>
      </c>
      <c r="AM384">
        <v>1</v>
      </c>
      <c r="AN384">
        <v>-0.21956524252891541</v>
      </c>
      <c r="AO384">
        <v>2.737391471862793</v>
      </c>
      <c r="AP384">
        <v>1</v>
      </c>
      <c r="AQ384">
        <v>0</v>
      </c>
      <c r="AR384">
        <v>0.15999999642372131</v>
      </c>
      <c r="AS384">
        <v>111115</v>
      </c>
      <c r="AT384">
        <f t="shared" si="1306"/>
        <v>1.282745909079527</v>
      </c>
      <c r="AU384">
        <f t="shared" si="1307"/>
        <v>8.559547788640029E-3</v>
      </c>
      <c r="AV384">
        <f t="shared" si="1308"/>
        <v>300.64592781066892</v>
      </c>
      <c r="AW384">
        <f t="shared" si="1309"/>
        <v>299.06538238525388</v>
      </c>
      <c r="AX384">
        <f t="shared" si="1310"/>
        <v>288.18507168356155</v>
      </c>
      <c r="AY384">
        <f t="shared" si="1311"/>
        <v>-0.99313592093765612</v>
      </c>
      <c r="AZ384">
        <f t="shared" si="1312"/>
        <v>3.6847449589004135</v>
      </c>
      <c r="BA384">
        <f t="shared" si="1313"/>
        <v>39.039394601604769</v>
      </c>
      <c r="BB384">
        <f t="shared" si="1314"/>
        <v>18.918495401165316</v>
      </c>
      <c r="BC384">
        <f>IF(L384,Y384,(X384+Y384)/2)</f>
        <v>26.705655097961426</v>
      </c>
      <c r="BD384">
        <f t="shared" si="1315"/>
        <v>3.5177494891704502</v>
      </c>
      <c r="BE384">
        <f t="shared" si="1316"/>
        <v>0.43906002731771654</v>
      </c>
      <c r="BF384">
        <f t="shared" si="1317"/>
        <v>1.8991171009172103</v>
      </c>
      <c r="BG384">
        <f t="shared" si="1318"/>
        <v>1.6186323882532399</v>
      </c>
      <c r="BH384">
        <f t="shared" si="1319"/>
        <v>0.27909465703965014</v>
      </c>
      <c r="BI384">
        <f t="shared" si="1320"/>
        <v>54.814556231445962</v>
      </c>
      <c r="BJ384">
        <f t="shared" si="1321"/>
        <v>0.76410084055490934</v>
      </c>
      <c r="BK384">
        <f t="shared" si="1322"/>
        <v>55.890695891069278</v>
      </c>
      <c r="BL384">
        <f t="shared" si="1323"/>
        <v>744.15067328438249</v>
      </c>
      <c r="BM384">
        <f t="shared" si="1324"/>
        <v>3.3273651455206721E-2</v>
      </c>
    </row>
    <row r="385" spans="1:65" hidden="1" x14ac:dyDescent="0.3">
      <c r="A385" t="str">
        <f t="array" ref="A385">INDEX(MtrxNb!A$2:C$115,MATCH(1,(MtrxNb!B$2:B$115=D385)*(MtrxNb!C$2:C$115=F385),0),1)</f>
        <v>M17</v>
      </c>
      <c r="B385" s="6">
        <v>41598</v>
      </c>
      <c r="C385">
        <v>48</v>
      </c>
      <c r="D385">
        <v>11</v>
      </c>
      <c r="E385">
        <v>21</v>
      </c>
      <c r="F385" t="s">
        <v>7</v>
      </c>
      <c r="G385">
        <v>50</v>
      </c>
      <c r="H385">
        <v>3</v>
      </c>
      <c r="I385" t="s">
        <v>323</v>
      </c>
      <c r="J385" t="s">
        <v>601</v>
      </c>
      <c r="S385" s="4">
        <f>AVERAGE(S379:S384)</f>
        <v>27.50468921661377</v>
      </c>
      <c r="Y385" s="4">
        <f>AVERAGE(Y379:Y384)</f>
        <v>27.50468921661377</v>
      </c>
    </row>
    <row r="386" spans="1:65" hidden="1" x14ac:dyDescent="0.3">
      <c r="A386" t="str">
        <f t="array" ref="A386">INDEX(MtrxNb!A$2:C$115,MATCH(1,(MtrxNb!B$2:B$115=D386)*(MtrxNb!C$2:C$115=F386),0),1)</f>
        <v>M17</v>
      </c>
      <c r="B386" s="6">
        <v>41598</v>
      </c>
      <c r="C386">
        <v>48</v>
      </c>
      <c r="D386">
        <v>11</v>
      </c>
      <c r="E386">
        <v>21</v>
      </c>
      <c r="F386" t="s">
        <v>7</v>
      </c>
      <c r="G386">
        <v>50</v>
      </c>
      <c r="H386">
        <v>3</v>
      </c>
      <c r="I386">
        <v>32</v>
      </c>
      <c r="J386" t="s">
        <v>602</v>
      </c>
      <c r="K386">
        <v>6793.4999998100102</v>
      </c>
      <c r="L386">
        <v>0</v>
      </c>
      <c r="M386" t="s">
        <v>315</v>
      </c>
      <c r="N386">
        <f t="shared" ref="N386:N391" si="1325">(AA386-AB386*(1000-AC386)/(1000-AD386))*AT386</f>
        <v>29.54836455656698</v>
      </c>
      <c r="O386">
        <f t="shared" ref="O386:O391" si="1326">IF(BE386&lt;&gt;0,1/(1/BE386-1/W386),0)</f>
        <v>0.64927086070441198</v>
      </c>
      <c r="P386">
        <f t="shared" ref="P386:P391" si="1327">((BH386-AU386/2)*AB386-N386)/(BH386+AU386/2)</f>
        <v>284.13841709124188</v>
      </c>
      <c r="Q386">
        <f t="shared" ref="Q386:Q391" si="1328">AU386*1000</f>
        <v>10.410711440069329</v>
      </c>
      <c r="R386">
        <f t="shared" ref="R386:R391" si="1329">(AZ386-BF386)</f>
        <v>1.703682655072007</v>
      </c>
      <c r="S386" s="4">
        <f>(Y386+AY386*L386)</f>
        <v>27.606716156005859</v>
      </c>
      <c r="T386">
        <f t="shared" ref="T386:T391" si="1330">1.1*3</f>
        <v>3.3000000000000003</v>
      </c>
      <c r="U386">
        <f t="shared" ref="U386:U391" si="1331">(T386*AN386+AO386)</f>
        <v>2.0128261715173723</v>
      </c>
      <c r="V386">
        <v>1</v>
      </c>
      <c r="W386">
        <f t="shared" ref="W386:W391" si="1332">U386*(V386+1)*(V386+1)/(V386*V386+1)</f>
        <v>4.0256523430347446</v>
      </c>
      <c r="X386">
        <v>26.10338020324707</v>
      </c>
      <c r="Y386" s="4">
        <v>27.606716156005859</v>
      </c>
      <c r="Z386">
        <v>25.030910491943359</v>
      </c>
      <c r="AA386">
        <v>398.73776245117187</v>
      </c>
      <c r="AB386">
        <v>376.6573486328125</v>
      </c>
      <c r="AC386">
        <v>14.528346061706543</v>
      </c>
      <c r="AD386">
        <v>21.250495910644531</v>
      </c>
      <c r="AE386">
        <v>40.688705444335938</v>
      </c>
      <c r="AF386">
        <v>59.058418273925781</v>
      </c>
      <c r="AG386">
        <v>500.21615600585937</v>
      </c>
      <c r="AH386">
        <v>1799.233642578125</v>
      </c>
      <c r="AI386">
        <v>1613.5013427734375</v>
      </c>
      <c r="AJ386">
        <v>94.351570129394531</v>
      </c>
      <c r="AK386">
        <v>1.2186241149902344</v>
      </c>
      <c r="AL386">
        <v>-0.38742440938949585</v>
      </c>
      <c r="AM386">
        <v>1</v>
      </c>
      <c r="AN386">
        <v>-0.21956524252891541</v>
      </c>
      <c r="AO386">
        <v>2.737391471862793</v>
      </c>
      <c r="AP386">
        <v>1</v>
      </c>
      <c r="AQ386">
        <v>0</v>
      </c>
      <c r="AR386">
        <v>0.15999999642372131</v>
      </c>
      <c r="AS386">
        <v>111115</v>
      </c>
      <c r="AT386">
        <f t="shared" ref="AT386:AT391" si="1333">AG386*0.000001/(T386*0.0001)</f>
        <v>1.5158065333510886</v>
      </c>
      <c r="AU386">
        <f t="shared" ref="AU386:AU391" si="1334">(AD386-AC386)/(1000-AD386)*AT386</f>
        <v>1.041071144006933E-2</v>
      </c>
      <c r="AV386">
        <f t="shared" ref="AV386:AV391" si="1335">(Y386+273.15)</f>
        <v>300.75671615600584</v>
      </c>
      <c r="AW386">
        <f t="shared" ref="AW386:AW391" si="1336">(X386+273.15)</f>
        <v>299.25338020324705</v>
      </c>
      <c r="AX386">
        <f t="shared" ref="AX386:AX391" si="1337">(AH386*AP386+AI386*AQ386)*AR386</f>
        <v>287.87737637793907</v>
      </c>
      <c r="AY386">
        <f t="shared" ref="AY386:AY391" si="1338">((AX386+0.00000010773*(AW386^4-AV386^4))-AU386*44100)/(U386*51.4+0.00000043092*AV386^3)</f>
        <v>-1.6385065170170234</v>
      </c>
      <c r="AZ386">
        <f t="shared" ref="AZ386:AZ391" si="1339">0.61365*EXP(17.502*S386/(240.97+S386))</f>
        <v>3.7087003102695961</v>
      </c>
      <c r="BA386">
        <f t="shared" ref="BA386:BA391" si="1340">AZ386*1000/AJ386</f>
        <v>39.307245286787001</v>
      </c>
      <c r="BB386">
        <f t="shared" ref="BB386:BB391" si="1341">(BA386-AD386)</f>
        <v>18.05674937614247</v>
      </c>
      <c r="BC386">
        <f>IF(L386,Y386,(X386+Y386)/2)</f>
        <v>26.855048179626465</v>
      </c>
      <c r="BD386">
        <f t="shared" ref="BD386:BD391" si="1342">0.61365*EXP(17.502*BC386/(240.97+BC386))</f>
        <v>3.5488019347839046</v>
      </c>
      <c r="BE386">
        <f t="shared" ref="BE386:BE391" si="1343">IF(BB386&lt;&gt;0,(1000-(BA386+AD386)/2)/BB386*AU386,0)</f>
        <v>0.55909768946971095</v>
      </c>
      <c r="BF386">
        <f t="shared" ref="BF386:BF391" si="1344">AD386*AJ386/1000</f>
        <v>2.0050176551975891</v>
      </c>
      <c r="BG386">
        <f t="shared" ref="BG386:BG391" si="1345">(BD386-BF386)</f>
        <v>1.5437842795863155</v>
      </c>
      <c r="BH386">
        <f t="shared" ref="BH386:BH391" si="1346">1/(1.6/O386+1.37/W386)</f>
        <v>0.35655450215214801</v>
      </c>
      <c r="BI386">
        <f t="shared" ref="BI386:BI391" si="1347">P386*AJ386*0.001</f>
        <v>26.80890578663946</v>
      </c>
      <c r="BJ386">
        <f t="shared" ref="BJ386:BJ391" si="1348">P386/AB386</f>
        <v>0.75436844156261651</v>
      </c>
      <c r="BK386">
        <f t="shared" ref="BK386:BK391" si="1349">(1-AU386*AJ386/AZ386/O386)*100</f>
        <v>59.207352924540935</v>
      </c>
      <c r="BL386">
        <f t="shared" ref="BL386:BL391" si="1350">(AB386-N386/(W386/1.35))</f>
        <v>366.74832302597281</v>
      </c>
      <c r="BM386">
        <f t="shared" ref="BM386:BM391" si="1351">N386*BK386/100/BL386</f>
        <v>4.7702479842552978E-2</v>
      </c>
    </row>
    <row r="387" spans="1:65" x14ac:dyDescent="0.3">
      <c r="A387" t="str">
        <f t="array" ref="A387">INDEX(MtrxNb!A$2:C$115,MATCH(1,(MtrxNb!B$2:B$115=D387)*(MtrxNb!C$2:C$115=F387),0),1)</f>
        <v>M17</v>
      </c>
      <c r="B387" s="6">
        <v>41598</v>
      </c>
      <c r="C387">
        <v>48</v>
      </c>
      <c r="D387">
        <v>11</v>
      </c>
      <c r="E387">
        <v>21</v>
      </c>
      <c r="F387" t="s">
        <v>7</v>
      </c>
      <c r="G387">
        <v>50</v>
      </c>
      <c r="H387">
        <v>3</v>
      </c>
      <c r="I387">
        <v>33</v>
      </c>
      <c r="J387" t="s">
        <v>603</v>
      </c>
      <c r="K387">
        <v>6913.4999998100102</v>
      </c>
      <c r="L387">
        <v>0</v>
      </c>
      <c r="M387">
        <v>50</v>
      </c>
      <c r="N387" s="7">
        <f t="shared" si="1325"/>
        <v>-0.30717343561619664</v>
      </c>
      <c r="O387" s="7">
        <f t="shared" si="1326"/>
        <v>0.64075910553989723</v>
      </c>
      <c r="P387" s="7">
        <f t="shared" si="1327"/>
        <v>49.765474634106184</v>
      </c>
      <c r="Q387">
        <f t="shared" si="1328"/>
        <v>10.264721269421381</v>
      </c>
      <c r="R387">
        <f t="shared" si="1329"/>
        <v>1.6986300590107515</v>
      </c>
      <c r="S387" s="4">
        <f>(Y387+AY387*L387)</f>
        <v>27.686681747436523</v>
      </c>
      <c r="T387">
        <f t="shared" si="1330"/>
        <v>3.3000000000000003</v>
      </c>
      <c r="U387">
        <f t="shared" si="1331"/>
        <v>2.0128261715173723</v>
      </c>
      <c r="V387">
        <v>1</v>
      </c>
      <c r="W387">
        <f t="shared" si="1332"/>
        <v>4.0256523430347446</v>
      </c>
      <c r="X387">
        <v>26.100423812866211</v>
      </c>
      <c r="Y387" s="4">
        <v>27.686681747436523</v>
      </c>
      <c r="Z387">
        <v>25.029804229736328</v>
      </c>
      <c r="AA387">
        <v>50.490180969238281</v>
      </c>
      <c r="AB387">
        <v>50.351856231689453</v>
      </c>
      <c r="AC387">
        <v>14.862037658691406</v>
      </c>
      <c r="AD387">
        <v>21.488286972045898</v>
      </c>
      <c r="AE387">
        <v>41.618434906005859</v>
      </c>
      <c r="AF387">
        <v>59.727443695068359</v>
      </c>
      <c r="AG387">
        <v>500.21804809570312</v>
      </c>
      <c r="AH387">
        <v>1799.8692626953125</v>
      </c>
      <c r="AI387">
        <v>1606.3455810546875</v>
      </c>
      <c r="AJ387">
        <v>94.351181030273438</v>
      </c>
      <c r="AK387">
        <v>2.1162223815917969</v>
      </c>
      <c r="AL387">
        <v>-0.28161615133285522</v>
      </c>
      <c r="AM387">
        <v>1</v>
      </c>
      <c r="AN387">
        <v>-0.21956524252891541</v>
      </c>
      <c r="AO387">
        <v>2.737391471862793</v>
      </c>
      <c r="AP387">
        <v>1</v>
      </c>
      <c r="AQ387">
        <v>0</v>
      </c>
      <c r="AR387">
        <v>0.15999999642372131</v>
      </c>
      <c r="AS387">
        <v>111115</v>
      </c>
      <c r="AT387">
        <f t="shared" si="1333"/>
        <v>1.5158122669566758</v>
      </c>
      <c r="AU387">
        <f t="shared" si="1334"/>
        <v>1.026472126942138E-2</v>
      </c>
      <c r="AV387">
        <f t="shared" si="1335"/>
        <v>300.8366817474365</v>
      </c>
      <c r="AW387">
        <f t="shared" si="1336"/>
        <v>299.25042381286619</v>
      </c>
      <c r="AX387">
        <f t="shared" si="1337"/>
        <v>287.97907559441592</v>
      </c>
      <c r="AY387">
        <f t="shared" si="1338"/>
        <v>-1.5900374804706534</v>
      </c>
      <c r="AZ387">
        <f t="shared" si="1339"/>
        <v>3.7260753131407203</v>
      </c>
      <c r="BA387">
        <f t="shared" si="1340"/>
        <v>39.491559855993486</v>
      </c>
      <c r="BB387">
        <f t="shared" si="1341"/>
        <v>18.003272883947588</v>
      </c>
      <c r="BC387">
        <f>IF(L387,Y387,(X387+Y387)/2)</f>
        <v>26.893552780151367</v>
      </c>
      <c r="BD387">
        <f t="shared" si="1342"/>
        <v>3.5568440788701214</v>
      </c>
      <c r="BE387">
        <f t="shared" si="1343"/>
        <v>0.55277452984250586</v>
      </c>
      <c r="BF387">
        <f t="shared" si="1344"/>
        <v>2.0274452541299688</v>
      </c>
      <c r="BG387">
        <f t="shared" si="1345"/>
        <v>1.5293988247401527</v>
      </c>
      <c r="BH387">
        <f t="shared" si="1346"/>
        <v>0.35244082185299258</v>
      </c>
      <c r="BI387">
        <f t="shared" si="1347"/>
        <v>4.6954313062600335</v>
      </c>
      <c r="BJ387">
        <f t="shared" si="1348"/>
        <v>0.98835432014889202</v>
      </c>
      <c r="BK387">
        <f t="shared" si="1349"/>
        <v>59.435317002254081</v>
      </c>
      <c r="BL387">
        <f t="shared" si="1350"/>
        <v>50.454866651553296</v>
      </c>
      <c r="BM387">
        <f t="shared" si="1351"/>
        <v>-3.6184716623283509E-3</v>
      </c>
    </row>
    <row r="388" spans="1:65" x14ac:dyDescent="0.3">
      <c r="A388" t="str">
        <f t="array" ref="A388">INDEX(MtrxNb!A$2:C$115,MATCH(1,(MtrxNb!B$2:B$115=D388)*(MtrxNb!C$2:C$115=F388),0),1)</f>
        <v>M17</v>
      </c>
      <c r="B388" s="6">
        <v>41598</v>
      </c>
      <c r="C388">
        <v>48</v>
      </c>
      <c r="D388">
        <v>11</v>
      </c>
      <c r="E388">
        <v>21</v>
      </c>
      <c r="F388" t="s">
        <v>7</v>
      </c>
      <c r="G388">
        <v>50</v>
      </c>
      <c r="H388">
        <v>3</v>
      </c>
      <c r="I388">
        <v>34</v>
      </c>
      <c r="J388" t="s">
        <v>604</v>
      </c>
      <c r="K388">
        <v>7033.4999998100102</v>
      </c>
      <c r="L388">
        <v>0</v>
      </c>
      <c r="M388">
        <v>150</v>
      </c>
      <c r="N388" s="7">
        <f t="shared" si="1325"/>
        <v>9.4918013068465967</v>
      </c>
      <c r="O388" s="7">
        <f t="shared" si="1326"/>
        <v>0.63781699058472097</v>
      </c>
      <c r="P388" s="7">
        <f t="shared" si="1327"/>
        <v>111.68070744318157</v>
      </c>
      <c r="Q388">
        <f t="shared" si="1328"/>
        <v>10.09025610452996</v>
      </c>
      <c r="R388">
        <f t="shared" si="1329"/>
        <v>1.6762331334806309</v>
      </c>
      <c r="S388" s="4">
        <f>(Y388+AY388*L388)</f>
        <v>27.660266876220703</v>
      </c>
      <c r="T388">
        <f t="shared" si="1330"/>
        <v>3.3000000000000003</v>
      </c>
      <c r="U388">
        <f t="shared" si="1331"/>
        <v>2.0128261715173723</v>
      </c>
      <c r="V388">
        <v>1</v>
      </c>
      <c r="W388">
        <f t="shared" si="1332"/>
        <v>4.0256523430347446</v>
      </c>
      <c r="X388">
        <v>26.09332275390625</v>
      </c>
      <c r="Y388" s="4">
        <v>27.660266876220703</v>
      </c>
      <c r="Z388">
        <v>25.030609130859375</v>
      </c>
      <c r="AA388">
        <v>149.58209228515625</v>
      </c>
      <c r="AB388">
        <v>142.37315368652344</v>
      </c>
      <c r="AC388">
        <v>15.153779983520508</v>
      </c>
      <c r="AD388">
        <v>21.665637969970703</v>
      </c>
      <c r="AE388">
        <v>42.440162658691406</v>
      </c>
      <c r="AF388">
        <v>60.243122100830078</v>
      </c>
      <c r="AG388">
        <v>500.26315307617187</v>
      </c>
      <c r="AH388">
        <v>1800.68212890625</v>
      </c>
      <c r="AI388">
        <v>1590.4825439453125</v>
      </c>
      <c r="AJ388">
        <v>94.347320556640625</v>
      </c>
      <c r="AK388">
        <v>2.2299766540527344</v>
      </c>
      <c r="AL388">
        <v>-0.33447450399398804</v>
      </c>
      <c r="AM388">
        <v>1</v>
      </c>
      <c r="AN388">
        <v>-0.21956524252891541</v>
      </c>
      <c r="AO388">
        <v>2.737391471862793</v>
      </c>
      <c r="AP388">
        <v>1</v>
      </c>
      <c r="AQ388">
        <v>0</v>
      </c>
      <c r="AR388">
        <v>0.15999999642372131</v>
      </c>
      <c r="AS388">
        <v>111115</v>
      </c>
      <c r="AT388">
        <f t="shared" si="1333"/>
        <v>1.5159489487156721</v>
      </c>
      <c r="AU388">
        <f t="shared" si="1334"/>
        <v>1.009025610452996E-2</v>
      </c>
      <c r="AV388">
        <f t="shared" si="1335"/>
        <v>300.81026687622068</v>
      </c>
      <c r="AW388">
        <f t="shared" si="1336"/>
        <v>299.24332275390623</v>
      </c>
      <c r="AX388">
        <f t="shared" si="1337"/>
        <v>288.10913418525888</v>
      </c>
      <c r="AY388">
        <f t="shared" si="1338"/>
        <v>-1.5201787617255613</v>
      </c>
      <c r="AZ388">
        <f t="shared" si="1339"/>
        <v>3.7203280240975816</v>
      </c>
      <c r="BA388">
        <f t="shared" si="1340"/>
        <v>39.432259465854294</v>
      </c>
      <c r="BB388">
        <f t="shared" si="1341"/>
        <v>17.766621495883591</v>
      </c>
      <c r="BC388">
        <f>IF(L388,Y388,(X388+Y388)/2)</f>
        <v>26.876794815063477</v>
      </c>
      <c r="BD388">
        <f t="shared" si="1342"/>
        <v>3.5533420252008221</v>
      </c>
      <c r="BE388">
        <f t="shared" si="1343"/>
        <v>0.55058354175601132</v>
      </c>
      <c r="BF388">
        <f t="shared" si="1344"/>
        <v>2.0440948906169507</v>
      </c>
      <c r="BG388">
        <f t="shared" si="1345"/>
        <v>1.5092471345838714</v>
      </c>
      <c r="BH388">
        <f t="shared" si="1346"/>
        <v>0.3510158650438433</v>
      </c>
      <c r="BI388">
        <f t="shared" si="1347"/>
        <v>10.536775505134251</v>
      </c>
      <c r="BJ388">
        <f t="shared" si="1348"/>
        <v>0.78442251612322678</v>
      </c>
      <c r="BK388">
        <f t="shared" si="1349"/>
        <v>59.880598791056336</v>
      </c>
      <c r="BL388">
        <f t="shared" si="1350"/>
        <v>139.19008404405574</v>
      </c>
      <c r="BM388">
        <f t="shared" si="1351"/>
        <v>4.0834427952483036E-2</v>
      </c>
    </row>
    <row r="389" spans="1:65" x14ac:dyDescent="0.3">
      <c r="A389" t="str">
        <f t="array" ref="A389">INDEX(MtrxNb!A$2:C$115,MATCH(1,(MtrxNb!B$2:B$115=D389)*(MtrxNb!C$2:C$115=F389),0),1)</f>
        <v>M17</v>
      </c>
      <c r="B389" s="6">
        <v>41598</v>
      </c>
      <c r="C389">
        <v>48</v>
      </c>
      <c r="D389">
        <v>11</v>
      </c>
      <c r="E389">
        <v>21</v>
      </c>
      <c r="F389" t="s">
        <v>7</v>
      </c>
      <c r="G389">
        <v>50</v>
      </c>
      <c r="H389">
        <v>3</v>
      </c>
      <c r="I389">
        <v>35</v>
      </c>
      <c r="J389" t="s">
        <v>605</v>
      </c>
      <c r="K389">
        <v>7179.9999997988343</v>
      </c>
      <c r="L389">
        <v>0</v>
      </c>
      <c r="M389">
        <v>400</v>
      </c>
      <c r="N389" s="7">
        <f t="shared" si="1325"/>
        <v>30.393781718485513</v>
      </c>
      <c r="O389" s="7">
        <f t="shared" si="1326"/>
        <v>0.64481840623620734</v>
      </c>
      <c r="P389" s="7">
        <f t="shared" si="1327"/>
        <v>283.13017792622736</v>
      </c>
      <c r="Q389">
        <f t="shared" si="1328"/>
        <v>10.0247219442582</v>
      </c>
      <c r="R389">
        <f t="shared" si="1329"/>
        <v>1.6495734468004999</v>
      </c>
      <c r="S389" s="4">
        <f>(Y389+AY389*L389)</f>
        <v>27.617429733276367</v>
      </c>
      <c r="T389">
        <f t="shared" si="1330"/>
        <v>3.3000000000000003</v>
      </c>
      <c r="U389">
        <f t="shared" si="1331"/>
        <v>2.0128261715173723</v>
      </c>
      <c r="V389">
        <v>1</v>
      </c>
      <c r="W389">
        <f t="shared" si="1332"/>
        <v>4.0256523430347446</v>
      </c>
      <c r="X389">
        <v>26.078369140625</v>
      </c>
      <c r="Y389" s="4">
        <v>27.617429733276367</v>
      </c>
      <c r="Z389">
        <v>25.0306396484375</v>
      </c>
      <c r="AA389">
        <v>400.79605102539062</v>
      </c>
      <c r="AB389">
        <v>378.24423217773437</v>
      </c>
      <c r="AC389">
        <v>15.382076263427734</v>
      </c>
      <c r="AD389">
        <v>21.850763320922852</v>
      </c>
      <c r="AE389">
        <v>43.029830932617188</v>
      </c>
      <c r="AF389">
        <v>60.808414459228516</v>
      </c>
      <c r="AG389">
        <v>500.23635864257813</v>
      </c>
      <c r="AH389">
        <v>1799.986083984375</v>
      </c>
      <c r="AI389">
        <v>1562.183837890625</v>
      </c>
      <c r="AJ389">
        <v>94.342269897460938</v>
      </c>
      <c r="AK389">
        <v>1.2526512145996094</v>
      </c>
      <c r="AL389">
        <v>-0.42847245931625366</v>
      </c>
      <c r="AM389">
        <v>1</v>
      </c>
      <c r="AN389">
        <v>-0.21956524252891541</v>
      </c>
      <c r="AO389">
        <v>2.737391471862793</v>
      </c>
      <c r="AP389">
        <v>1</v>
      </c>
      <c r="AQ389">
        <v>0</v>
      </c>
      <c r="AR389">
        <v>0.15999999642372131</v>
      </c>
      <c r="AS389">
        <v>111115</v>
      </c>
      <c r="AT389">
        <f t="shared" si="1333"/>
        <v>1.5158677534623577</v>
      </c>
      <c r="AU389">
        <f t="shared" si="1334"/>
        <v>1.00247219442582E-2</v>
      </c>
      <c r="AV389">
        <f t="shared" si="1335"/>
        <v>300.76742973327634</v>
      </c>
      <c r="AW389">
        <f t="shared" si="1336"/>
        <v>299.22836914062498</v>
      </c>
      <c r="AX389">
        <f t="shared" si="1337"/>
        <v>287.99776700024813</v>
      </c>
      <c r="AY389">
        <f t="shared" si="1338"/>
        <v>-1.4932586041727114</v>
      </c>
      <c r="AZ389">
        <f t="shared" si="1339"/>
        <v>3.7110240574885434</v>
      </c>
      <c r="BA389">
        <f t="shared" si="1340"/>
        <v>39.335751212282624</v>
      </c>
      <c r="BB389">
        <f t="shared" si="1341"/>
        <v>17.484987891359772</v>
      </c>
      <c r="BC389">
        <f>IF(L389,Y389,(X389+Y389)/2)</f>
        <v>26.847899436950684</v>
      </c>
      <c r="BD389">
        <f t="shared" si="1342"/>
        <v>3.5473105832620311</v>
      </c>
      <c r="BE389">
        <f t="shared" si="1343"/>
        <v>0.55579295262729511</v>
      </c>
      <c r="BF389">
        <f t="shared" si="1344"/>
        <v>2.0614506106880435</v>
      </c>
      <c r="BG389">
        <f t="shared" si="1345"/>
        <v>1.4858599725739876</v>
      </c>
      <c r="BH389">
        <f t="shared" si="1346"/>
        <v>0.35440429140493124</v>
      </c>
      <c r="BI389">
        <f t="shared" si="1347"/>
        <v>26.711143662032278</v>
      </c>
      <c r="BJ389">
        <f t="shared" si="1348"/>
        <v>0.74853799169946478</v>
      </c>
      <c r="BK389">
        <f t="shared" si="1349"/>
        <v>60.477222167201418</v>
      </c>
      <c r="BL389">
        <f t="shared" si="1350"/>
        <v>368.05169645344387</v>
      </c>
      <c r="BM389">
        <f t="shared" si="1351"/>
        <v>4.9942209401629127E-2</v>
      </c>
    </row>
    <row r="390" spans="1:65" x14ac:dyDescent="0.3">
      <c r="A390" t="str">
        <f t="array" ref="A390">INDEX(MtrxNb!A$2:C$115,MATCH(1,(MtrxNb!B$2:B$115=D390)*(MtrxNb!C$2:C$115=F390),0),1)</f>
        <v>M17</v>
      </c>
      <c r="B390" s="6">
        <v>41598</v>
      </c>
      <c r="C390">
        <v>48</v>
      </c>
      <c r="D390">
        <v>11</v>
      </c>
      <c r="E390">
        <v>21</v>
      </c>
      <c r="F390" t="s">
        <v>7</v>
      </c>
      <c r="G390">
        <v>50</v>
      </c>
      <c r="H390">
        <v>3</v>
      </c>
      <c r="I390">
        <v>36</v>
      </c>
      <c r="J390" t="s">
        <v>606</v>
      </c>
      <c r="K390">
        <v>7329.4999998100102</v>
      </c>
      <c r="L390">
        <v>0</v>
      </c>
      <c r="M390">
        <v>600</v>
      </c>
      <c r="N390" s="7">
        <f t="shared" si="1325"/>
        <v>40.881472208347951</v>
      </c>
      <c r="O390" s="7">
        <f t="shared" si="1326"/>
        <v>0.62731583387324841</v>
      </c>
      <c r="P390" s="7">
        <f t="shared" si="1327"/>
        <v>436.03047208688184</v>
      </c>
      <c r="Q390">
        <f t="shared" si="1328"/>
        <v>9.8003653078472137</v>
      </c>
      <c r="R390">
        <f t="shared" si="1329"/>
        <v>1.6511413649044426</v>
      </c>
      <c r="S390" s="4">
        <f>(Y390+AY390*L390)</f>
        <v>27.683380126953125</v>
      </c>
      <c r="T390">
        <f t="shared" si="1330"/>
        <v>3.3000000000000003</v>
      </c>
      <c r="U390">
        <f t="shared" si="1331"/>
        <v>2.0128261715173723</v>
      </c>
      <c r="V390">
        <v>1</v>
      </c>
      <c r="W390">
        <f t="shared" si="1332"/>
        <v>4.0256523430347446</v>
      </c>
      <c r="X390">
        <v>26.085348129272461</v>
      </c>
      <c r="Y390" s="4">
        <v>27.683380126953125</v>
      </c>
      <c r="Z390">
        <v>25.033815383911133</v>
      </c>
      <c r="AA390">
        <v>599.08441162109375</v>
      </c>
      <c r="AB390">
        <v>568.4425048828125</v>
      </c>
      <c r="AC390">
        <v>15.664148330688477</v>
      </c>
      <c r="AD390">
        <v>21.986730575561523</v>
      </c>
      <c r="AE390">
        <v>43.870128631591797</v>
      </c>
      <c r="AF390">
        <v>61.161586761474609</v>
      </c>
      <c r="AG390">
        <v>500.27230834960937</v>
      </c>
      <c r="AH390">
        <v>1799.50537109375</v>
      </c>
      <c r="AI390">
        <v>1575.1839599609375</v>
      </c>
      <c r="AJ390">
        <v>94.339408874511719</v>
      </c>
      <c r="AK390">
        <v>-9.3296051025390625E-2</v>
      </c>
      <c r="AL390">
        <v>-0.48421281576156616</v>
      </c>
      <c r="AM390">
        <v>1</v>
      </c>
      <c r="AN390">
        <v>-0.21956524252891541</v>
      </c>
      <c r="AO390">
        <v>2.737391471862793</v>
      </c>
      <c r="AP390">
        <v>1</v>
      </c>
      <c r="AQ390">
        <v>0</v>
      </c>
      <c r="AR390">
        <v>0.15999999642372131</v>
      </c>
      <c r="AS390">
        <v>111115</v>
      </c>
      <c r="AT390">
        <f t="shared" si="1333"/>
        <v>1.5159766919685129</v>
      </c>
      <c r="AU390">
        <f t="shared" si="1334"/>
        <v>9.8003653078472131E-3</v>
      </c>
      <c r="AV390">
        <f t="shared" si="1335"/>
        <v>300.8333801269531</v>
      </c>
      <c r="AW390">
        <f t="shared" si="1336"/>
        <v>299.23534812927244</v>
      </c>
      <c r="AX390">
        <f t="shared" si="1337"/>
        <v>287.9208529394673</v>
      </c>
      <c r="AY390">
        <f t="shared" si="1338"/>
        <v>-1.4139485617494645</v>
      </c>
      <c r="AZ390">
        <f t="shared" si="1339"/>
        <v>3.7253565304860694</v>
      </c>
      <c r="BA390">
        <f t="shared" si="1340"/>
        <v>39.488868702171537</v>
      </c>
      <c r="BB390">
        <f t="shared" si="1341"/>
        <v>17.502138126610014</v>
      </c>
      <c r="BC390">
        <f>IF(L390,Y390,(X390+Y390)/2)</f>
        <v>26.884364128112793</v>
      </c>
      <c r="BD390">
        <f t="shared" si="1342"/>
        <v>3.5549234756236041</v>
      </c>
      <c r="BE390">
        <f t="shared" si="1343"/>
        <v>0.54274075395305954</v>
      </c>
      <c r="BF390">
        <f t="shared" si="1344"/>
        <v>2.0742151655816268</v>
      </c>
      <c r="BG390">
        <f t="shared" si="1345"/>
        <v>1.4807083100419773</v>
      </c>
      <c r="BH390">
        <f t="shared" si="1346"/>
        <v>0.34591700088934452</v>
      </c>
      <c r="BI390">
        <f t="shared" si="1347"/>
        <v>41.134856987950712</v>
      </c>
      <c r="BJ390">
        <f t="shared" si="1348"/>
        <v>0.76706169637467891</v>
      </c>
      <c r="BK390">
        <f t="shared" si="1349"/>
        <v>60.437719053752815</v>
      </c>
      <c r="BL390">
        <f t="shared" si="1350"/>
        <v>554.73292870026899</v>
      </c>
      <c r="BM390">
        <f t="shared" si="1351"/>
        <v>4.454004447907834E-2</v>
      </c>
    </row>
    <row r="391" spans="1:65" x14ac:dyDescent="0.3">
      <c r="A391" t="str">
        <f t="array" ref="A391">INDEX(MtrxNb!A$2:C$115,MATCH(1,(MtrxNb!B$2:B$115=D391)*(MtrxNb!C$2:C$115=F391),0),1)</f>
        <v>M17</v>
      </c>
      <c r="B391" s="6">
        <v>41598</v>
      </c>
      <c r="C391">
        <v>48</v>
      </c>
      <c r="D391">
        <v>11</v>
      </c>
      <c r="E391">
        <v>21</v>
      </c>
      <c r="F391" t="s">
        <v>7</v>
      </c>
      <c r="G391">
        <v>50</v>
      </c>
      <c r="H391">
        <v>3</v>
      </c>
      <c r="I391">
        <v>37</v>
      </c>
      <c r="J391" t="s">
        <v>607</v>
      </c>
      <c r="K391">
        <v>7480.9999997764826</v>
      </c>
      <c r="L391">
        <v>0</v>
      </c>
      <c r="M391">
        <v>800</v>
      </c>
      <c r="N391" s="7">
        <f t="shared" si="1325"/>
        <v>48.372573677307024</v>
      </c>
      <c r="O391" s="7">
        <f t="shared" si="1326"/>
        <v>0.6285158649376098</v>
      </c>
      <c r="P391" s="7">
        <f t="shared" si="1327"/>
        <v>603.75934977271106</v>
      </c>
      <c r="Q391">
        <f t="shared" si="1328"/>
        <v>9.9546979231112225</v>
      </c>
      <c r="R391">
        <f t="shared" si="1329"/>
        <v>1.6739217986627151</v>
      </c>
      <c r="S391" s="4">
        <f>(Y391+AY391*L391)</f>
        <v>27.822093963623047</v>
      </c>
      <c r="T391">
        <f t="shared" si="1330"/>
        <v>3.3000000000000003</v>
      </c>
      <c r="U391">
        <f t="shared" si="1331"/>
        <v>2.0128261715173723</v>
      </c>
      <c r="V391">
        <v>1</v>
      </c>
      <c r="W391">
        <f t="shared" si="1332"/>
        <v>4.0256523430347446</v>
      </c>
      <c r="X391">
        <v>26.116943359375</v>
      </c>
      <c r="Y391" s="4">
        <v>27.822093963623047</v>
      </c>
      <c r="Z391">
        <v>25.031351089477539</v>
      </c>
      <c r="AA391">
        <v>799.9171142578125</v>
      </c>
      <c r="AB391">
        <v>762.995361328125</v>
      </c>
      <c r="AC391">
        <v>15.645668029785156</v>
      </c>
      <c r="AD391">
        <v>22.067806243896484</v>
      </c>
      <c r="AE391">
        <v>43.514430999755859</v>
      </c>
      <c r="AF391">
        <v>61.2686767578125</v>
      </c>
      <c r="AG391">
        <v>500.23159790039062</v>
      </c>
      <c r="AH391">
        <v>1799.6929931640625</v>
      </c>
      <c r="AI391">
        <v>1567.6451416015625</v>
      </c>
      <c r="AJ391">
        <v>94.333709716796875</v>
      </c>
      <c r="AK391">
        <v>-1.5720558166503906</v>
      </c>
      <c r="AL391">
        <v>-0.53348344564437866</v>
      </c>
      <c r="AM391">
        <v>1</v>
      </c>
      <c r="AN391">
        <v>-0.21956524252891541</v>
      </c>
      <c r="AO391">
        <v>2.737391471862793</v>
      </c>
      <c r="AP391">
        <v>1</v>
      </c>
      <c r="AQ391">
        <v>0</v>
      </c>
      <c r="AR391">
        <v>0.15999999642372131</v>
      </c>
      <c r="AS391">
        <v>111115</v>
      </c>
      <c r="AT391">
        <f t="shared" si="1333"/>
        <v>1.5158533269708805</v>
      </c>
      <c r="AU391">
        <f t="shared" si="1334"/>
        <v>9.9546979231112231E-3</v>
      </c>
      <c r="AV391">
        <f t="shared" si="1335"/>
        <v>300.97209396362302</v>
      </c>
      <c r="AW391">
        <f t="shared" si="1336"/>
        <v>299.26694335937498</v>
      </c>
      <c r="AX391">
        <f t="shared" si="1337"/>
        <v>287.95087247004631</v>
      </c>
      <c r="AY391">
        <f t="shared" si="1338"/>
        <v>-1.4835339047581937</v>
      </c>
      <c r="AZ391">
        <f t="shared" si="1339"/>
        <v>3.7556598269609638</v>
      </c>
      <c r="BA391">
        <f t="shared" si="1340"/>
        <v>39.812489493267947</v>
      </c>
      <c r="BB391">
        <f t="shared" si="1341"/>
        <v>17.744683249371462</v>
      </c>
      <c r="BC391">
        <f>IF(L391,Y391,(X391+Y391)/2)</f>
        <v>26.969518661499023</v>
      </c>
      <c r="BD391">
        <f t="shared" si="1342"/>
        <v>3.5727571264677236</v>
      </c>
      <c r="BE391">
        <f t="shared" si="1343"/>
        <v>0.54363878812684874</v>
      </c>
      <c r="BF391">
        <f t="shared" si="1344"/>
        <v>2.0817380282982487</v>
      </c>
      <c r="BG391">
        <f t="shared" si="1345"/>
        <v>1.4910190981694749</v>
      </c>
      <c r="BH391">
        <f t="shared" si="1346"/>
        <v>0.34650069591893179</v>
      </c>
      <c r="BI391">
        <f t="shared" si="1347"/>
        <v>56.954859240260959</v>
      </c>
      <c r="BJ391">
        <f t="shared" si="1348"/>
        <v>0.79130146836248627</v>
      </c>
      <c r="BK391">
        <f t="shared" si="1349"/>
        <v>60.217460177490814</v>
      </c>
      <c r="BL391">
        <f t="shared" si="1350"/>
        <v>746.77364894470156</v>
      </c>
      <c r="BM391">
        <f t="shared" si="1351"/>
        <v>3.9006110261285802E-2</v>
      </c>
    </row>
    <row r="392" spans="1:65" hidden="1" x14ac:dyDescent="0.3">
      <c r="A392" t="str">
        <f t="array" ref="A392">INDEX(MtrxNb!A$2:C$115,MATCH(1,(MtrxNb!B$2:B$115=D392)*(MtrxNb!C$2:C$115=F392),0),1)</f>
        <v>M73</v>
      </c>
      <c r="B392" s="6">
        <v>41598</v>
      </c>
      <c r="C392">
        <v>48</v>
      </c>
      <c r="D392">
        <v>11</v>
      </c>
      <c r="E392">
        <v>21</v>
      </c>
      <c r="F392" t="s">
        <v>36</v>
      </c>
      <c r="G392">
        <v>50</v>
      </c>
      <c r="H392">
        <v>3</v>
      </c>
      <c r="I392" t="s">
        <v>323</v>
      </c>
      <c r="J392" t="s">
        <v>608</v>
      </c>
      <c r="M392">
        <f t="shared" ref="M392" si="1352">AA392</f>
        <v>0</v>
      </c>
      <c r="S392" s="4">
        <f>AVERAGE(S387:S391)</f>
        <v>27.693970489501954</v>
      </c>
      <c r="Y392" s="4">
        <f>AVERAGE(Y386:Y391)</f>
        <v>27.679428100585938</v>
      </c>
    </row>
    <row r="393" spans="1:65" hidden="1" x14ac:dyDescent="0.3">
      <c r="A393" t="str">
        <f t="array" ref="A393">INDEX(MtrxNb!A$2:C$115,MATCH(1,(MtrxNb!B$2:B$115=D393)*(MtrxNb!C$2:C$115=F393),0),1)</f>
        <v>M73</v>
      </c>
      <c r="B393" s="6">
        <v>41598</v>
      </c>
      <c r="C393">
        <v>48</v>
      </c>
      <c r="D393">
        <v>11</v>
      </c>
      <c r="E393">
        <v>21</v>
      </c>
      <c r="F393" t="s">
        <v>36</v>
      </c>
      <c r="G393">
        <v>50</v>
      </c>
      <c r="H393">
        <v>3</v>
      </c>
      <c r="I393">
        <v>38</v>
      </c>
      <c r="J393" t="s">
        <v>609</v>
      </c>
      <c r="K393">
        <v>7915.4999997876585</v>
      </c>
      <c r="L393">
        <v>0</v>
      </c>
      <c r="M393" t="s">
        <v>315</v>
      </c>
      <c r="N393">
        <f t="shared" ref="N393:N398" si="1353">(AA393-AB393*(1000-AC393)/(1000-AD393))*AT393</f>
        <v>24.207796125698625</v>
      </c>
      <c r="O393">
        <f t="shared" ref="O393:O398" si="1354">IF(BE393&lt;&gt;0,1/(1/BE393-1/W393),0)</f>
        <v>0.40815727105751765</v>
      </c>
      <c r="P393">
        <f t="shared" ref="P393:P398" si="1355">((BH393-AU393/2)*AB393-N393)/(BH393+AU393/2)</f>
        <v>265.58859116881604</v>
      </c>
      <c r="Q393">
        <f t="shared" ref="Q393:Q398" si="1356">AU393*1000</f>
        <v>7.1222409120209029</v>
      </c>
      <c r="R393">
        <f t="shared" ref="R393:R398" si="1357">(AZ393-BF393)</f>
        <v>1.76788504844852</v>
      </c>
      <c r="S393" s="4">
        <f>(Y393+AY393*L393)</f>
        <v>28.071014404296875</v>
      </c>
      <c r="T393">
        <f t="shared" ref="T393:T398" si="1358">1.3*3</f>
        <v>3.9000000000000004</v>
      </c>
      <c r="U393">
        <f t="shared" ref="U393:U398" si="1359">(T393*AN393+AO393)</f>
        <v>1.8810870260000228</v>
      </c>
      <c r="V393">
        <v>1</v>
      </c>
      <c r="W393">
        <f t="shared" ref="W393:W398" si="1360">U393*(V393+1)*(V393+1)/(V393*V393+1)</f>
        <v>3.7621740520000455</v>
      </c>
      <c r="X393">
        <v>26.078922271728516</v>
      </c>
      <c r="Y393" s="4">
        <v>28.071014404296875</v>
      </c>
      <c r="Z393">
        <v>25.033651351928711</v>
      </c>
      <c r="AA393">
        <v>400.11355590820312</v>
      </c>
      <c r="AB393">
        <v>379.13613891601562</v>
      </c>
      <c r="AC393">
        <v>16.22393798828125</v>
      </c>
      <c r="AD393">
        <v>21.656156539916992</v>
      </c>
      <c r="AE393">
        <v>45.266914367675781</v>
      </c>
      <c r="AF393">
        <v>60.252006530761719</v>
      </c>
      <c r="AG393">
        <v>500.25973510742187</v>
      </c>
      <c r="AH393">
        <v>1799.18994140625</v>
      </c>
      <c r="AI393">
        <v>1905.272216796875</v>
      </c>
      <c r="AJ393">
        <v>94.323905944824219</v>
      </c>
      <c r="AK393">
        <v>1.3562889099121094</v>
      </c>
      <c r="AL393">
        <v>-0.37026780843734741</v>
      </c>
      <c r="AM393">
        <v>1</v>
      </c>
      <c r="AN393">
        <v>-0.21956524252891541</v>
      </c>
      <c r="AO393">
        <v>2.737391471862793</v>
      </c>
      <c r="AP393">
        <v>1</v>
      </c>
      <c r="AQ393">
        <v>0</v>
      </c>
      <c r="AR393">
        <v>0.15999999642372131</v>
      </c>
      <c r="AS393">
        <v>111115</v>
      </c>
      <c r="AT393">
        <f t="shared" ref="AT393:AT398" si="1361">AG393*0.000001/(T393*0.0001)</f>
        <v>1.2827172695062097</v>
      </c>
      <c r="AU393">
        <f t="shared" ref="AU393:AU398" si="1362">(AD393-AC393)/(1000-AD393)*AT393</f>
        <v>7.1222409120209025E-3</v>
      </c>
      <c r="AV393">
        <f t="shared" ref="AV393:AV398" si="1363">(Y393+273.15)</f>
        <v>301.22101440429685</v>
      </c>
      <c r="AW393">
        <f t="shared" ref="AW393:AW398" si="1364">(X393+273.15)</f>
        <v>299.22892227172849</v>
      </c>
      <c r="AX393">
        <f t="shared" ref="AX393:AX398" si="1365">(AH393*AP393+AI393*AQ393)*AR393</f>
        <v>287.87038419059536</v>
      </c>
      <c r="AY393">
        <f t="shared" ref="AY393:AY398" si="1366">((AX393+0.00000010773*(AW393^4-AV393^4))-AU393*44100)/(U393*51.4+0.00000043092*AV393^3)</f>
        <v>-0.45591101779644982</v>
      </c>
      <c r="AZ393">
        <f t="shared" ref="AZ393:AZ398" si="1367">0.61365*EXP(17.502*S393/(240.97+S393))</f>
        <v>3.8105783210460404</v>
      </c>
      <c r="BA393">
        <f t="shared" ref="BA393:BA398" si="1368">AZ393*1000/AJ393</f>
        <v>40.398860531444477</v>
      </c>
      <c r="BB393">
        <f t="shared" ref="BB393:BB398" si="1369">(BA393-AD393)</f>
        <v>18.742703991527485</v>
      </c>
      <c r="BC393">
        <f>IF(L393,Y393,(X393+Y393)/2)</f>
        <v>27.074968338012695</v>
      </c>
      <c r="BD393">
        <f t="shared" ref="BD393:BD398" si="1370">0.61365*EXP(17.502*BC393/(240.97+BC393))</f>
        <v>3.5949493237364649</v>
      </c>
      <c r="BE393">
        <f t="shared" ref="BE393:BE398" si="1371">IF(BB393&lt;&gt;0,(1000-(BA393+AD393)/2)/BB393*AU393,0)</f>
        <v>0.36821023927228785</v>
      </c>
      <c r="BF393">
        <f t="shared" ref="BF393:BF398" si="1372">AD393*AJ393/1000</f>
        <v>2.0426932725975204</v>
      </c>
      <c r="BG393">
        <f t="shared" ref="BG393:BG398" si="1373">(BD393-BF393)</f>
        <v>1.5522560511389445</v>
      </c>
      <c r="BH393">
        <f t="shared" ref="BH393:BH398" si="1374">1/(1.6/O393+1.37/W393)</f>
        <v>0.23341533195861724</v>
      </c>
      <c r="BI393">
        <f t="shared" ref="BI393:BI398" si="1375">P393*AJ393*0.001</f>
        <v>25.051353293425777</v>
      </c>
      <c r="BJ393">
        <f t="shared" ref="BJ393:BJ398" si="1376">P393/AB393</f>
        <v>0.70050982723028654</v>
      </c>
      <c r="BK393">
        <f t="shared" ref="BK393:BK398" si="1377">(1-AU393*AJ393/AZ393/O393)*100</f>
        <v>56.806339905899605</v>
      </c>
      <c r="BL393">
        <f t="shared" ref="BL393:BL398" si="1378">(AB393-N393/(W393/1.35))</f>
        <v>370.44953262986587</v>
      </c>
      <c r="BM393">
        <f t="shared" ref="BM393:BM398" si="1379">N393*BK393/100/BL393</f>
        <v>3.7121285734301117E-2</v>
      </c>
    </row>
    <row r="394" spans="1:65" x14ac:dyDescent="0.3">
      <c r="A394" t="str">
        <f t="array" ref="A394">INDEX(MtrxNb!A$2:C$115,MATCH(1,(MtrxNb!B$2:B$115=D394)*(MtrxNb!C$2:C$115=F394),0),1)</f>
        <v>M73</v>
      </c>
      <c r="B394" s="6">
        <v>41598</v>
      </c>
      <c r="C394">
        <v>48</v>
      </c>
      <c r="D394">
        <v>11</v>
      </c>
      <c r="E394">
        <v>21</v>
      </c>
      <c r="F394" t="s">
        <v>36</v>
      </c>
      <c r="G394">
        <v>50</v>
      </c>
      <c r="H394">
        <v>3</v>
      </c>
      <c r="I394">
        <v>39</v>
      </c>
      <c r="J394" t="s">
        <v>610</v>
      </c>
      <c r="K394">
        <v>8035.4999998100102</v>
      </c>
      <c r="L394">
        <v>0</v>
      </c>
      <c r="M394">
        <v>50</v>
      </c>
      <c r="N394" s="7">
        <f t="shared" si="1353"/>
        <v>-0.56542375346687956</v>
      </c>
      <c r="O394" s="7">
        <f t="shared" si="1354"/>
        <v>0.44035725608190118</v>
      </c>
      <c r="P394" s="7">
        <f t="shared" si="1355"/>
        <v>51.505865936525055</v>
      </c>
      <c r="Q394">
        <f t="shared" si="1356"/>
        <v>7.4830713977851016</v>
      </c>
      <c r="R394">
        <f t="shared" si="1357"/>
        <v>1.7342217474137547</v>
      </c>
      <c r="S394" s="4">
        <f>(Y394+AY394*L394)</f>
        <v>28.139009475708008</v>
      </c>
      <c r="T394">
        <f t="shared" si="1358"/>
        <v>3.9000000000000004</v>
      </c>
      <c r="U394">
        <f t="shared" si="1359"/>
        <v>1.8810870260000228</v>
      </c>
      <c r="V394">
        <v>1</v>
      </c>
      <c r="W394">
        <f t="shared" si="1360"/>
        <v>3.7621740520000455</v>
      </c>
      <c r="X394">
        <v>26.093408584594727</v>
      </c>
      <c r="Y394" s="4">
        <v>28.139009475708008</v>
      </c>
      <c r="Z394">
        <v>25.031253814697266</v>
      </c>
      <c r="AA394">
        <v>50.630779266357422</v>
      </c>
      <c r="AB394">
        <v>50.775371551513672</v>
      </c>
      <c r="AC394">
        <v>16.470043182373047</v>
      </c>
      <c r="AD394">
        <v>22.174539566040039</v>
      </c>
      <c r="AE394">
        <v>46.0509033203125</v>
      </c>
      <c r="AF394">
        <v>61.635356903076172</v>
      </c>
      <c r="AG394">
        <v>500.25164794921875</v>
      </c>
      <c r="AH394">
        <v>1799.82666015625</v>
      </c>
      <c r="AI394">
        <v>1871.7161865234375</v>
      </c>
      <c r="AJ394">
        <v>94.318954467773438</v>
      </c>
      <c r="AK394">
        <v>2.2467422485351562</v>
      </c>
      <c r="AL394">
        <v>-0.2836570143699646</v>
      </c>
      <c r="AM394">
        <v>1</v>
      </c>
      <c r="AN394">
        <v>-0.21956524252891541</v>
      </c>
      <c r="AO394">
        <v>2.737391471862793</v>
      </c>
      <c r="AP394">
        <v>1</v>
      </c>
      <c r="AQ394">
        <v>0</v>
      </c>
      <c r="AR394">
        <v>0.15999999642372131</v>
      </c>
      <c r="AS394">
        <v>111115</v>
      </c>
      <c r="AT394">
        <f t="shared" si="1361"/>
        <v>1.2826965332031248</v>
      </c>
      <c r="AU394">
        <f t="shared" si="1362"/>
        <v>7.4830713977851017E-3</v>
      </c>
      <c r="AV394">
        <f t="shared" si="1363"/>
        <v>301.28900947570799</v>
      </c>
      <c r="AW394">
        <f t="shared" si="1364"/>
        <v>299.2434085845947</v>
      </c>
      <c r="AX394">
        <f t="shared" si="1365"/>
        <v>287.97225918831828</v>
      </c>
      <c r="AY394">
        <f t="shared" si="1366"/>
        <v>-0.60747760240684567</v>
      </c>
      <c r="AZ394">
        <f t="shared" si="1367"/>
        <v>3.8257011350869257</v>
      </c>
      <c r="BA394">
        <f t="shared" si="1368"/>
        <v>40.561318312684193</v>
      </c>
      <c r="BB394">
        <f t="shared" si="1369"/>
        <v>18.386778746644154</v>
      </c>
      <c r="BC394">
        <f>IF(L394,Y394,(X394+Y394)/2)</f>
        <v>27.116209030151367</v>
      </c>
      <c r="BD394">
        <f t="shared" si="1370"/>
        <v>3.6036612249199185</v>
      </c>
      <c r="BE394">
        <f t="shared" si="1371"/>
        <v>0.39421494356395242</v>
      </c>
      <c r="BF394">
        <f t="shared" si="1372"/>
        <v>2.091479387673171</v>
      </c>
      <c r="BG394">
        <f t="shared" si="1373"/>
        <v>1.5121818372467475</v>
      </c>
      <c r="BH394">
        <f t="shared" si="1374"/>
        <v>0.25015230209555411</v>
      </c>
      <c r="BI394">
        <f t="shared" si="1375"/>
        <v>4.8579794240903498</v>
      </c>
      <c r="BJ394">
        <f t="shared" si="1376"/>
        <v>1.0143867856145625</v>
      </c>
      <c r="BK394">
        <f t="shared" si="1377"/>
        <v>58.104954139487511</v>
      </c>
      <c r="BL394">
        <f t="shared" si="1378"/>
        <v>50.978265425276504</v>
      </c>
      <c r="BM394">
        <f t="shared" si="1379"/>
        <v>-6.444691868287852E-3</v>
      </c>
    </row>
    <row r="395" spans="1:65" x14ac:dyDescent="0.3">
      <c r="A395" t="str">
        <f t="array" ref="A395">INDEX(MtrxNb!A$2:C$115,MATCH(1,(MtrxNb!B$2:B$115=D395)*(MtrxNb!C$2:C$115=F395),0),1)</f>
        <v>M73</v>
      </c>
      <c r="B395" s="6">
        <v>41598</v>
      </c>
      <c r="C395">
        <v>48</v>
      </c>
      <c r="D395">
        <v>11</v>
      </c>
      <c r="E395">
        <v>21</v>
      </c>
      <c r="F395" t="s">
        <v>36</v>
      </c>
      <c r="G395">
        <v>50</v>
      </c>
      <c r="H395">
        <v>3</v>
      </c>
      <c r="I395">
        <v>40</v>
      </c>
      <c r="J395" t="s">
        <v>611</v>
      </c>
      <c r="K395">
        <v>8156.9999997764826</v>
      </c>
      <c r="L395">
        <v>0</v>
      </c>
      <c r="M395">
        <v>150</v>
      </c>
      <c r="N395" s="7">
        <f t="shared" si="1353"/>
        <v>8.312162990253416</v>
      </c>
      <c r="O395" s="7">
        <f t="shared" si="1354"/>
        <v>0.47476951800005895</v>
      </c>
      <c r="P395" s="7">
        <f t="shared" si="1355"/>
        <v>107.76390604572548</v>
      </c>
      <c r="Q395">
        <f t="shared" si="1356"/>
        <v>7.8835769760820451</v>
      </c>
      <c r="R395">
        <f t="shared" si="1357"/>
        <v>1.7086319419129605</v>
      </c>
      <c r="S395" s="4">
        <f>(Y395+AY395*L395)</f>
        <v>28.05743408203125</v>
      </c>
      <c r="T395">
        <f t="shared" si="1358"/>
        <v>3.9000000000000004</v>
      </c>
      <c r="U395">
        <f t="shared" si="1359"/>
        <v>1.8810870260000228</v>
      </c>
      <c r="V395">
        <v>1</v>
      </c>
      <c r="W395">
        <f t="shared" si="1360"/>
        <v>3.7621740520000455</v>
      </c>
      <c r="X395">
        <v>26.066125869750977</v>
      </c>
      <c r="Y395" s="4">
        <v>28.05743408203125</v>
      </c>
      <c r="Z395">
        <v>25.031524658203125</v>
      </c>
      <c r="AA395">
        <v>149.84291076660156</v>
      </c>
      <c r="AB395">
        <v>142.48680114746094</v>
      </c>
      <c r="AC395">
        <v>16.243562698364258</v>
      </c>
      <c r="AD395">
        <v>22.253009796142578</v>
      </c>
      <c r="AE395">
        <v>45.301959991455078</v>
      </c>
      <c r="AF395">
        <v>61.960613250732422</v>
      </c>
      <c r="AG395">
        <v>500.24169921875</v>
      </c>
      <c r="AH395">
        <v>1800.20654296875</v>
      </c>
      <c r="AI395">
        <v>1792.9755859375</v>
      </c>
      <c r="AJ395">
        <v>94.321273803710938</v>
      </c>
      <c r="AK395">
        <v>2.2702560424804687</v>
      </c>
      <c r="AL395">
        <v>-0.32299989461898804</v>
      </c>
      <c r="AM395">
        <v>1</v>
      </c>
      <c r="AN395">
        <v>-0.21956524252891541</v>
      </c>
      <c r="AO395">
        <v>2.737391471862793</v>
      </c>
      <c r="AP395">
        <v>1</v>
      </c>
      <c r="AQ395">
        <v>0</v>
      </c>
      <c r="AR395">
        <v>0.15999999642372131</v>
      </c>
      <c r="AS395">
        <v>111115</v>
      </c>
      <c r="AT395">
        <f t="shared" si="1361"/>
        <v>1.2826710236378203</v>
      </c>
      <c r="AU395">
        <f t="shared" si="1362"/>
        <v>7.8835769760820448E-3</v>
      </c>
      <c r="AV395">
        <f t="shared" si="1363"/>
        <v>301.20743408203123</v>
      </c>
      <c r="AW395">
        <f t="shared" si="1364"/>
        <v>299.21612586975095</v>
      </c>
      <c r="AX395">
        <f t="shared" si="1365"/>
        <v>288.03304043695971</v>
      </c>
      <c r="AY395">
        <f t="shared" si="1366"/>
        <v>-0.7638552383212428</v>
      </c>
      <c r="AZ395">
        <f t="shared" si="1367"/>
        <v>3.8075641718515865</v>
      </c>
      <c r="BA395">
        <f t="shared" si="1368"/>
        <v>40.368031710167415</v>
      </c>
      <c r="BB395">
        <f t="shared" si="1369"/>
        <v>18.115021914024837</v>
      </c>
      <c r="BC395">
        <f>IF(L395,Y395,(X395+Y395)/2)</f>
        <v>27.061779975891113</v>
      </c>
      <c r="BD395">
        <f t="shared" si="1370"/>
        <v>3.5921672269079088</v>
      </c>
      <c r="BE395">
        <f t="shared" si="1371"/>
        <v>0.42156935342434737</v>
      </c>
      <c r="BF395">
        <f t="shared" si="1372"/>
        <v>2.0989322299386259</v>
      </c>
      <c r="BG395">
        <f t="shared" si="1373"/>
        <v>1.4932349969692829</v>
      </c>
      <c r="BH395">
        <f t="shared" si="1374"/>
        <v>0.26779444282360221</v>
      </c>
      <c r="BI395">
        <f t="shared" si="1375"/>
        <v>10.164428888296253</v>
      </c>
      <c r="BJ395">
        <f t="shared" si="1376"/>
        <v>0.75630798907612218</v>
      </c>
      <c r="BK395">
        <f t="shared" si="1377"/>
        <v>58.86581373435078</v>
      </c>
      <c r="BL395">
        <f t="shared" si="1378"/>
        <v>139.50410553536489</v>
      </c>
      <c r="BM395">
        <f t="shared" si="1379"/>
        <v>3.507439701764057E-2</v>
      </c>
    </row>
    <row r="396" spans="1:65" x14ac:dyDescent="0.3">
      <c r="A396" t="str">
        <f t="array" ref="A396">INDEX(MtrxNb!A$2:C$115,MATCH(1,(MtrxNb!B$2:B$115=D396)*(MtrxNb!C$2:C$115=F396),0),1)</f>
        <v>M73</v>
      </c>
      <c r="B396" s="6">
        <v>41598</v>
      </c>
      <c r="C396">
        <v>48</v>
      </c>
      <c r="D396">
        <v>11</v>
      </c>
      <c r="E396">
        <v>21</v>
      </c>
      <c r="F396" t="s">
        <v>36</v>
      </c>
      <c r="G396">
        <v>50</v>
      </c>
      <c r="H396">
        <v>3</v>
      </c>
      <c r="I396">
        <v>41</v>
      </c>
      <c r="J396" t="s">
        <v>612</v>
      </c>
      <c r="K396">
        <v>8295.4999998100102</v>
      </c>
      <c r="L396">
        <v>0</v>
      </c>
      <c r="M396">
        <v>400</v>
      </c>
      <c r="N396" s="7">
        <f t="shared" si="1353"/>
        <v>28.114045916454842</v>
      </c>
      <c r="O396" s="7">
        <f t="shared" si="1354"/>
        <v>0.49456745528372154</v>
      </c>
      <c r="P396" s="7">
        <f t="shared" si="1355"/>
        <v>265.94412665623997</v>
      </c>
      <c r="Q396">
        <f t="shared" si="1356"/>
        <v>8.0765051734772655</v>
      </c>
      <c r="R396">
        <f t="shared" si="1357"/>
        <v>1.6880788559611943</v>
      </c>
      <c r="S396" s="4">
        <f>(Y396+AY396*L396)</f>
        <v>28.053258895874023</v>
      </c>
      <c r="T396">
        <f t="shared" si="1358"/>
        <v>3.9000000000000004</v>
      </c>
      <c r="U396">
        <f t="shared" si="1359"/>
        <v>1.8810870260000228</v>
      </c>
      <c r="V396">
        <v>1</v>
      </c>
      <c r="W396">
        <f t="shared" si="1360"/>
        <v>3.7621740520000455</v>
      </c>
      <c r="X396">
        <v>26.089298248291016</v>
      </c>
      <c r="Y396" s="4">
        <v>28.053258895874023</v>
      </c>
      <c r="Z396">
        <v>25.032281875610352</v>
      </c>
      <c r="AA396">
        <v>400.76162719726562</v>
      </c>
      <c r="AB396">
        <v>376.47250366210937</v>
      </c>
      <c r="AC396">
        <v>16.305496215820312</v>
      </c>
      <c r="AD396">
        <v>22.460763931274414</v>
      </c>
      <c r="AE396">
        <v>45.628406524658203</v>
      </c>
      <c r="AF396">
        <v>62.451583862304688</v>
      </c>
      <c r="AG396">
        <v>500.2364501953125</v>
      </c>
      <c r="AH396">
        <v>1798.7823486328125</v>
      </c>
      <c r="AI396">
        <v>1951.6304931640625</v>
      </c>
      <c r="AJ396">
        <v>94.322662353515625</v>
      </c>
      <c r="AK396">
        <v>1.4587631225585937</v>
      </c>
      <c r="AL396">
        <v>-0.42172616720199585</v>
      </c>
      <c r="AM396">
        <v>1</v>
      </c>
      <c r="AN396">
        <v>-0.21956524252891541</v>
      </c>
      <c r="AO396">
        <v>2.737391471862793</v>
      </c>
      <c r="AP396">
        <v>1</v>
      </c>
      <c r="AQ396">
        <v>0</v>
      </c>
      <c r="AR396">
        <v>0.15999999642372131</v>
      </c>
      <c r="AS396">
        <v>111115</v>
      </c>
      <c r="AT396">
        <f t="shared" si="1361"/>
        <v>1.2826575646033651</v>
      </c>
      <c r="AU396">
        <f t="shared" si="1362"/>
        <v>8.076505173477265E-3</v>
      </c>
      <c r="AV396">
        <f t="shared" si="1363"/>
        <v>301.203258895874</v>
      </c>
      <c r="AW396">
        <f t="shared" si="1364"/>
        <v>299.23929824829099</v>
      </c>
      <c r="AX396">
        <f t="shared" si="1365"/>
        <v>287.80516934830302</v>
      </c>
      <c r="AY396">
        <f t="shared" si="1366"/>
        <v>-0.84148228018345028</v>
      </c>
      <c r="AZ396">
        <f t="shared" si="1367"/>
        <v>3.8066379084528132</v>
      </c>
      <c r="BA396">
        <f t="shared" si="1368"/>
        <v>40.357617283805723</v>
      </c>
      <c r="BB396">
        <f t="shared" si="1369"/>
        <v>17.896853352531309</v>
      </c>
      <c r="BC396">
        <f>IF(L396,Y396,(X396+Y396)/2)</f>
        <v>27.07127857208252</v>
      </c>
      <c r="BD396">
        <f t="shared" si="1370"/>
        <v>3.594170774873092</v>
      </c>
      <c r="BE396">
        <f t="shared" si="1371"/>
        <v>0.43710637445293044</v>
      </c>
      <c r="BF396">
        <f t="shared" si="1372"/>
        <v>2.1185590524916189</v>
      </c>
      <c r="BG396">
        <f t="shared" si="1373"/>
        <v>1.4756117223814731</v>
      </c>
      <c r="BH396">
        <f t="shared" si="1374"/>
        <v>0.27783169686795561</v>
      </c>
      <c r="BI396">
        <f t="shared" si="1375"/>
        <v>25.084558063497116</v>
      </c>
      <c r="BJ396">
        <f t="shared" si="1376"/>
        <v>0.70641049231826358</v>
      </c>
      <c r="BK396">
        <f t="shared" si="1377"/>
        <v>59.535663501702743</v>
      </c>
      <c r="BL396">
        <f t="shared" si="1378"/>
        <v>366.38419794774802</v>
      </c>
      <c r="BM396">
        <f t="shared" si="1379"/>
        <v>4.5683967450806474E-2</v>
      </c>
    </row>
    <row r="397" spans="1:65" x14ac:dyDescent="0.3">
      <c r="A397" t="str">
        <f t="array" ref="A397">INDEX(MtrxNb!A$2:C$115,MATCH(1,(MtrxNb!B$2:B$115=D397)*(MtrxNb!C$2:C$115=F397),0),1)</f>
        <v>M73</v>
      </c>
      <c r="B397" s="6">
        <v>41598</v>
      </c>
      <c r="C397">
        <v>48</v>
      </c>
      <c r="D397">
        <v>11</v>
      </c>
      <c r="E397">
        <v>21</v>
      </c>
      <c r="F397" t="s">
        <v>36</v>
      </c>
      <c r="G397">
        <v>50</v>
      </c>
      <c r="H397">
        <v>3</v>
      </c>
      <c r="I397">
        <v>42</v>
      </c>
      <c r="J397" t="s">
        <v>613</v>
      </c>
      <c r="K397">
        <v>8445.9999997988343</v>
      </c>
      <c r="L397">
        <v>0</v>
      </c>
      <c r="M397">
        <v>600</v>
      </c>
      <c r="N397" s="7">
        <f t="shared" si="1353"/>
        <v>41.618756341433048</v>
      </c>
      <c r="O397" s="7">
        <f t="shared" si="1354"/>
        <v>0.52991984718141061</v>
      </c>
      <c r="P397" s="7">
        <f t="shared" si="1355"/>
        <v>409.29291962684988</v>
      </c>
      <c r="Q397">
        <f t="shared" si="1356"/>
        <v>8.4033428314275458</v>
      </c>
      <c r="R397">
        <f t="shared" si="1357"/>
        <v>1.6527430675637569</v>
      </c>
      <c r="S397" s="4">
        <f>(Y397+AY397*L397)</f>
        <v>27.973926544189453</v>
      </c>
      <c r="T397">
        <f t="shared" si="1358"/>
        <v>3.9000000000000004</v>
      </c>
      <c r="U397">
        <f t="shared" si="1359"/>
        <v>1.8810870260000228</v>
      </c>
      <c r="V397">
        <v>1</v>
      </c>
      <c r="W397">
        <f t="shared" si="1360"/>
        <v>3.7621740520000455</v>
      </c>
      <c r="X397">
        <v>26.073490142822266</v>
      </c>
      <c r="Y397" s="4">
        <v>27.973926544189453</v>
      </c>
      <c r="Z397">
        <v>25.031009674072266</v>
      </c>
      <c r="AA397">
        <v>600.0830078125</v>
      </c>
      <c r="AB397">
        <v>563.94476318359375</v>
      </c>
      <c r="AC397">
        <v>16.247890472412109</v>
      </c>
      <c r="AD397">
        <v>22.650344848632812</v>
      </c>
      <c r="AE397">
        <v>45.440872192382812</v>
      </c>
      <c r="AF397">
        <v>63.037002563476563</v>
      </c>
      <c r="AG397">
        <v>500.2880859375</v>
      </c>
      <c r="AH397">
        <v>1800.6986083984375</v>
      </c>
      <c r="AI397">
        <v>1938.1949462890625</v>
      </c>
      <c r="AJ397">
        <v>94.31787109375</v>
      </c>
      <c r="AK397">
        <v>0.41042327880859375</v>
      </c>
      <c r="AL397">
        <v>-0.48816674947738647</v>
      </c>
      <c r="AM397">
        <v>1</v>
      </c>
      <c r="AN397">
        <v>-0.21956524252891541</v>
      </c>
      <c r="AO397">
        <v>2.737391471862793</v>
      </c>
      <c r="AP397">
        <v>1</v>
      </c>
      <c r="AQ397">
        <v>0</v>
      </c>
      <c r="AR397">
        <v>0.15999999642372131</v>
      </c>
      <c r="AS397">
        <v>111115</v>
      </c>
      <c r="AT397">
        <f t="shared" si="1361"/>
        <v>1.2827899639423075</v>
      </c>
      <c r="AU397">
        <f t="shared" si="1362"/>
        <v>8.403342831427546E-3</v>
      </c>
      <c r="AV397">
        <f t="shared" si="1363"/>
        <v>301.12392654418943</v>
      </c>
      <c r="AW397">
        <f t="shared" si="1364"/>
        <v>299.22349014282224</v>
      </c>
      <c r="AX397">
        <f t="shared" si="1365"/>
        <v>288.11177090394995</v>
      </c>
      <c r="AY397">
        <f t="shared" si="1366"/>
        <v>-0.96470026928181085</v>
      </c>
      <c r="AZ397">
        <f t="shared" si="1367"/>
        <v>3.7890753732260909</v>
      </c>
      <c r="BA397">
        <f t="shared" si="1368"/>
        <v>40.173461606865878</v>
      </c>
      <c r="BB397">
        <f t="shared" si="1369"/>
        <v>17.523116758233066</v>
      </c>
      <c r="BC397">
        <f>IF(L397,Y397,(X397+Y397)/2)</f>
        <v>27.023708343505859</v>
      </c>
      <c r="BD397">
        <f t="shared" si="1370"/>
        <v>3.5841465225592612</v>
      </c>
      <c r="BE397">
        <f t="shared" si="1371"/>
        <v>0.46449372859385502</v>
      </c>
      <c r="BF397">
        <f t="shared" si="1372"/>
        <v>2.136332305662334</v>
      </c>
      <c r="BG397">
        <f t="shared" si="1373"/>
        <v>1.4478142168969272</v>
      </c>
      <c r="BH397">
        <f t="shared" si="1374"/>
        <v>0.29555406675266893</v>
      </c>
      <c r="BI397">
        <f t="shared" si="1375"/>
        <v>38.60363683294981</v>
      </c>
      <c r="BJ397">
        <f t="shared" si="1376"/>
        <v>0.72576774596912685</v>
      </c>
      <c r="BK397">
        <f t="shared" si="1377"/>
        <v>60.526772163919752</v>
      </c>
      <c r="BL397">
        <f t="shared" si="1378"/>
        <v>549.01049372015268</v>
      </c>
      <c r="BM397">
        <f t="shared" si="1379"/>
        <v>4.5883439599747326E-2</v>
      </c>
    </row>
    <row r="398" spans="1:65" x14ac:dyDescent="0.3">
      <c r="A398" t="str">
        <f t="array" ref="A398">INDEX(MtrxNb!A$2:C$115,MATCH(1,(MtrxNb!B$2:B$115=D398)*(MtrxNb!C$2:C$115=F398),0),1)</f>
        <v>M73</v>
      </c>
      <c r="B398" s="6">
        <v>41598</v>
      </c>
      <c r="C398">
        <v>48</v>
      </c>
      <c r="D398">
        <v>11</v>
      </c>
      <c r="E398">
        <v>21</v>
      </c>
      <c r="F398" t="s">
        <v>36</v>
      </c>
      <c r="G398">
        <v>50</v>
      </c>
      <c r="H398">
        <v>3</v>
      </c>
      <c r="I398">
        <v>43</v>
      </c>
      <c r="J398" t="s">
        <v>614</v>
      </c>
      <c r="K398">
        <v>8595.4999998100102</v>
      </c>
      <c r="L398">
        <v>0</v>
      </c>
      <c r="M398">
        <v>800</v>
      </c>
      <c r="N398" s="7">
        <f t="shared" si="1353"/>
        <v>49.272749507784418</v>
      </c>
      <c r="O398" s="7">
        <f t="shared" si="1354"/>
        <v>0.52213828286546682</v>
      </c>
      <c r="P398" s="7">
        <f t="shared" si="1355"/>
        <v>568.22636828274108</v>
      </c>
      <c r="Q398">
        <f t="shared" si="1356"/>
        <v>8.2460665874738428</v>
      </c>
      <c r="R398">
        <f t="shared" si="1357"/>
        <v>1.6429513219432978</v>
      </c>
      <c r="S398" s="4">
        <f>(Y398+AY398*L398)</f>
        <v>27.970752716064453</v>
      </c>
      <c r="T398">
        <f t="shared" si="1358"/>
        <v>3.9000000000000004</v>
      </c>
      <c r="U398">
        <f t="shared" si="1359"/>
        <v>1.8810870260000228</v>
      </c>
      <c r="V398">
        <v>1</v>
      </c>
      <c r="W398">
        <f t="shared" si="1360"/>
        <v>3.7621740520000455</v>
      </c>
      <c r="X398">
        <v>26.065227508544922</v>
      </c>
      <c r="Y398" s="4">
        <v>27.970752716064453</v>
      </c>
      <c r="Z398">
        <v>25.031349182128906</v>
      </c>
      <c r="AA398">
        <v>799.14544677734375</v>
      </c>
      <c r="AB398">
        <v>755.873779296875</v>
      </c>
      <c r="AC398">
        <v>16.464004516601563</v>
      </c>
      <c r="AD398">
        <v>22.746322631835938</v>
      </c>
      <c r="AE398">
        <v>46.139392852783203</v>
      </c>
      <c r="AF398">
        <v>63.336944580078125</v>
      </c>
      <c r="AG398">
        <v>500.26351928710937</v>
      </c>
      <c r="AH398">
        <v>1800.1922607421875</v>
      </c>
      <c r="AI398">
        <v>1942.4517822265625</v>
      </c>
      <c r="AJ398">
        <v>94.319549560546875</v>
      </c>
      <c r="AK398">
        <v>-1.1372451782226562</v>
      </c>
      <c r="AL398">
        <v>-0.5438193678855896</v>
      </c>
      <c r="AM398">
        <v>1</v>
      </c>
      <c r="AN398">
        <v>-0.21956524252891541</v>
      </c>
      <c r="AO398">
        <v>2.737391471862793</v>
      </c>
      <c r="AP398">
        <v>1</v>
      </c>
      <c r="AQ398">
        <v>0</v>
      </c>
      <c r="AR398">
        <v>0.15999999642372131</v>
      </c>
      <c r="AS398">
        <v>111115</v>
      </c>
      <c r="AT398">
        <f t="shared" si="1361"/>
        <v>1.2827269725310495</v>
      </c>
      <c r="AU398">
        <f t="shared" si="1362"/>
        <v>8.246066587473842E-3</v>
      </c>
      <c r="AV398">
        <f t="shared" si="1363"/>
        <v>301.12075271606443</v>
      </c>
      <c r="AW398">
        <f t="shared" si="1364"/>
        <v>299.2152275085449</v>
      </c>
      <c r="AX398">
        <f t="shared" si="1365"/>
        <v>288.03075528076079</v>
      </c>
      <c r="AY398">
        <f t="shared" si="1366"/>
        <v>-0.90203323950917269</v>
      </c>
      <c r="AZ398">
        <f t="shared" si="1367"/>
        <v>3.7883742267369365</v>
      </c>
      <c r="BA398">
        <f t="shared" si="1368"/>
        <v>40.165312964149095</v>
      </c>
      <c r="BB398">
        <f t="shared" si="1369"/>
        <v>17.418990332313157</v>
      </c>
      <c r="BC398">
        <f>IF(L398,Y398,(X398+Y398)/2)</f>
        <v>27.017990112304687</v>
      </c>
      <c r="BD398">
        <f t="shared" si="1370"/>
        <v>3.5829431910766112</v>
      </c>
      <c r="BE398">
        <f t="shared" si="1371"/>
        <v>0.45850417659009968</v>
      </c>
      <c r="BF398">
        <f t="shared" si="1372"/>
        <v>2.1454229047936386</v>
      </c>
      <c r="BG398">
        <f t="shared" si="1373"/>
        <v>1.4375202862829726</v>
      </c>
      <c r="BH398">
        <f t="shared" si="1374"/>
        <v>0.29167499942951342</v>
      </c>
      <c r="BI398">
        <f t="shared" si="1375"/>
        <v>53.594855104853558</v>
      </c>
      <c r="BJ398">
        <f t="shared" si="1376"/>
        <v>0.751747691011737</v>
      </c>
      <c r="BK398">
        <f t="shared" si="1377"/>
        <v>60.680304531984461</v>
      </c>
      <c r="BL398">
        <f t="shared" si="1378"/>
        <v>738.19298863804124</v>
      </c>
      <c r="BM398">
        <f t="shared" si="1379"/>
        <v>4.0502761354816647E-2</v>
      </c>
    </row>
    <row r="399" spans="1:65" hidden="1" x14ac:dyDescent="0.3">
      <c r="A399" t="str">
        <f t="array" ref="A399">INDEX(MtrxNb!A$2:C$115,MATCH(1,(MtrxNb!B$2:B$115=D399)*(MtrxNb!C$2:C$115=F399),0),1)</f>
        <v>M10</v>
      </c>
      <c r="B399" s="6">
        <v>41598</v>
      </c>
      <c r="C399">
        <v>48</v>
      </c>
      <c r="D399">
        <v>9</v>
      </c>
      <c r="E399">
        <v>11</v>
      </c>
      <c r="F399" t="s">
        <v>7</v>
      </c>
      <c r="G399">
        <v>47</v>
      </c>
      <c r="H399">
        <v>3</v>
      </c>
      <c r="I399" t="s">
        <v>323</v>
      </c>
      <c r="J399" t="s">
        <v>615</v>
      </c>
      <c r="M399">
        <f t="shared" ref="M399" si="1380">AA399</f>
        <v>0</v>
      </c>
      <c r="S399" s="4">
        <f>AVERAGE(S394:S398)</f>
        <v>28.038876342773438</v>
      </c>
      <c r="Y399" s="4">
        <f>AVERAGE(Y393:Y398)</f>
        <v>28.044232686360676</v>
      </c>
    </row>
    <row r="400" spans="1:65" hidden="1" x14ac:dyDescent="0.3">
      <c r="A400" t="str">
        <f t="array" ref="A400">INDEX(MtrxNb!A$2:C$115,MATCH(1,(MtrxNb!B$2:B$115=D400)*(MtrxNb!C$2:C$115=F400),0),1)</f>
        <v>M10</v>
      </c>
      <c r="B400" s="6">
        <v>41598</v>
      </c>
      <c r="C400">
        <v>48</v>
      </c>
      <c r="D400">
        <v>9</v>
      </c>
      <c r="E400">
        <v>11</v>
      </c>
      <c r="F400" t="s">
        <v>7</v>
      </c>
      <c r="G400">
        <v>47</v>
      </c>
      <c r="H400">
        <v>3</v>
      </c>
      <c r="I400">
        <v>44</v>
      </c>
      <c r="J400" t="s">
        <v>616</v>
      </c>
      <c r="K400">
        <v>10060.999999754131</v>
      </c>
      <c r="L400">
        <v>0</v>
      </c>
      <c r="M400" t="s">
        <v>315</v>
      </c>
      <c r="N400">
        <f t="shared" ref="N400:N405" si="1381">(AA400-AB400*(1000-AC400)/(1000-AD400))*AT400</f>
        <v>27.022052448650452</v>
      </c>
      <c r="O400">
        <f t="shared" ref="O400:O405" si="1382">IF(BE400&lt;&gt;0,1/(1/BE400-1/W400),0)</f>
        <v>0.54845339536585358</v>
      </c>
      <c r="P400">
        <f t="shared" ref="P400:P405" si="1383">((BH400-AU400/2)*AB400-N400)/(BH400+AU400/2)</f>
        <v>272.10511909168349</v>
      </c>
      <c r="Q400">
        <f t="shared" ref="Q400:Q405" si="1384">AU400*1000</f>
        <v>9.9138189586779255</v>
      </c>
      <c r="R400">
        <f t="shared" ref="R400:R405" si="1385">(AZ400-BF400)</f>
        <v>1.9134240044748105</v>
      </c>
      <c r="S400" s="4">
        <f>(Y400+AY400*L400)</f>
        <v>27.746376037597656</v>
      </c>
      <c r="T400">
        <f t="shared" ref="T400:T405" si="1386">1.5*3</f>
        <v>4.5</v>
      </c>
      <c r="U400">
        <f t="shared" ref="U400:U405" si="1387">(T400*AN400+AO400)</f>
        <v>1.7493478804826736</v>
      </c>
      <c r="V400">
        <v>1</v>
      </c>
      <c r="W400">
        <f t="shared" ref="W400:W405" si="1388">U400*(V400+1)*(V400+1)/(V400*V400+1)</f>
        <v>3.4986957609653473</v>
      </c>
      <c r="X400">
        <v>26.120853424072266</v>
      </c>
      <c r="Y400" s="4">
        <v>27.746376037597656</v>
      </c>
      <c r="Z400">
        <v>25.031667709350586</v>
      </c>
      <c r="AA400">
        <v>399.70913696289062</v>
      </c>
      <c r="AB400">
        <v>372.0833740234375</v>
      </c>
      <c r="AC400">
        <v>10.616588592529297</v>
      </c>
      <c r="AD400">
        <v>19.361846923828125</v>
      </c>
      <c r="AE400">
        <v>29.455196380615234</v>
      </c>
      <c r="AF400">
        <v>53.723434448242187</v>
      </c>
      <c r="AG400">
        <v>500.2529296875</v>
      </c>
      <c r="AH400">
        <v>1799.9190673828125</v>
      </c>
      <c r="AI400">
        <v>696.43304443359375</v>
      </c>
      <c r="AJ400">
        <v>94.292037963867188</v>
      </c>
      <c r="AK400">
        <v>1.6408615112304687</v>
      </c>
      <c r="AL400">
        <v>-0.37215226888656616</v>
      </c>
      <c r="AM400">
        <v>1</v>
      </c>
      <c r="AN400">
        <v>-0.21956524252891541</v>
      </c>
      <c r="AO400">
        <v>2.737391471862793</v>
      </c>
      <c r="AP400">
        <v>1</v>
      </c>
      <c r="AQ400">
        <v>0</v>
      </c>
      <c r="AR400">
        <v>0.15999999642372131</v>
      </c>
      <c r="AS400">
        <v>111115</v>
      </c>
      <c r="AT400">
        <f t="shared" ref="AT400:AT405" si="1389">AG400*0.000001/(T400*0.0001)</f>
        <v>1.1116731770833332</v>
      </c>
      <c r="AU400">
        <f t="shared" ref="AU400:AU405" si="1390">(AD400-AC400)/(1000-AD400)*AT400</f>
        <v>9.9138189586779248E-3</v>
      </c>
      <c r="AV400">
        <f t="shared" ref="AV400:AV405" si="1391">(Y400+273.15)</f>
        <v>300.89637603759763</v>
      </c>
      <c r="AW400">
        <f t="shared" ref="AW400:AW405" si="1392">(X400+273.15)</f>
        <v>299.27085342407224</v>
      </c>
      <c r="AX400">
        <f t="shared" ref="AX400:AX405" si="1393">(AH400*AP400+AI400*AQ400)*AR400</f>
        <v>287.9870443442378</v>
      </c>
      <c r="AY400">
        <f t="shared" ref="AY400:AY405" si="1394">((AX400+0.00000010773*(AW400^4-AV400^4))-AU400*44100)/(U400*51.4+0.00000043092*AV400^3)</f>
        <v>-1.6540208992586896</v>
      </c>
      <c r="AZ400">
        <f t="shared" ref="AZ400:AZ405" si="1395">0.61365*EXP(17.502*S400/(240.97+S400))</f>
        <v>3.7390920096669973</v>
      </c>
      <c r="BA400">
        <f t="shared" ref="BA400:BA405" si="1396">AZ400*1000/AJ400</f>
        <v>39.654376874321258</v>
      </c>
      <c r="BB400">
        <f t="shared" ref="BB400:BB405" si="1397">(BA400-AD400)</f>
        <v>20.292529950493133</v>
      </c>
      <c r="BC400">
        <f>IF(L400,Y400,(X400+Y400)/2)</f>
        <v>26.933614730834961</v>
      </c>
      <c r="BD400">
        <f t="shared" ref="BD400:BD405" si="1398">0.61365*EXP(17.502*BC400/(240.97+BC400))</f>
        <v>3.5652283775739737</v>
      </c>
      <c r="BE400">
        <f t="shared" ref="BE400:BE405" si="1399">IF(BB400&lt;&gt;0,(1000-(BA400+AD400)/2)/BB400*AU400,0)</f>
        <v>0.47412919448539631</v>
      </c>
      <c r="BF400">
        <f t="shared" ref="BF400:BF405" si="1400">AD400*AJ400/1000</f>
        <v>1.8256680051921867</v>
      </c>
      <c r="BG400">
        <f t="shared" ref="BG400:BG405" si="1401">(BD400-BF400)</f>
        <v>1.739560372381787</v>
      </c>
      <c r="BH400">
        <f t="shared" ref="BH400:BH405" si="1402">1/(1.6/O400+1.37/W400)</f>
        <v>0.30221808249482918</v>
      </c>
      <c r="BI400">
        <f t="shared" ref="BI400:BI405" si="1403">P400*AJ400*0.001</f>
        <v>25.65734621955562</v>
      </c>
      <c r="BJ400">
        <f t="shared" ref="BJ400:BJ405" si="1404">P400/AB400</f>
        <v>0.73130147189684325</v>
      </c>
      <c r="BK400">
        <f t="shared" ref="BK400:BK405" si="1405">(1-AU400*AJ400/AZ400/O400)*100</f>
        <v>54.416242184823929</v>
      </c>
      <c r="BL400">
        <f t="shared" ref="BL400:BL405" si="1406">(AB400-N400/(W400/1.35))</f>
        <v>361.65669697061116</v>
      </c>
      <c r="BM400">
        <f t="shared" ref="BM400:BM405" si="1407">N400*BK400/100/BL400</f>
        <v>4.0658407896045898E-2</v>
      </c>
    </row>
    <row r="401" spans="1:65" x14ac:dyDescent="0.3">
      <c r="A401" t="str">
        <f t="array" ref="A401">INDEX(MtrxNb!A$2:C$115,MATCH(1,(MtrxNb!B$2:B$115=D401)*(MtrxNb!C$2:C$115=F401),0),1)</f>
        <v>M10</v>
      </c>
      <c r="B401" s="6">
        <v>41598</v>
      </c>
      <c r="C401">
        <v>48</v>
      </c>
      <c r="D401">
        <v>9</v>
      </c>
      <c r="E401">
        <v>11</v>
      </c>
      <c r="F401" t="s">
        <v>7</v>
      </c>
      <c r="G401">
        <v>47</v>
      </c>
      <c r="H401">
        <v>3</v>
      </c>
      <c r="I401">
        <v>45</v>
      </c>
      <c r="J401" t="s">
        <v>617</v>
      </c>
      <c r="K401">
        <v>10180.999999798834</v>
      </c>
      <c r="L401">
        <v>0</v>
      </c>
      <c r="M401">
        <v>50</v>
      </c>
      <c r="N401" s="7">
        <f t="shared" si="1381"/>
        <v>-0.69186852858781711</v>
      </c>
      <c r="O401" s="7">
        <f t="shared" si="1382"/>
        <v>0.52009752949238186</v>
      </c>
      <c r="P401" s="7">
        <f t="shared" si="1383"/>
        <v>51.507781744807744</v>
      </c>
      <c r="Q401">
        <f t="shared" si="1384"/>
        <v>9.5435926092640475</v>
      </c>
      <c r="R401">
        <f t="shared" si="1385"/>
        <v>1.9278637965426466</v>
      </c>
      <c r="S401" s="4">
        <f>(Y401+AY401*L401)</f>
        <v>27.943283081054687</v>
      </c>
      <c r="T401">
        <f t="shared" si="1386"/>
        <v>4.5</v>
      </c>
      <c r="U401">
        <f t="shared" si="1387"/>
        <v>1.7493478804826736</v>
      </c>
      <c r="V401">
        <v>1</v>
      </c>
      <c r="W401">
        <f t="shared" si="1388"/>
        <v>3.4986957609653473</v>
      </c>
      <c r="X401">
        <v>26.164020538330078</v>
      </c>
      <c r="Y401" s="4">
        <v>27.943283081054687</v>
      </c>
      <c r="Z401">
        <v>25.029064178466797</v>
      </c>
      <c r="AA401">
        <v>50.615238189697266</v>
      </c>
      <c r="AB401">
        <v>50.801471710205078</v>
      </c>
      <c r="AC401">
        <v>11.252985000610352</v>
      </c>
      <c r="AD401">
        <v>19.668649673461914</v>
      </c>
      <c r="AE401">
        <v>31.423431396484375</v>
      </c>
      <c r="AF401">
        <v>54.423061370849609</v>
      </c>
      <c r="AG401">
        <v>500.27508544921875</v>
      </c>
      <c r="AH401">
        <v>1800.2098388671875</v>
      </c>
      <c r="AI401">
        <v>681.8514404296875</v>
      </c>
      <c r="AJ401">
        <v>94.284393310546875</v>
      </c>
      <c r="AK401">
        <v>2.4447898864746094</v>
      </c>
      <c r="AL401">
        <v>-0.27565950155258179</v>
      </c>
      <c r="AM401">
        <v>1</v>
      </c>
      <c r="AN401">
        <v>-0.21956524252891541</v>
      </c>
      <c r="AO401">
        <v>2.737391471862793</v>
      </c>
      <c r="AP401">
        <v>1</v>
      </c>
      <c r="AQ401">
        <v>0</v>
      </c>
      <c r="AR401">
        <v>0.15999999642372131</v>
      </c>
      <c r="AS401">
        <v>111115</v>
      </c>
      <c r="AT401">
        <f t="shared" si="1389"/>
        <v>1.1117224121093749</v>
      </c>
      <c r="AU401">
        <f t="shared" si="1390"/>
        <v>9.5435926092640472E-3</v>
      </c>
      <c r="AV401">
        <f t="shared" si="1391"/>
        <v>301.09328308105466</v>
      </c>
      <c r="AW401">
        <f t="shared" si="1392"/>
        <v>299.31402053833006</v>
      </c>
      <c r="AX401">
        <f t="shared" si="1393"/>
        <v>288.03356778069792</v>
      </c>
      <c r="AY401">
        <f t="shared" si="1394"/>
        <v>-1.5104661797910486</v>
      </c>
      <c r="AZ401">
        <f t="shared" si="1395"/>
        <v>3.7823104982426892</v>
      </c>
      <c r="BA401">
        <f t="shared" si="1396"/>
        <v>40.115976413877938</v>
      </c>
      <c r="BB401">
        <f t="shared" si="1397"/>
        <v>20.447326740416024</v>
      </c>
      <c r="BC401">
        <f>IF(L401,Y401,(X401+Y401)/2)</f>
        <v>27.053651809692383</v>
      </c>
      <c r="BD401">
        <f t="shared" si="1398"/>
        <v>3.5904535191870268</v>
      </c>
      <c r="BE401">
        <f t="shared" si="1399"/>
        <v>0.45278840940741483</v>
      </c>
      <c r="BF401">
        <f t="shared" si="1400"/>
        <v>1.8544467017000426</v>
      </c>
      <c r="BG401">
        <f t="shared" si="1401"/>
        <v>1.7360068174869843</v>
      </c>
      <c r="BH401">
        <f t="shared" si="1402"/>
        <v>0.28835723838483657</v>
      </c>
      <c r="BI401">
        <f t="shared" si="1403"/>
        <v>4.8563799525812605</v>
      </c>
      <c r="BJ401">
        <f t="shared" si="1404"/>
        <v>1.0139033380495703</v>
      </c>
      <c r="BK401">
        <f t="shared" si="1405"/>
        <v>54.258570385696103</v>
      </c>
      <c r="BL401">
        <f t="shared" si="1406"/>
        <v>51.06843476655721</v>
      </c>
      <c r="BM401">
        <f t="shared" si="1407"/>
        <v>-7.3508807206704259E-3</v>
      </c>
    </row>
    <row r="402" spans="1:65" x14ac:dyDescent="0.3">
      <c r="A402" t="str">
        <f t="array" ref="A402">INDEX(MtrxNb!A$2:C$115,MATCH(1,(MtrxNb!B$2:B$115=D402)*(MtrxNb!C$2:C$115=F402),0),1)</f>
        <v>M10</v>
      </c>
      <c r="B402" s="6">
        <v>41598</v>
      </c>
      <c r="C402">
        <v>48</v>
      </c>
      <c r="D402">
        <v>9</v>
      </c>
      <c r="E402">
        <v>11</v>
      </c>
      <c r="F402" t="s">
        <v>7</v>
      </c>
      <c r="G402">
        <v>47</v>
      </c>
      <c r="H402">
        <v>3</v>
      </c>
      <c r="I402">
        <v>46</v>
      </c>
      <c r="J402" t="s">
        <v>618</v>
      </c>
      <c r="K402">
        <v>10300.49999981001</v>
      </c>
      <c r="L402">
        <v>0</v>
      </c>
      <c r="M402">
        <v>150</v>
      </c>
      <c r="N402" s="7">
        <f t="shared" si="1381"/>
        <v>8.2692511749917639</v>
      </c>
      <c r="O402" s="7">
        <f t="shared" si="1382"/>
        <v>0.52197290728720502</v>
      </c>
      <c r="P402" s="7">
        <f t="shared" si="1383"/>
        <v>108.2211952862411</v>
      </c>
      <c r="Q402">
        <f t="shared" si="1384"/>
        <v>9.4763319699545718</v>
      </c>
      <c r="R402">
        <f t="shared" si="1385"/>
        <v>1.9078221976968028</v>
      </c>
      <c r="S402" s="4">
        <f>(Y402+AY402*L402)</f>
        <v>28.00994873046875</v>
      </c>
      <c r="T402">
        <f t="shared" si="1386"/>
        <v>4.5</v>
      </c>
      <c r="U402">
        <f t="shared" si="1387"/>
        <v>1.7493478804826736</v>
      </c>
      <c r="V402">
        <v>1</v>
      </c>
      <c r="W402">
        <f t="shared" si="1388"/>
        <v>3.4986957609653473</v>
      </c>
      <c r="X402">
        <v>26.213266372680664</v>
      </c>
      <c r="Y402" s="4">
        <v>28.00994873046875</v>
      </c>
      <c r="Z402">
        <v>25.035589218139648</v>
      </c>
      <c r="AA402">
        <v>149.526123046875</v>
      </c>
      <c r="AB402">
        <v>140.88710021972656</v>
      </c>
      <c r="AC402">
        <v>11.683862686157227</v>
      </c>
      <c r="AD402">
        <v>20.036947250366211</v>
      </c>
      <c r="AE402">
        <v>32.620861053466797</v>
      </c>
      <c r="AF402">
        <v>55.282962799072266</v>
      </c>
      <c r="AG402">
        <v>500.2828369140625</v>
      </c>
      <c r="AH402">
        <v>1799.520751953125</v>
      </c>
      <c r="AI402">
        <v>664.27996826171875</v>
      </c>
      <c r="AJ402">
        <v>94.286766052246094</v>
      </c>
      <c r="AK402">
        <v>2.6479759216308594</v>
      </c>
      <c r="AL402">
        <v>-0.34612840414047241</v>
      </c>
      <c r="AM402">
        <v>1</v>
      </c>
      <c r="AN402">
        <v>-0.21956524252891541</v>
      </c>
      <c r="AO402">
        <v>2.737391471862793</v>
      </c>
      <c r="AP402">
        <v>1</v>
      </c>
      <c r="AQ402">
        <v>0</v>
      </c>
      <c r="AR402">
        <v>0.15999999642372131</v>
      </c>
      <c r="AS402">
        <v>111115</v>
      </c>
      <c r="AT402">
        <f t="shared" si="1389"/>
        <v>1.1117396375868054</v>
      </c>
      <c r="AU402">
        <f t="shared" si="1390"/>
        <v>9.4763319699545726E-3</v>
      </c>
      <c r="AV402">
        <f t="shared" si="1391"/>
        <v>301.15994873046873</v>
      </c>
      <c r="AW402">
        <f t="shared" si="1392"/>
        <v>299.36326637268064</v>
      </c>
      <c r="AX402">
        <f t="shared" si="1393"/>
        <v>287.92331387691229</v>
      </c>
      <c r="AY402">
        <f t="shared" si="1394"/>
        <v>-1.4843810332131615</v>
      </c>
      <c r="AZ402">
        <f t="shared" si="1395"/>
        <v>3.7970411554932775</v>
      </c>
      <c r="BA402">
        <f t="shared" si="1396"/>
        <v>40.271199389628705</v>
      </c>
      <c r="BB402">
        <f t="shared" si="1397"/>
        <v>20.234252139262495</v>
      </c>
      <c r="BC402">
        <f>IF(L402,Y402,(X402+Y402)/2)</f>
        <v>27.111607551574707</v>
      </c>
      <c r="BD402">
        <f t="shared" si="1398"/>
        <v>3.6026882718524367</v>
      </c>
      <c r="BE402">
        <f t="shared" si="1399"/>
        <v>0.4542091250852085</v>
      </c>
      <c r="BF402">
        <f t="shared" si="1400"/>
        <v>1.8892189577964746</v>
      </c>
      <c r="BG402">
        <f t="shared" si="1401"/>
        <v>1.713469314055962</v>
      </c>
      <c r="BH402">
        <f t="shared" si="1402"/>
        <v>0.28927922390563132</v>
      </c>
      <c r="BI402">
        <f t="shared" si="1403"/>
        <v>10.203826521848253</v>
      </c>
      <c r="BJ402">
        <f t="shared" si="1404"/>
        <v>0.76814126429928686</v>
      </c>
      <c r="BK402">
        <f t="shared" si="1405"/>
        <v>54.918564121278493</v>
      </c>
      <c r="BL402">
        <f t="shared" si="1406"/>
        <v>137.69634290644743</v>
      </c>
      <c r="BM402">
        <f t="shared" si="1407"/>
        <v>3.2980934083143211E-2</v>
      </c>
    </row>
    <row r="403" spans="1:65" x14ac:dyDescent="0.3">
      <c r="A403" t="str">
        <f t="array" ref="A403">INDEX(MtrxNb!A$2:C$115,MATCH(1,(MtrxNb!B$2:B$115=D403)*(MtrxNb!C$2:C$115=F403),0),1)</f>
        <v>M10</v>
      </c>
      <c r="B403" s="6">
        <v>41598</v>
      </c>
      <c r="C403">
        <v>48</v>
      </c>
      <c r="D403">
        <v>9</v>
      </c>
      <c r="E403">
        <v>11</v>
      </c>
      <c r="F403" t="s">
        <v>7</v>
      </c>
      <c r="G403">
        <v>47</v>
      </c>
      <c r="H403">
        <v>3</v>
      </c>
      <c r="I403">
        <v>47</v>
      </c>
      <c r="J403" t="s">
        <v>619</v>
      </c>
      <c r="K403">
        <v>10440.999999776483</v>
      </c>
      <c r="L403">
        <v>0</v>
      </c>
      <c r="M403">
        <v>400</v>
      </c>
      <c r="N403" s="7">
        <f t="shared" si="1381"/>
        <v>29.063841171538186</v>
      </c>
      <c r="O403" s="7">
        <f t="shared" si="1382"/>
        <v>0.54516187531050342</v>
      </c>
      <c r="P403" s="7">
        <f t="shared" si="1383"/>
        <v>264.29517779609489</v>
      </c>
      <c r="Q403">
        <f t="shared" si="1384"/>
        <v>9.7993193465363913</v>
      </c>
      <c r="R403">
        <f t="shared" si="1385"/>
        <v>1.8990411503961164</v>
      </c>
      <c r="S403" s="4">
        <f>(Y403+AY403*L403)</f>
        <v>28.135147094726563</v>
      </c>
      <c r="T403">
        <f t="shared" si="1386"/>
        <v>4.5</v>
      </c>
      <c r="U403">
        <f t="shared" si="1387"/>
        <v>1.7493478804826736</v>
      </c>
      <c r="V403">
        <v>1</v>
      </c>
      <c r="W403">
        <f t="shared" si="1388"/>
        <v>3.4986957609653473</v>
      </c>
      <c r="X403">
        <v>26.256631851196289</v>
      </c>
      <c r="Y403" s="4">
        <v>28.135147094726563</v>
      </c>
      <c r="Z403">
        <v>25.03355598449707</v>
      </c>
      <c r="AA403">
        <v>400.75286865234375</v>
      </c>
      <c r="AB403">
        <v>371.33544921875</v>
      </c>
      <c r="AC403">
        <v>11.791276931762695</v>
      </c>
      <c r="AD403">
        <v>20.426118850708008</v>
      </c>
      <c r="AE403">
        <v>32.549472808837891</v>
      </c>
      <c r="AF403">
        <v>56.210247039794922</v>
      </c>
      <c r="AG403">
        <v>500.2547607421875</v>
      </c>
      <c r="AH403">
        <v>1798.9193115234375</v>
      </c>
      <c r="AI403">
        <v>643.77392578125</v>
      </c>
      <c r="AJ403">
        <v>94.281227111816406</v>
      </c>
      <c r="AK403">
        <v>2.1122093200683594</v>
      </c>
      <c r="AL403">
        <v>-0.43725770711898804</v>
      </c>
      <c r="AM403">
        <v>1</v>
      </c>
      <c r="AN403">
        <v>-0.21956524252891541</v>
      </c>
      <c r="AO403">
        <v>2.737391471862793</v>
      </c>
      <c r="AP403">
        <v>1</v>
      </c>
      <c r="AQ403">
        <v>0</v>
      </c>
      <c r="AR403">
        <v>0.15999999642372131</v>
      </c>
      <c r="AS403">
        <v>111115</v>
      </c>
      <c r="AT403">
        <f t="shared" si="1389"/>
        <v>1.1116772460937498</v>
      </c>
      <c r="AU403">
        <f t="shared" si="1390"/>
        <v>9.7993193465363906E-3</v>
      </c>
      <c r="AV403">
        <f t="shared" si="1391"/>
        <v>301.28514709472654</v>
      </c>
      <c r="AW403">
        <f t="shared" si="1392"/>
        <v>299.40663185119627</v>
      </c>
      <c r="AX403">
        <f t="shared" si="1393"/>
        <v>287.82708341031321</v>
      </c>
      <c r="AY403">
        <f t="shared" si="1394"/>
        <v>-1.6347354253664392</v>
      </c>
      <c r="AZ403">
        <f t="shared" si="1395"/>
        <v>3.8248407007726724</v>
      </c>
      <c r="BA403">
        <f t="shared" si="1396"/>
        <v>40.568422982408336</v>
      </c>
      <c r="BB403">
        <f t="shared" si="1397"/>
        <v>20.142304131700328</v>
      </c>
      <c r="BC403">
        <f>IF(L403,Y403,(X403+Y403)/2)</f>
        <v>27.195889472961426</v>
      </c>
      <c r="BD403">
        <f t="shared" si="1398"/>
        <v>3.6205455524957664</v>
      </c>
      <c r="BE403">
        <f t="shared" si="1399"/>
        <v>0.4716673319749547</v>
      </c>
      <c r="BF403">
        <f t="shared" si="1400"/>
        <v>1.9257995503765559</v>
      </c>
      <c r="BG403">
        <f t="shared" si="1401"/>
        <v>1.6947460021192104</v>
      </c>
      <c r="BH403">
        <f t="shared" si="1402"/>
        <v>0.30061783751238202</v>
      </c>
      <c r="BI403">
        <f t="shared" si="1403"/>
        <v>24.918073682351519</v>
      </c>
      <c r="BJ403">
        <f t="shared" si="1404"/>
        <v>0.71174238374532683</v>
      </c>
      <c r="BK403">
        <f t="shared" si="1405"/>
        <v>55.691983529716119</v>
      </c>
      <c r="BL403">
        <f t="shared" si="1406"/>
        <v>360.12093150636946</v>
      </c>
      <c r="BM403">
        <f t="shared" si="1407"/>
        <v>4.4946650478353577E-2</v>
      </c>
    </row>
    <row r="404" spans="1:65" x14ac:dyDescent="0.3">
      <c r="A404" t="str">
        <f t="array" ref="A404">INDEX(MtrxNb!A$2:C$115,MATCH(1,(MtrxNb!B$2:B$115=D404)*(MtrxNb!C$2:C$115=F404),0),1)</f>
        <v>M10</v>
      </c>
      <c r="B404" s="6">
        <v>41598</v>
      </c>
      <c r="C404">
        <v>48</v>
      </c>
      <c r="D404">
        <v>9</v>
      </c>
      <c r="E404">
        <v>11</v>
      </c>
      <c r="F404" t="s">
        <v>7</v>
      </c>
      <c r="G404">
        <v>47</v>
      </c>
      <c r="H404">
        <v>3</v>
      </c>
      <c r="I404">
        <v>48</v>
      </c>
      <c r="J404" t="s">
        <v>620</v>
      </c>
      <c r="K404">
        <v>10590.49999981001</v>
      </c>
      <c r="L404">
        <v>0</v>
      </c>
      <c r="M404">
        <v>600</v>
      </c>
      <c r="N404" s="7">
        <f t="shared" si="1381"/>
        <v>40.680761479175963</v>
      </c>
      <c r="O404" s="7">
        <f t="shared" si="1382"/>
        <v>0.53545637916886057</v>
      </c>
      <c r="P404" s="7">
        <f t="shared" si="1383"/>
        <v>404.73217917540939</v>
      </c>
      <c r="Q404">
        <f t="shared" si="1384"/>
        <v>9.5065836780540884</v>
      </c>
      <c r="R404">
        <f t="shared" si="1385"/>
        <v>1.8709697319992911</v>
      </c>
      <c r="S404" s="4">
        <f>(Y404+AY404*L404)</f>
        <v>28.122989654541016</v>
      </c>
      <c r="T404">
        <f t="shared" si="1386"/>
        <v>4.5</v>
      </c>
      <c r="U404">
        <f t="shared" si="1387"/>
        <v>1.7493478804826736</v>
      </c>
      <c r="V404">
        <v>1</v>
      </c>
      <c r="W404">
        <f t="shared" si="1388"/>
        <v>3.4986957609653473</v>
      </c>
      <c r="X404">
        <v>26.288490295410156</v>
      </c>
      <c r="Y404" s="4">
        <v>28.122989654541016</v>
      </c>
      <c r="Z404">
        <v>25.055431365966797</v>
      </c>
      <c r="AA404">
        <v>599.04376220703125</v>
      </c>
      <c r="AB404">
        <v>557.680908203125</v>
      </c>
      <c r="AC404">
        <v>12.32060718536377</v>
      </c>
      <c r="AD404">
        <v>20.695152282714844</v>
      </c>
      <c r="AE404">
        <v>34.224800109863281</v>
      </c>
      <c r="AF404">
        <v>56.844367980957031</v>
      </c>
      <c r="AG404">
        <v>500.257568359375</v>
      </c>
      <c r="AH404">
        <v>1799.754150390625</v>
      </c>
      <c r="AI404">
        <v>483.46380615234375</v>
      </c>
      <c r="AJ404">
        <v>94.281196594238281</v>
      </c>
      <c r="AK404">
        <v>0.80916976928710938</v>
      </c>
      <c r="AL404">
        <v>-0.48680680990219116</v>
      </c>
      <c r="AM404">
        <v>1</v>
      </c>
      <c r="AN404">
        <v>-0.21956524252891541</v>
      </c>
      <c r="AO404">
        <v>2.737391471862793</v>
      </c>
      <c r="AP404">
        <v>1</v>
      </c>
      <c r="AQ404">
        <v>0</v>
      </c>
      <c r="AR404">
        <v>0.15999999642372131</v>
      </c>
      <c r="AS404">
        <v>111115</v>
      </c>
      <c r="AT404">
        <f t="shared" si="1389"/>
        <v>1.1116834852430555</v>
      </c>
      <c r="AU404">
        <f t="shared" si="1390"/>
        <v>9.5065836780540876E-3</v>
      </c>
      <c r="AV404">
        <f t="shared" si="1391"/>
        <v>301.27298965454099</v>
      </c>
      <c r="AW404">
        <f t="shared" si="1392"/>
        <v>299.43849029541013</v>
      </c>
      <c r="AX404">
        <f t="shared" si="1393"/>
        <v>287.96065762607759</v>
      </c>
      <c r="AY404">
        <f t="shared" si="1394"/>
        <v>-1.5014741128075793</v>
      </c>
      <c r="AZ404">
        <f t="shared" si="1395"/>
        <v>3.8221334529136284</v>
      </c>
      <c r="BA404">
        <f t="shared" si="1396"/>
        <v>40.53972150314442</v>
      </c>
      <c r="BB404">
        <f t="shared" si="1397"/>
        <v>19.844569220429577</v>
      </c>
      <c r="BC404">
        <f>IF(L404,Y404,(X404+Y404)/2)</f>
        <v>27.205739974975586</v>
      </c>
      <c r="BD404">
        <f t="shared" si="1398"/>
        <v>3.6226376670554856</v>
      </c>
      <c r="BE404">
        <f t="shared" si="1399"/>
        <v>0.46438480724170755</v>
      </c>
      <c r="BF404">
        <f t="shared" si="1400"/>
        <v>1.9511637209143373</v>
      </c>
      <c r="BG404">
        <f t="shared" si="1401"/>
        <v>1.6714739461411483</v>
      </c>
      <c r="BH404">
        <f t="shared" si="1402"/>
        <v>0.29588602691157079</v>
      </c>
      <c r="BI404">
        <f t="shared" si="1403"/>
        <v>38.158634152851242</v>
      </c>
      <c r="BJ404">
        <f t="shared" si="1404"/>
        <v>0.72574150060018394</v>
      </c>
      <c r="BK404">
        <f t="shared" si="1405"/>
        <v>56.205495453411046</v>
      </c>
      <c r="BL404">
        <f t="shared" si="1406"/>
        <v>541.98390802105303</v>
      </c>
      <c r="BM404">
        <f t="shared" si="1407"/>
        <v>4.2187273838217111E-2</v>
      </c>
    </row>
    <row r="405" spans="1:65" x14ac:dyDescent="0.3">
      <c r="A405" t="str">
        <f t="array" ref="A405">INDEX(MtrxNb!A$2:C$115,MATCH(1,(MtrxNb!B$2:B$115=D405)*(MtrxNb!C$2:C$115=F405),0),1)</f>
        <v>M10</v>
      </c>
      <c r="B405" s="6">
        <v>41598</v>
      </c>
      <c r="C405">
        <v>48</v>
      </c>
      <c r="D405">
        <v>9</v>
      </c>
      <c r="E405">
        <v>11</v>
      </c>
      <c r="F405" t="s">
        <v>7</v>
      </c>
      <c r="G405">
        <v>47</v>
      </c>
      <c r="H405">
        <v>3</v>
      </c>
      <c r="I405">
        <v>49</v>
      </c>
      <c r="J405" t="s">
        <v>621</v>
      </c>
      <c r="K405">
        <v>10740.999999798834</v>
      </c>
      <c r="L405">
        <v>0</v>
      </c>
      <c r="M405">
        <v>800</v>
      </c>
      <c r="N405" s="7">
        <f t="shared" si="1381"/>
        <v>48.998306752033379</v>
      </c>
      <c r="O405" s="7">
        <f t="shared" si="1382"/>
        <v>0.52489697513533917</v>
      </c>
      <c r="P405" s="7">
        <f t="shared" si="1383"/>
        <v>559.32875091875815</v>
      </c>
      <c r="Q405">
        <f t="shared" si="1384"/>
        <v>9.3794252297473353</v>
      </c>
      <c r="R405">
        <f t="shared" si="1385"/>
        <v>1.8778066931215036</v>
      </c>
      <c r="S405" s="4">
        <f>(Y405+AY405*L405)</f>
        <v>28.201587677001953</v>
      </c>
      <c r="T405">
        <f t="shared" si="1386"/>
        <v>4.5</v>
      </c>
      <c r="U405">
        <f t="shared" si="1387"/>
        <v>1.7493478804826736</v>
      </c>
      <c r="V405">
        <v>1</v>
      </c>
      <c r="W405">
        <f t="shared" si="1388"/>
        <v>3.4986957609653473</v>
      </c>
      <c r="X405">
        <v>26.297210693359375</v>
      </c>
      <c r="Y405" s="4">
        <v>28.201587677001953</v>
      </c>
      <c r="Z405">
        <v>25.072946548461914</v>
      </c>
      <c r="AA405">
        <v>799.37310791015625</v>
      </c>
      <c r="AB405">
        <v>748.97784423828125</v>
      </c>
      <c r="AC405">
        <v>12.547552108764648</v>
      </c>
      <c r="AD405">
        <v>20.809162139892578</v>
      </c>
      <c r="AE405">
        <v>34.726612091064453</v>
      </c>
      <c r="AF405">
        <v>57.128387451171875</v>
      </c>
      <c r="AG405">
        <v>500.25494384765625</v>
      </c>
      <c r="AH405">
        <v>1799.93505859375</v>
      </c>
      <c r="AI405">
        <v>629.3907470703125</v>
      </c>
      <c r="AJ405">
        <v>94.278602600097656</v>
      </c>
      <c r="AK405">
        <v>-0.58365249633789063</v>
      </c>
      <c r="AL405">
        <v>-0.54804795980453491</v>
      </c>
      <c r="AM405">
        <v>1</v>
      </c>
      <c r="AN405">
        <v>-0.21956524252891541</v>
      </c>
      <c r="AO405">
        <v>2.737391471862793</v>
      </c>
      <c r="AP405">
        <v>1</v>
      </c>
      <c r="AQ405">
        <v>0</v>
      </c>
      <c r="AR405">
        <v>0.15999999642372131</v>
      </c>
      <c r="AS405">
        <v>111115</v>
      </c>
      <c r="AT405">
        <f t="shared" si="1389"/>
        <v>1.1116776529947916</v>
      </c>
      <c r="AU405">
        <f t="shared" si="1390"/>
        <v>9.379425229747336E-3</v>
      </c>
      <c r="AV405">
        <f t="shared" si="1391"/>
        <v>301.35158767700193</v>
      </c>
      <c r="AW405">
        <f t="shared" si="1392"/>
        <v>299.44721069335935</v>
      </c>
      <c r="AX405">
        <f t="shared" si="1393"/>
        <v>287.98960293793061</v>
      </c>
      <c r="AY405">
        <f t="shared" si="1394"/>
        <v>-1.4540364429114097</v>
      </c>
      <c r="AZ405">
        <f t="shared" si="1395"/>
        <v>3.8396654209494336</v>
      </c>
      <c r="BA405">
        <f t="shared" si="1396"/>
        <v>40.726796060355021</v>
      </c>
      <c r="BB405">
        <f t="shared" si="1397"/>
        <v>19.917633920462443</v>
      </c>
      <c r="BC405">
        <f>IF(L405,Y405,(X405+Y405)/2)</f>
        <v>27.249399185180664</v>
      </c>
      <c r="BD405">
        <f t="shared" si="1398"/>
        <v>3.6319230056180039</v>
      </c>
      <c r="BE405">
        <f t="shared" si="1399"/>
        <v>0.45642164659768114</v>
      </c>
      <c r="BF405">
        <f t="shared" si="1400"/>
        <v>1.96185872782793</v>
      </c>
      <c r="BG405">
        <f t="shared" si="1401"/>
        <v>1.6700642777900738</v>
      </c>
      <c r="BH405">
        <f t="shared" si="1402"/>
        <v>0.29071527699092936</v>
      </c>
      <c r="BI405">
        <f t="shared" si="1403"/>
        <v>52.732733030678602</v>
      </c>
      <c r="BJ405">
        <f t="shared" si="1404"/>
        <v>0.74678944807453107</v>
      </c>
      <c r="BK405">
        <f t="shared" si="1405"/>
        <v>56.124517064839416</v>
      </c>
      <c r="BL405">
        <f t="shared" si="1406"/>
        <v>730.07145207545034</v>
      </c>
      <c r="BM405">
        <f t="shared" si="1407"/>
        <v>3.7667632334273636E-2</v>
      </c>
    </row>
    <row r="406" spans="1:65" hidden="1" x14ac:dyDescent="0.3">
      <c r="A406" t="str">
        <f t="array" ref="A406">INDEX(MtrxNb!A$2:C$115,MATCH(1,(MtrxNb!B$2:B$115=D406)*(MtrxNb!C$2:C$115=F406),0),1)</f>
        <v>M66</v>
      </c>
      <c r="B406" s="6">
        <v>41598</v>
      </c>
      <c r="C406">
        <v>48</v>
      </c>
      <c r="D406">
        <v>9</v>
      </c>
      <c r="E406">
        <v>11</v>
      </c>
      <c r="F406" t="s">
        <v>36</v>
      </c>
      <c r="G406">
        <v>47</v>
      </c>
      <c r="H406">
        <v>3</v>
      </c>
      <c r="I406" t="s">
        <v>323</v>
      </c>
      <c r="J406" t="s">
        <v>622</v>
      </c>
      <c r="M406">
        <f t="shared" ref="M406" si="1408">AA406</f>
        <v>0</v>
      </c>
      <c r="S406" s="4">
        <f>AVERAGE(S401:S405)</f>
        <v>28.082591247558593</v>
      </c>
      <c r="Y406" s="4">
        <f>AVERAGE(Y400:Y405)</f>
        <v>28.02655537923177</v>
      </c>
    </row>
    <row r="407" spans="1:65" hidden="1" x14ac:dyDescent="0.3">
      <c r="A407" t="str">
        <f t="array" ref="A407">INDEX(MtrxNb!A$2:C$115,MATCH(1,(MtrxNb!B$2:B$115=D407)*(MtrxNb!C$2:C$115=F407),0),1)</f>
        <v>M66</v>
      </c>
      <c r="B407" s="6">
        <v>41598</v>
      </c>
      <c r="C407">
        <v>48</v>
      </c>
      <c r="D407">
        <v>9</v>
      </c>
      <c r="E407">
        <v>11</v>
      </c>
      <c r="F407" t="s">
        <v>36</v>
      </c>
      <c r="G407">
        <v>47</v>
      </c>
      <c r="H407">
        <v>3</v>
      </c>
      <c r="I407">
        <v>50</v>
      </c>
      <c r="J407" t="s">
        <v>623</v>
      </c>
      <c r="K407">
        <v>11374.499999787658</v>
      </c>
      <c r="L407">
        <v>0</v>
      </c>
      <c r="M407" t="s">
        <v>315</v>
      </c>
      <c r="N407">
        <f t="shared" ref="N407:N412" si="1409">(AA407-AB407*(1000-AC407)/(1000-AD407))*AT407</f>
        <v>23.141388752947382</v>
      </c>
      <c r="O407">
        <f t="shared" ref="O407:O412" si="1410">IF(BE407&lt;&gt;0,1/(1/BE407-1/W407),0)</f>
        <v>0.45256946028619549</v>
      </c>
      <c r="P407">
        <f t="shared" ref="P407:P412" si="1411">((BH407-AU407/2)*AB407-N407)/(BH407+AU407/2)</f>
        <v>272.8953815387116</v>
      </c>
      <c r="Q407">
        <f t="shared" ref="Q407:Q412" si="1412">AU407*1000</f>
        <v>7.2475284171133865</v>
      </c>
      <c r="R407">
        <f t="shared" ref="R407:R412" si="1413">(AZ407-BF407)</f>
        <v>1.6699568104181597</v>
      </c>
      <c r="S407" s="4">
        <f>(Y407+AY407*L407)</f>
        <v>27.24156379699707</v>
      </c>
      <c r="T407">
        <f t="shared" ref="T407:T412" si="1414">1.7*3</f>
        <v>5.0999999999999996</v>
      </c>
      <c r="U407">
        <f t="shared" ref="U407:U412" si="1415">(T407*AN407+AO407)</f>
        <v>1.6176087349653245</v>
      </c>
      <c r="V407">
        <v>1</v>
      </c>
      <c r="W407">
        <f t="shared" ref="W407:W412" si="1416">U407*(V407+1)*(V407+1)/(V407*V407+1)</f>
        <v>3.2352174699306491</v>
      </c>
      <c r="X407">
        <v>26.121654510498047</v>
      </c>
      <c r="Y407" s="4">
        <v>27.24156379699707</v>
      </c>
      <c r="Z407">
        <v>25.022369384765625</v>
      </c>
      <c r="AA407">
        <v>400.13888549804687</v>
      </c>
      <c r="AB407">
        <v>373.78549194335937</v>
      </c>
      <c r="AC407">
        <v>13.557865142822266</v>
      </c>
      <c r="AD407">
        <v>20.792783737182617</v>
      </c>
      <c r="AE407">
        <v>37.777652740478516</v>
      </c>
      <c r="AF407">
        <v>57.692161560058594</v>
      </c>
      <c r="AG407">
        <v>500.26608276367188</v>
      </c>
      <c r="AH407">
        <v>1800.32666015625</v>
      </c>
      <c r="AI407">
        <v>787.98406982421875</v>
      </c>
      <c r="AJ407">
        <v>94.277816772460938</v>
      </c>
      <c r="AK407">
        <v>1.9257774353027344</v>
      </c>
      <c r="AL407">
        <v>-0.46408838033676147</v>
      </c>
      <c r="AM407">
        <v>1</v>
      </c>
      <c r="AN407">
        <v>-0.21956524252891541</v>
      </c>
      <c r="AO407">
        <v>2.737391471862793</v>
      </c>
      <c r="AP407">
        <v>1</v>
      </c>
      <c r="AQ407">
        <v>0</v>
      </c>
      <c r="AR407">
        <v>0.15999999642372131</v>
      </c>
      <c r="AS407">
        <v>111115</v>
      </c>
      <c r="AT407">
        <f t="shared" ref="AT407:AT412" si="1417">AG407*0.000001/(T407*0.0001)</f>
        <v>0.98091388777190558</v>
      </c>
      <c r="AU407">
        <f t="shared" ref="AU407:AU412" si="1418">(AD407-AC407)/(1000-AD407)*AT407</f>
        <v>7.2475284171133868E-3</v>
      </c>
      <c r="AV407">
        <f t="shared" ref="AV407:AV412" si="1419">(Y407+273.15)</f>
        <v>300.39156379699705</v>
      </c>
      <c r="AW407">
        <f t="shared" ref="AW407:AW412" si="1420">(X407+273.15)</f>
        <v>299.27165451049802</v>
      </c>
      <c r="AX407">
        <f t="shared" ref="AX407:AX412" si="1421">(AH407*AP407+AI407*AQ407)*AR407</f>
        <v>288.05225918653014</v>
      </c>
      <c r="AY407">
        <f t="shared" ref="AY407:AY412" si="1422">((AX407+0.00000010773*(AW407^4-AV407^4))-AU407*44100)/(U407*51.4+0.00000043092*AV407^3)</f>
        <v>-0.47004027427377038</v>
      </c>
      <c r="AZ407">
        <f t="shared" ref="AZ407:AZ412" si="1423">0.61365*EXP(17.502*S407/(240.97+S407))</f>
        <v>3.6302550657816681</v>
      </c>
      <c r="BA407">
        <f t="shared" ref="BA407:BA412" si="1424">AZ407*1000/AJ407</f>
        <v>38.505930557803133</v>
      </c>
      <c r="BB407">
        <f t="shared" ref="BB407:BB412" si="1425">(BA407-AD407)</f>
        <v>17.713146820620516</v>
      </c>
      <c r="BC407">
        <f>IF(L407,Y407,(X407+Y407)/2)</f>
        <v>26.681609153747559</v>
      </c>
      <c r="BD407">
        <f t="shared" ref="BD407:BD412" si="1426">0.61365*EXP(17.502*BC407/(240.97+BC407))</f>
        <v>3.5127735927701469</v>
      </c>
      <c r="BE407">
        <f t="shared" ref="BE407:BE412" si="1427">IF(BB407&lt;&gt;0,(1000-(BA407+AD407)/2)/BB407*AU407,0)</f>
        <v>0.39702961477465049</v>
      </c>
      <c r="BF407">
        <f t="shared" ref="BF407:BF412" si="1428">AD407*AJ407/1000</f>
        <v>1.9602982553635084</v>
      </c>
      <c r="BG407">
        <f t="shared" ref="BG407:BG412" si="1429">(BD407-BF407)</f>
        <v>1.5524753374066385</v>
      </c>
      <c r="BH407">
        <f t="shared" ref="BH407:BH412" si="1430">1/(1.6/O407+1.37/W407)</f>
        <v>0.25259966169544279</v>
      </c>
      <c r="BI407">
        <f t="shared" ref="BI407:BI412" si="1431">P407*AJ407*0.001</f>
        <v>25.727980778757473</v>
      </c>
      <c r="BJ407">
        <f t="shared" ref="BJ407:BJ412" si="1432">P407/AB407</f>
        <v>0.73008553681389032</v>
      </c>
      <c r="BK407">
        <f t="shared" ref="BK407:BK412" si="1433">(1-AU407*AJ407/AZ407/O407)*100</f>
        <v>58.411135835350535</v>
      </c>
      <c r="BL407">
        <f t="shared" ref="BL407:BL412" si="1434">(AB407-N407/(W407/1.35))</f>
        <v>364.12899277233191</v>
      </c>
      <c r="BM407">
        <f t="shared" ref="BM407:BM412" si="1435">N407*BK407/100/BL407</f>
        <v>3.7121866939944806E-2</v>
      </c>
    </row>
    <row r="408" spans="1:65" x14ac:dyDescent="0.3">
      <c r="A408" t="str">
        <f t="array" ref="A408">INDEX(MtrxNb!A$2:C$115,MATCH(1,(MtrxNb!B$2:B$115=D408)*(MtrxNb!C$2:C$115=F408),0),1)</f>
        <v>M66</v>
      </c>
      <c r="B408" s="6">
        <v>41598</v>
      </c>
      <c r="C408">
        <v>48</v>
      </c>
      <c r="D408">
        <v>9</v>
      </c>
      <c r="E408">
        <v>11</v>
      </c>
      <c r="F408" t="s">
        <v>36</v>
      </c>
      <c r="G408">
        <v>47</v>
      </c>
      <c r="H408">
        <v>3</v>
      </c>
      <c r="I408">
        <v>51</v>
      </c>
      <c r="J408" t="s">
        <v>624</v>
      </c>
      <c r="K408">
        <v>11497.999999798834</v>
      </c>
      <c r="L408">
        <v>0</v>
      </c>
      <c r="M408">
        <v>50</v>
      </c>
      <c r="N408" s="7">
        <f t="shared" si="1409"/>
        <v>-0.59194544100485369</v>
      </c>
      <c r="O408" s="7">
        <f t="shared" si="1410"/>
        <v>0.40946151878720893</v>
      </c>
      <c r="P408" s="7">
        <f t="shared" si="1411"/>
        <v>52.06998541979263</v>
      </c>
      <c r="Q408">
        <f t="shared" si="1412"/>
        <v>6.6760150859868403</v>
      </c>
      <c r="R408">
        <f t="shared" si="1413"/>
        <v>1.6809774477905552</v>
      </c>
      <c r="S408" s="4">
        <f>(Y408+AY408*L408)</f>
        <v>27.086013793945313</v>
      </c>
      <c r="T408">
        <f t="shared" si="1414"/>
        <v>5.0999999999999996</v>
      </c>
      <c r="U408">
        <f t="shared" si="1415"/>
        <v>1.6176087349653245</v>
      </c>
      <c r="V408">
        <v>1</v>
      </c>
      <c r="W408">
        <f t="shared" si="1416"/>
        <v>3.2352174699306491</v>
      </c>
      <c r="X408">
        <v>26.0225830078125</v>
      </c>
      <c r="Y408" s="4">
        <v>27.086013793945313</v>
      </c>
      <c r="Z408">
        <v>25.026847839355469</v>
      </c>
      <c r="AA408">
        <v>50.7398681640625</v>
      </c>
      <c r="AB408">
        <v>50.996280670166016</v>
      </c>
      <c r="AC408">
        <v>13.658761024475098</v>
      </c>
      <c r="AD408">
        <v>20.326995849609375</v>
      </c>
      <c r="AE408">
        <v>38.344337463378906</v>
      </c>
      <c r="AF408">
        <v>56.714176177978516</v>
      </c>
      <c r="AG408">
        <v>500.2161865234375</v>
      </c>
      <c r="AH408">
        <v>1800.8179931640625</v>
      </c>
      <c r="AI408">
        <v>1066.5989990234375</v>
      </c>
      <c r="AJ408">
        <v>94.273811340332031</v>
      </c>
      <c r="AK408">
        <v>2.4622306823730469</v>
      </c>
      <c r="AL408">
        <v>-0.30817598104476929</v>
      </c>
      <c r="AM408">
        <v>1</v>
      </c>
      <c r="AN408">
        <v>-0.21956524252891541</v>
      </c>
      <c r="AO408">
        <v>2.737391471862793</v>
      </c>
      <c r="AP408">
        <v>1</v>
      </c>
      <c r="AQ408">
        <v>0</v>
      </c>
      <c r="AR408">
        <v>0.15999999642372131</v>
      </c>
      <c r="AS408">
        <v>111115</v>
      </c>
      <c r="AT408">
        <f t="shared" si="1417"/>
        <v>0.98081605200674005</v>
      </c>
      <c r="AU408">
        <f t="shared" si="1418"/>
        <v>6.6760150859868405E-3</v>
      </c>
      <c r="AV408">
        <f t="shared" si="1419"/>
        <v>300.23601379394529</v>
      </c>
      <c r="AW408">
        <f t="shared" si="1420"/>
        <v>299.17258300781248</v>
      </c>
      <c r="AX408">
        <f t="shared" si="1421"/>
        <v>288.13087246602299</v>
      </c>
      <c r="AY408">
        <f t="shared" si="1422"/>
        <v>-0.19637418600248913</v>
      </c>
      <c r="AZ408">
        <f t="shared" si="1423"/>
        <v>3.5972808196323416</v>
      </c>
      <c r="BA408">
        <f t="shared" si="1424"/>
        <v>38.157795558365848</v>
      </c>
      <c r="BB408">
        <f t="shared" si="1425"/>
        <v>17.830799708756473</v>
      </c>
      <c r="BC408">
        <f>IF(L408,Y408,(X408+Y408)/2)</f>
        <v>26.554298400878906</v>
      </c>
      <c r="BD408">
        <f t="shared" si="1426"/>
        <v>3.4865310738905504</v>
      </c>
      <c r="BE408">
        <f t="shared" si="1427"/>
        <v>0.3634605579655516</v>
      </c>
      <c r="BF408">
        <f t="shared" si="1428"/>
        <v>1.9163033718417863</v>
      </c>
      <c r="BG408">
        <f t="shared" si="1429"/>
        <v>1.5702277020487641</v>
      </c>
      <c r="BH408">
        <f t="shared" si="1430"/>
        <v>0.23089165569456122</v>
      </c>
      <c r="BI408">
        <f t="shared" si="1431"/>
        <v>4.9088359819593697</v>
      </c>
      <c r="BJ408">
        <f t="shared" si="1432"/>
        <v>1.0210545697748259</v>
      </c>
      <c r="BK408">
        <f t="shared" si="1433"/>
        <v>57.271176056176643</v>
      </c>
      <c r="BL408">
        <f t="shared" si="1434"/>
        <v>51.243289210637847</v>
      </c>
      <c r="BM408">
        <f t="shared" si="1435"/>
        <v>-6.6157758585883939E-3</v>
      </c>
    </row>
    <row r="409" spans="1:65" x14ac:dyDescent="0.3">
      <c r="A409" t="str">
        <f t="array" ref="A409">INDEX(MtrxNb!A$2:C$115,MATCH(1,(MtrxNb!B$2:B$115=D409)*(MtrxNb!C$2:C$115=F409),0),1)</f>
        <v>M66</v>
      </c>
      <c r="B409" s="6">
        <v>41598</v>
      </c>
      <c r="C409">
        <v>48</v>
      </c>
      <c r="D409">
        <v>9</v>
      </c>
      <c r="E409">
        <v>11</v>
      </c>
      <c r="F409" t="s">
        <v>36</v>
      </c>
      <c r="G409">
        <v>47</v>
      </c>
      <c r="H409">
        <v>3</v>
      </c>
      <c r="I409">
        <v>52</v>
      </c>
      <c r="J409" t="s">
        <v>625</v>
      </c>
      <c r="K409">
        <v>11627.49999981001</v>
      </c>
      <c r="L409">
        <v>0</v>
      </c>
      <c r="M409">
        <v>150</v>
      </c>
      <c r="N409" s="7">
        <f t="shared" si="1409"/>
        <v>7.1632678545756114</v>
      </c>
      <c r="O409" s="7">
        <f t="shared" si="1410"/>
        <v>0.43144105443690905</v>
      </c>
      <c r="P409" s="7">
        <f t="shared" si="1411"/>
        <v>108.68820210915857</v>
      </c>
      <c r="Q409">
        <f t="shared" si="1412"/>
        <v>6.8365371277864355</v>
      </c>
      <c r="R409">
        <f t="shared" si="1413"/>
        <v>1.643473936959587</v>
      </c>
      <c r="S409" s="4">
        <f>(Y409+AY409*L409)</f>
        <v>26.997066497802734</v>
      </c>
      <c r="T409">
        <f t="shared" si="1414"/>
        <v>5.0999999999999996</v>
      </c>
      <c r="U409">
        <f t="shared" si="1415"/>
        <v>1.6176087349653245</v>
      </c>
      <c r="V409">
        <v>1</v>
      </c>
      <c r="W409">
        <f t="shared" si="1416"/>
        <v>3.2352174699306491</v>
      </c>
      <c r="X409">
        <v>25.990926742553711</v>
      </c>
      <c r="Y409" s="4">
        <v>26.997066497802734</v>
      </c>
      <c r="Z409">
        <v>25.029253005981445</v>
      </c>
      <c r="AA409">
        <v>150.11637878417969</v>
      </c>
      <c r="AB409">
        <v>141.82487487792969</v>
      </c>
      <c r="AC409">
        <v>13.700176239013672</v>
      </c>
      <c r="AD409">
        <v>20.527000427246094</v>
      </c>
      <c r="AE409">
        <v>38.617549896240234</v>
      </c>
      <c r="AF409">
        <v>57.375473022460938</v>
      </c>
      <c r="AG409">
        <v>500.241943359375</v>
      </c>
      <c r="AH409">
        <v>1799.81396484375</v>
      </c>
      <c r="AI409">
        <v>1088.7823486328125</v>
      </c>
      <c r="AJ409">
        <v>94.269454956054688</v>
      </c>
      <c r="AK409">
        <v>2.5509147644042969</v>
      </c>
      <c r="AL409">
        <v>-0.35417741537094116</v>
      </c>
      <c r="AM409">
        <v>1</v>
      </c>
      <c r="AN409">
        <v>-0.21956524252891541</v>
      </c>
      <c r="AO409">
        <v>2.737391471862793</v>
      </c>
      <c r="AP409">
        <v>1</v>
      </c>
      <c r="AQ409">
        <v>0</v>
      </c>
      <c r="AR409">
        <v>0.15999999642372131</v>
      </c>
      <c r="AS409">
        <v>111115</v>
      </c>
      <c r="AT409">
        <f t="shared" si="1417"/>
        <v>0.98086655560661762</v>
      </c>
      <c r="AU409">
        <f t="shared" si="1418"/>
        <v>6.8365371277864352E-3</v>
      </c>
      <c r="AV409">
        <f t="shared" si="1419"/>
        <v>300.14706649780271</v>
      </c>
      <c r="AW409">
        <f t="shared" si="1420"/>
        <v>299.14092674255369</v>
      </c>
      <c r="AX409">
        <f t="shared" si="1421"/>
        <v>287.97022793836368</v>
      </c>
      <c r="AY409">
        <f t="shared" si="1422"/>
        <v>-0.26568065665176005</v>
      </c>
      <c r="AZ409">
        <f t="shared" si="1423"/>
        <v>3.578543079118778</v>
      </c>
      <c r="BA409">
        <f t="shared" si="1424"/>
        <v>37.960791019604144</v>
      </c>
      <c r="BB409">
        <f t="shared" si="1425"/>
        <v>17.433790592358051</v>
      </c>
      <c r="BC409">
        <f>IF(L409,Y409,(X409+Y409)/2)</f>
        <v>26.493996620178223</v>
      </c>
      <c r="BD409">
        <f t="shared" si="1426"/>
        <v>3.4741609458137268</v>
      </c>
      <c r="BE409">
        <f t="shared" si="1427"/>
        <v>0.3806751098536898</v>
      </c>
      <c r="BF409">
        <f t="shared" si="1428"/>
        <v>1.935069142159191</v>
      </c>
      <c r="BG409">
        <f t="shared" si="1429"/>
        <v>1.5390918036545358</v>
      </c>
      <c r="BH409">
        <f t="shared" si="1430"/>
        <v>0.24201551213200292</v>
      </c>
      <c r="BI409">
        <f t="shared" si="1431"/>
        <v>10.245977572983891</v>
      </c>
      <c r="BJ409">
        <f t="shared" si="1432"/>
        <v>0.76635500086079933</v>
      </c>
      <c r="BK409">
        <f t="shared" si="1433"/>
        <v>58.257404020770622</v>
      </c>
      <c r="BL409">
        <f t="shared" si="1434"/>
        <v>138.83576774879305</v>
      </c>
      <c r="BM409">
        <f t="shared" si="1435"/>
        <v>3.0058060417693627E-2</v>
      </c>
    </row>
    <row r="410" spans="1:65" x14ac:dyDescent="0.3">
      <c r="A410" t="str">
        <f t="array" ref="A410">INDEX(MtrxNb!A$2:C$115,MATCH(1,(MtrxNb!B$2:B$115=D410)*(MtrxNb!C$2:C$115=F410),0),1)</f>
        <v>M66</v>
      </c>
      <c r="B410" s="6">
        <v>41598</v>
      </c>
      <c r="C410">
        <v>48</v>
      </c>
      <c r="D410">
        <v>9</v>
      </c>
      <c r="E410">
        <v>11</v>
      </c>
      <c r="F410" t="s">
        <v>36</v>
      </c>
      <c r="G410">
        <v>47</v>
      </c>
      <c r="H410">
        <v>3</v>
      </c>
      <c r="I410">
        <v>53</v>
      </c>
      <c r="J410" t="s">
        <v>626</v>
      </c>
      <c r="K410">
        <v>11779.999999754131</v>
      </c>
      <c r="L410">
        <v>0</v>
      </c>
      <c r="M410">
        <v>400</v>
      </c>
      <c r="N410" s="7">
        <f t="shared" si="1409"/>
        <v>25.418708404200444</v>
      </c>
      <c r="O410" s="7">
        <f t="shared" si="1410"/>
        <v>0.47160987866011006</v>
      </c>
      <c r="P410" s="7">
        <f t="shared" si="1411"/>
        <v>265.56515553705538</v>
      </c>
      <c r="Q410">
        <f t="shared" si="1412"/>
        <v>7.3156513668959464</v>
      </c>
      <c r="R410">
        <f t="shared" si="1413"/>
        <v>1.6260344452791804</v>
      </c>
      <c r="S410" s="4">
        <f>(Y410+AY410*L410)</f>
        <v>27.05596923828125</v>
      </c>
      <c r="T410">
        <f t="shared" si="1414"/>
        <v>5.0999999999999996</v>
      </c>
      <c r="U410">
        <f t="shared" si="1415"/>
        <v>1.6176087349653245</v>
      </c>
      <c r="V410">
        <v>1</v>
      </c>
      <c r="W410">
        <f t="shared" si="1416"/>
        <v>3.2352174699306491</v>
      </c>
      <c r="X410">
        <v>26.037969589233398</v>
      </c>
      <c r="Y410" s="4">
        <v>27.05596923828125</v>
      </c>
      <c r="Z410">
        <v>25.03416633605957</v>
      </c>
      <c r="AA410">
        <v>400.14297485351562</v>
      </c>
      <c r="AB410">
        <v>371.45742797851562</v>
      </c>
      <c r="AC410">
        <v>13.541433334350586</v>
      </c>
      <c r="AD410">
        <v>20.844461441040039</v>
      </c>
      <c r="AE410">
        <v>37.74896240234375</v>
      </c>
      <c r="AF410">
        <v>58.097599029541016</v>
      </c>
      <c r="AG410">
        <v>500.23248291015625</v>
      </c>
      <c r="AH410">
        <v>1798.8870849609375</v>
      </c>
      <c r="AI410">
        <v>1292.5841064453125</v>
      </c>
      <c r="AJ410">
        <v>94.265213012695313</v>
      </c>
      <c r="AK410">
        <v>2.0254020690917969</v>
      </c>
      <c r="AL410">
        <v>-0.45345109701156616</v>
      </c>
      <c r="AM410">
        <v>1</v>
      </c>
      <c r="AN410">
        <v>-0.21956524252891541</v>
      </c>
      <c r="AO410">
        <v>2.737391471862793</v>
      </c>
      <c r="AP410">
        <v>1</v>
      </c>
      <c r="AQ410">
        <v>0</v>
      </c>
      <c r="AR410">
        <v>0.15999999642372131</v>
      </c>
      <c r="AS410">
        <v>111115</v>
      </c>
      <c r="AT410">
        <f t="shared" si="1417"/>
        <v>0.98084800570618846</v>
      </c>
      <c r="AU410">
        <f t="shared" si="1418"/>
        <v>7.3156513668959462E-3</v>
      </c>
      <c r="AV410">
        <f t="shared" si="1419"/>
        <v>300.20596923828123</v>
      </c>
      <c r="AW410">
        <f t="shared" si="1420"/>
        <v>299.18796958923338</v>
      </c>
      <c r="AX410">
        <f t="shared" si="1421"/>
        <v>287.82192716042846</v>
      </c>
      <c r="AY410">
        <f t="shared" si="1422"/>
        <v>-0.49161200107024666</v>
      </c>
      <c r="AZ410">
        <f t="shared" si="1423"/>
        <v>3.5909420431537336</v>
      </c>
      <c r="BA410">
        <f t="shared" si="1424"/>
        <v>38.094032022927884</v>
      </c>
      <c r="BB410">
        <f t="shared" si="1425"/>
        <v>17.249570581887845</v>
      </c>
      <c r="BC410">
        <f>IF(L410,Y410,(X410+Y410)/2)</f>
        <v>26.546969413757324</v>
      </c>
      <c r="BD410">
        <f t="shared" si="1426"/>
        <v>3.4850255772023169</v>
      </c>
      <c r="BE410">
        <f t="shared" si="1427"/>
        <v>0.4116081961608265</v>
      </c>
      <c r="BF410">
        <f t="shared" si="1428"/>
        <v>1.9649075978745532</v>
      </c>
      <c r="BG410">
        <f t="shared" si="1429"/>
        <v>1.5201179793277637</v>
      </c>
      <c r="BH410">
        <f t="shared" si="1430"/>
        <v>0.26204769556211277</v>
      </c>
      <c r="BI410">
        <f t="shared" si="1431"/>
        <v>25.033555955450087</v>
      </c>
      <c r="BJ410">
        <f t="shared" si="1432"/>
        <v>0.71492756782996714</v>
      </c>
      <c r="BK410">
        <f t="shared" si="1433"/>
        <v>59.279494132205812</v>
      </c>
      <c r="BL410">
        <f t="shared" si="1434"/>
        <v>360.85064291240809</v>
      </c>
      <c r="BM410">
        <f t="shared" si="1435"/>
        <v>4.1757114897556361E-2</v>
      </c>
    </row>
    <row r="411" spans="1:65" x14ac:dyDescent="0.3">
      <c r="A411" t="str">
        <f t="array" ref="A411">INDEX(MtrxNb!A$2:C$115,MATCH(1,(MtrxNb!B$2:B$115=D411)*(MtrxNb!C$2:C$115=F411),0),1)</f>
        <v>M66</v>
      </c>
      <c r="B411" s="6">
        <v>41598</v>
      </c>
      <c r="C411">
        <v>48</v>
      </c>
      <c r="D411">
        <v>9</v>
      </c>
      <c r="E411">
        <v>11</v>
      </c>
      <c r="F411" t="s">
        <v>36</v>
      </c>
      <c r="G411">
        <v>47</v>
      </c>
      <c r="H411">
        <v>3</v>
      </c>
      <c r="I411">
        <v>54</v>
      </c>
      <c r="J411" t="s">
        <v>627</v>
      </c>
      <c r="K411">
        <v>11929.49999981001</v>
      </c>
      <c r="L411">
        <v>0</v>
      </c>
      <c r="M411">
        <v>600</v>
      </c>
      <c r="N411" s="7">
        <f t="shared" si="1409"/>
        <v>36.659091197430307</v>
      </c>
      <c r="O411" s="7">
        <f t="shared" si="1410"/>
        <v>0.49998034372373995</v>
      </c>
      <c r="P411" s="7">
        <f t="shared" si="1411"/>
        <v>411.85043026218671</v>
      </c>
      <c r="Q411">
        <f t="shared" si="1412"/>
        <v>7.5350686361377166</v>
      </c>
      <c r="R411">
        <f t="shared" si="1413"/>
        <v>1.591102786363324</v>
      </c>
      <c r="S411" s="4">
        <f>(Y411+AY411*L411)</f>
        <v>27.158294677734375</v>
      </c>
      <c r="T411">
        <f t="shared" si="1414"/>
        <v>5.0999999999999996</v>
      </c>
      <c r="U411">
        <f t="shared" si="1415"/>
        <v>1.6176087349653245</v>
      </c>
      <c r="V411">
        <v>1</v>
      </c>
      <c r="W411">
        <f t="shared" si="1416"/>
        <v>3.2352174699306491</v>
      </c>
      <c r="X411">
        <v>26.106369018554687</v>
      </c>
      <c r="Y411" s="4">
        <v>27.158294677734375</v>
      </c>
      <c r="Z411">
        <v>25.028045654296875</v>
      </c>
      <c r="AA411">
        <v>599.585205078125</v>
      </c>
      <c r="AB411">
        <v>557.9273681640625</v>
      </c>
      <c r="AC411">
        <v>13.928615570068359</v>
      </c>
      <c r="AD411">
        <v>21.445493698120117</v>
      </c>
      <c r="AE411">
        <v>39.015430450439453</v>
      </c>
      <c r="AF411">
        <v>59.527824401855469</v>
      </c>
      <c r="AG411">
        <v>500.2705078125</v>
      </c>
      <c r="AH411">
        <v>1799.7281494140625</v>
      </c>
      <c r="AI411">
        <v>1317.3397216796875</v>
      </c>
      <c r="AJ411">
        <v>94.260726928710938</v>
      </c>
      <c r="AK411">
        <v>0.91395187377929688</v>
      </c>
      <c r="AL411">
        <v>-0.52960771322250366</v>
      </c>
      <c r="AM411">
        <v>1</v>
      </c>
      <c r="AN411">
        <v>-0.21956524252891541</v>
      </c>
      <c r="AO411">
        <v>2.737391471862793</v>
      </c>
      <c r="AP411">
        <v>1</v>
      </c>
      <c r="AQ411">
        <v>0</v>
      </c>
      <c r="AR411">
        <v>0.15999999642372131</v>
      </c>
      <c r="AS411">
        <v>111115</v>
      </c>
      <c r="AT411">
        <f t="shared" si="1417"/>
        <v>0.98092256433823521</v>
      </c>
      <c r="AU411">
        <f t="shared" si="1418"/>
        <v>7.535068636137717E-3</v>
      </c>
      <c r="AV411">
        <f t="shared" si="1419"/>
        <v>300.30829467773435</v>
      </c>
      <c r="AW411">
        <f t="shared" si="1420"/>
        <v>299.25636901855466</v>
      </c>
      <c r="AX411">
        <f t="shared" si="1421"/>
        <v>287.95649746992058</v>
      </c>
      <c r="AY411">
        <f t="shared" si="1422"/>
        <v>-0.59644501781878723</v>
      </c>
      <c r="AZ411">
        <f t="shared" si="1423"/>
        <v>3.6125706116932155</v>
      </c>
      <c r="BA411">
        <f t="shared" si="1424"/>
        <v>38.325299723451003</v>
      </c>
      <c r="BB411">
        <f t="shared" si="1425"/>
        <v>16.879806025330886</v>
      </c>
      <c r="BC411">
        <f>IF(L411,Y411,(X411+Y411)/2)</f>
        <v>26.632331848144531</v>
      </c>
      <c r="BD411">
        <f t="shared" si="1426"/>
        <v>3.5025956947505623</v>
      </c>
      <c r="BE411">
        <f t="shared" si="1427"/>
        <v>0.43305474658500714</v>
      </c>
      <c r="BF411">
        <f t="shared" si="1428"/>
        <v>2.0214678253298914</v>
      </c>
      <c r="BG411">
        <f t="shared" si="1429"/>
        <v>1.4811278694206709</v>
      </c>
      <c r="BH411">
        <f t="shared" si="1430"/>
        <v>0.27596938238794239</v>
      </c>
      <c r="BI411">
        <f t="shared" si="1431"/>
        <v>38.821320942416087</v>
      </c>
      <c r="BJ411">
        <f t="shared" si="1432"/>
        <v>0.73817929315322484</v>
      </c>
      <c r="BK411">
        <f t="shared" si="1433"/>
        <v>60.676811793051108</v>
      </c>
      <c r="BL411">
        <f t="shared" si="1434"/>
        <v>542.63016679305485</v>
      </c>
      <c r="BM411">
        <f t="shared" si="1435"/>
        <v>4.099213263863908E-2</v>
      </c>
    </row>
    <row r="412" spans="1:65" x14ac:dyDescent="0.3">
      <c r="A412" t="str">
        <f t="array" ref="A412">INDEX(MtrxNb!A$2:C$115,MATCH(1,(MtrxNb!B$2:B$115=D412)*(MtrxNb!C$2:C$115=F412),0),1)</f>
        <v>M66</v>
      </c>
      <c r="B412" s="6">
        <v>41598</v>
      </c>
      <c r="C412">
        <v>48</v>
      </c>
      <c r="D412">
        <v>9</v>
      </c>
      <c r="E412">
        <v>11</v>
      </c>
      <c r="F412" t="s">
        <v>36</v>
      </c>
      <c r="G412">
        <v>47</v>
      </c>
      <c r="H412">
        <v>3</v>
      </c>
      <c r="I412">
        <v>55</v>
      </c>
      <c r="J412" t="s">
        <v>628</v>
      </c>
      <c r="K412">
        <v>12079.999999798834</v>
      </c>
      <c r="L412">
        <v>0</v>
      </c>
      <c r="M412">
        <v>800</v>
      </c>
      <c r="N412" s="7">
        <f t="shared" si="1409"/>
        <v>44.758530469747704</v>
      </c>
      <c r="O412" s="7">
        <f t="shared" si="1410"/>
        <v>0.5116906491588874</v>
      </c>
      <c r="P412" s="7">
        <f t="shared" si="1411"/>
        <v>570.66634189689694</v>
      </c>
      <c r="Q412">
        <f t="shared" si="1412"/>
        <v>7.66003406452334</v>
      </c>
      <c r="R412">
        <f t="shared" si="1413"/>
        <v>1.584941378465448</v>
      </c>
      <c r="S412" s="4">
        <f>(Y412+AY412*L412)</f>
        <v>27.254697799682617</v>
      </c>
      <c r="T412">
        <f t="shared" si="1414"/>
        <v>5.0999999999999996</v>
      </c>
      <c r="U412">
        <f t="shared" si="1415"/>
        <v>1.6176087349653245</v>
      </c>
      <c r="V412">
        <v>1</v>
      </c>
      <c r="W412">
        <f t="shared" si="1416"/>
        <v>3.2352174699306491</v>
      </c>
      <c r="X412">
        <v>26.15104866027832</v>
      </c>
      <c r="Y412" s="4">
        <v>27.254697799682617</v>
      </c>
      <c r="Z412">
        <v>25.03557014465332</v>
      </c>
      <c r="AA412">
        <v>798.96759033203125</v>
      </c>
      <c r="AB412">
        <v>747.499267578125</v>
      </c>
      <c r="AC412">
        <v>14.089544296264648</v>
      </c>
      <c r="AD412">
        <v>21.729179382324219</v>
      </c>
      <c r="AE412">
        <v>39.270511627197266</v>
      </c>
      <c r="AF412">
        <v>60.156681060791016</v>
      </c>
      <c r="AG412">
        <v>500.25030517578125</v>
      </c>
      <c r="AH412">
        <v>1799.2998046875</v>
      </c>
      <c r="AI412">
        <v>1388.8662109375</v>
      </c>
      <c r="AJ412">
        <v>94.256202697753906</v>
      </c>
      <c r="AK412">
        <v>-0.58378982543945313</v>
      </c>
      <c r="AL412">
        <v>-0.58058351278305054</v>
      </c>
      <c r="AM412">
        <v>1</v>
      </c>
      <c r="AN412">
        <v>-0.21956524252891541</v>
      </c>
      <c r="AO412">
        <v>2.737391471862793</v>
      </c>
      <c r="AP412">
        <v>1</v>
      </c>
      <c r="AQ412">
        <v>0</v>
      </c>
      <c r="AR412">
        <v>0.15999999642372131</v>
      </c>
      <c r="AS412">
        <v>111115</v>
      </c>
      <c r="AT412">
        <f t="shared" si="1417"/>
        <v>0.98088295132506109</v>
      </c>
      <c r="AU412">
        <f t="shared" si="1418"/>
        <v>7.6600340645233403E-3</v>
      </c>
      <c r="AV412">
        <f t="shared" si="1419"/>
        <v>300.40469779968259</v>
      </c>
      <c r="AW412">
        <f t="shared" si="1420"/>
        <v>299.3010486602783</v>
      </c>
      <c r="AX412">
        <f t="shared" si="1421"/>
        <v>287.88796231520246</v>
      </c>
      <c r="AY412">
        <f t="shared" si="1422"/>
        <v>-0.6616409844145783</v>
      </c>
      <c r="AZ412">
        <f t="shared" si="1423"/>
        <v>3.6330513147816546</v>
      </c>
      <c r="BA412">
        <f t="shared" si="1424"/>
        <v>38.54442690028111</v>
      </c>
      <c r="BB412">
        <f t="shared" si="1425"/>
        <v>16.815247517956891</v>
      </c>
      <c r="BC412">
        <f>IF(L412,Y412,(X412+Y412)/2)</f>
        <v>26.702873229980469</v>
      </c>
      <c r="BD412">
        <f t="shared" si="1426"/>
        <v>3.5171735146259939</v>
      </c>
      <c r="BE412">
        <f t="shared" si="1427"/>
        <v>0.44181241566212759</v>
      </c>
      <c r="BF412">
        <f t="shared" si="1428"/>
        <v>2.0481099363162065</v>
      </c>
      <c r="BG412">
        <f t="shared" si="1429"/>
        <v>1.4690635783097874</v>
      </c>
      <c r="BH412">
        <f t="shared" si="1430"/>
        <v>0.28166206611977113</v>
      </c>
      <c r="BI412">
        <f t="shared" si="1431"/>
        <v>53.78884239461965</v>
      </c>
      <c r="BJ412">
        <f t="shared" si="1432"/>
        <v>0.76343398134133111</v>
      </c>
      <c r="BK412">
        <f t="shared" si="1433"/>
        <v>61.1615734034037</v>
      </c>
      <c r="BL412">
        <f t="shared" si="1434"/>
        <v>728.82231102241792</v>
      </c>
      <c r="BM412">
        <f t="shared" si="1435"/>
        <v>3.7560624933582094E-2</v>
      </c>
    </row>
    <row r="413" spans="1:65" hidden="1" x14ac:dyDescent="0.3">
      <c r="A413" t="str">
        <f t="array" ref="A413">INDEX(MtrxNb!A$2:C$115,MATCH(1,(MtrxNb!B$2:B$115=D413)*(MtrxNb!C$2:C$115=F413),0),1)</f>
        <v>M3</v>
      </c>
      <c r="B413" s="6">
        <v>41598</v>
      </c>
      <c r="C413">
        <v>48</v>
      </c>
      <c r="D413">
        <v>21</v>
      </c>
      <c r="E413">
        <v>3</v>
      </c>
      <c r="F413" t="s">
        <v>7</v>
      </c>
      <c r="G413">
        <v>50</v>
      </c>
      <c r="H413">
        <v>3</v>
      </c>
      <c r="I413" t="s">
        <v>323</v>
      </c>
      <c r="J413" t="s">
        <v>629</v>
      </c>
      <c r="M413">
        <f t="shared" ref="M413" si="1436">AA413</f>
        <v>0</v>
      </c>
      <c r="S413" s="4">
        <f>AVERAGE(S408:S412)</f>
        <v>27.110408401489259</v>
      </c>
      <c r="Y413" s="4">
        <f>AVERAGE(Y407:Y412)</f>
        <v>27.132267634073894</v>
      </c>
    </row>
    <row r="414" spans="1:65" hidden="1" x14ac:dyDescent="0.3">
      <c r="A414" t="str">
        <f t="array" ref="A414">INDEX(MtrxNb!A$2:C$115,MATCH(1,(MtrxNb!B$2:B$115=D414)*(MtrxNb!C$2:C$115=F414),0),1)</f>
        <v>M3</v>
      </c>
      <c r="B414" s="6">
        <v>41598</v>
      </c>
      <c r="C414">
        <v>48</v>
      </c>
      <c r="D414">
        <v>21</v>
      </c>
      <c r="E414">
        <v>3</v>
      </c>
      <c r="F414" t="s">
        <v>7</v>
      </c>
      <c r="G414">
        <v>50</v>
      </c>
      <c r="H414">
        <v>3</v>
      </c>
      <c r="I414">
        <v>56</v>
      </c>
      <c r="J414" t="s">
        <v>630</v>
      </c>
      <c r="K414">
        <v>12690.999999575317</v>
      </c>
      <c r="L414">
        <v>0</v>
      </c>
      <c r="M414" t="s">
        <v>315</v>
      </c>
      <c r="N414">
        <f t="shared" ref="N414:N419" si="1437">(AA414-AB414*(1000-AC414)/(1000-AD414))*AT414</f>
        <v>25.624303460957361</v>
      </c>
      <c r="O414">
        <f t="shared" ref="O414:O419" si="1438">IF(BE414&lt;&gt;0,1/(1/BE414-1/W414),0)</f>
        <v>0.4130004021398746</v>
      </c>
      <c r="P414">
        <f t="shared" ref="P414:P419" si="1439">((BH414-AU414/2)*AB414-N414)/(BH414+AU414/2)</f>
        <v>253.53971764908349</v>
      </c>
      <c r="Q414">
        <f t="shared" ref="Q414:Q419" si="1440">AU414*1000</f>
        <v>7.9866338400535337</v>
      </c>
      <c r="R414">
        <f t="shared" ref="R414:R419" si="1441">(AZ414-BF414)</f>
        <v>1.9737987450319454</v>
      </c>
      <c r="S414" s="4">
        <f>(Y414+AY414*L414)</f>
        <v>28.702383041381836</v>
      </c>
      <c r="T414">
        <f t="shared" ref="T414:T419" si="1442">1.5*3</f>
        <v>4.5</v>
      </c>
      <c r="U414">
        <f t="shared" ref="U414:U419" si="1443">(T414*AN414+AO414)</f>
        <v>1.7493478804826736</v>
      </c>
      <c r="V414">
        <v>1</v>
      </c>
      <c r="W414">
        <f t="shared" ref="W414:W419" si="1444">U414*(V414+1)*(V414+1)/(V414*V414+1)</f>
        <v>3.4986957609653473</v>
      </c>
      <c r="X414">
        <v>27.084728240966797</v>
      </c>
      <c r="Y414" s="4">
        <v>28.702383041381836</v>
      </c>
      <c r="Z414">
        <v>25.836643218994141</v>
      </c>
      <c r="AA414">
        <v>399.2587890625</v>
      </c>
      <c r="AB414">
        <v>373.52587890625</v>
      </c>
      <c r="AC414">
        <v>13.964823722839355</v>
      </c>
      <c r="AD414">
        <v>20.998073577880859</v>
      </c>
      <c r="AE414">
        <v>36.585006713867188</v>
      </c>
      <c r="AF414">
        <v>55.019508361816406</v>
      </c>
      <c r="AG414">
        <v>500.26922607421875</v>
      </c>
      <c r="AH414">
        <v>1799.0906982421875</v>
      </c>
      <c r="AI414">
        <v>1925.4388427734375</v>
      </c>
      <c r="AJ414">
        <v>94.2576904296875</v>
      </c>
      <c r="AK414">
        <v>2.1100578308105469</v>
      </c>
      <c r="AL414">
        <v>-0.43897241353988647</v>
      </c>
      <c r="AM414">
        <v>1</v>
      </c>
      <c r="AN414">
        <v>-0.21956524252891541</v>
      </c>
      <c r="AO414">
        <v>2.737391471862793</v>
      </c>
      <c r="AP414">
        <v>1</v>
      </c>
      <c r="AQ414">
        <v>0</v>
      </c>
      <c r="AR414">
        <v>0.15999999642372131</v>
      </c>
      <c r="AS414">
        <v>111115</v>
      </c>
      <c r="AT414">
        <f t="shared" ref="AT414:AT419" si="1445">AG414*0.000001/(T414*0.0001)</f>
        <v>1.1117093912760414</v>
      </c>
      <c r="AU414">
        <f t="shared" ref="AU414:AU419" si="1446">(AD414-AC414)/(1000-AD414)*AT414</f>
        <v>7.9866338400535336E-3</v>
      </c>
      <c r="AV414">
        <f t="shared" ref="AV414:AV419" si="1447">(Y414+273.15)</f>
        <v>301.85238304138181</v>
      </c>
      <c r="AW414">
        <f t="shared" ref="AW414:AW419" si="1448">(X414+273.15)</f>
        <v>300.23472824096677</v>
      </c>
      <c r="AX414">
        <f t="shared" ref="AX414:AX419" si="1449">(AH414*AP414+AI414*AQ414)*AR414</f>
        <v>287.85450528470028</v>
      </c>
      <c r="AY414">
        <f t="shared" ref="AY414:AY419" si="1450">((AX414+0.00000010773*(AW414^4-AV414^4))-AU414*44100)/(U414*51.4+0.00000043092*AV414^3)</f>
        <v>-0.81925839032545811</v>
      </c>
      <c r="AZ414">
        <f t="shared" ref="AZ414:AZ419" si="1451">0.61365*EXP(17.502*S414/(240.97+S414))</f>
        <v>3.95302866395564</v>
      </c>
      <c r="BA414">
        <f t="shared" ref="BA414:BA419" si="1452">AZ414*1000/AJ414</f>
        <v>41.938526670186583</v>
      </c>
      <c r="BB414">
        <f t="shared" ref="BB414:BB419" si="1453">(BA414-AD414)</f>
        <v>20.940453092305724</v>
      </c>
      <c r="BC414">
        <f>IF(L414,Y414,(X414+Y414)/2)</f>
        <v>27.893555641174316</v>
      </c>
      <c r="BD414">
        <f t="shared" ref="BD414:BD419" si="1454">0.61365*EXP(17.502*BC414/(240.97+BC414))</f>
        <v>3.7713550533838225</v>
      </c>
      <c r="BE414">
        <f t="shared" ref="BE414:BE419" si="1455">IF(BB414&lt;&gt;0,(1000-(BA414+AD414)/2)/BB414*AU414,0)</f>
        <v>0.36939544790633949</v>
      </c>
      <c r="BF414">
        <f t="shared" ref="BF414:BF419" si="1456">AD414*AJ414/1000</f>
        <v>1.9792299189236946</v>
      </c>
      <c r="BG414">
        <f t="shared" ref="BG414:BG419" si="1457">(BD414-BF414)</f>
        <v>1.7921251344601279</v>
      </c>
      <c r="BH414">
        <f t="shared" ref="BH414:BH419" si="1458">1/(1.6/O414+1.37/W414)</f>
        <v>0.23443016113634035</v>
      </c>
      <c r="BI414">
        <f t="shared" ref="BI414:BI419" si="1459">P414*AJ414*0.001</f>
        <v>23.89806821779769</v>
      </c>
      <c r="BJ414">
        <f t="shared" ref="BJ414:BJ419" si="1460">P414/AB414</f>
        <v>0.67877416791439649</v>
      </c>
      <c r="BK414">
        <f t="shared" ref="BK414:BK419" si="1461">(1-AU414*AJ414/AZ414/O414)*100</f>
        <v>53.889468298373721</v>
      </c>
      <c r="BL414">
        <f t="shared" ref="BL414:BL419" si="1462">(AB414-N414/(W414/1.35))</f>
        <v>363.63853458261906</v>
      </c>
      <c r="BM414">
        <f t="shared" ref="BM414:BM419" si="1463">N414*BK414/100/BL414</f>
        <v>3.7973975739730971E-2</v>
      </c>
    </row>
    <row r="415" spans="1:65" x14ac:dyDescent="0.3">
      <c r="A415" t="str">
        <f t="array" ref="A415">INDEX(MtrxNb!A$2:C$115,MATCH(1,(MtrxNb!B$2:B$115=D415)*(MtrxNb!C$2:C$115=F415),0),1)</f>
        <v>M3</v>
      </c>
      <c r="B415" s="6">
        <v>41598</v>
      </c>
      <c r="C415">
        <v>48</v>
      </c>
      <c r="D415">
        <v>21</v>
      </c>
      <c r="E415">
        <v>3</v>
      </c>
      <c r="F415" t="s">
        <v>7</v>
      </c>
      <c r="G415">
        <v>50</v>
      </c>
      <c r="H415">
        <v>3</v>
      </c>
      <c r="I415">
        <v>57</v>
      </c>
      <c r="J415" t="s">
        <v>631</v>
      </c>
      <c r="K415">
        <v>12850.499999586493</v>
      </c>
      <c r="L415">
        <v>0</v>
      </c>
      <c r="M415">
        <v>50</v>
      </c>
      <c r="N415" s="7">
        <f t="shared" si="1437"/>
        <v>-0.85867044480524302</v>
      </c>
      <c r="O415" s="7">
        <f t="shared" si="1438"/>
        <v>0.43811837158121708</v>
      </c>
      <c r="P415" s="7">
        <f t="shared" si="1439"/>
        <v>52.636661482639937</v>
      </c>
      <c r="Q415">
        <f t="shared" si="1440"/>
        <v>7.8600408050804162</v>
      </c>
      <c r="R415">
        <f t="shared" si="1441"/>
        <v>1.842983038585372</v>
      </c>
      <c r="S415" s="4">
        <f>(Y415+AY415*L415)</f>
        <v>28.38310432434082</v>
      </c>
      <c r="T415">
        <f t="shared" si="1442"/>
        <v>4.5</v>
      </c>
      <c r="U415">
        <f t="shared" si="1443"/>
        <v>1.7493478804826736</v>
      </c>
      <c r="V415">
        <v>1</v>
      </c>
      <c r="W415">
        <f t="shared" si="1444"/>
        <v>3.4986957609653473</v>
      </c>
      <c r="X415">
        <v>26.657537460327148</v>
      </c>
      <c r="Y415" s="4">
        <v>28.38310432434082</v>
      </c>
      <c r="Z415">
        <v>25.388174057006836</v>
      </c>
      <c r="AA415">
        <v>50.395252227783203</v>
      </c>
      <c r="AB415">
        <v>50.808452606201172</v>
      </c>
      <c r="AC415">
        <v>14.698312759399414</v>
      </c>
      <c r="AD415">
        <v>21.616384506225586</v>
      </c>
      <c r="AE415">
        <v>39.486980438232422</v>
      </c>
      <c r="AF415">
        <v>58.072799682617188</v>
      </c>
      <c r="AG415">
        <v>500.22042846679688</v>
      </c>
      <c r="AH415">
        <v>1800.738525390625</v>
      </c>
      <c r="AI415">
        <v>1862.26904296875</v>
      </c>
      <c r="AJ415">
        <v>94.254409790039063</v>
      </c>
      <c r="AK415">
        <v>2.5805511474609375</v>
      </c>
      <c r="AL415">
        <v>-0.33010095357894897</v>
      </c>
      <c r="AM415">
        <v>1</v>
      </c>
      <c r="AN415">
        <v>-0.21956524252891541</v>
      </c>
      <c r="AO415">
        <v>2.737391471862793</v>
      </c>
      <c r="AP415">
        <v>1</v>
      </c>
      <c r="AQ415">
        <v>0</v>
      </c>
      <c r="AR415">
        <v>0.15999999642372131</v>
      </c>
      <c r="AS415">
        <v>111115</v>
      </c>
      <c r="AT415">
        <f t="shared" si="1445"/>
        <v>1.1116009521484373</v>
      </c>
      <c r="AU415">
        <f t="shared" si="1446"/>
        <v>7.860040805080416E-3</v>
      </c>
      <c r="AV415">
        <f t="shared" si="1447"/>
        <v>301.5331043243408</v>
      </c>
      <c r="AW415">
        <f t="shared" si="1448"/>
        <v>299.80753746032713</v>
      </c>
      <c r="AX415">
        <f t="shared" si="1449"/>
        <v>288.11815762255719</v>
      </c>
      <c r="AY415">
        <f t="shared" si="1450"/>
        <v>-0.77382199046923994</v>
      </c>
      <c r="AZ415">
        <f t="shared" si="1451"/>
        <v>3.8804226020142094</v>
      </c>
      <c r="BA415">
        <f t="shared" si="1452"/>
        <v>41.169666338776416</v>
      </c>
      <c r="BB415">
        <f t="shared" si="1453"/>
        <v>19.55328183255083</v>
      </c>
      <c r="BC415">
        <f>IF(L415,Y415,(X415+Y415)/2)</f>
        <v>27.520320892333984</v>
      </c>
      <c r="BD415">
        <f t="shared" si="1454"/>
        <v>3.6900077594442502</v>
      </c>
      <c r="BE415">
        <f t="shared" si="1455"/>
        <v>0.38936125451792958</v>
      </c>
      <c r="BF415">
        <f t="shared" si="1456"/>
        <v>2.0374395634288374</v>
      </c>
      <c r="BG415">
        <f t="shared" si="1457"/>
        <v>1.6525681960154128</v>
      </c>
      <c r="BH415">
        <f t="shared" si="1458"/>
        <v>0.2473071002552612</v>
      </c>
      <c r="BI415">
        <f t="shared" si="1459"/>
        <v>4.96123746136431</v>
      </c>
      <c r="BJ415">
        <f t="shared" si="1460"/>
        <v>1.0359823766058884</v>
      </c>
      <c r="BK415">
        <f t="shared" si="1461"/>
        <v>56.42313444513136</v>
      </c>
      <c r="BL415">
        <f t="shared" si="1462"/>
        <v>51.139777528310788</v>
      </c>
      <c r="BM415">
        <f t="shared" si="1463"/>
        <v>-9.4738147666922987E-3</v>
      </c>
    </row>
    <row r="416" spans="1:65" x14ac:dyDescent="0.3">
      <c r="A416" t="str">
        <f t="array" ref="A416">INDEX(MtrxNb!A$2:C$115,MATCH(1,(MtrxNb!B$2:B$115=D416)*(MtrxNb!C$2:C$115=F416),0),1)</f>
        <v>M3</v>
      </c>
      <c r="B416" s="6">
        <v>41598</v>
      </c>
      <c r="C416">
        <v>48</v>
      </c>
      <c r="D416">
        <v>21</v>
      </c>
      <c r="E416">
        <v>3</v>
      </c>
      <c r="F416" t="s">
        <v>7</v>
      </c>
      <c r="G416">
        <v>50</v>
      </c>
      <c r="H416">
        <v>3</v>
      </c>
      <c r="I416">
        <v>58</v>
      </c>
      <c r="J416" t="s">
        <v>632</v>
      </c>
      <c r="K416">
        <v>13010.499999586493</v>
      </c>
      <c r="L416">
        <v>0</v>
      </c>
      <c r="M416">
        <v>150</v>
      </c>
      <c r="N416" s="7">
        <f t="shared" si="1437"/>
        <v>8.2308164368063803</v>
      </c>
      <c r="O416" s="7">
        <f t="shared" si="1438"/>
        <v>0.49704560877360188</v>
      </c>
      <c r="P416" s="7">
        <f t="shared" si="1439"/>
        <v>108.08060530684466</v>
      </c>
      <c r="Q416">
        <f t="shared" si="1440"/>
        <v>8.253010917826801</v>
      </c>
      <c r="R416">
        <f t="shared" si="1441"/>
        <v>1.730806226395385</v>
      </c>
      <c r="S416" s="4">
        <f>(Y416+AY416*L416)</f>
        <v>28.224655151367188</v>
      </c>
      <c r="T416">
        <f t="shared" si="1442"/>
        <v>4.5</v>
      </c>
      <c r="U416">
        <f t="shared" si="1443"/>
        <v>1.7493478804826736</v>
      </c>
      <c r="V416">
        <v>1</v>
      </c>
      <c r="W416">
        <f t="shared" si="1444"/>
        <v>3.4986957609653473</v>
      </c>
      <c r="X416">
        <v>26.484418869018555</v>
      </c>
      <c r="Y416" s="4">
        <v>28.224655151367188</v>
      </c>
      <c r="Z416">
        <v>25.222156524658203</v>
      </c>
      <c r="AA416">
        <v>149.97171020507812</v>
      </c>
      <c r="AB416">
        <v>141.51754760742187</v>
      </c>
      <c r="AC416">
        <v>15.172327995300293</v>
      </c>
      <c r="AD416">
        <v>22.429384231567383</v>
      </c>
      <c r="AE416">
        <v>41.180885314941406</v>
      </c>
      <c r="AF416">
        <v>60.875591278076172</v>
      </c>
      <c r="AG416">
        <v>500.27935791015625</v>
      </c>
      <c r="AH416">
        <v>1799.3221435546875</v>
      </c>
      <c r="AI416">
        <v>1835.2452392578125</v>
      </c>
      <c r="AJ416">
        <v>94.252159118652344</v>
      </c>
      <c r="AK416">
        <v>2.6263580322265625</v>
      </c>
      <c r="AL416">
        <v>-0.40980523824691772</v>
      </c>
      <c r="AM416">
        <v>1</v>
      </c>
      <c r="AN416">
        <v>-0.21956524252891541</v>
      </c>
      <c r="AO416">
        <v>2.737391471862793</v>
      </c>
      <c r="AP416">
        <v>1</v>
      </c>
      <c r="AQ416">
        <v>0</v>
      </c>
      <c r="AR416">
        <v>0.15999999642372131</v>
      </c>
      <c r="AS416">
        <v>111115</v>
      </c>
      <c r="AT416">
        <f t="shared" si="1445"/>
        <v>1.1117319064670137</v>
      </c>
      <c r="AU416">
        <f t="shared" si="1446"/>
        <v>8.2530109178268005E-3</v>
      </c>
      <c r="AV416">
        <f t="shared" si="1447"/>
        <v>301.37465515136716</v>
      </c>
      <c r="AW416">
        <f t="shared" si="1448"/>
        <v>299.63441886901853</v>
      </c>
      <c r="AX416">
        <f t="shared" si="1449"/>
        <v>287.89153653387257</v>
      </c>
      <c r="AY416">
        <f t="shared" si="1450"/>
        <v>-0.94793258764861799</v>
      </c>
      <c r="AZ416">
        <f t="shared" si="1451"/>
        <v>3.8448241179224656</v>
      </c>
      <c r="BA416">
        <f t="shared" si="1452"/>
        <v>40.792955343148009</v>
      </c>
      <c r="BB416">
        <f t="shared" si="1453"/>
        <v>18.363571111580626</v>
      </c>
      <c r="BC416">
        <f>IF(L416,Y416,(X416+Y416)/2)</f>
        <v>27.354537010192871</v>
      </c>
      <c r="BD416">
        <f t="shared" si="1454"/>
        <v>3.6543687627849488</v>
      </c>
      <c r="BE416">
        <f t="shared" si="1455"/>
        <v>0.43521619732266481</v>
      </c>
      <c r="BF416">
        <f t="shared" si="1456"/>
        <v>2.1140178915270806</v>
      </c>
      <c r="BG416">
        <f t="shared" si="1457"/>
        <v>1.5403508712578682</v>
      </c>
      <c r="BH416">
        <f t="shared" si="1458"/>
        <v>0.27696266285634419</v>
      </c>
      <c r="BI416">
        <f t="shared" si="1459"/>
        <v>10.186830409020985</v>
      </c>
      <c r="BJ416">
        <f t="shared" si="1460"/>
        <v>0.76372582152615243</v>
      </c>
      <c r="BK416">
        <f t="shared" si="1461"/>
        <v>59.296569959149451</v>
      </c>
      <c r="BL416">
        <f t="shared" si="1462"/>
        <v>138.34162064810755</v>
      </c>
      <c r="BM416">
        <f t="shared" si="1463"/>
        <v>3.5279273177481252E-2</v>
      </c>
    </row>
    <row r="417" spans="1:65" x14ac:dyDescent="0.3">
      <c r="A417" t="str">
        <f t="array" ref="A417">INDEX(MtrxNb!A$2:C$115,MATCH(1,(MtrxNb!B$2:B$115=D417)*(MtrxNb!C$2:C$115=F417),0),1)</f>
        <v>M3</v>
      </c>
      <c r="B417" s="6">
        <v>41598</v>
      </c>
      <c r="C417">
        <v>48</v>
      </c>
      <c r="D417">
        <v>21</v>
      </c>
      <c r="E417">
        <v>3</v>
      </c>
      <c r="F417" t="s">
        <v>7</v>
      </c>
      <c r="G417">
        <v>50</v>
      </c>
      <c r="H417">
        <v>3</v>
      </c>
      <c r="I417">
        <v>59</v>
      </c>
      <c r="J417" t="s">
        <v>633</v>
      </c>
      <c r="K417">
        <v>13170.499999586493</v>
      </c>
      <c r="L417">
        <v>0</v>
      </c>
      <c r="M417">
        <v>400</v>
      </c>
      <c r="N417" s="7">
        <f t="shared" si="1437"/>
        <v>28.786284955211737</v>
      </c>
      <c r="O417" s="7">
        <f t="shared" si="1438"/>
        <v>0.54762658577585221</v>
      </c>
      <c r="P417" s="7">
        <f t="shared" si="1439"/>
        <v>266.70524955908127</v>
      </c>
      <c r="Q417">
        <f t="shared" si="1440"/>
        <v>8.6239825889399366</v>
      </c>
      <c r="R417">
        <f t="shared" si="1441"/>
        <v>1.6618171353703595</v>
      </c>
      <c r="S417" s="4">
        <f>(Y417+AY417*L417)</f>
        <v>28.211643218994141</v>
      </c>
      <c r="T417">
        <f t="shared" si="1442"/>
        <v>4.5</v>
      </c>
      <c r="U417">
        <f t="shared" si="1443"/>
        <v>1.7493478804826736</v>
      </c>
      <c r="V417">
        <v>1</v>
      </c>
      <c r="W417">
        <f t="shared" si="1444"/>
        <v>3.4986957609653473</v>
      </c>
      <c r="X417">
        <v>26.486825942993164</v>
      </c>
      <c r="Y417" s="4">
        <v>28.211643218994141</v>
      </c>
      <c r="Z417">
        <v>25.230337142944336</v>
      </c>
      <c r="AA417">
        <v>399.97064208984375</v>
      </c>
      <c r="AB417">
        <v>371.19564819335937</v>
      </c>
      <c r="AC417">
        <v>15.55125617980957</v>
      </c>
      <c r="AD417">
        <v>23.129701614379883</v>
      </c>
      <c r="AE417">
        <v>42.206233978271484</v>
      </c>
      <c r="AF417">
        <v>62.773948669433594</v>
      </c>
      <c r="AG417">
        <v>500.23855590820312</v>
      </c>
      <c r="AH417">
        <v>1799.7515869140625</v>
      </c>
      <c r="AI417">
        <v>1796.9197998046875</v>
      </c>
      <c r="AJ417">
        <v>94.255271911621094</v>
      </c>
      <c r="AK417">
        <v>1.9811553955078125</v>
      </c>
      <c r="AL417">
        <v>-0.51929086446762085</v>
      </c>
      <c r="AM417">
        <v>0.75</v>
      </c>
      <c r="AN417">
        <v>-0.21956524252891541</v>
      </c>
      <c r="AO417">
        <v>2.737391471862793</v>
      </c>
      <c r="AP417">
        <v>1</v>
      </c>
      <c r="AQ417">
        <v>0</v>
      </c>
      <c r="AR417">
        <v>0.15999999642372131</v>
      </c>
      <c r="AS417">
        <v>111115</v>
      </c>
      <c r="AT417">
        <f t="shared" si="1445"/>
        <v>1.1116412353515623</v>
      </c>
      <c r="AU417">
        <f t="shared" si="1446"/>
        <v>8.6239825889399373E-3</v>
      </c>
      <c r="AV417">
        <f t="shared" si="1447"/>
        <v>301.36164321899412</v>
      </c>
      <c r="AW417">
        <f t="shared" si="1448"/>
        <v>299.63682594299314</v>
      </c>
      <c r="AX417">
        <f t="shared" si="1449"/>
        <v>287.96024746983676</v>
      </c>
      <c r="AY417">
        <f t="shared" si="1450"/>
        <v>-1.1063352781166476</v>
      </c>
      <c r="AZ417">
        <f t="shared" si="1451"/>
        <v>3.8419134502683967</v>
      </c>
      <c r="BA417">
        <f t="shared" si="1452"/>
        <v>40.760727462234527</v>
      </c>
      <c r="BB417">
        <f t="shared" si="1453"/>
        <v>17.631025847854644</v>
      </c>
      <c r="BC417">
        <f>IF(L417,Y417,(X417+Y417)/2)</f>
        <v>27.349234580993652</v>
      </c>
      <c r="BD417">
        <f t="shared" si="1454"/>
        <v>3.6532338610385122</v>
      </c>
      <c r="BE417">
        <f t="shared" si="1455"/>
        <v>0.47351116645192109</v>
      </c>
      <c r="BF417">
        <f t="shared" si="1456"/>
        <v>2.1800963148980372</v>
      </c>
      <c r="BG417">
        <f t="shared" si="1457"/>
        <v>1.473137546140475</v>
      </c>
      <c r="BH417">
        <f t="shared" si="1458"/>
        <v>0.3018163246121367</v>
      </c>
      <c r="BI417">
        <f t="shared" si="1459"/>
        <v>25.138375817447965</v>
      </c>
      <c r="BJ417">
        <f t="shared" si="1460"/>
        <v>0.71850316903540834</v>
      </c>
      <c r="BK417">
        <f t="shared" si="1461"/>
        <v>61.364955132024534</v>
      </c>
      <c r="BL417">
        <f t="shared" si="1462"/>
        <v>360.08822778741552</v>
      </c>
      <c r="BM417">
        <f t="shared" si="1463"/>
        <v>4.9056563041464031E-2</v>
      </c>
    </row>
    <row r="418" spans="1:65" x14ac:dyDescent="0.3">
      <c r="A418" t="str">
        <f t="array" ref="A418">INDEX(MtrxNb!A$2:C$115,MATCH(1,(MtrxNb!B$2:B$115=D418)*(MtrxNb!C$2:C$115=F418),0),1)</f>
        <v>M3</v>
      </c>
      <c r="B418" s="6">
        <v>41598</v>
      </c>
      <c r="C418">
        <v>48</v>
      </c>
      <c r="D418">
        <v>21</v>
      </c>
      <c r="E418">
        <v>3</v>
      </c>
      <c r="F418" t="s">
        <v>7</v>
      </c>
      <c r="G418">
        <v>50</v>
      </c>
      <c r="H418">
        <v>3</v>
      </c>
      <c r="I418">
        <v>60</v>
      </c>
      <c r="J418" t="s">
        <v>634</v>
      </c>
      <c r="K418">
        <v>13320.49999981001</v>
      </c>
      <c r="L418">
        <v>0</v>
      </c>
      <c r="M418">
        <v>600</v>
      </c>
      <c r="N418" s="7">
        <f t="shared" si="1437"/>
        <v>40.680853865826037</v>
      </c>
      <c r="O418" s="7">
        <f t="shared" si="1438"/>
        <v>0.55566703150980556</v>
      </c>
      <c r="P418" s="7">
        <f t="shared" si="1439"/>
        <v>412.06206532725503</v>
      </c>
      <c r="Q418">
        <f t="shared" si="1440"/>
        <v>8.4451462158417705</v>
      </c>
      <c r="R418">
        <f t="shared" si="1441"/>
        <v>1.6069431030542862</v>
      </c>
      <c r="S418" s="4">
        <f>(Y418+AY418*L418)</f>
        <v>28.104045867919922</v>
      </c>
      <c r="T418">
        <f t="shared" si="1442"/>
        <v>4.5</v>
      </c>
      <c r="U418">
        <f t="shared" si="1443"/>
        <v>1.7493478804826736</v>
      </c>
      <c r="V418">
        <v>1</v>
      </c>
      <c r="W418">
        <f t="shared" si="1444"/>
        <v>3.4986957609653473</v>
      </c>
      <c r="X418">
        <v>26.409139633178711</v>
      </c>
      <c r="Y418" s="4">
        <v>28.104045867919922</v>
      </c>
      <c r="Z418">
        <v>25.148662567138672</v>
      </c>
      <c r="AA418">
        <v>599.37506103515625</v>
      </c>
      <c r="AB418">
        <v>558.534912109375</v>
      </c>
      <c r="AC418">
        <v>16.038087844848633</v>
      </c>
      <c r="AD418">
        <v>23.457189559936523</v>
      </c>
      <c r="AE418">
        <v>44.069328308105469</v>
      </c>
      <c r="AF418">
        <v>63.954967498779297</v>
      </c>
      <c r="AG418">
        <v>500.2183837890625</v>
      </c>
      <c r="AH418">
        <v>1800.7672119140625</v>
      </c>
      <c r="AI418">
        <v>1828.3228759765625</v>
      </c>
      <c r="AJ418">
        <v>94.255760192871094</v>
      </c>
      <c r="AK418">
        <v>0.9481964111328125</v>
      </c>
      <c r="AL418">
        <v>-0.58509057760238647</v>
      </c>
      <c r="AM418">
        <v>1</v>
      </c>
      <c r="AN418">
        <v>-0.21956524252891541</v>
      </c>
      <c r="AO418">
        <v>2.737391471862793</v>
      </c>
      <c r="AP418">
        <v>1</v>
      </c>
      <c r="AQ418">
        <v>0</v>
      </c>
      <c r="AR418">
        <v>0.15999999642372131</v>
      </c>
      <c r="AS418">
        <v>111115</v>
      </c>
      <c r="AT418">
        <f t="shared" si="1445"/>
        <v>1.1115964084201386</v>
      </c>
      <c r="AU418">
        <f t="shared" si="1446"/>
        <v>8.4451462158417704E-3</v>
      </c>
      <c r="AV418">
        <f t="shared" si="1447"/>
        <v>301.2540458679199</v>
      </c>
      <c r="AW418">
        <f t="shared" si="1448"/>
        <v>299.55913963317869</v>
      </c>
      <c r="AX418">
        <f t="shared" si="1449"/>
        <v>288.1227474662046</v>
      </c>
      <c r="AY418">
        <f t="shared" si="1450"/>
        <v>-1.0237052403299722</v>
      </c>
      <c r="AZ418">
        <f t="shared" si="1451"/>
        <v>3.8179183370143828</v>
      </c>
      <c r="BA418">
        <f t="shared" si="1452"/>
        <v>40.505941803471295</v>
      </c>
      <c r="BB418">
        <f t="shared" si="1453"/>
        <v>17.048752243534771</v>
      </c>
      <c r="BC418">
        <f>IF(L418,Y418,(X418+Y418)/2)</f>
        <v>27.256592750549316</v>
      </c>
      <c r="BD418">
        <f t="shared" si="1454"/>
        <v>3.6334549078207163</v>
      </c>
      <c r="BE418">
        <f t="shared" si="1455"/>
        <v>0.47951058826304305</v>
      </c>
      <c r="BF418">
        <f t="shared" si="1456"/>
        <v>2.2109752339600965</v>
      </c>
      <c r="BG418">
        <f t="shared" si="1457"/>
        <v>1.4224796738606198</v>
      </c>
      <c r="BH418">
        <f t="shared" si="1458"/>
        <v>0.30571721342993302</v>
      </c>
      <c r="BI418">
        <f t="shared" si="1459"/>
        <v>38.839223214064937</v>
      </c>
      <c r="BJ418">
        <f t="shared" si="1460"/>
        <v>0.73775525288303379</v>
      </c>
      <c r="BK418">
        <f t="shared" si="1461"/>
        <v>62.479051496675339</v>
      </c>
      <c r="BL418">
        <f t="shared" si="1462"/>
        <v>542.83787627916831</v>
      </c>
      <c r="BM418">
        <f t="shared" si="1463"/>
        <v>4.6822472688043126E-2</v>
      </c>
    </row>
    <row r="419" spans="1:65" x14ac:dyDescent="0.3">
      <c r="A419" t="str">
        <f t="array" ref="A419">INDEX(MtrxNb!A$2:C$115,MATCH(1,(MtrxNb!B$2:B$115=D419)*(MtrxNb!C$2:C$115=F419),0),1)</f>
        <v>M3</v>
      </c>
      <c r="B419" s="6">
        <v>41598</v>
      </c>
      <c r="C419">
        <v>48</v>
      </c>
      <c r="D419">
        <v>21</v>
      </c>
      <c r="E419">
        <v>3</v>
      </c>
      <c r="F419" t="s">
        <v>7</v>
      </c>
      <c r="G419">
        <v>50</v>
      </c>
      <c r="H419">
        <v>3</v>
      </c>
      <c r="I419">
        <v>61</v>
      </c>
      <c r="J419" t="s">
        <v>635</v>
      </c>
      <c r="K419">
        <v>13470.49999981001</v>
      </c>
      <c r="L419">
        <v>0</v>
      </c>
      <c r="M419">
        <v>800</v>
      </c>
      <c r="N419" s="7">
        <f t="shared" si="1437"/>
        <v>49.488676582178968</v>
      </c>
      <c r="O419" s="7">
        <f t="shared" si="1438"/>
        <v>0.57290949857732421</v>
      </c>
      <c r="P419" s="7">
        <f t="shared" si="1439"/>
        <v>573.3669400807222</v>
      </c>
      <c r="Q419">
        <f t="shared" si="1440"/>
        <v>8.4539185659549183</v>
      </c>
      <c r="R419">
        <f t="shared" si="1441"/>
        <v>1.5668347777262204</v>
      </c>
      <c r="S419" s="4">
        <f>(Y419+AY419*L419)</f>
        <v>28.009078979492188</v>
      </c>
      <c r="T419">
        <f t="shared" si="1442"/>
        <v>4.5</v>
      </c>
      <c r="U419">
        <f t="shared" si="1443"/>
        <v>1.7493478804826736</v>
      </c>
      <c r="V419">
        <v>1</v>
      </c>
      <c r="W419">
        <f t="shared" si="1444"/>
        <v>3.4986957609653473</v>
      </c>
      <c r="X419">
        <v>26.349470138549805</v>
      </c>
      <c r="Y419" s="4">
        <v>28.009078979492188</v>
      </c>
      <c r="Z419">
        <v>25.095222473144531</v>
      </c>
      <c r="AA419">
        <v>798.96429443359375</v>
      </c>
      <c r="AB419">
        <v>748.7513427734375</v>
      </c>
      <c r="AC419">
        <v>16.234424591064453</v>
      </c>
      <c r="AD419">
        <v>23.659425735473633</v>
      </c>
      <c r="AE419">
        <v>44.763805389404297</v>
      </c>
      <c r="AF419">
        <v>64.735855102539063</v>
      </c>
      <c r="AG419">
        <v>500.23651123046875</v>
      </c>
      <c r="AH419">
        <v>1801.0010986328125</v>
      </c>
      <c r="AI419">
        <v>1122.63037109375</v>
      </c>
      <c r="AJ419">
        <v>94.254776000976563</v>
      </c>
      <c r="AK419">
        <v>-0.7845916748046875</v>
      </c>
      <c r="AL419">
        <v>-0.66424363851547241</v>
      </c>
      <c r="AM419">
        <v>1</v>
      </c>
      <c r="AN419">
        <v>-0.21956524252891541</v>
      </c>
      <c r="AO419">
        <v>2.737391471862793</v>
      </c>
      <c r="AP419">
        <v>1</v>
      </c>
      <c r="AQ419">
        <v>0</v>
      </c>
      <c r="AR419">
        <v>0.15999999642372131</v>
      </c>
      <c r="AS419">
        <v>111115</v>
      </c>
      <c r="AT419">
        <f t="shared" si="1445"/>
        <v>1.1116366916232636</v>
      </c>
      <c r="AU419">
        <f t="shared" si="1446"/>
        <v>8.4539185659549178E-3</v>
      </c>
      <c r="AV419">
        <f t="shared" si="1447"/>
        <v>301.15907897949216</v>
      </c>
      <c r="AW419">
        <f t="shared" si="1448"/>
        <v>299.49947013854978</v>
      </c>
      <c r="AX419">
        <f t="shared" si="1449"/>
        <v>288.16016934036816</v>
      </c>
      <c r="AY419">
        <f t="shared" si="1450"/>
        <v>-1.0230514046356585</v>
      </c>
      <c r="AZ419">
        <f t="shared" si="1451"/>
        <v>3.7968486507350279</v>
      </c>
      <c r="BA419">
        <f t="shared" si="1452"/>
        <v>40.282825038974039</v>
      </c>
      <c r="BB419">
        <f t="shared" si="1453"/>
        <v>16.623399303500406</v>
      </c>
      <c r="BC419">
        <f>IF(L419,Y419,(X419+Y419)/2)</f>
        <v>27.179274559020996</v>
      </c>
      <c r="BD419">
        <f t="shared" si="1454"/>
        <v>3.6170191569724466</v>
      </c>
      <c r="BE419">
        <f t="shared" si="1455"/>
        <v>0.49229625818746686</v>
      </c>
      <c r="BF419">
        <f t="shared" si="1456"/>
        <v>2.2300138730088075</v>
      </c>
      <c r="BG419">
        <f t="shared" si="1457"/>
        <v>1.3870052839636391</v>
      </c>
      <c r="BH419">
        <f t="shared" si="1458"/>
        <v>0.31403714290136941</v>
      </c>
      <c r="BI419">
        <f t="shared" si="1459"/>
        <v>54.042572503673824</v>
      </c>
      <c r="BJ419">
        <f t="shared" si="1460"/>
        <v>0.76576415603733439</v>
      </c>
      <c r="BK419">
        <f t="shared" si="1461"/>
        <v>63.368718068305427</v>
      </c>
      <c r="BL419">
        <f t="shared" si="1462"/>
        <v>729.65573745349741</v>
      </c>
      <c r="BM419">
        <f t="shared" si="1463"/>
        <v>4.2979638656093132E-2</v>
      </c>
    </row>
    <row r="420" spans="1:65" hidden="1" x14ac:dyDescent="0.3">
      <c r="A420" t="str">
        <f t="array" ref="A420">INDEX(MtrxNb!A$2:C$115,MATCH(1,(MtrxNb!B$2:B$115=D420)*(MtrxNb!C$2:C$115=F420),0),1)</f>
        <v>M59</v>
      </c>
      <c r="B420" s="6">
        <v>41598</v>
      </c>
      <c r="C420">
        <v>48</v>
      </c>
      <c r="D420">
        <v>21</v>
      </c>
      <c r="E420">
        <v>3</v>
      </c>
      <c r="F420" t="s">
        <v>36</v>
      </c>
      <c r="G420">
        <v>50</v>
      </c>
      <c r="H420">
        <v>3</v>
      </c>
      <c r="I420" t="s">
        <v>323</v>
      </c>
      <c r="J420" t="s">
        <v>636</v>
      </c>
      <c r="M420">
        <f t="shared" ref="M420" si="1464">AA420</f>
        <v>0</v>
      </c>
      <c r="S420" s="4">
        <f>AVERAGE(S414:S419)</f>
        <v>28.272485097249348</v>
      </c>
      <c r="Y420" s="4">
        <f>AVERAGE(Y414:Y419)</f>
        <v>28.272485097249348</v>
      </c>
    </row>
    <row r="421" spans="1:65" hidden="1" x14ac:dyDescent="0.3">
      <c r="A421" t="str">
        <f t="array" ref="A421">INDEX(MtrxNb!A$2:C$115,MATCH(1,(MtrxNb!B$2:B$115=D421)*(MtrxNb!C$2:C$115=F421),0),1)</f>
        <v>M59</v>
      </c>
      <c r="B421" s="6">
        <v>41598</v>
      </c>
      <c r="C421">
        <v>48</v>
      </c>
      <c r="D421">
        <v>21</v>
      </c>
      <c r="E421">
        <v>3</v>
      </c>
      <c r="F421" t="s">
        <v>36</v>
      </c>
      <c r="G421">
        <v>50</v>
      </c>
      <c r="H421">
        <v>3</v>
      </c>
      <c r="I421">
        <v>62</v>
      </c>
      <c r="J421" t="s">
        <v>637</v>
      </c>
      <c r="K421">
        <v>13890.49999981001</v>
      </c>
      <c r="L421">
        <v>0</v>
      </c>
      <c r="M421" t="s">
        <v>315</v>
      </c>
      <c r="N421">
        <f t="shared" ref="N421:N426" si="1465">(AA421-AB421*(1000-AC421)/(1000-AD421))*AT421</f>
        <v>27.408612354935414</v>
      </c>
      <c r="O421">
        <f t="shared" ref="O421:O426" si="1466">IF(BE421&lt;&gt;0,1/(1/BE421-1/W421),0)</f>
        <v>0.48970896543920794</v>
      </c>
      <c r="P421">
        <f t="shared" ref="P421:P426" si="1467">((BH421-AU421/2)*AB421-N421)/(BH421+AU421/2)</f>
        <v>263.88545664088713</v>
      </c>
      <c r="Q421">
        <f t="shared" ref="Q421:Q426" si="1468">AU421*1000</f>
        <v>7.9884016844365062</v>
      </c>
      <c r="R421">
        <f t="shared" ref="R421:R426" si="1469">(AZ421-BF421)</f>
        <v>1.6892529626357518</v>
      </c>
      <c r="S421" s="4">
        <f>(Y421+AY421*L421)</f>
        <v>28.203838348388672</v>
      </c>
      <c r="T421">
        <f t="shared" ref="T421:T426" si="1470">1.4*3</f>
        <v>4.1999999999999993</v>
      </c>
      <c r="U421">
        <f t="shared" ref="U421:U426" si="1471">(T421*AN421+AO421)</f>
        <v>1.8152174532413485</v>
      </c>
      <c r="V421">
        <v>1</v>
      </c>
      <c r="W421">
        <f t="shared" ref="W421:W426" si="1472">U421*(V421+1)*(V421+1)/(V421*V421+1)</f>
        <v>3.6304349064826971</v>
      </c>
      <c r="X421">
        <v>26.15184211730957</v>
      </c>
      <c r="Y421" s="4">
        <v>28.203838348388672</v>
      </c>
      <c r="Z421">
        <v>25.028167724609375</v>
      </c>
      <c r="AA421">
        <v>398.5633544921875</v>
      </c>
      <c r="AB421">
        <v>373.05130004882812</v>
      </c>
      <c r="AC421">
        <v>16.269767761230469</v>
      </c>
      <c r="AD421">
        <v>22.823163986206055</v>
      </c>
      <c r="AE421">
        <v>45.344364166259766</v>
      </c>
      <c r="AF421">
        <v>63.176059722900391</v>
      </c>
      <c r="AG421">
        <v>500.283203125</v>
      </c>
      <c r="AH421">
        <v>1799.553955078125</v>
      </c>
      <c r="AI421">
        <v>1734.1669921875</v>
      </c>
      <c r="AJ421">
        <v>94.242652893066406</v>
      </c>
      <c r="AK421">
        <v>1.7082977294921875</v>
      </c>
      <c r="AL421">
        <v>-0.4935721755027771</v>
      </c>
      <c r="AM421">
        <v>1</v>
      </c>
      <c r="AN421">
        <v>-0.21956524252891541</v>
      </c>
      <c r="AO421">
        <v>2.737391471862793</v>
      </c>
      <c r="AP421">
        <v>1</v>
      </c>
      <c r="AQ421">
        <v>0</v>
      </c>
      <c r="AR421">
        <v>0.15999999642372131</v>
      </c>
      <c r="AS421">
        <v>111115</v>
      </c>
      <c r="AT421">
        <f t="shared" ref="AT421:AT426" si="1473">AG421*0.000001/(T421*0.0001)</f>
        <v>1.1911504836309526</v>
      </c>
      <c r="AU421">
        <f t="shared" ref="AU421:AU426" si="1474">(AD421-AC421)/(1000-AD421)*AT421</f>
        <v>7.9884016844365066E-3</v>
      </c>
      <c r="AV421">
        <f t="shared" ref="AV421:AV426" si="1475">(Y421+273.15)</f>
        <v>301.35383834838865</v>
      </c>
      <c r="AW421">
        <f t="shared" ref="AW421:AW426" si="1476">(X421+273.15)</f>
        <v>299.30184211730955</v>
      </c>
      <c r="AX421">
        <f t="shared" ref="AX421:AX426" si="1477">(AH421*AP421+AI421*AQ421)*AR421</f>
        <v>287.92862637679355</v>
      </c>
      <c r="AY421">
        <f t="shared" ref="AY421:AY426" si="1478">((AX421+0.00000010773*(AW421^4-AV421^4))-AU421*44100)/(U421*51.4+0.00000043092*AV421^3)</f>
        <v>-0.84031557060455642</v>
      </c>
      <c r="AZ421">
        <f t="shared" ref="AZ421:AZ426" si="1479">0.61365*EXP(17.502*S421/(240.97+S421))</f>
        <v>3.8401684841093027</v>
      </c>
      <c r="BA421">
        <f t="shared" ref="BA421:BA426" si="1480">AZ421*1000/AJ421</f>
        <v>40.747669619048153</v>
      </c>
      <c r="BB421">
        <f t="shared" ref="BB421:BB426" si="1481">(BA421-AD421)</f>
        <v>17.924505632842099</v>
      </c>
      <c r="BC421">
        <f>IF(L421,Y421,(X421+Y421)/2)</f>
        <v>27.177840232849121</v>
      </c>
      <c r="BD421">
        <f t="shared" ref="BD421:BD426" si="1482">0.61365*EXP(17.502*BC421/(240.97+BC421))</f>
        <v>3.6167148722197173</v>
      </c>
      <c r="BE421">
        <f t="shared" ref="BE421:BE426" si="1483">IF(BB421&lt;&gt;0,(1000-(BA421+AD421)/2)/BB421*AU421,0)</f>
        <v>0.4315035050751081</v>
      </c>
      <c r="BF421">
        <f t="shared" ref="BF421:BF426" si="1484">AD421*AJ421/1000</f>
        <v>2.1509155214735509</v>
      </c>
      <c r="BG421">
        <f t="shared" ref="BG421:BG426" si="1485">(BD421-BF421)</f>
        <v>1.4657993507461664</v>
      </c>
      <c r="BH421">
        <f t="shared" ref="BH421:BH426" si="1486">1/(1.6/O421+1.37/W421)</f>
        <v>0.27437763269061499</v>
      </c>
      <c r="BI421">
        <f t="shared" ref="BI421:BI426" si="1487">P421*AJ421*0.001</f>
        <v>24.869265493735455</v>
      </c>
      <c r="BJ421">
        <f t="shared" ref="BJ421:BJ426" si="1488">P421/AB421</f>
        <v>0.70737042494248792</v>
      </c>
      <c r="BK421">
        <f t="shared" ref="BK421:BK426" si="1489">(1-AU421*AJ421/AZ421/O421)*100</f>
        <v>59.96691457344356</v>
      </c>
      <c r="BL421">
        <f t="shared" ref="BL421:BL426" si="1490">(AB421-N421/(W421/1.35))</f>
        <v>362.85923556281</v>
      </c>
      <c r="BM421">
        <f t="shared" ref="BM421:BM426" si="1491">N421*BK421/100/BL421</f>
        <v>4.529607502247348E-2</v>
      </c>
    </row>
    <row r="422" spans="1:65" x14ac:dyDescent="0.3">
      <c r="A422" t="str">
        <f t="array" ref="A422">INDEX(MtrxNb!A$2:C$115,MATCH(1,(MtrxNb!B$2:B$115=D422)*(MtrxNb!C$2:C$115=F422),0),1)</f>
        <v>M59</v>
      </c>
      <c r="B422" s="6">
        <v>41598</v>
      </c>
      <c r="C422">
        <v>48</v>
      </c>
      <c r="D422">
        <v>21</v>
      </c>
      <c r="E422">
        <v>3</v>
      </c>
      <c r="F422" t="s">
        <v>36</v>
      </c>
      <c r="G422">
        <v>50</v>
      </c>
      <c r="H422">
        <v>3</v>
      </c>
      <c r="I422">
        <v>63</v>
      </c>
      <c r="J422" t="s">
        <v>638</v>
      </c>
      <c r="K422">
        <v>14010.49999981001</v>
      </c>
      <c r="L422">
        <v>0</v>
      </c>
      <c r="M422">
        <v>50</v>
      </c>
      <c r="N422" s="7">
        <f t="shared" si="1465"/>
        <v>-0.70752404732278218</v>
      </c>
      <c r="O422" s="7">
        <f t="shared" si="1466"/>
        <v>0.47828804325785346</v>
      </c>
      <c r="P422" s="7">
        <f t="shared" si="1467"/>
        <v>52.015790300873903</v>
      </c>
      <c r="Q422">
        <f t="shared" si="1468"/>
        <v>7.9379293008004934</v>
      </c>
      <c r="R422">
        <f t="shared" si="1469"/>
        <v>1.7133440518539786</v>
      </c>
      <c r="S422" s="4">
        <f>(Y422+AY422*L422)</f>
        <v>28.36668586730957</v>
      </c>
      <c r="T422">
        <f t="shared" si="1470"/>
        <v>4.1999999999999993</v>
      </c>
      <c r="U422">
        <f t="shared" si="1471"/>
        <v>1.8152174532413485</v>
      </c>
      <c r="V422">
        <v>1</v>
      </c>
      <c r="W422">
        <f t="shared" si="1472"/>
        <v>3.6304349064826971</v>
      </c>
      <c r="X422">
        <v>26.171812057495117</v>
      </c>
      <c r="Y422" s="4">
        <v>28.36668586730957</v>
      </c>
      <c r="Z422">
        <v>25.028799057006836</v>
      </c>
      <c r="AA422">
        <v>50.647785186767578</v>
      </c>
      <c r="AB422">
        <v>50.902557373046875</v>
      </c>
      <c r="AC422">
        <v>16.4453125</v>
      </c>
      <c r="AD422">
        <v>22.95660400390625</v>
      </c>
      <c r="AE422">
        <v>45.770950317382813</v>
      </c>
      <c r="AF422">
        <v>63.464561462402344</v>
      </c>
      <c r="AG422">
        <v>500.26858520507813</v>
      </c>
      <c r="AH422">
        <v>1799.8837890625</v>
      </c>
      <c r="AI422">
        <v>1721.054443359375</v>
      </c>
      <c r="AJ422">
        <v>94.237655639648438</v>
      </c>
      <c r="AK422">
        <v>2.43157958984375</v>
      </c>
      <c r="AL422">
        <v>-0.37359040975570679</v>
      </c>
      <c r="AM422">
        <v>1</v>
      </c>
      <c r="AN422">
        <v>-0.21956524252891541</v>
      </c>
      <c r="AO422">
        <v>2.737391471862793</v>
      </c>
      <c r="AP422">
        <v>1</v>
      </c>
      <c r="AQ422">
        <v>0</v>
      </c>
      <c r="AR422">
        <v>0.15999999642372131</v>
      </c>
      <c r="AS422">
        <v>111115</v>
      </c>
      <c r="AT422">
        <f t="shared" si="1473"/>
        <v>1.1911156790597097</v>
      </c>
      <c r="AU422">
        <f t="shared" si="1474"/>
        <v>7.9379293008004937E-3</v>
      </c>
      <c r="AV422">
        <f t="shared" si="1475"/>
        <v>301.51668586730955</v>
      </c>
      <c r="AW422">
        <f t="shared" si="1476"/>
        <v>299.32181205749509</v>
      </c>
      <c r="AX422">
        <f t="shared" si="1477"/>
        <v>287.98139981311397</v>
      </c>
      <c r="AY422">
        <f t="shared" si="1478"/>
        <v>-0.83457513517746706</v>
      </c>
      <c r="AZ422">
        <f t="shared" si="1479"/>
        <v>3.8767205946298704</v>
      </c>
      <c r="BA422">
        <f t="shared" si="1480"/>
        <v>41.137701997319475</v>
      </c>
      <c r="BB422">
        <f t="shared" si="1481"/>
        <v>18.181097993413225</v>
      </c>
      <c r="BC422">
        <f>IF(L422,Y422,(X422+Y422)/2)</f>
        <v>27.269248962402344</v>
      </c>
      <c r="BD422">
        <f t="shared" si="1482"/>
        <v>3.6361514742064838</v>
      </c>
      <c r="BE422">
        <f t="shared" si="1483"/>
        <v>0.42261150942442199</v>
      </c>
      <c r="BF422">
        <f t="shared" si="1484"/>
        <v>2.1633765427758918</v>
      </c>
      <c r="BG422">
        <f t="shared" si="1485"/>
        <v>1.472774931430592</v>
      </c>
      <c r="BH422">
        <f t="shared" si="1486"/>
        <v>0.26862730705523369</v>
      </c>
      <c r="BI422">
        <f t="shared" si="1487"/>
        <v>4.9018461341979203</v>
      </c>
      <c r="BJ422">
        <f t="shared" si="1488"/>
        <v>1.021869882089981</v>
      </c>
      <c r="BK422">
        <f t="shared" si="1489"/>
        <v>59.656118950873385</v>
      </c>
      <c r="BL422">
        <f t="shared" si="1490"/>
        <v>51.1656546295712</v>
      </c>
      <c r="BM422">
        <f t="shared" si="1491"/>
        <v>-8.2493107990642342E-3</v>
      </c>
    </row>
    <row r="423" spans="1:65" x14ac:dyDescent="0.3">
      <c r="A423" t="str">
        <f t="array" ref="A423">INDEX(MtrxNb!A$2:C$115,MATCH(1,(MtrxNb!B$2:B$115=D423)*(MtrxNb!C$2:C$115=F423),0),1)</f>
        <v>M59</v>
      </c>
      <c r="B423" s="6">
        <v>41598</v>
      </c>
      <c r="C423">
        <v>48</v>
      </c>
      <c r="D423">
        <v>21</v>
      </c>
      <c r="E423">
        <v>3</v>
      </c>
      <c r="F423" t="s">
        <v>36</v>
      </c>
      <c r="G423">
        <v>50</v>
      </c>
      <c r="H423">
        <v>3</v>
      </c>
      <c r="I423">
        <v>64</v>
      </c>
      <c r="J423" t="s">
        <v>639</v>
      </c>
      <c r="K423">
        <v>14135.49999981001</v>
      </c>
      <c r="L423">
        <v>0</v>
      </c>
      <c r="M423">
        <v>150</v>
      </c>
      <c r="N423" s="7">
        <f t="shared" si="1465"/>
        <v>8.3188348644067904</v>
      </c>
      <c r="O423" s="7">
        <f t="shared" si="1466"/>
        <v>0.49050213032094142</v>
      </c>
      <c r="P423" s="7">
        <f t="shared" si="1467"/>
        <v>108.06763540316003</v>
      </c>
      <c r="Q423">
        <f t="shared" si="1468"/>
        <v>8.0235186551211477</v>
      </c>
      <c r="R423">
        <f t="shared" si="1469"/>
        <v>1.6935104661693288</v>
      </c>
      <c r="S423" s="4">
        <f>(Y423+AY423*L423)</f>
        <v>28.358694076538086</v>
      </c>
      <c r="T423">
        <f t="shared" si="1470"/>
        <v>4.1999999999999993</v>
      </c>
      <c r="U423">
        <f t="shared" si="1471"/>
        <v>1.8152174532413485</v>
      </c>
      <c r="V423">
        <v>1</v>
      </c>
      <c r="W423">
        <f t="shared" si="1472"/>
        <v>3.6304349064826971</v>
      </c>
      <c r="X423">
        <v>26.192893981933594</v>
      </c>
      <c r="Y423" s="4">
        <v>28.358694076538086</v>
      </c>
      <c r="Z423">
        <v>25.030723571777344</v>
      </c>
      <c r="AA423">
        <v>149.9345703125</v>
      </c>
      <c r="AB423">
        <v>141.9935302734375</v>
      </c>
      <c r="AC423">
        <v>16.568046569824219</v>
      </c>
      <c r="AD423">
        <v>23.148651123046875</v>
      </c>
      <c r="AE423">
        <v>46.054191589355469</v>
      </c>
      <c r="AF423">
        <v>63.912631988525391</v>
      </c>
      <c r="AG423">
        <v>500.23818969726562</v>
      </c>
      <c r="AH423">
        <v>1799.4664306640625</v>
      </c>
      <c r="AI423">
        <v>1711.82958984375</v>
      </c>
      <c r="AJ423">
        <v>94.234832763671875</v>
      </c>
      <c r="AK423">
        <v>2.5334930419921875</v>
      </c>
      <c r="AL423">
        <v>-0.41573518514633179</v>
      </c>
      <c r="AM423">
        <v>1</v>
      </c>
      <c r="AN423">
        <v>-0.21956524252891541</v>
      </c>
      <c r="AO423">
        <v>2.737391471862793</v>
      </c>
      <c r="AP423">
        <v>1</v>
      </c>
      <c r="AQ423">
        <v>0</v>
      </c>
      <c r="AR423">
        <v>0.15999999642372131</v>
      </c>
      <c r="AS423">
        <v>111115</v>
      </c>
      <c r="AT423">
        <f t="shared" si="1473"/>
        <v>1.1910433088030135</v>
      </c>
      <c r="AU423">
        <f t="shared" si="1474"/>
        <v>8.0235186551211469E-3</v>
      </c>
      <c r="AV423">
        <f t="shared" si="1475"/>
        <v>301.50869407653806</v>
      </c>
      <c r="AW423">
        <f t="shared" si="1476"/>
        <v>299.34289398193357</v>
      </c>
      <c r="AX423">
        <f t="shared" si="1477"/>
        <v>287.91462247085656</v>
      </c>
      <c r="AY423">
        <f t="shared" si="1478"/>
        <v>-0.86791058873034832</v>
      </c>
      <c r="AZ423">
        <f t="shared" si="1479"/>
        <v>3.8749197334542362</v>
      </c>
      <c r="BA423">
        <f t="shared" si="1480"/>
        <v>41.119823952699178</v>
      </c>
      <c r="BB423">
        <f t="shared" si="1481"/>
        <v>17.971172829652303</v>
      </c>
      <c r="BC423">
        <f>IF(L423,Y423,(X423+Y423)/2)</f>
        <v>27.27579402923584</v>
      </c>
      <c r="BD423">
        <f t="shared" si="1482"/>
        <v>3.637546668753314</v>
      </c>
      <c r="BE423">
        <f t="shared" si="1483"/>
        <v>0.43211920971315787</v>
      </c>
      <c r="BF423">
        <f t="shared" si="1484"/>
        <v>2.1814092672849075</v>
      </c>
      <c r="BG423">
        <f t="shared" si="1485"/>
        <v>1.4561374014684065</v>
      </c>
      <c r="BH423">
        <f t="shared" si="1486"/>
        <v>0.27477595252579734</v>
      </c>
      <c r="BI423">
        <f t="shared" si="1487"/>
        <v>10.18373554938225</v>
      </c>
      <c r="BJ423">
        <f t="shared" si="1488"/>
        <v>0.76107436159276942</v>
      </c>
      <c r="BK423">
        <f t="shared" si="1489"/>
        <v>60.219272406424651</v>
      </c>
      <c r="BL423">
        <f t="shared" si="1490"/>
        <v>138.90011933060651</v>
      </c>
      <c r="BM423">
        <f t="shared" si="1491"/>
        <v>3.6065784912064532E-2</v>
      </c>
    </row>
    <row r="424" spans="1:65" x14ac:dyDescent="0.3">
      <c r="A424" t="str">
        <f t="array" ref="A424">INDEX(MtrxNb!A$2:C$115,MATCH(1,(MtrxNb!B$2:B$115=D424)*(MtrxNb!C$2:C$115=F424),0),1)</f>
        <v>M59</v>
      </c>
      <c r="B424" s="6">
        <v>41598</v>
      </c>
      <c r="C424">
        <v>48</v>
      </c>
      <c r="D424">
        <v>21</v>
      </c>
      <c r="E424">
        <v>3</v>
      </c>
      <c r="F424" t="s">
        <v>36</v>
      </c>
      <c r="G424">
        <v>50</v>
      </c>
      <c r="H424">
        <v>3</v>
      </c>
      <c r="I424">
        <v>65</v>
      </c>
      <c r="J424" t="s">
        <v>640</v>
      </c>
      <c r="K424">
        <v>14283.49999981001</v>
      </c>
      <c r="L424">
        <v>0</v>
      </c>
      <c r="M424">
        <v>400</v>
      </c>
      <c r="N424" s="7">
        <f t="shared" si="1465"/>
        <v>27.831125457284916</v>
      </c>
      <c r="O424" s="7">
        <f t="shared" si="1466"/>
        <v>0.51007047120762061</v>
      </c>
      <c r="P424" s="7">
        <f t="shared" si="1467"/>
        <v>267.27427827793286</v>
      </c>
      <c r="Q424">
        <f t="shared" si="1468"/>
        <v>8.0991720525927597</v>
      </c>
      <c r="R424">
        <f t="shared" si="1469"/>
        <v>1.6515265432279937</v>
      </c>
      <c r="S424" s="4">
        <f>(Y424+AY424*L424)</f>
        <v>28.294637680053711</v>
      </c>
      <c r="T424">
        <f t="shared" si="1470"/>
        <v>4.1999999999999993</v>
      </c>
      <c r="U424">
        <f t="shared" si="1471"/>
        <v>1.8152174532413485</v>
      </c>
      <c r="V424">
        <v>1</v>
      </c>
      <c r="W424">
        <f t="shared" si="1472"/>
        <v>3.6304349064826971</v>
      </c>
      <c r="X424">
        <v>26.211954116821289</v>
      </c>
      <c r="Y424" s="4">
        <v>28.294637680053711</v>
      </c>
      <c r="Z424">
        <v>25.029687881469727</v>
      </c>
      <c r="AA424">
        <v>400.1180419921875</v>
      </c>
      <c r="AB424">
        <v>374.20697021484375</v>
      </c>
      <c r="AC424">
        <v>16.801544189453125</v>
      </c>
      <c r="AD424">
        <v>23.442054748535156</v>
      </c>
      <c r="AE424">
        <v>46.646682739257813</v>
      </c>
      <c r="AF424">
        <v>64.647071838378906</v>
      </c>
      <c r="AG424">
        <v>500.249267578125</v>
      </c>
      <c r="AH424">
        <v>1799.61474609375</v>
      </c>
      <c r="AI424">
        <v>1686.5059814453125</v>
      </c>
      <c r="AJ424">
        <v>94.231719970703125</v>
      </c>
      <c r="AK424">
        <v>1.8489837646484375</v>
      </c>
      <c r="AL424">
        <v>-0.51634019613265991</v>
      </c>
      <c r="AM424">
        <v>1</v>
      </c>
      <c r="AN424">
        <v>-0.21956524252891541</v>
      </c>
      <c r="AO424">
        <v>2.737391471862793</v>
      </c>
      <c r="AP424">
        <v>1</v>
      </c>
      <c r="AQ424">
        <v>0</v>
      </c>
      <c r="AR424">
        <v>0.15999999642372131</v>
      </c>
      <c r="AS424">
        <v>111115</v>
      </c>
      <c r="AT424">
        <f t="shared" si="1473"/>
        <v>1.1910696847098214</v>
      </c>
      <c r="AU424">
        <f t="shared" si="1474"/>
        <v>8.09917205259276E-3</v>
      </c>
      <c r="AV424">
        <f t="shared" si="1475"/>
        <v>301.44463768005369</v>
      </c>
      <c r="AW424">
        <f t="shared" si="1476"/>
        <v>299.36195411682127</v>
      </c>
      <c r="AX424">
        <f t="shared" si="1477"/>
        <v>287.93835293907614</v>
      </c>
      <c r="AY424">
        <f t="shared" si="1478"/>
        <v>-0.89019708444774914</v>
      </c>
      <c r="AZ424">
        <f t="shared" si="1479"/>
        <v>3.8605116818298502</v>
      </c>
      <c r="BA424">
        <f t="shared" si="1480"/>
        <v>40.968282050142911</v>
      </c>
      <c r="BB424">
        <f t="shared" si="1481"/>
        <v>17.526227301607754</v>
      </c>
      <c r="BC424">
        <f>IF(L424,Y424,(X424+Y424)/2)</f>
        <v>27.2532958984375</v>
      </c>
      <c r="BD424">
        <f t="shared" si="1482"/>
        <v>3.6327527582987535</v>
      </c>
      <c r="BE424">
        <f t="shared" si="1483"/>
        <v>0.44723469106353231</v>
      </c>
      <c r="BF424">
        <f t="shared" si="1484"/>
        <v>2.2089851386018564</v>
      </c>
      <c r="BG424">
        <f t="shared" si="1485"/>
        <v>1.4237676196968971</v>
      </c>
      <c r="BH424">
        <f t="shared" si="1486"/>
        <v>0.28456086166113836</v>
      </c>
      <c r="BI424">
        <f t="shared" si="1487"/>
        <v>25.185714946057949</v>
      </c>
      <c r="BJ424">
        <f t="shared" si="1488"/>
        <v>0.71424184890111075</v>
      </c>
      <c r="BK424">
        <f t="shared" si="1489"/>
        <v>61.241881175612988</v>
      </c>
      <c r="BL424">
        <f t="shared" si="1490"/>
        <v>363.85779158055834</v>
      </c>
      <c r="BM424">
        <f t="shared" si="1491"/>
        <v>4.6843314000086726E-2</v>
      </c>
    </row>
    <row r="425" spans="1:65" x14ac:dyDescent="0.3">
      <c r="A425" t="str">
        <f t="array" ref="A425">INDEX(MtrxNb!A$2:C$115,MATCH(1,(MtrxNb!B$2:B$115=D425)*(MtrxNb!C$2:C$115=F425),0),1)</f>
        <v>M59</v>
      </c>
      <c r="B425" s="6">
        <v>41598</v>
      </c>
      <c r="C425">
        <v>48</v>
      </c>
      <c r="D425">
        <v>21</v>
      </c>
      <c r="E425">
        <v>3</v>
      </c>
      <c r="F425" t="s">
        <v>36</v>
      </c>
      <c r="G425">
        <v>50</v>
      </c>
      <c r="H425">
        <v>3</v>
      </c>
      <c r="I425">
        <v>66</v>
      </c>
      <c r="J425" t="s">
        <v>641</v>
      </c>
      <c r="K425">
        <v>14434.499999787658</v>
      </c>
      <c r="L425">
        <v>0</v>
      </c>
      <c r="M425">
        <v>600</v>
      </c>
      <c r="N425" s="7">
        <f t="shared" si="1465"/>
        <v>40.504274859742942</v>
      </c>
      <c r="O425" s="7">
        <f t="shared" si="1466"/>
        <v>0.53759921573210445</v>
      </c>
      <c r="P425" s="7">
        <f t="shared" si="1467"/>
        <v>413.03381247328565</v>
      </c>
      <c r="Q425">
        <f t="shared" si="1468"/>
        <v>8.2958692331939936</v>
      </c>
      <c r="R425">
        <f t="shared" si="1469"/>
        <v>1.6155558039116356</v>
      </c>
      <c r="S425" s="4">
        <f>(Y425+AY425*L425)</f>
        <v>28.241655349731445</v>
      </c>
      <c r="T425">
        <f t="shared" si="1470"/>
        <v>4.1999999999999993</v>
      </c>
      <c r="U425">
        <f t="shared" si="1471"/>
        <v>1.8152174532413485</v>
      </c>
      <c r="V425">
        <v>1</v>
      </c>
      <c r="W425">
        <f t="shared" si="1472"/>
        <v>3.6304349064826971</v>
      </c>
      <c r="X425">
        <v>26.205520629882813</v>
      </c>
      <c r="Y425" s="4">
        <v>28.241655349731445</v>
      </c>
      <c r="Z425">
        <v>25.029788970947266</v>
      </c>
      <c r="AA425">
        <v>600.36181640625</v>
      </c>
      <c r="AB425">
        <v>562.43646240234375</v>
      </c>
      <c r="AC425">
        <v>16.897731781005859</v>
      </c>
      <c r="AD425">
        <v>23.697967529296875</v>
      </c>
      <c r="AE425">
        <v>46.7772216796875</v>
      </c>
      <c r="AF425">
        <v>65.378326416015625</v>
      </c>
      <c r="AG425">
        <v>500.23193359375</v>
      </c>
      <c r="AH425">
        <v>1799.53173828125</v>
      </c>
      <c r="AI425">
        <v>1692.89404296875</v>
      </c>
      <c r="AJ425">
        <v>94.230613708496094</v>
      </c>
      <c r="AK425">
        <v>0.7519989013671875</v>
      </c>
      <c r="AL425">
        <v>-0.58259004354476929</v>
      </c>
      <c r="AM425">
        <v>1</v>
      </c>
      <c r="AN425">
        <v>-0.21956524252891541</v>
      </c>
      <c r="AO425">
        <v>2.737391471862793</v>
      </c>
      <c r="AP425">
        <v>1</v>
      </c>
      <c r="AQ425">
        <v>0</v>
      </c>
      <c r="AR425">
        <v>0.15999999642372131</v>
      </c>
      <c r="AS425">
        <v>111115</v>
      </c>
      <c r="AT425">
        <f t="shared" si="1473"/>
        <v>1.1910284133184526</v>
      </c>
      <c r="AU425">
        <f t="shared" si="1474"/>
        <v>8.2958692331939927E-3</v>
      </c>
      <c r="AV425">
        <f t="shared" si="1475"/>
        <v>301.39165534973142</v>
      </c>
      <c r="AW425">
        <f t="shared" si="1476"/>
        <v>299.35552062988279</v>
      </c>
      <c r="AX425">
        <f t="shared" si="1477"/>
        <v>287.925071689373</v>
      </c>
      <c r="AY425">
        <f t="shared" si="1478"/>
        <v>-0.9676693966536084</v>
      </c>
      <c r="AZ425">
        <f t="shared" si="1479"/>
        <v>3.8486298278412931</v>
      </c>
      <c r="BA425">
        <f t="shared" si="1480"/>
        <v>40.842669663036375</v>
      </c>
      <c r="BB425">
        <f t="shared" si="1481"/>
        <v>17.1447021337395</v>
      </c>
      <c r="BC425">
        <f>IF(L425,Y425,(X425+Y425)/2)</f>
        <v>27.223587989807129</v>
      </c>
      <c r="BD425">
        <f t="shared" si="1482"/>
        <v>3.6264310341937409</v>
      </c>
      <c r="BE425">
        <f t="shared" si="1483"/>
        <v>0.46825887247162296</v>
      </c>
      <c r="BF425">
        <f t="shared" si="1484"/>
        <v>2.2330740239296576</v>
      </c>
      <c r="BG425">
        <f t="shared" si="1485"/>
        <v>1.3933570102640833</v>
      </c>
      <c r="BH425">
        <f t="shared" si="1486"/>
        <v>0.29819057293505269</v>
      </c>
      <c r="BI425">
        <f t="shared" si="1487"/>
        <v>38.920429631717596</v>
      </c>
      <c r="BJ425">
        <f t="shared" si="1488"/>
        <v>0.73436528405197599</v>
      </c>
      <c r="BK425">
        <f t="shared" si="1489"/>
        <v>62.217634115884493</v>
      </c>
      <c r="BL425">
        <f t="shared" si="1490"/>
        <v>547.37469364207425</v>
      </c>
      <c r="BM425">
        <f t="shared" si="1491"/>
        <v>4.6039398288306214E-2</v>
      </c>
    </row>
    <row r="426" spans="1:65" x14ac:dyDescent="0.3">
      <c r="A426" t="str">
        <f t="array" ref="A426">INDEX(MtrxNb!A$2:C$115,MATCH(1,(MtrxNb!B$2:B$115=D426)*(MtrxNb!C$2:C$115=F426),0),1)</f>
        <v>M59</v>
      </c>
      <c r="B426" s="6">
        <v>41598</v>
      </c>
      <c r="C426">
        <v>48</v>
      </c>
      <c r="D426">
        <v>21</v>
      </c>
      <c r="E426">
        <v>3</v>
      </c>
      <c r="F426" t="s">
        <v>36</v>
      </c>
      <c r="G426">
        <v>50</v>
      </c>
      <c r="H426">
        <v>3</v>
      </c>
      <c r="I426">
        <v>67</v>
      </c>
      <c r="J426" t="s">
        <v>642</v>
      </c>
      <c r="K426">
        <v>14584.999999798834</v>
      </c>
      <c r="L426">
        <v>0</v>
      </c>
      <c r="M426">
        <v>800</v>
      </c>
      <c r="N426" s="7">
        <f t="shared" si="1465"/>
        <v>47.714767808547592</v>
      </c>
      <c r="O426" s="7">
        <f t="shared" si="1466"/>
        <v>0.53623953162468863</v>
      </c>
      <c r="P426" s="7">
        <f t="shared" si="1467"/>
        <v>574.90098460740728</v>
      </c>
      <c r="Q426">
        <f t="shared" si="1468"/>
        <v>8.1923536305258224</v>
      </c>
      <c r="R426">
        <f t="shared" si="1469"/>
        <v>1.5987693292765237</v>
      </c>
      <c r="S426" s="4">
        <f>(Y426+AY426*L426)</f>
        <v>28.224294662475586</v>
      </c>
      <c r="T426">
        <f t="shared" si="1470"/>
        <v>4.1999999999999993</v>
      </c>
      <c r="U426">
        <f t="shared" si="1471"/>
        <v>1.8152174532413485</v>
      </c>
      <c r="V426">
        <v>1</v>
      </c>
      <c r="W426">
        <f t="shared" si="1472"/>
        <v>3.6304349064826971</v>
      </c>
      <c r="X426">
        <v>26.206684112548828</v>
      </c>
      <c r="Y426" s="4">
        <v>28.224294662475586</v>
      </c>
      <c r="Z426">
        <v>25.030288696289062</v>
      </c>
      <c r="AA426">
        <v>798.80743408203125</v>
      </c>
      <c r="AB426">
        <v>753.5653076171875</v>
      </c>
      <c r="AC426">
        <v>17.121919631958008</v>
      </c>
      <c r="AD426">
        <v>23.835906982421875</v>
      </c>
      <c r="AE426">
        <v>47.468009948730469</v>
      </c>
      <c r="AF426">
        <v>65.753273010253906</v>
      </c>
      <c r="AG426">
        <v>500.26519775390625</v>
      </c>
      <c r="AH426">
        <v>1799.2401123046875</v>
      </c>
      <c r="AI426">
        <v>1669.183837890625</v>
      </c>
      <c r="AJ426">
        <v>94.22650146484375</v>
      </c>
      <c r="AK426">
        <v>-0.8589019775390625</v>
      </c>
      <c r="AL426">
        <v>-0.63677018880844116</v>
      </c>
      <c r="AM426">
        <v>1</v>
      </c>
      <c r="AN426">
        <v>-0.21956524252891541</v>
      </c>
      <c r="AO426">
        <v>2.737391471862793</v>
      </c>
      <c r="AP426">
        <v>1</v>
      </c>
      <c r="AQ426">
        <v>0</v>
      </c>
      <c r="AR426">
        <v>0.15999999642372131</v>
      </c>
      <c r="AS426">
        <v>111115</v>
      </c>
      <c r="AT426">
        <f t="shared" si="1473"/>
        <v>1.1911076136997767</v>
      </c>
      <c r="AU426">
        <f t="shared" si="1474"/>
        <v>8.192353630525822E-3</v>
      </c>
      <c r="AV426">
        <f t="shared" si="1475"/>
        <v>301.37429466247556</v>
      </c>
      <c r="AW426">
        <f t="shared" si="1476"/>
        <v>299.35668411254881</v>
      </c>
      <c r="AX426">
        <f t="shared" si="1477"/>
        <v>287.87841153416593</v>
      </c>
      <c r="AY426">
        <f t="shared" si="1478"/>
        <v>-0.92261938355797968</v>
      </c>
      <c r="AZ426">
        <f t="shared" si="1479"/>
        <v>3.8447434534715779</v>
      </c>
      <c r="BA426">
        <f t="shared" si="1480"/>
        <v>40.803207098865556</v>
      </c>
      <c r="BB426">
        <f t="shared" si="1481"/>
        <v>16.967300116443681</v>
      </c>
      <c r="BC426">
        <f>IF(L426,Y426,(X426+Y426)/2)</f>
        <v>27.215489387512207</v>
      </c>
      <c r="BD426">
        <f t="shared" si="1482"/>
        <v>3.6247093504753658</v>
      </c>
      <c r="BE426">
        <f t="shared" si="1483"/>
        <v>0.46722697987666206</v>
      </c>
      <c r="BF426">
        <f t="shared" si="1484"/>
        <v>2.2459741241950542</v>
      </c>
      <c r="BG426">
        <f t="shared" si="1485"/>
        <v>1.3787352262803116</v>
      </c>
      <c r="BH426">
        <f t="shared" si="1486"/>
        <v>0.29752107045851817</v>
      </c>
      <c r="BI426">
        <f t="shared" si="1487"/>
        <v>54.170908468249976</v>
      </c>
      <c r="BJ426">
        <f t="shared" si="1488"/>
        <v>0.76290797731290727</v>
      </c>
      <c r="BK426">
        <f t="shared" si="1489"/>
        <v>62.558299577961222</v>
      </c>
      <c r="BL426">
        <f t="shared" si="1490"/>
        <v>735.82227180995778</v>
      </c>
      <c r="BM426">
        <f t="shared" si="1491"/>
        <v>4.0566246133290594E-2</v>
      </c>
    </row>
    <row r="427" spans="1:65" hidden="1" x14ac:dyDescent="0.3">
      <c r="A427" t="str">
        <f t="array" ref="A427">INDEX(MtrxNb!A$2:C$115,MATCH(1,(MtrxNb!B$2:B$115=D427)*(MtrxNb!C$2:C$115=F427),0),1)</f>
        <v>M53</v>
      </c>
      <c r="B427" s="6">
        <v>41598</v>
      </c>
      <c r="C427">
        <v>48</v>
      </c>
      <c r="D427">
        <v>81</v>
      </c>
      <c r="E427">
        <v>32</v>
      </c>
      <c r="F427" t="s">
        <v>7</v>
      </c>
      <c r="H427">
        <v>4</v>
      </c>
      <c r="I427" t="s">
        <v>323</v>
      </c>
      <c r="J427" t="s">
        <v>643</v>
      </c>
      <c r="M427">
        <f t="shared" ref="M427" si="1492">AA427</f>
        <v>0</v>
      </c>
      <c r="S427" s="4">
        <f>AVERAGE(S421:S426)</f>
        <v>28.281634330749512</v>
      </c>
      <c r="Y427" s="4">
        <f>AVERAGE(Y421:Y426)</f>
        <v>28.281634330749512</v>
      </c>
    </row>
    <row r="428" spans="1:65" hidden="1" x14ac:dyDescent="0.3">
      <c r="A428" t="str">
        <f t="array" ref="A428">INDEX(MtrxNb!A$2:C$115,MATCH(1,(MtrxNb!B$2:B$115=D428)*(MtrxNb!C$2:C$115=F428),0),1)</f>
        <v>M53</v>
      </c>
      <c r="B428" s="6">
        <v>41598</v>
      </c>
      <c r="C428">
        <v>48</v>
      </c>
      <c r="D428">
        <v>81</v>
      </c>
      <c r="E428">
        <v>32</v>
      </c>
      <c r="F428" t="s">
        <v>7</v>
      </c>
      <c r="H428">
        <v>4</v>
      </c>
      <c r="I428">
        <v>2</v>
      </c>
      <c r="J428" t="s">
        <v>644</v>
      </c>
      <c r="K428">
        <v>4145.0000062808394</v>
      </c>
      <c r="L428">
        <v>0</v>
      </c>
      <c r="M428" t="s">
        <v>315</v>
      </c>
      <c r="N428">
        <f t="shared" ref="N428:N434" si="1493">(AA428-AB428*(1000-AC428)/(1000-AD428))*AT428</f>
        <v>13.86517308128003</v>
      </c>
      <c r="O428">
        <f t="shared" ref="O428:O434" si="1494">IF(BE428&lt;&gt;0,1/(1/BE428-1/W428),0)</f>
        <v>0.12852361944158866</v>
      </c>
      <c r="P428">
        <f t="shared" ref="P428:P434" si="1495">((BH428-AU428/2)*AB428-N428)/(BH428+AU428/2)</f>
        <v>197.45897817087888</v>
      </c>
      <c r="Q428">
        <f t="shared" ref="Q428:Q434" si="1496">AU428*1000</f>
        <v>2.7401118073225601</v>
      </c>
      <c r="R428">
        <f t="shared" ref="R428:R434" si="1497">(AZ428-BF428)</f>
        <v>2.0317436449672579</v>
      </c>
      <c r="S428" s="4">
        <f>(Y428+AY428*L428)</f>
        <v>26.58770751953125</v>
      </c>
      <c r="T428">
        <f t="shared" ref="T428:T434" si="1498">3*1.5</f>
        <v>4.5</v>
      </c>
      <c r="U428">
        <f t="shared" ref="U428:U434" si="1499">(T428*AN428+AO428)</f>
        <v>1.7493478804826736</v>
      </c>
      <c r="V428">
        <v>1</v>
      </c>
      <c r="W428">
        <f t="shared" ref="W428:W434" si="1500">U428*(V428+1)*(V428+1)/(V428*V428+1)</f>
        <v>3.4986957609653473</v>
      </c>
      <c r="X428">
        <v>25.425331115722656</v>
      </c>
      <c r="Y428" s="4">
        <v>26.58770751953125</v>
      </c>
      <c r="Z428">
        <v>25.024688720703125</v>
      </c>
      <c r="AA428">
        <v>399.19793701171875</v>
      </c>
      <c r="AB428">
        <v>385.7569580078125</v>
      </c>
      <c r="AC428">
        <v>13.053953170776367</v>
      </c>
      <c r="AD428">
        <v>15.483859062194824</v>
      </c>
      <c r="AE428">
        <v>37.775257110595703</v>
      </c>
      <c r="AF428">
        <v>44.829944610595703</v>
      </c>
      <c r="AG428">
        <v>499.59051513671875</v>
      </c>
      <c r="AH428">
        <v>1799.0677490234375</v>
      </c>
      <c r="AI428">
        <v>133.87127685546875</v>
      </c>
      <c r="AJ428">
        <v>94.398780822753906</v>
      </c>
      <c r="AK428">
        <v>-3.5612070560455322</v>
      </c>
      <c r="AL428">
        <v>0.16967220604419708</v>
      </c>
      <c r="AM428">
        <v>0.75</v>
      </c>
      <c r="AN428">
        <v>-0.21956524252891541</v>
      </c>
      <c r="AO428">
        <v>2.737391471862793</v>
      </c>
      <c r="AP428">
        <v>1</v>
      </c>
      <c r="AQ428">
        <v>0</v>
      </c>
      <c r="AR428">
        <v>0.15999999642372131</v>
      </c>
      <c r="AS428">
        <v>111115</v>
      </c>
      <c r="AT428">
        <f t="shared" ref="AT428:AT434" si="1501">AG428*0.000001/(T428*0.0001)</f>
        <v>1.1102011447482638</v>
      </c>
      <c r="AU428">
        <f t="shared" ref="AU428:AU434" si="1502">(AD428-AC428)/(1000-AD428)*AT428</f>
        <v>2.7401118073225603E-3</v>
      </c>
      <c r="AV428">
        <f t="shared" ref="AV428:AV434" si="1503">(Y428+273.15)</f>
        <v>299.73770751953123</v>
      </c>
      <c r="AW428">
        <f t="shared" ref="AW428:AW434" si="1504">(X428+273.15)</f>
        <v>298.57533111572263</v>
      </c>
      <c r="AX428">
        <f t="shared" ref="AX428:AX434" si="1505">(AH428*AP428+AI428*AQ428)*AR428</f>
        <v>287.85083340978235</v>
      </c>
      <c r="AY428">
        <f t="shared" ref="AY428:AY434" si="1506">((AX428+0.00000010773*(AW428^4-AV428^4))-AU428*44100)/(U428*51.4+0.00000043092*AV428^3)</f>
        <v>1.5130051676539076</v>
      </c>
      <c r="AZ428">
        <f t="shared" ref="AZ428:AZ434" si="1507">0.61365*EXP(17.502*S428/(240.97+S428))</f>
        <v>3.4934010628697991</v>
      </c>
      <c r="BA428">
        <f t="shared" ref="BA428:BA434" si="1508">AZ428*1000/AJ428</f>
        <v>37.006845135310783</v>
      </c>
      <c r="BB428">
        <f t="shared" ref="BB428:BB434" si="1509">(BA428-AD428)</f>
        <v>21.522986073115959</v>
      </c>
      <c r="BC428">
        <f>IF(L428,Y428,(X428+Y428)/2)</f>
        <v>26.006519317626953</v>
      </c>
      <c r="BD428">
        <f t="shared" ref="BD428:BD434" si="1510">0.61365*EXP(17.502*BC428/(240.97+BC428))</f>
        <v>3.3755603440604491</v>
      </c>
      <c r="BE428">
        <f t="shared" ref="BE428:BE434" si="1511">IF(BB428&lt;&gt;0,(1000-(BA428+AD428)/2)/BB428*AU428,0)</f>
        <v>0.12396962945035932</v>
      </c>
      <c r="BF428">
        <f t="shared" ref="BF428:BF434" si="1512">AD428*AJ428/1000</f>
        <v>1.461657417902541</v>
      </c>
      <c r="BG428">
        <f t="shared" ref="BG428:BG434" si="1513">(BD428-BF428)</f>
        <v>1.9139029261579081</v>
      </c>
      <c r="BH428">
        <f t="shared" ref="BH428:BH434" si="1514">1/(1.6/O428+1.37/W428)</f>
        <v>7.7877689024864832E-2</v>
      </c>
      <c r="BI428">
        <f t="shared" ref="BI428:BI434" si="1515">P428*AJ428*0.001</f>
        <v>18.639886801837743</v>
      </c>
      <c r="BJ428">
        <f t="shared" ref="BJ428:BJ434" si="1516">P428/AB428</f>
        <v>0.51187405456178414</v>
      </c>
      <c r="BK428">
        <f t="shared" ref="BK428:BK434" si="1517">(1-AU428*AJ428/AZ428/O428)*100</f>
        <v>42.389283853306225</v>
      </c>
      <c r="BL428">
        <f t="shared" ref="BL428:BL434" si="1518">(AB428-N428/(W428/1.35))</f>
        <v>380.40696905805498</v>
      </c>
      <c r="BM428">
        <f t="shared" ref="BM428:BM434" si="1519">N428*BK428/100/BL428</f>
        <v>1.545015746880031E-2</v>
      </c>
    </row>
    <row r="429" spans="1:65" x14ac:dyDescent="0.3">
      <c r="A429" t="str">
        <f t="array" ref="A429">INDEX(MtrxNb!A$2:C$115,MATCH(1,(MtrxNb!B$2:B$115=D429)*(MtrxNb!C$2:C$115=F429),0),1)</f>
        <v>M53</v>
      </c>
      <c r="B429" s="6">
        <v>41598</v>
      </c>
      <c r="C429">
        <v>48</v>
      </c>
      <c r="D429">
        <v>81</v>
      </c>
      <c r="E429">
        <v>32</v>
      </c>
      <c r="F429" t="s">
        <v>7</v>
      </c>
      <c r="H429">
        <v>4</v>
      </c>
      <c r="I429">
        <v>3</v>
      </c>
      <c r="J429" t="s">
        <v>645</v>
      </c>
      <c r="K429">
        <v>4277.500006403774</v>
      </c>
      <c r="L429">
        <v>0</v>
      </c>
      <c r="M429">
        <v>50</v>
      </c>
      <c r="N429" s="7">
        <f t="shared" si="1493"/>
        <v>-0.61049106979708423</v>
      </c>
      <c r="O429" s="7">
        <f t="shared" si="1494"/>
        <v>0.1224381160139919</v>
      </c>
      <c r="P429" s="7">
        <f t="shared" si="1495"/>
        <v>55.554578346798451</v>
      </c>
      <c r="Q429">
        <f t="shared" si="1496"/>
        <v>2.5865843414586873</v>
      </c>
      <c r="R429">
        <f t="shared" si="1497"/>
        <v>2.0080804317556837</v>
      </c>
      <c r="S429" s="4">
        <f>(Y429+AY429*L429)</f>
        <v>26.932584762573242</v>
      </c>
      <c r="T429">
        <f t="shared" si="1498"/>
        <v>4.5</v>
      </c>
      <c r="U429">
        <f t="shared" si="1499"/>
        <v>1.7493478804826736</v>
      </c>
      <c r="V429">
        <v>1</v>
      </c>
      <c r="W429">
        <f t="shared" si="1500"/>
        <v>3.4986957609653473</v>
      </c>
      <c r="X429">
        <v>25.539398193359375</v>
      </c>
      <c r="Y429" s="4">
        <v>26.932584762573242</v>
      </c>
      <c r="Z429">
        <v>25.023868560791016</v>
      </c>
      <c r="AA429">
        <v>48.725875854492188</v>
      </c>
      <c r="AB429">
        <v>49.160503387451172</v>
      </c>
      <c r="AC429">
        <v>14.205153465270996</v>
      </c>
      <c r="AD429">
        <v>16.492725372314453</v>
      </c>
      <c r="AE429">
        <v>40.83013916015625</v>
      </c>
      <c r="AF429">
        <v>47.400669097900391</v>
      </c>
      <c r="AG429">
        <v>500.42843627929687</v>
      </c>
      <c r="AH429">
        <v>1798.617431640625</v>
      </c>
      <c r="AI429">
        <v>133.51255798339844</v>
      </c>
      <c r="AJ429">
        <v>94.401145935058594</v>
      </c>
      <c r="AK429">
        <v>0.56661200523376465</v>
      </c>
      <c r="AL429">
        <v>0.22888584434986115</v>
      </c>
      <c r="AM429">
        <v>1</v>
      </c>
      <c r="AN429">
        <v>-0.21956524252891541</v>
      </c>
      <c r="AO429">
        <v>2.737391471862793</v>
      </c>
      <c r="AP429">
        <v>1</v>
      </c>
      <c r="AQ429">
        <v>0</v>
      </c>
      <c r="AR429">
        <v>0.15999999642372131</v>
      </c>
      <c r="AS429">
        <v>111115</v>
      </c>
      <c r="AT429">
        <f t="shared" si="1501"/>
        <v>1.1120631917317707</v>
      </c>
      <c r="AU429">
        <f t="shared" si="1502"/>
        <v>2.5865843414586871E-3</v>
      </c>
      <c r="AV429">
        <f t="shared" si="1503"/>
        <v>300.08258476257322</v>
      </c>
      <c r="AW429">
        <f t="shared" si="1504"/>
        <v>298.68939819335935</v>
      </c>
      <c r="AX429">
        <f t="shared" si="1505"/>
        <v>287.77878263014281</v>
      </c>
      <c r="AY429">
        <f t="shared" si="1506"/>
        <v>1.5517792493385796</v>
      </c>
      <c r="AZ429">
        <f t="shared" si="1507"/>
        <v>3.5650126064943839</v>
      </c>
      <c r="BA429">
        <f t="shared" si="1508"/>
        <v>37.764505623129445</v>
      </c>
      <c r="BB429">
        <f t="shared" si="1509"/>
        <v>21.271780250814992</v>
      </c>
      <c r="BC429">
        <f>IF(L429,Y429,(X429+Y429)/2)</f>
        <v>26.235991477966309</v>
      </c>
      <c r="BD429">
        <f t="shared" si="1510"/>
        <v>3.4216662429859555</v>
      </c>
      <c r="BE429">
        <f t="shared" si="1511"/>
        <v>0.11829822702829086</v>
      </c>
      <c r="BF429">
        <f t="shared" si="1512"/>
        <v>1.5569321747387002</v>
      </c>
      <c r="BG429">
        <f t="shared" si="1513"/>
        <v>1.8647340682472553</v>
      </c>
      <c r="BH429">
        <f t="shared" si="1514"/>
        <v>7.4297514097549949E-2</v>
      </c>
      <c r="BI429">
        <f t="shared" si="1515"/>
        <v>5.244415857876767</v>
      </c>
      <c r="BJ429">
        <f t="shared" si="1516"/>
        <v>1.1300652865360903</v>
      </c>
      <c r="BK429">
        <f t="shared" si="1517"/>
        <v>44.059518258800281</v>
      </c>
      <c r="BL429">
        <f t="shared" si="1518"/>
        <v>49.396066294469605</v>
      </c>
      <c r="BM429">
        <f t="shared" si="1519"/>
        <v>-5.4453612310360524E-3</v>
      </c>
    </row>
    <row r="430" spans="1:65" x14ac:dyDescent="0.3">
      <c r="A430" t="str">
        <f t="array" ref="A430">INDEX(MtrxNb!A$2:C$115,MATCH(1,(MtrxNb!B$2:B$115=D430)*(MtrxNb!C$2:C$115=F430),0),1)</f>
        <v>M53</v>
      </c>
      <c r="B430" s="6">
        <v>41598</v>
      </c>
      <c r="C430">
        <v>48</v>
      </c>
      <c r="D430">
        <v>81</v>
      </c>
      <c r="E430">
        <v>32</v>
      </c>
      <c r="F430" t="s">
        <v>7</v>
      </c>
      <c r="H430">
        <v>4</v>
      </c>
      <c r="I430">
        <v>4</v>
      </c>
      <c r="J430" t="s">
        <v>646</v>
      </c>
      <c r="K430">
        <v>4428.5000064708292</v>
      </c>
      <c r="L430">
        <v>0</v>
      </c>
      <c r="M430">
        <v>150</v>
      </c>
      <c r="N430" s="7">
        <f t="shared" si="1493"/>
        <v>5.9486857322560658</v>
      </c>
      <c r="O430" s="7">
        <f t="shared" si="1494"/>
        <v>0.23129215819991902</v>
      </c>
      <c r="P430" s="7">
        <f t="shared" si="1495"/>
        <v>96.669453773051657</v>
      </c>
      <c r="Q430">
        <f t="shared" si="1496"/>
        <v>4.2559704489339509</v>
      </c>
      <c r="R430">
        <f t="shared" si="1497"/>
        <v>1.7985998613105678</v>
      </c>
      <c r="S430" s="4">
        <f>(Y430+AY430*L430)</f>
        <v>27.170886993408203</v>
      </c>
      <c r="T430">
        <f t="shared" si="1498"/>
        <v>4.5</v>
      </c>
      <c r="U430">
        <f t="shared" si="1499"/>
        <v>1.7493478804826736</v>
      </c>
      <c r="V430">
        <v>1</v>
      </c>
      <c r="W430">
        <f t="shared" si="1500"/>
        <v>3.4986957609653473</v>
      </c>
      <c r="X430">
        <v>25.614250183105469</v>
      </c>
      <c r="Y430" s="4">
        <v>27.170886993408203</v>
      </c>
      <c r="Z430">
        <v>25.020195007324219</v>
      </c>
      <c r="AA430">
        <v>149.79158020019531</v>
      </c>
      <c r="AB430">
        <v>143.89144897460937</v>
      </c>
      <c r="AC430">
        <v>15.490413665771484</v>
      </c>
      <c r="AD430">
        <v>19.243993759155273</v>
      </c>
      <c r="AE430">
        <v>44.37030029296875</v>
      </c>
      <c r="AF430">
        <v>55.059669494628906</v>
      </c>
      <c r="AG430">
        <v>500.41049194335937</v>
      </c>
      <c r="AH430">
        <v>1798.92919921875</v>
      </c>
      <c r="AI430">
        <v>133.51690673828125</v>
      </c>
      <c r="AJ430">
        <v>94.400375366210938</v>
      </c>
      <c r="AK430">
        <v>9.8014593124389648E-2</v>
      </c>
      <c r="AL430">
        <v>0.21031589806079865</v>
      </c>
      <c r="AM430">
        <v>1</v>
      </c>
      <c r="AN430">
        <v>-0.21956524252891541</v>
      </c>
      <c r="AO430">
        <v>2.737391471862793</v>
      </c>
      <c r="AP430">
        <v>1</v>
      </c>
      <c r="AQ430">
        <v>0</v>
      </c>
      <c r="AR430">
        <v>0.15999999642372131</v>
      </c>
      <c r="AS430">
        <v>111115</v>
      </c>
      <c r="AT430">
        <f t="shared" si="1501"/>
        <v>1.1120233154296875</v>
      </c>
      <c r="AU430">
        <f t="shared" si="1502"/>
        <v>4.2559704489339512E-3</v>
      </c>
      <c r="AV430">
        <f t="shared" si="1503"/>
        <v>300.32088699340818</v>
      </c>
      <c r="AW430">
        <f t="shared" si="1504"/>
        <v>298.76425018310545</v>
      </c>
      <c r="AX430">
        <f t="shared" si="1505"/>
        <v>287.82866544152785</v>
      </c>
      <c r="AY430">
        <f t="shared" si="1506"/>
        <v>0.80827641590650223</v>
      </c>
      <c r="AZ430">
        <f t="shared" si="1507"/>
        <v>3.6152400957198463</v>
      </c>
      <c r="BA430">
        <f t="shared" si="1508"/>
        <v>38.296882630975873</v>
      </c>
      <c r="BB430">
        <f t="shared" si="1509"/>
        <v>19.052888871820599</v>
      </c>
      <c r="BC430">
        <f>IF(L430,Y430,(X430+Y430)/2)</f>
        <v>26.392568588256836</v>
      </c>
      <c r="BD430">
        <f t="shared" si="1510"/>
        <v>3.4534407269349829</v>
      </c>
      <c r="BE430">
        <f t="shared" si="1511"/>
        <v>0.21695000385408181</v>
      </c>
      <c r="BF430">
        <f t="shared" si="1512"/>
        <v>1.8166402344092785</v>
      </c>
      <c r="BG430">
        <f t="shared" si="1513"/>
        <v>1.6368004925257045</v>
      </c>
      <c r="BH430">
        <f t="shared" si="1514"/>
        <v>0.13681327422341549</v>
      </c>
      <c r="BI430">
        <f t="shared" si="1515"/>
        <v>9.1256327226226528</v>
      </c>
      <c r="BJ430">
        <f t="shared" si="1516"/>
        <v>0.67182208853918512</v>
      </c>
      <c r="BK430">
        <f t="shared" si="1517"/>
        <v>51.952115438938698</v>
      </c>
      <c r="BL430">
        <f t="shared" si="1518"/>
        <v>141.59610056845648</v>
      </c>
      <c r="BM430">
        <f t="shared" si="1519"/>
        <v>2.1825940589566026E-2</v>
      </c>
    </row>
    <row r="431" spans="1:65" x14ac:dyDescent="0.3">
      <c r="A431" t="str">
        <f t="array" ref="A431">INDEX(MtrxNb!A$2:C$115,MATCH(1,(MtrxNb!B$2:B$115=D431)*(MtrxNb!C$2:C$115=F431),0),1)</f>
        <v>M53</v>
      </c>
      <c r="B431" s="6">
        <v>41598</v>
      </c>
      <c r="C431">
        <v>48</v>
      </c>
      <c r="D431">
        <v>81</v>
      </c>
      <c r="E431">
        <v>32</v>
      </c>
      <c r="F431" t="s">
        <v>7</v>
      </c>
      <c r="H431">
        <v>4</v>
      </c>
      <c r="I431">
        <v>5</v>
      </c>
      <c r="J431" t="s">
        <v>647</v>
      </c>
      <c r="K431">
        <v>4579.0000065043569</v>
      </c>
      <c r="L431">
        <v>0</v>
      </c>
      <c r="M431">
        <v>400</v>
      </c>
      <c r="N431" s="7">
        <f t="shared" si="1493"/>
        <v>23.719443788548769</v>
      </c>
      <c r="O431" s="7">
        <f t="shared" si="1494"/>
        <v>0.30577078931620855</v>
      </c>
      <c r="P431" s="7">
        <f t="shared" si="1495"/>
        <v>233.99034922936627</v>
      </c>
      <c r="Q431">
        <f t="shared" si="1496"/>
        <v>5.0427917037798045</v>
      </c>
      <c r="R431">
        <f t="shared" si="1497"/>
        <v>1.6423001260770831</v>
      </c>
      <c r="S431" s="4">
        <f>(Y431+AY431*L431)</f>
        <v>27.304805755615234</v>
      </c>
      <c r="T431">
        <f t="shared" si="1498"/>
        <v>4.5</v>
      </c>
      <c r="U431">
        <f t="shared" si="1499"/>
        <v>1.7493478804826736</v>
      </c>
      <c r="V431">
        <v>1</v>
      </c>
      <c r="W431">
        <f t="shared" si="1500"/>
        <v>3.4986957609653473</v>
      </c>
      <c r="X431">
        <v>25.647365570068359</v>
      </c>
      <c r="Y431" s="4">
        <v>27.304805755615234</v>
      </c>
      <c r="Z431">
        <v>25.018474578857422</v>
      </c>
      <c r="AA431">
        <v>399.082275390625</v>
      </c>
      <c r="AB431">
        <v>376.04537963867187</v>
      </c>
      <c r="AC431">
        <v>16.762628555297852</v>
      </c>
      <c r="AD431">
        <v>21.20158576965332</v>
      </c>
      <c r="AE431">
        <v>48.031948089599609</v>
      </c>
      <c r="AF431">
        <v>60.553329467773438</v>
      </c>
      <c r="AG431">
        <v>500.37527465820313</v>
      </c>
      <c r="AH431">
        <v>1799.2047119140625</v>
      </c>
      <c r="AI431">
        <v>133.66000366210937</v>
      </c>
      <c r="AJ431">
        <v>94.400321960449219</v>
      </c>
      <c r="AK431">
        <v>-2.0679399967193604</v>
      </c>
      <c r="AL431">
        <v>0.17996807396411896</v>
      </c>
      <c r="AM431">
        <v>1</v>
      </c>
      <c r="AN431">
        <v>-0.21956524252891541</v>
      </c>
      <c r="AO431">
        <v>2.737391471862793</v>
      </c>
      <c r="AP431">
        <v>1</v>
      </c>
      <c r="AQ431">
        <v>0</v>
      </c>
      <c r="AR431">
        <v>0.15999999642372131</v>
      </c>
      <c r="AS431">
        <v>111115</v>
      </c>
      <c r="AT431">
        <f t="shared" si="1501"/>
        <v>1.1119450547960068</v>
      </c>
      <c r="AU431">
        <f t="shared" si="1502"/>
        <v>5.0427917037798049E-3</v>
      </c>
      <c r="AV431">
        <f t="shared" si="1503"/>
        <v>300.45480575561521</v>
      </c>
      <c r="AW431">
        <f t="shared" si="1504"/>
        <v>298.79736557006834</v>
      </c>
      <c r="AX431">
        <f t="shared" si="1505"/>
        <v>287.87274747179254</v>
      </c>
      <c r="AY431">
        <f t="shared" si="1506"/>
        <v>0.45542800002714234</v>
      </c>
      <c r="AZ431">
        <f t="shared" si="1507"/>
        <v>3.6437366488044352</v>
      </c>
      <c r="BA431">
        <f t="shared" si="1508"/>
        <v>38.598773533114077</v>
      </c>
      <c r="BB431">
        <f t="shared" si="1509"/>
        <v>17.397187763460757</v>
      </c>
      <c r="BC431">
        <f>IF(L431,Y431,(X431+Y431)/2)</f>
        <v>26.476085662841797</v>
      </c>
      <c r="BD431">
        <f t="shared" si="1510"/>
        <v>3.4704941348153211</v>
      </c>
      <c r="BE431">
        <f t="shared" si="1511"/>
        <v>0.28119552380568963</v>
      </c>
      <c r="BF431">
        <f t="shared" si="1512"/>
        <v>2.0014365227273521</v>
      </c>
      <c r="BG431">
        <f t="shared" si="1513"/>
        <v>1.469057612087969</v>
      </c>
      <c r="BH431">
        <f t="shared" si="1514"/>
        <v>0.17780141450849124</v>
      </c>
      <c r="BI431">
        <f t="shared" si="1515"/>
        <v>22.088764302890127</v>
      </c>
      <c r="BJ431">
        <f t="shared" si="1516"/>
        <v>0.62223966015537535</v>
      </c>
      <c r="BK431">
        <f t="shared" si="1517"/>
        <v>57.273085654106652</v>
      </c>
      <c r="BL431">
        <f t="shared" si="1518"/>
        <v>366.89304079520934</v>
      </c>
      <c r="BM431">
        <f t="shared" si="1519"/>
        <v>3.7026751252215627E-2</v>
      </c>
    </row>
    <row r="432" spans="1:65" x14ac:dyDescent="0.3">
      <c r="A432" t="str">
        <f t="array" ref="A432">INDEX(MtrxNb!A$2:C$115,MATCH(1,(MtrxNb!B$2:B$115=D432)*(MtrxNb!C$2:C$115=F432),0),1)</f>
        <v>M53</v>
      </c>
      <c r="B432" s="6">
        <v>41598</v>
      </c>
      <c r="C432">
        <v>48</v>
      </c>
      <c r="D432">
        <v>81</v>
      </c>
      <c r="E432">
        <v>32</v>
      </c>
      <c r="F432" t="s">
        <v>7</v>
      </c>
      <c r="H432">
        <v>4</v>
      </c>
      <c r="I432">
        <v>6</v>
      </c>
      <c r="J432" t="s">
        <v>648</v>
      </c>
      <c r="K432">
        <v>4701.5000064261258</v>
      </c>
      <c r="L432">
        <v>0</v>
      </c>
      <c r="M432">
        <v>600</v>
      </c>
      <c r="N432" s="7">
        <f t="shared" si="1493"/>
        <v>36.701949931168357</v>
      </c>
      <c r="O432" s="7">
        <f t="shared" si="1494"/>
        <v>0.34455074818867276</v>
      </c>
      <c r="P432" s="7">
        <f t="shared" si="1495"/>
        <v>366.75333558028422</v>
      </c>
      <c r="Q432">
        <f t="shared" si="1496"/>
        <v>5.0953266509314874</v>
      </c>
      <c r="R432">
        <f t="shared" si="1497"/>
        <v>1.4875359639463683</v>
      </c>
      <c r="S432" s="4">
        <f>(Y432+AY432*L432)</f>
        <v>26.959800720214844</v>
      </c>
      <c r="T432">
        <f t="shared" si="1498"/>
        <v>4.5</v>
      </c>
      <c r="U432">
        <f t="shared" si="1499"/>
        <v>1.7493478804826736</v>
      </c>
      <c r="V432">
        <v>1</v>
      </c>
      <c r="W432">
        <f t="shared" si="1500"/>
        <v>3.4986957609653473</v>
      </c>
      <c r="X432">
        <v>25.686643600463867</v>
      </c>
      <c r="Y432" s="4">
        <v>26.959800720214844</v>
      </c>
      <c r="Z432">
        <v>25.018047332763672</v>
      </c>
      <c r="AA432">
        <v>599.081298828125</v>
      </c>
      <c r="AB432">
        <v>563.4921875</v>
      </c>
      <c r="AC432">
        <v>17.586921691894531</v>
      </c>
      <c r="AD432">
        <v>22.068153381347656</v>
      </c>
      <c r="AE432">
        <v>50.114353179931641</v>
      </c>
      <c r="AF432">
        <v>62.882133483886719</v>
      </c>
      <c r="AG432">
        <v>500.37515258789063</v>
      </c>
      <c r="AH432">
        <v>1798.86083984375</v>
      </c>
      <c r="AI432">
        <v>133.77961730957031</v>
      </c>
      <c r="AJ432">
        <v>94.397659301757812</v>
      </c>
      <c r="AK432">
        <v>-5.1311721801757812</v>
      </c>
      <c r="AL432">
        <v>0.18608303368091583</v>
      </c>
      <c r="AM432">
        <v>1</v>
      </c>
      <c r="AN432">
        <v>-0.21956524252891541</v>
      </c>
      <c r="AO432">
        <v>2.737391471862793</v>
      </c>
      <c r="AP432">
        <v>1</v>
      </c>
      <c r="AQ432">
        <v>0</v>
      </c>
      <c r="AR432">
        <v>0.15999999642372131</v>
      </c>
      <c r="AS432">
        <v>111115</v>
      </c>
      <c r="AT432">
        <f t="shared" si="1501"/>
        <v>1.1119447835286458</v>
      </c>
      <c r="AU432">
        <f t="shared" si="1502"/>
        <v>5.0953266509314874E-3</v>
      </c>
      <c r="AV432">
        <f t="shared" si="1503"/>
        <v>300.10980072021482</v>
      </c>
      <c r="AW432">
        <f t="shared" si="1504"/>
        <v>298.83664360046384</v>
      </c>
      <c r="AX432">
        <f t="shared" si="1505"/>
        <v>287.81772794177232</v>
      </c>
      <c r="AY432">
        <f t="shared" si="1506"/>
        <v>0.47633633157244371</v>
      </c>
      <c r="AZ432">
        <f t="shared" si="1507"/>
        <v>3.5707179882577589</v>
      </c>
      <c r="BA432">
        <f t="shared" si="1508"/>
        <v>37.826340342225706</v>
      </c>
      <c r="BB432">
        <f t="shared" si="1509"/>
        <v>15.758186960878049</v>
      </c>
      <c r="BC432">
        <f>IF(L432,Y432,(X432+Y432)/2)</f>
        <v>26.323222160339355</v>
      </c>
      <c r="BD432">
        <f t="shared" si="1510"/>
        <v>3.4393364820249093</v>
      </c>
      <c r="BE432">
        <f t="shared" si="1511"/>
        <v>0.31366144202665247</v>
      </c>
      <c r="BF432">
        <f t="shared" si="1512"/>
        <v>2.0831820243113905</v>
      </c>
      <c r="BG432">
        <f t="shared" si="1513"/>
        <v>1.3561544577135187</v>
      </c>
      <c r="BH432">
        <f t="shared" si="1514"/>
        <v>0.19859779577214853</v>
      </c>
      <c r="BI432">
        <f t="shared" si="1515"/>
        <v>34.620656419890921</v>
      </c>
      <c r="BJ432">
        <f t="shared" si="1516"/>
        <v>0.65085788892199015</v>
      </c>
      <c r="BK432">
        <f t="shared" si="1517"/>
        <v>60.904703800499917</v>
      </c>
      <c r="BL432">
        <f t="shared" si="1518"/>
        <v>549.33044386973756</v>
      </c>
      <c r="BM432">
        <f t="shared" si="1519"/>
        <v>4.0691744184282778E-2</v>
      </c>
    </row>
    <row r="433" spans="1:65" x14ac:dyDescent="0.3">
      <c r="A433" t="str">
        <f t="array" ref="A433">INDEX(MtrxNb!A$2:C$115,MATCH(1,(MtrxNb!B$2:B$115=D433)*(MtrxNb!C$2:C$115=F433),0),1)</f>
        <v>M53</v>
      </c>
      <c r="B433" s="6">
        <v>41598</v>
      </c>
      <c r="C433">
        <v>48</v>
      </c>
      <c r="D433">
        <v>81</v>
      </c>
      <c r="E433">
        <v>32</v>
      </c>
      <c r="F433" t="s">
        <v>7</v>
      </c>
      <c r="H433">
        <v>4</v>
      </c>
      <c r="I433">
        <v>7</v>
      </c>
      <c r="J433" t="s">
        <v>649</v>
      </c>
      <c r="K433">
        <v>4831.0000065043569</v>
      </c>
      <c r="L433">
        <v>0</v>
      </c>
      <c r="M433">
        <v>800</v>
      </c>
      <c r="N433" s="7">
        <f t="shared" si="1493"/>
        <v>44.906160466326213</v>
      </c>
      <c r="O433" s="7">
        <f t="shared" si="1494"/>
        <v>0.37018525518145429</v>
      </c>
      <c r="P433" s="7">
        <f t="shared" si="1495"/>
        <v>526.90713878182009</v>
      </c>
      <c r="Q433">
        <f t="shared" si="1496"/>
        <v>5.4122646838476962</v>
      </c>
      <c r="R433">
        <f t="shared" si="1497"/>
        <v>1.4787943451837662</v>
      </c>
      <c r="S433" s="4">
        <f>(Y433+AY433*L433)</f>
        <v>27.431943893432617</v>
      </c>
      <c r="T433">
        <f t="shared" si="1498"/>
        <v>4.5</v>
      </c>
      <c r="U433">
        <f t="shared" si="1499"/>
        <v>1.7493478804826736</v>
      </c>
      <c r="V433">
        <v>1</v>
      </c>
      <c r="W433">
        <f t="shared" si="1500"/>
        <v>3.4986957609653473</v>
      </c>
      <c r="X433">
        <v>25.736652374267578</v>
      </c>
      <c r="Y433" s="4">
        <v>27.431943893432617</v>
      </c>
      <c r="Z433">
        <v>25.014543533325195</v>
      </c>
      <c r="AA433">
        <v>798.98822021484375</v>
      </c>
      <c r="AB433">
        <v>754.93402099609375</v>
      </c>
      <c r="AC433">
        <v>18.468597412109375</v>
      </c>
      <c r="AD433">
        <v>23.222347259521484</v>
      </c>
      <c r="AE433">
        <v>52.641387939453125</v>
      </c>
      <c r="AF433">
        <v>65.980201721191406</v>
      </c>
      <c r="AG433">
        <v>500.43875122070312</v>
      </c>
      <c r="AH433">
        <v>1799.8604736328125</v>
      </c>
      <c r="AI433">
        <v>133.37698364257812</v>
      </c>
      <c r="AJ433">
        <v>94.399467468261719</v>
      </c>
      <c r="AK433">
        <v>-7.9209060668945312</v>
      </c>
      <c r="AL433">
        <v>0.18751545250415802</v>
      </c>
      <c r="AM433">
        <v>1</v>
      </c>
      <c r="AN433">
        <v>-0.21956524252891541</v>
      </c>
      <c r="AO433">
        <v>2.737391471862793</v>
      </c>
      <c r="AP433">
        <v>1</v>
      </c>
      <c r="AQ433">
        <v>0</v>
      </c>
      <c r="AR433">
        <v>0.15999999642372131</v>
      </c>
      <c r="AS433">
        <v>111115</v>
      </c>
      <c r="AT433">
        <f t="shared" si="1501"/>
        <v>1.1120861138237845</v>
      </c>
      <c r="AU433">
        <f t="shared" si="1502"/>
        <v>5.4122646838476963E-3</v>
      </c>
      <c r="AV433">
        <f t="shared" si="1503"/>
        <v>300.58194389343259</v>
      </c>
      <c r="AW433">
        <f t="shared" si="1504"/>
        <v>298.88665237426756</v>
      </c>
      <c r="AX433">
        <f t="shared" si="1505"/>
        <v>287.97766934444735</v>
      </c>
      <c r="AY433">
        <f t="shared" si="1506"/>
        <v>0.29152529391048482</v>
      </c>
      <c r="AZ433">
        <f t="shared" si="1507"/>
        <v>3.6709715598456412</v>
      </c>
      <c r="BA433">
        <f t="shared" si="1508"/>
        <v>38.887629965496018</v>
      </c>
      <c r="BB433">
        <f t="shared" si="1509"/>
        <v>15.665282705974533</v>
      </c>
      <c r="BC433">
        <f>IF(L433,Y433,(X433+Y433)/2)</f>
        <v>26.584298133850098</v>
      </c>
      <c r="BD433">
        <f t="shared" si="1510"/>
        <v>3.4926994424439131</v>
      </c>
      <c r="BE433">
        <f t="shared" si="1511"/>
        <v>0.33476490428882327</v>
      </c>
      <c r="BF433">
        <f t="shared" si="1512"/>
        <v>2.192177214661875</v>
      </c>
      <c r="BG433">
        <f t="shared" si="1513"/>
        <v>1.3005222277820381</v>
      </c>
      <c r="BH433">
        <f t="shared" si="1514"/>
        <v>0.21214600584045662</v>
      </c>
      <c r="BI433">
        <f t="shared" si="1515"/>
        <v>49.739753306229289</v>
      </c>
      <c r="BJ433">
        <f t="shared" si="1516"/>
        <v>0.69795124358893668</v>
      </c>
      <c r="BK433">
        <f t="shared" si="1517"/>
        <v>62.403411811684691</v>
      </c>
      <c r="BL433">
        <f t="shared" si="1518"/>
        <v>737.60661650842451</v>
      </c>
      <c r="BM433">
        <f t="shared" si="1519"/>
        <v>3.7991763654817254E-2</v>
      </c>
    </row>
    <row r="434" spans="1:65" hidden="1" x14ac:dyDescent="0.3">
      <c r="A434" t="str">
        <f t="array" ref="A434">INDEX(MtrxNb!A$2:C$115,MATCH(1,(MtrxNb!B$2:B$115=D434)*(MtrxNb!C$2:C$115=F434),0),1)</f>
        <v>M53</v>
      </c>
      <c r="B434" s="6">
        <v>41598</v>
      </c>
      <c r="C434">
        <v>48</v>
      </c>
      <c r="D434">
        <v>81</v>
      </c>
      <c r="E434">
        <v>32</v>
      </c>
      <c r="F434" t="s">
        <v>7</v>
      </c>
      <c r="H434">
        <v>4</v>
      </c>
      <c r="I434">
        <v>8</v>
      </c>
      <c r="J434" t="s">
        <v>650</v>
      </c>
      <c r="K434">
        <v>4951.5000065155327</v>
      </c>
      <c r="L434">
        <v>0</v>
      </c>
      <c r="M434" t="s">
        <v>322</v>
      </c>
      <c r="N434">
        <f t="shared" si="1493"/>
        <v>25.957091619835847</v>
      </c>
      <c r="O434">
        <f t="shared" si="1494"/>
        <v>0.40573145071567224</v>
      </c>
      <c r="P434">
        <f t="shared" si="1495"/>
        <v>254.23759039960626</v>
      </c>
      <c r="Q434">
        <f t="shared" si="1496"/>
        <v>5.2916479892086938</v>
      </c>
      <c r="R434">
        <f t="shared" si="1497"/>
        <v>1.33135582673619</v>
      </c>
      <c r="S434" s="4">
        <f>(Y434+AY434*L434)</f>
        <v>27.059608459472656</v>
      </c>
      <c r="T434">
        <f t="shared" si="1498"/>
        <v>4.5</v>
      </c>
      <c r="U434">
        <f t="shared" si="1499"/>
        <v>1.7493478804826736</v>
      </c>
      <c r="V434">
        <v>1</v>
      </c>
      <c r="W434">
        <f t="shared" si="1500"/>
        <v>3.4986957609653473</v>
      </c>
      <c r="X434">
        <v>25.742267608642578</v>
      </c>
      <c r="Y434" s="4">
        <v>27.059608459472656</v>
      </c>
      <c r="Z434">
        <v>25.013345718383789</v>
      </c>
      <c r="AA434">
        <v>399.09078979492187</v>
      </c>
      <c r="AB434">
        <v>373.96881103515625</v>
      </c>
      <c r="AC434">
        <v>19.300115585327148</v>
      </c>
      <c r="AD434">
        <v>23.944786071777344</v>
      </c>
      <c r="AE434">
        <v>55.040390014648438</v>
      </c>
      <c r="AF434">
        <v>68.011383056640625</v>
      </c>
      <c r="AG434">
        <v>500.406494140625</v>
      </c>
      <c r="AH434">
        <v>1799.6231689453125</v>
      </c>
      <c r="AI434">
        <v>119.47298431396484</v>
      </c>
      <c r="AJ434">
        <v>94.398567199707031</v>
      </c>
      <c r="AK434">
        <v>-1.8713150024414062</v>
      </c>
      <c r="AL434">
        <v>0.23567028343677521</v>
      </c>
      <c r="AM434">
        <v>1</v>
      </c>
      <c r="AN434">
        <v>-0.21956524252891541</v>
      </c>
      <c r="AO434">
        <v>2.737391471862793</v>
      </c>
      <c r="AP434">
        <v>1</v>
      </c>
      <c r="AQ434">
        <v>0</v>
      </c>
      <c r="AR434">
        <v>0.15999999642372131</v>
      </c>
      <c r="AS434">
        <v>111115</v>
      </c>
      <c r="AT434">
        <f t="shared" si="1501"/>
        <v>1.1120144314236111</v>
      </c>
      <c r="AU434">
        <f t="shared" si="1502"/>
        <v>5.2916479892086941E-3</v>
      </c>
      <c r="AV434">
        <f t="shared" si="1503"/>
        <v>300.20960845947263</v>
      </c>
      <c r="AW434">
        <f t="shared" si="1504"/>
        <v>298.89226760864256</v>
      </c>
      <c r="AX434">
        <f t="shared" si="1505"/>
        <v>287.93970059529602</v>
      </c>
      <c r="AY434">
        <f t="shared" si="1506"/>
        <v>0.38709667270318199</v>
      </c>
      <c r="AZ434">
        <f t="shared" si="1507"/>
        <v>3.5917093238154725</v>
      </c>
      <c r="BA434">
        <f t="shared" si="1508"/>
        <v>38.048345757377341</v>
      </c>
      <c r="BB434">
        <f t="shared" si="1509"/>
        <v>14.103559685599997</v>
      </c>
      <c r="BC434">
        <f>IF(L434,Y434,(X434+Y434)/2)</f>
        <v>26.400938034057617</v>
      </c>
      <c r="BD434">
        <f t="shared" si="1510"/>
        <v>3.4551463842744954</v>
      </c>
      <c r="BE434">
        <f t="shared" si="1511"/>
        <v>0.36356956596921053</v>
      </c>
      <c r="BF434">
        <f t="shared" si="1512"/>
        <v>2.2603534970792825</v>
      </c>
      <c r="BG434">
        <f t="shared" si="1513"/>
        <v>1.1947928871952129</v>
      </c>
      <c r="BH434">
        <f t="shared" si="1514"/>
        <v>0.23067680295673382</v>
      </c>
      <c r="BI434">
        <f t="shared" si="1515"/>
        <v>23.999664262028823</v>
      </c>
      <c r="BJ434">
        <f t="shared" si="1516"/>
        <v>0.67983634703618578</v>
      </c>
      <c r="BK434">
        <f t="shared" si="1517"/>
        <v>65.721919606604757</v>
      </c>
      <c r="BL434">
        <f t="shared" si="1518"/>
        <v>363.95305771423597</v>
      </c>
      <c r="BM434">
        <f t="shared" si="1519"/>
        <v>4.6872800008169783E-2</v>
      </c>
    </row>
    <row r="435" spans="1:65" hidden="1" x14ac:dyDescent="0.3">
      <c r="A435" t="str">
        <f t="array" ref="A435">INDEX(MtrxNb!A$2:C$115,MATCH(1,(MtrxNb!B$2:B$115=D435)*(MtrxNb!C$2:C$115=F435),0),1)</f>
        <v>M109</v>
      </c>
      <c r="B435" s="6">
        <v>41598</v>
      </c>
      <c r="C435">
        <v>48</v>
      </c>
      <c r="D435">
        <v>81</v>
      </c>
      <c r="E435">
        <v>32</v>
      </c>
      <c r="F435" t="s">
        <v>36</v>
      </c>
      <c r="H435">
        <v>4</v>
      </c>
      <c r="I435" t="s">
        <v>323</v>
      </c>
      <c r="J435" t="s">
        <v>651</v>
      </c>
      <c r="M435">
        <f t="shared" ref="M435" si="1520">AA435</f>
        <v>0</v>
      </c>
      <c r="S435" s="4">
        <f>AVERAGE(S429:S434)</f>
        <v>27.143271764119465</v>
      </c>
      <c r="Y435" s="4">
        <f>AVERAGE(Y429:Y434)</f>
        <v>27.143271764119465</v>
      </c>
    </row>
    <row r="436" spans="1:65" hidden="1" x14ac:dyDescent="0.3">
      <c r="A436" t="str">
        <f t="array" ref="A436">INDEX(MtrxNb!A$2:C$115,MATCH(1,(MtrxNb!B$2:B$115=D436)*(MtrxNb!C$2:C$115=F436),0),1)</f>
        <v>M109</v>
      </c>
      <c r="B436" s="6">
        <v>41598</v>
      </c>
      <c r="C436">
        <v>48</v>
      </c>
      <c r="D436">
        <v>81</v>
      </c>
      <c r="E436">
        <v>32</v>
      </c>
      <c r="F436" t="s">
        <v>36</v>
      </c>
      <c r="H436">
        <v>4</v>
      </c>
      <c r="I436">
        <v>9</v>
      </c>
      <c r="J436" t="s">
        <v>652</v>
      </c>
      <c r="K436">
        <v>5552.5000062920153</v>
      </c>
      <c r="L436">
        <v>0</v>
      </c>
      <c r="M436" t="s">
        <v>315</v>
      </c>
      <c r="N436">
        <f t="shared" ref="N436:N442" si="1521">(AA436-AB436*(1000-AC436)/(1000-AD436))*AT436</f>
        <v>17.876487321164671</v>
      </c>
      <c r="O436">
        <f t="shared" ref="O436:O442" si="1522">IF(BE436&lt;&gt;0,1/(1/BE436-1/W436),0)</f>
        <v>0.19747034129446842</v>
      </c>
      <c r="P436">
        <f t="shared" ref="P436:P442" si="1523">((BH436-AU436/2)*AB436-N436)/(BH436+AU436/2)</f>
        <v>222.69969706376233</v>
      </c>
      <c r="Q436">
        <f t="shared" ref="Q436:Q442" si="1524">AU436*1000</f>
        <v>3.6327035634957006</v>
      </c>
      <c r="R436">
        <f t="shared" ref="R436:R442" si="1525">(AZ436-BF436)</f>
        <v>1.7689919684509674</v>
      </c>
      <c r="S436" s="4">
        <f>(Y436+AY436*L436)</f>
        <v>27.820529937744141</v>
      </c>
      <c r="T436">
        <f t="shared" ref="T436:T442" si="1526">1.2*3</f>
        <v>3.5999999999999996</v>
      </c>
      <c r="U436">
        <f t="shared" ref="U436:U442" si="1527">(T436*AN436+AO436)</f>
        <v>1.9469565987586976</v>
      </c>
      <c r="V436">
        <v>1</v>
      </c>
      <c r="W436">
        <f t="shared" ref="W436:W442" si="1528">U436*(V436+1)*(V436+1)/(V436*V436+1)</f>
        <v>3.8939131975173953</v>
      </c>
      <c r="X436">
        <v>25.844429016113281</v>
      </c>
      <c r="Y436" s="4">
        <v>27.820529937744141</v>
      </c>
      <c r="Z436">
        <v>25.015975952148437</v>
      </c>
      <c r="AA436">
        <v>396.99923706054687</v>
      </c>
      <c r="AB436">
        <v>383.1363525390625</v>
      </c>
      <c r="AC436">
        <v>18.48512077331543</v>
      </c>
      <c r="AD436">
        <v>21.043725967407227</v>
      </c>
      <c r="AE436">
        <v>52.189235687255859</v>
      </c>
      <c r="AF436">
        <v>59.405780792236328</v>
      </c>
      <c r="AG436">
        <v>500.37139892578125</v>
      </c>
      <c r="AH436">
        <v>1799.86328125</v>
      </c>
      <c r="AI436">
        <v>135.06576538085937</v>
      </c>
      <c r="AJ436">
        <v>94.390365600585938</v>
      </c>
      <c r="AK436">
        <v>-2.2677993774414062</v>
      </c>
      <c r="AL436">
        <v>0.25977915525436401</v>
      </c>
      <c r="AM436">
        <v>0.75</v>
      </c>
      <c r="AN436">
        <v>-0.21956524252891541</v>
      </c>
      <c r="AO436">
        <v>2.737391471862793</v>
      </c>
      <c r="AP436">
        <v>1</v>
      </c>
      <c r="AQ436">
        <v>0</v>
      </c>
      <c r="AR436">
        <v>0.15999999642372131</v>
      </c>
      <c r="AS436">
        <v>111115</v>
      </c>
      <c r="AT436">
        <f t="shared" ref="AT436:AT442" si="1529">AG436*0.000001/(T436*0.0001)</f>
        <v>1.3899205525716145</v>
      </c>
      <c r="AU436">
        <f t="shared" ref="AU436:AU442" si="1530">(AD436-AC436)/(1000-AD436)*AT436</f>
        <v>3.6327035634957008E-3</v>
      </c>
      <c r="AV436">
        <f t="shared" ref="AV436:AV442" si="1531">(Y436+273.15)</f>
        <v>300.97052993774412</v>
      </c>
      <c r="AW436">
        <f t="shared" ref="AW436:AW442" si="1532">(X436+273.15)</f>
        <v>298.99442901611326</v>
      </c>
      <c r="AX436">
        <f t="shared" ref="AX436:AX442" si="1533">(AH436*AP436+AI436*AQ436)*AR436</f>
        <v>287.97811856318731</v>
      </c>
      <c r="AY436">
        <f t="shared" ref="AY436:AY442" si="1534">((AX436+0.00000010773*(AW436^4-AV436^4))-AU436*44100)/(U436*51.4+0.00000043092*AV436^3)</f>
        <v>0.9370994822528943</v>
      </c>
      <c r="AZ436">
        <f t="shared" ref="AZ436:AZ442" si="1535">0.61365*EXP(17.502*S436/(240.97+S436))</f>
        <v>3.7553169561130795</v>
      </c>
      <c r="BA436">
        <f t="shared" ref="BA436:BA442" si="1536">AZ436*1000/AJ436</f>
        <v>39.784960384662057</v>
      </c>
      <c r="BB436">
        <f t="shared" ref="BB436:BB442" si="1537">(BA436-AD436)</f>
        <v>18.74123441725483</v>
      </c>
      <c r="BC436">
        <f>IF(L436,Y436,(X436+Y436)/2)</f>
        <v>26.832479476928711</v>
      </c>
      <c r="BD436">
        <f t="shared" ref="BD436:BD442" si="1538">0.61365*EXP(17.502*BC436/(240.97+BC436))</f>
        <v>3.544095575345847</v>
      </c>
      <c r="BE436">
        <f t="shared" ref="BE436:BE442" si="1539">IF(BB436&lt;&gt;0,(1000-(BA436+AD436)/2)/BB436*AU436,0)</f>
        <v>0.18793944903735238</v>
      </c>
      <c r="BF436">
        <f t="shared" ref="BF436:BF442" si="1540">AD436*AJ436/1000</f>
        <v>1.9863249876621121</v>
      </c>
      <c r="BG436">
        <f t="shared" ref="BG436:BG442" si="1541">(BD436-BF436)</f>
        <v>1.5577705876837349</v>
      </c>
      <c r="BH436">
        <f t="shared" ref="BH436:BH442" si="1542">1/(1.6/O436+1.37/W436)</f>
        <v>0.11828281169965806</v>
      </c>
      <c r="BI436">
        <f t="shared" ref="BI436:BI442" si="1543">P436*AJ436*0.001</f>
        <v>21.020705824988262</v>
      </c>
      <c r="BJ436">
        <f t="shared" ref="BJ436:BJ442" si="1544">P436/AB436</f>
        <v>0.58125441657498966</v>
      </c>
      <c r="BK436">
        <f t="shared" ref="BK436:BK442" si="1545">(1-AU436*AJ436/AZ436/O436)*100</f>
        <v>53.760923334010634</v>
      </c>
      <c r="BL436">
        <f t="shared" ref="BL436:BL442" si="1546">(AB436-N436/(W436/1.35))</f>
        <v>376.93866485075995</v>
      </c>
      <c r="BM436">
        <f t="shared" ref="BM436:BM442" si="1547">N436*BK436/100/BL436</f>
        <v>2.5496361980670113E-2</v>
      </c>
    </row>
    <row r="437" spans="1:65" x14ac:dyDescent="0.3">
      <c r="A437" t="str">
        <f t="array" ref="A437">INDEX(MtrxNb!A$2:C$115,MATCH(1,(MtrxNb!B$2:B$115=D437)*(MtrxNb!C$2:C$115=F437),0),1)</f>
        <v>M109</v>
      </c>
      <c r="B437" s="6">
        <v>41598</v>
      </c>
      <c r="C437">
        <v>48</v>
      </c>
      <c r="D437">
        <v>81</v>
      </c>
      <c r="E437">
        <v>32</v>
      </c>
      <c r="F437" t="s">
        <v>36</v>
      </c>
      <c r="H437">
        <v>4</v>
      </c>
      <c r="I437">
        <v>10</v>
      </c>
      <c r="J437" t="s">
        <v>653</v>
      </c>
      <c r="K437">
        <v>5712.0000062808394</v>
      </c>
      <c r="L437">
        <v>0</v>
      </c>
      <c r="M437">
        <v>50</v>
      </c>
      <c r="N437" s="7">
        <f t="shared" si="1521"/>
        <v>-0.19409906404639224</v>
      </c>
      <c r="O437" s="7">
        <f t="shared" si="1522"/>
        <v>0.25021711975994421</v>
      </c>
      <c r="P437" s="7">
        <f t="shared" si="1523"/>
        <v>65.127663453762381</v>
      </c>
      <c r="Q437">
        <f t="shared" si="1524"/>
        <v>4.4593542044567371</v>
      </c>
      <c r="R437">
        <f t="shared" si="1525"/>
        <v>1.7350220270456589</v>
      </c>
      <c r="S437" s="4">
        <f>(Y437+AY437*L437)</f>
        <v>27.947181701660156</v>
      </c>
      <c r="T437">
        <f t="shared" si="1526"/>
        <v>3.5999999999999996</v>
      </c>
      <c r="U437">
        <f t="shared" si="1527"/>
        <v>1.9469565987586976</v>
      </c>
      <c r="V437">
        <v>1</v>
      </c>
      <c r="W437">
        <f t="shared" si="1528"/>
        <v>3.8939131975173953</v>
      </c>
      <c r="X437">
        <v>25.933181762695312</v>
      </c>
      <c r="Y437" s="4">
        <v>27.947181701660156</v>
      </c>
      <c r="Z437">
        <v>25.011165618896484</v>
      </c>
      <c r="AA437">
        <v>65.858863830566406</v>
      </c>
      <c r="AB437">
        <v>65.787445068359375</v>
      </c>
      <c r="AC437">
        <v>18.560005187988281</v>
      </c>
      <c r="AD437">
        <v>21.698612213134766</v>
      </c>
      <c r="AE437">
        <v>52.124279022216797</v>
      </c>
      <c r="AF437">
        <v>60.929553985595703</v>
      </c>
      <c r="AG437">
        <v>500.39181518554687</v>
      </c>
      <c r="AH437">
        <v>1798.6075439453125</v>
      </c>
      <c r="AI437">
        <v>135.43595886230469</v>
      </c>
      <c r="AJ437">
        <v>94.390762329101563</v>
      </c>
      <c r="AK437">
        <v>1.1962699890136719</v>
      </c>
      <c r="AL437">
        <v>0.30092066526412964</v>
      </c>
      <c r="AM437">
        <v>0.75</v>
      </c>
      <c r="AN437">
        <v>-0.21956524252891541</v>
      </c>
      <c r="AO437">
        <v>2.737391471862793</v>
      </c>
      <c r="AP437">
        <v>1</v>
      </c>
      <c r="AQ437">
        <v>0</v>
      </c>
      <c r="AR437">
        <v>0.15999999642372131</v>
      </c>
      <c r="AS437">
        <v>111135</v>
      </c>
      <c r="AT437">
        <f t="shared" si="1529"/>
        <v>1.3899772644042969</v>
      </c>
      <c r="AU437">
        <f t="shared" si="1530"/>
        <v>4.4593542044567376E-3</v>
      </c>
      <c r="AV437">
        <f t="shared" si="1531"/>
        <v>301.09718170166013</v>
      </c>
      <c r="AW437">
        <f t="shared" si="1532"/>
        <v>299.08318176269529</v>
      </c>
      <c r="AX437">
        <f t="shared" si="1533"/>
        <v>287.77720059892818</v>
      </c>
      <c r="AY437">
        <f t="shared" si="1534"/>
        <v>0.60504121153510038</v>
      </c>
      <c r="AZ437">
        <f t="shared" si="1535"/>
        <v>3.7831705753270031</v>
      </c>
      <c r="BA437">
        <f t="shared" si="1536"/>
        <v>40.079881568671425</v>
      </c>
      <c r="BB437">
        <f t="shared" si="1537"/>
        <v>18.381269355536659</v>
      </c>
      <c r="BC437">
        <f>IF(L437,Y437,(X437+Y437)/2)</f>
        <v>26.940181732177734</v>
      </c>
      <c r="BD437">
        <f t="shared" si="1538"/>
        <v>3.5666043860830228</v>
      </c>
      <c r="BE437">
        <f t="shared" si="1539"/>
        <v>0.2351093402676005</v>
      </c>
      <c r="BF437">
        <f t="shared" si="1540"/>
        <v>2.0481485482813442</v>
      </c>
      <c r="BG437">
        <f t="shared" si="1541"/>
        <v>1.5184558378016786</v>
      </c>
      <c r="BH437">
        <f t="shared" si="1542"/>
        <v>0.14822988940190884</v>
      </c>
      <c r="BI437">
        <f t="shared" si="1543"/>
        <v>6.1474498021137993</v>
      </c>
      <c r="BJ437">
        <f t="shared" si="1544"/>
        <v>0.98997101021461742</v>
      </c>
      <c r="BK437">
        <f t="shared" si="1545"/>
        <v>55.533953345238984</v>
      </c>
      <c r="BL437">
        <f t="shared" si="1546"/>
        <v>65.854738231604429</v>
      </c>
      <c r="BM437">
        <f t="shared" si="1547"/>
        <v>-1.6367976939180807E-3</v>
      </c>
    </row>
    <row r="438" spans="1:65" x14ac:dyDescent="0.3">
      <c r="A438" t="str">
        <f t="array" ref="A438">INDEX(MtrxNb!A$2:C$115,MATCH(1,(MtrxNb!B$2:B$115=D438)*(MtrxNb!C$2:C$115=F438),0),1)</f>
        <v>M109</v>
      </c>
      <c r="B438" s="6">
        <v>41598</v>
      </c>
      <c r="C438">
        <v>48</v>
      </c>
      <c r="D438">
        <v>81</v>
      </c>
      <c r="E438">
        <v>32</v>
      </c>
      <c r="F438" t="s">
        <v>36</v>
      </c>
      <c r="H438">
        <v>4</v>
      </c>
      <c r="I438">
        <v>11</v>
      </c>
      <c r="J438" t="s">
        <v>654</v>
      </c>
      <c r="K438">
        <v>5872.0000062808394</v>
      </c>
      <c r="L438">
        <v>0</v>
      </c>
      <c r="M438">
        <v>150</v>
      </c>
      <c r="N438" s="7">
        <f t="shared" si="1521"/>
        <v>7.4669218825711603</v>
      </c>
      <c r="O438" s="7">
        <f t="shared" si="1522"/>
        <v>0.35035397808140267</v>
      </c>
      <c r="P438" s="7">
        <f t="shared" si="1523"/>
        <v>102.35449552143272</v>
      </c>
      <c r="Q438">
        <f t="shared" si="1524"/>
        <v>5.6644490977227182</v>
      </c>
      <c r="R438">
        <f t="shared" si="1525"/>
        <v>1.6113426537883035</v>
      </c>
      <c r="S438" s="4">
        <f>(Y438+AY438*L438)</f>
        <v>27.832569122314453</v>
      </c>
      <c r="T438">
        <f t="shared" si="1526"/>
        <v>3.5999999999999996</v>
      </c>
      <c r="U438">
        <f t="shared" si="1527"/>
        <v>1.9469565987586976</v>
      </c>
      <c r="V438">
        <v>1</v>
      </c>
      <c r="W438">
        <f t="shared" si="1528"/>
        <v>3.8939131975173953</v>
      </c>
      <c r="X438">
        <v>25.950305938720703</v>
      </c>
      <c r="Y438" s="4">
        <v>27.832569122314453</v>
      </c>
      <c r="Z438">
        <v>25.007167816162109</v>
      </c>
      <c r="AA438">
        <v>148.44549560546875</v>
      </c>
      <c r="AB438">
        <v>142.49249267578125</v>
      </c>
      <c r="AC438">
        <v>18.759437561035156</v>
      </c>
      <c r="AD438">
        <v>22.742197036743164</v>
      </c>
      <c r="AE438">
        <v>52.628566741943359</v>
      </c>
      <c r="AF438">
        <v>63.796314239501953</v>
      </c>
      <c r="AG438">
        <v>500.36306762695312</v>
      </c>
      <c r="AH438">
        <v>1800.4954833984375</v>
      </c>
      <c r="AI438">
        <v>135.36932373046875</v>
      </c>
      <c r="AJ438">
        <v>94.389045715332031</v>
      </c>
      <c r="AK438">
        <v>0.92036056518554688</v>
      </c>
      <c r="AL438">
        <v>0.27143305540084839</v>
      </c>
      <c r="AM438">
        <v>1</v>
      </c>
      <c r="AN438">
        <v>-0.21956524252891541</v>
      </c>
      <c r="AO438">
        <v>2.737391471862793</v>
      </c>
      <c r="AP438">
        <v>1</v>
      </c>
      <c r="AQ438">
        <v>0</v>
      </c>
      <c r="AR438">
        <v>0.15999999642372131</v>
      </c>
      <c r="AS438">
        <v>111115</v>
      </c>
      <c r="AT438">
        <f t="shared" si="1529"/>
        <v>1.3898974100748698</v>
      </c>
      <c r="AU438">
        <f t="shared" si="1530"/>
        <v>5.6644490977227182E-3</v>
      </c>
      <c r="AV438">
        <f t="shared" si="1531"/>
        <v>300.98256912231443</v>
      </c>
      <c r="AW438">
        <f t="shared" si="1532"/>
        <v>299.10030593872068</v>
      </c>
      <c r="AX438">
        <f t="shared" si="1533"/>
        <v>288.07927090467638</v>
      </c>
      <c r="AY438">
        <f t="shared" si="1534"/>
        <v>0.14637353570477746</v>
      </c>
      <c r="AZ438">
        <f t="shared" si="1535"/>
        <v>3.7579569295565429</v>
      </c>
      <c r="BA438">
        <f t="shared" si="1536"/>
        <v>39.813485781921848</v>
      </c>
      <c r="BB438">
        <f t="shared" si="1537"/>
        <v>17.071288745178684</v>
      </c>
      <c r="BC438">
        <f>IF(L438,Y438,(X438+Y438)/2)</f>
        <v>26.891437530517578</v>
      </c>
      <c r="BD438">
        <f t="shared" si="1538"/>
        <v>3.5564018711759893</v>
      </c>
      <c r="BE438">
        <f t="shared" si="1539"/>
        <v>0.32143310555406318</v>
      </c>
      <c r="BF438">
        <f t="shared" si="1540"/>
        <v>2.1466142757682394</v>
      </c>
      <c r="BG438">
        <f t="shared" si="1541"/>
        <v>1.4097875954077499</v>
      </c>
      <c r="BH438">
        <f t="shared" si="1542"/>
        <v>0.20330818954114127</v>
      </c>
      <c r="BI438">
        <f t="shared" si="1543"/>
        <v>9.661143156942261</v>
      </c>
      <c r="BJ438">
        <f t="shared" si="1544"/>
        <v>0.71831500452675723</v>
      </c>
      <c r="BK438">
        <f t="shared" si="1545"/>
        <v>59.391175098782156</v>
      </c>
      <c r="BL438">
        <f t="shared" si="1546"/>
        <v>139.90374864627955</v>
      </c>
      <c r="BM438">
        <f t="shared" si="1547"/>
        <v>3.1698168867364727E-2</v>
      </c>
    </row>
    <row r="439" spans="1:65" x14ac:dyDescent="0.3">
      <c r="A439" t="str">
        <f t="array" ref="A439">INDEX(MtrxNb!A$2:C$115,MATCH(1,(MtrxNb!B$2:B$115=D439)*(MtrxNb!C$2:C$115=F439),0),1)</f>
        <v>M109</v>
      </c>
      <c r="B439" s="6">
        <v>41598</v>
      </c>
      <c r="C439">
        <v>48</v>
      </c>
      <c r="D439">
        <v>81</v>
      </c>
      <c r="E439">
        <v>32</v>
      </c>
      <c r="F439" t="s">
        <v>36</v>
      </c>
      <c r="H439">
        <v>4</v>
      </c>
      <c r="I439">
        <v>12</v>
      </c>
      <c r="J439" t="s">
        <v>655</v>
      </c>
      <c r="K439">
        <v>6026.5000063814223</v>
      </c>
      <c r="L439">
        <v>0</v>
      </c>
      <c r="M439">
        <v>400</v>
      </c>
      <c r="N439" s="7">
        <f t="shared" si="1521"/>
        <v>27.952982975016347</v>
      </c>
      <c r="O439" s="7">
        <f t="shared" si="1522"/>
        <v>0.41126875056794765</v>
      </c>
      <c r="P439" s="7">
        <f t="shared" si="1523"/>
        <v>250.22873092982178</v>
      </c>
      <c r="Q439">
        <f t="shared" si="1524"/>
        <v>6.1961296144277798</v>
      </c>
      <c r="R439">
        <f t="shared" si="1525"/>
        <v>1.522886394458963</v>
      </c>
      <c r="S439" s="4">
        <f>(Y439+AY439*L439)</f>
        <v>27.67265510559082</v>
      </c>
      <c r="T439">
        <f t="shared" si="1526"/>
        <v>3.5999999999999996</v>
      </c>
      <c r="U439">
        <f t="shared" si="1527"/>
        <v>1.9469565987586976</v>
      </c>
      <c r="V439">
        <v>1</v>
      </c>
      <c r="W439">
        <f t="shared" si="1528"/>
        <v>3.8939131975173953</v>
      </c>
      <c r="X439">
        <v>25.924232482910156</v>
      </c>
      <c r="Y439" s="4">
        <v>27.67265510559082</v>
      </c>
      <c r="Z439">
        <v>25.010211944580078</v>
      </c>
      <c r="AA439">
        <v>398.84881591796875</v>
      </c>
      <c r="AB439">
        <v>377.05596923828125</v>
      </c>
      <c r="AC439">
        <v>18.955568313598633</v>
      </c>
      <c r="AD439">
        <v>23.309709548950195</v>
      </c>
      <c r="AE439">
        <v>53.259738922119141</v>
      </c>
      <c r="AF439">
        <v>65.492820739746094</v>
      </c>
      <c r="AG439">
        <v>500.35397338867188</v>
      </c>
      <c r="AH439">
        <v>1801.2528076171875</v>
      </c>
      <c r="AI439">
        <v>135.48756408691406</v>
      </c>
      <c r="AJ439">
        <v>94.387107849121094</v>
      </c>
      <c r="AK439">
        <v>-1.6859321594238281</v>
      </c>
      <c r="AL439">
        <v>0.25464266538619995</v>
      </c>
      <c r="AM439">
        <v>1</v>
      </c>
      <c r="AN439">
        <v>-0.21956524252891541</v>
      </c>
      <c r="AO439">
        <v>2.737391471862793</v>
      </c>
      <c r="AP439">
        <v>1</v>
      </c>
      <c r="AQ439">
        <v>0</v>
      </c>
      <c r="AR439">
        <v>0.15999999642372131</v>
      </c>
      <c r="AS439">
        <v>111115</v>
      </c>
      <c r="AT439">
        <f t="shared" si="1529"/>
        <v>1.3898721483018666</v>
      </c>
      <c r="AU439">
        <f t="shared" si="1530"/>
        <v>6.1961296144277794E-3</v>
      </c>
      <c r="AV439">
        <f t="shared" si="1531"/>
        <v>300.8226551055908</v>
      </c>
      <c r="AW439">
        <f t="shared" si="1532"/>
        <v>299.07423248291013</v>
      </c>
      <c r="AX439">
        <f t="shared" si="1533"/>
        <v>288.20044277696798</v>
      </c>
      <c r="AY439">
        <f t="shared" si="1534"/>
        <v>-4.8130287980193545E-2</v>
      </c>
      <c r="AZ439">
        <f t="shared" si="1535"/>
        <v>3.7230224635874127</v>
      </c>
      <c r="BA439">
        <f t="shared" si="1536"/>
        <v>39.444184152127093</v>
      </c>
      <c r="BB439">
        <f t="shared" si="1537"/>
        <v>16.134474603176898</v>
      </c>
      <c r="BC439">
        <f>IF(L439,Y439,(X439+Y439)/2)</f>
        <v>26.798443794250488</v>
      </c>
      <c r="BD439">
        <f t="shared" si="1538"/>
        <v>3.5370082567366601</v>
      </c>
      <c r="BE439">
        <f t="shared" si="1539"/>
        <v>0.37198075130720937</v>
      </c>
      <c r="BF439">
        <f t="shared" si="1540"/>
        <v>2.2001360691284497</v>
      </c>
      <c r="BG439">
        <f t="shared" si="1541"/>
        <v>1.3368721876082104</v>
      </c>
      <c r="BH439">
        <f t="shared" si="1542"/>
        <v>0.23572500692634538</v>
      </c>
      <c r="BI439">
        <f t="shared" si="1543"/>
        <v>23.61836621322179</v>
      </c>
      <c r="BJ439">
        <f t="shared" si="1544"/>
        <v>0.66363816341464477</v>
      </c>
      <c r="BK439">
        <f t="shared" si="1545"/>
        <v>61.80453474088857</v>
      </c>
      <c r="BL439">
        <f t="shared" si="1546"/>
        <v>367.36481150001134</v>
      </c>
      <c r="BM439">
        <f t="shared" si="1547"/>
        <v>4.7027397652396302E-2</v>
      </c>
    </row>
    <row r="440" spans="1:65" x14ac:dyDescent="0.3">
      <c r="A440" t="str">
        <f t="array" ref="A440">INDEX(MtrxNb!A$2:C$115,MATCH(1,(MtrxNb!B$2:B$115=D440)*(MtrxNb!C$2:C$115=F440),0),1)</f>
        <v>M109</v>
      </c>
      <c r="B440" s="6">
        <v>41598</v>
      </c>
      <c r="C440">
        <v>48</v>
      </c>
      <c r="D440">
        <v>81</v>
      </c>
      <c r="E440">
        <v>32</v>
      </c>
      <c r="F440" t="s">
        <v>36</v>
      </c>
      <c r="H440">
        <v>4</v>
      </c>
      <c r="I440">
        <v>13</v>
      </c>
      <c r="J440" t="s">
        <v>656</v>
      </c>
      <c r="K440">
        <v>6166.0000064149499</v>
      </c>
      <c r="L440">
        <v>0</v>
      </c>
      <c r="M440">
        <v>600</v>
      </c>
      <c r="N440" s="7">
        <f t="shared" si="1521"/>
        <v>41.526351268978232</v>
      </c>
      <c r="O440" s="7">
        <f t="shared" si="1522"/>
        <v>0.45798597652528811</v>
      </c>
      <c r="P440" s="7">
        <f t="shared" si="1523"/>
        <v>394.81098545615151</v>
      </c>
      <c r="Q440">
        <f t="shared" si="1524"/>
        <v>6.5658163195245871</v>
      </c>
      <c r="R440">
        <f t="shared" si="1525"/>
        <v>1.4645542867348289</v>
      </c>
      <c r="S440" s="4">
        <f>(Y440+AY440*L440)</f>
        <v>27.629684448242188</v>
      </c>
      <c r="T440">
        <f t="shared" si="1526"/>
        <v>3.5999999999999996</v>
      </c>
      <c r="U440">
        <f t="shared" si="1527"/>
        <v>1.9469565987586976</v>
      </c>
      <c r="V440">
        <v>1</v>
      </c>
      <c r="W440">
        <f t="shared" si="1528"/>
        <v>3.8939131975173953</v>
      </c>
      <c r="X440">
        <v>25.949224472045898</v>
      </c>
      <c r="Y440" s="4">
        <v>27.629684448242188</v>
      </c>
      <c r="Z440">
        <v>25.007352828979492</v>
      </c>
      <c r="AA440">
        <v>599.1861572265625</v>
      </c>
      <c r="AB440">
        <v>566.63323974609375</v>
      </c>
      <c r="AC440">
        <v>19.217378616333008</v>
      </c>
      <c r="AD440">
        <v>23.82861328125</v>
      </c>
      <c r="AE440">
        <v>53.914173126220703</v>
      </c>
      <c r="AF440">
        <v>66.849929809570313</v>
      </c>
      <c r="AG440">
        <v>500.38015747070312</v>
      </c>
      <c r="AH440">
        <v>1799.2921142578125</v>
      </c>
      <c r="AI440">
        <v>123.90538787841797</v>
      </c>
      <c r="AJ440">
        <v>94.38775634765625</v>
      </c>
      <c r="AK440">
        <v>-4.3567695617675781</v>
      </c>
      <c r="AL440">
        <v>0.2381097674369812</v>
      </c>
      <c r="AM440">
        <v>1</v>
      </c>
      <c r="AN440">
        <v>-0.21956524252891541</v>
      </c>
      <c r="AO440">
        <v>2.737391471862793</v>
      </c>
      <c r="AP440">
        <v>1</v>
      </c>
      <c r="AQ440">
        <v>0</v>
      </c>
      <c r="AR440">
        <v>0.15999999642372131</v>
      </c>
      <c r="AS440">
        <v>111115</v>
      </c>
      <c r="AT440">
        <f t="shared" si="1529"/>
        <v>1.3899448818630642</v>
      </c>
      <c r="AU440">
        <f t="shared" si="1530"/>
        <v>6.5658163195245868E-3</v>
      </c>
      <c r="AV440">
        <f t="shared" si="1531"/>
        <v>300.77968444824216</v>
      </c>
      <c r="AW440">
        <f t="shared" si="1532"/>
        <v>299.09922447204588</v>
      </c>
      <c r="AX440">
        <f t="shared" si="1533"/>
        <v>287.88673184647996</v>
      </c>
      <c r="AY440">
        <f t="shared" si="1534"/>
        <v>-0.18967880223147826</v>
      </c>
      <c r="AZ440">
        <f t="shared" si="1535"/>
        <v>3.7136836312279797</v>
      </c>
      <c r="BA440">
        <f t="shared" si="1536"/>
        <v>39.344972006215023</v>
      </c>
      <c r="BB440">
        <f t="shared" si="1537"/>
        <v>15.516358724965023</v>
      </c>
      <c r="BC440">
        <f>IF(L440,Y440,(X440+Y440)/2)</f>
        <v>26.789454460144043</v>
      </c>
      <c r="BD440">
        <f t="shared" si="1538"/>
        <v>3.5351384564326329</v>
      </c>
      <c r="BE440">
        <f t="shared" si="1539"/>
        <v>0.40978836295351639</v>
      </c>
      <c r="BF440">
        <f t="shared" si="1540"/>
        <v>2.2491293444931508</v>
      </c>
      <c r="BG440">
        <f t="shared" si="1541"/>
        <v>1.2860091119394821</v>
      </c>
      <c r="BH440">
        <f t="shared" si="1542"/>
        <v>0.260051787503911</v>
      </c>
      <c r="BI440">
        <f t="shared" si="1543"/>
        <v>37.265323098613287</v>
      </c>
      <c r="BJ440">
        <f t="shared" si="1544"/>
        <v>0.69676636978279782</v>
      </c>
      <c r="BK440">
        <f t="shared" si="1545"/>
        <v>63.562606037880862</v>
      </c>
      <c r="BL440">
        <f t="shared" si="1546"/>
        <v>552.2362639098418</v>
      </c>
      <c r="BM440">
        <f t="shared" si="1547"/>
        <v>4.7796989774138529E-2</v>
      </c>
    </row>
    <row r="441" spans="1:65" x14ac:dyDescent="0.3">
      <c r="A441" t="str">
        <f t="array" ref="A441">INDEX(MtrxNb!A$2:C$115,MATCH(1,(MtrxNb!B$2:B$115=D441)*(MtrxNb!C$2:C$115=F441),0),1)</f>
        <v>M109</v>
      </c>
      <c r="B441" s="6">
        <v>41598</v>
      </c>
      <c r="C441">
        <v>48</v>
      </c>
      <c r="D441">
        <v>81</v>
      </c>
      <c r="E441">
        <v>32</v>
      </c>
      <c r="F441" t="s">
        <v>36</v>
      </c>
      <c r="H441">
        <v>4</v>
      </c>
      <c r="I441">
        <v>14</v>
      </c>
      <c r="J441" t="s">
        <v>657</v>
      </c>
      <c r="K441">
        <v>6300.5000063367188</v>
      </c>
      <c r="L441">
        <v>0</v>
      </c>
      <c r="M441">
        <v>800</v>
      </c>
      <c r="N441" s="7">
        <f t="shared" si="1521"/>
        <v>50.083565686140481</v>
      </c>
      <c r="O441" s="7">
        <f t="shared" si="1522"/>
        <v>0.48524153240149714</v>
      </c>
      <c r="P441" s="7">
        <f t="shared" si="1523"/>
        <v>560.30519341811328</v>
      </c>
      <c r="Q441">
        <f t="shared" si="1524"/>
        <v>6.9203243442336122</v>
      </c>
      <c r="R441">
        <f t="shared" si="1525"/>
        <v>1.4651344574573444</v>
      </c>
      <c r="S441" s="4">
        <f>(Y441+AY441*L441)</f>
        <v>27.882923126220703</v>
      </c>
      <c r="T441">
        <f t="shared" si="1526"/>
        <v>3.5999999999999996</v>
      </c>
      <c r="U441">
        <f t="shared" si="1527"/>
        <v>1.9469565987586976</v>
      </c>
      <c r="V441">
        <v>1</v>
      </c>
      <c r="W441">
        <f t="shared" si="1528"/>
        <v>3.8939131975173953</v>
      </c>
      <c r="X441">
        <v>25.953374862670898</v>
      </c>
      <c r="Y441" s="4">
        <v>27.882923126220703</v>
      </c>
      <c r="Z441">
        <v>25.011442184448242</v>
      </c>
      <c r="AA441">
        <v>799.5523681640625</v>
      </c>
      <c r="AB441">
        <v>759.73577880859375</v>
      </c>
      <c r="AC441">
        <v>19.551759719848633</v>
      </c>
      <c r="AD441">
        <v>24.409225463867188</v>
      </c>
      <c r="AE441">
        <v>54.839176177978516</v>
      </c>
      <c r="AF441">
        <v>68.467796325683594</v>
      </c>
      <c r="AG441">
        <v>500.36495971679687</v>
      </c>
      <c r="AH441">
        <v>1798.8570556640625</v>
      </c>
      <c r="AI441">
        <v>132.97392272949219</v>
      </c>
      <c r="AJ441">
        <v>94.385696411132813</v>
      </c>
      <c r="AK441">
        <v>-6.8898506164550781</v>
      </c>
      <c r="AL441">
        <v>0.21576136350631714</v>
      </c>
      <c r="AM441">
        <v>1</v>
      </c>
      <c r="AN441">
        <v>-0.21956524252891541</v>
      </c>
      <c r="AO441">
        <v>2.737391471862793</v>
      </c>
      <c r="AP441">
        <v>1</v>
      </c>
      <c r="AQ441">
        <v>0</v>
      </c>
      <c r="AR441">
        <v>0.15999999642372131</v>
      </c>
      <c r="AS441">
        <v>111115</v>
      </c>
      <c r="AT441">
        <f t="shared" si="1529"/>
        <v>1.3899026658799913</v>
      </c>
      <c r="AU441">
        <f t="shared" si="1530"/>
        <v>6.9203243442336124E-3</v>
      </c>
      <c r="AV441">
        <f t="shared" si="1531"/>
        <v>301.03292312622068</v>
      </c>
      <c r="AW441">
        <f t="shared" si="1532"/>
        <v>299.10337486267088</v>
      </c>
      <c r="AX441">
        <f t="shared" si="1533"/>
        <v>287.81712247303585</v>
      </c>
      <c r="AY441">
        <f t="shared" si="1534"/>
        <v>-0.35621082834426676</v>
      </c>
      <c r="AZ441">
        <f t="shared" si="1535"/>
        <v>3.7690162017208051</v>
      </c>
      <c r="BA441">
        <f t="shared" si="1536"/>
        <v>39.932069635884453</v>
      </c>
      <c r="BB441">
        <f t="shared" si="1537"/>
        <v>15.522844172017265</v>
      </c>
      <c r="BC441">
        <f>IF(L441,Y441,(X441+Y441)/2)</f>
        <v>26.918148994445801</v>
      </c>
      <c r="BD441">
        <f t="shared" si="1538"/>
        <v>3.5619896143262539</v>
      </c>
      <c r="BE441">
        <f t="shared" si="1539"/>
        <v>0.43147331472271366</v>
      </c>
      <c r="BF441">
        <f t="shared" si="1540"/>
        <v>2.3038817442634607</v>
      </c>
      <c r="BG441">
        <f t="shared" si="1541"/>
        <v>1.2581078700627932</v>
      </c>
      <c r="BH441">
        <f t="shared" si="1542"/>
        <v>0.27403580758125939</v>
      </c>
      <c r="BI441">
        <f t="shared" si="1543"/>
        <v>52.884795883543092</v>
      </c>
      <c r="BJ441">
        <f t="shared" si="1544"/>
        <v>0.73750007442952792</v>
      </c>
      <c r="BK441">
        <f t="shared" si="1545"/>
        <v>64.285328141182973</v>
      </c>
      <c r="BL441">
        <f t="shared" si="1546"/>
        <v>742.37206003864355</v>
      </c>
      <c r="BM441">
        <f t="shared" si="1547"/>
        <v>4.33696070733917E-2</v>
      </c>
    </row>
    <row r="442" spans="1:65" hidden="1" x14ac:dyDescent="0.3">
      <c r="A442" t="str">
        <f t="array" ref="A442">INDEX(MtrxNb!A$2:C$115,MATCH(1,(MtrxNb!B$2:B$115=D442)*(MtrxNb!C$2:C$115=F442),0),1)</f>
        <v>M109</v>
      </c>
      <c r="B442" s="6">
        <v>41598</v>
      </c>
      <c r="C442">
        <v>48</v>
      </c>
      <c r="D442">
        <v>81</v>
      </c>
      <c r="E442">
        <v>32</v>
      </c>
      <c r="F442" t="s">
        <v>36</v>
      </c>
      <c r="H442">
        <v>4</v>
      </c>
      <c r="I442">
        <v>15</v>
      </c>
      <c r="J442" t="s">
        <v>658</v>
      </c>
      <c r="K442">
        <v>6421.0000065043569</v>
      </c>
      <c r="L442">
        <v>0</v>
      </c>
      <c r="M442" t="s">
        <v>322</v>
      </c>
      <c r="N442">
        <f t="shared" si="1521"/>
        <v>29.654509753729695</v>
      </c>
      <c r="O442">
        <f t="shared" si="1522"/>
        <v>0.49998423718433882</v>
      </c>
      <c r="P442">
        <f t="shared" si="1523"/>
        <v>262.89967950626652</v>
      </c>
      <c r="Q442">
        <f t="shared" si="1524"/>
        <v>6.7645624578712358</v>
      </c>
      <c r="R442">
        <f t="shared" si="1525"/>
        <v>1.3946849693508363</v>
      </c>
      <c r="S442" s="4">
        <f>(Y442+AY442*L442)</f>
        <v>27.687625885009766</v>
      </c>
      <c r="T442">
        <f t="shared" si="1526"/>
        <v>3.5999999999999996</v>
      </c>
      <c r="U442">
        <f t="shared" si="1527"/>
        <v>1.9469565987586976</v>
      </c>
      <c r="V442">
        <v>1</v>
      </c>
      <c r="W442">
        <f t="shared" si="1528"/>
        <v>3.8939131975173953</v>
      </c>
      <c r="X442">
        <v>25.973224639892578</v>
      </c>
      <c r="Y442" s="4">
        <v>27.687625885009766</v>
      </c>
      <c r="Z442">
        <v>25.008255004882812</v>
      </c>
      <c r="AA442">
        <v>399.07073974609375</v>
      </c>
      <c r="AB442">
        <v>375.90484619140625</v>
      </c>
      <c r="AC442">
        <v>19.956642150878906</v>
      </c>
      <c r="AD442">
        <v>24.7034912109375</v>
      </c>
      <c r="AE442">
        <v>56.076007843017578</v>
      </c>
      <c r="AF442">
        <v>69.205245971679688</v>
      </c>
      <c r="AG442">
        <v>500.3494873046875</v>
      </c>
      <c r="AH442">
        <v>1799.9595947265625</v>
      </c>
      <c r="AI442">
        <v>130.73480224609375</v>
      </c>
      <c r="AJ442">
        <v>94.383255004882813</v>
      </c>
      <c r="AK442">
        <v>-1.5616645812988281</v>
      </c>
      <c r="AL442">
        <v>0.27334421873092651</v>
      </c>
      <c r="AM442">
        <v>1</v>
      </c>
      <c r="AN442">
        <v>-0.21956524252891541</v>
      </c>
      <c r="AO442">
        <v>2.737391471862793</v>
      </c>
      <c r="AP442">
        <v>1</v>
      </c>
      <c r="AQ442">
        <v>0</v>
      </c>
      <c r="AR442">
        <v>0.15999999642372131</v>
      </c>
      <c r="AS442">
        <v>111115</v>
      </c>
      <c r="AT442">
        <f t="shared" si="1529"/>
        <v>1.3898596869574653</v>
      </c>
      <c r="AU442">
        <f t="shared" si="1530"/>
        <v>6.7645624578712357E-3</v>
      </c>
      <c r="AV442">
        <f t="shared" si="1531"/>
        <v>300.83762588500974</v>
      </c>
      <c r="AW442">
        <f t="shared" si="1532"/>
        <v>299.12322463989256</v>
      </c>
      <c r="AX442">
        <f t="shared" si="1533"/>
        <v>287.99352871909286</v>
      </c>
      <c r="AY442">
        <f t="shared" si="1534"/>
        <v>-0.27070712728513369</v>
      </c>
      <c r="AZ442">
        <f t="shared" si="1535"/>
        <v>3.7262808798236318</v>
      </c>
      <c r="BA442">
        <f t="shared" si="1536"/>
        <v>39.480317558775198</v>
      </c>
      <c r="BB442">
        <f t="shared" si="1537"/>
        <v>14.776826347837698</v>
      </c>
      <c r="BC442">
        <f>IF(L442,Y442,(X442+Y442)/2)</f>
        <v>26.830425262451172</v>
      </c>
      <c r="BD442">
        <f t="shared" si="1538"/>
        <v>3.5436674708578768</v>
      </c>
      <c r="BE442">
        <f t="shared" si="1539"/>
        <v>0.44309072950741818</v>
      </c>
      <c r="BF442">
        <f t="shared" si="1540"/>
        <v>2.3315959104727955</v>
      </c>
      <c r="BG442">
        <f t="shared" si="1541"/>
        <v>1.2120715603850813</v>
      </c>
      <c r="BH442">
        <f t="shared" si="1542"/>
        <v>0.28153691767563926</v>
      </c>
      <c r="BI442">
        <f t="shared" si="1543"/>
        <v>24.813327491541916</v>
      </c>
      <c r="BJ442">
        <f t="shared" si="1544"/>
        <v>0.69937826598915709</v>
      </c>
      <c r="BK442">
        <f t="shared" si="1545"/>
        <v>65.730895089049127</v>
      </c>
      <c r="BL442">
        <f t="shared" si="1546"/>
        <v>365.62377772972127</v>
      </c>
      <c r="BM442">
        <f t="shared" si="1547"/>
        <v>5.3312109011151444E-2</v>
      </c>
    </row>
    <row r="443" spans="1:65" hidden="1" x14ac:dyDescent="0.3">
      <c r="A443" t="str">
        <f t="array" ref="A443">INDEX(MtrxNb!A$2:C$115,MATCH(1,(MtrxNb!B$2:B$115=D443)*(MtrxNb!C$2:C$115=F443),0),1)</f>
        <v>M45</v>
      </c>
      <c r="B443" s="6">
        <v>41598</v>
      </c>
      <c r="C443">
        <v>48</v>
      </c>
      <c r="D443">
        <v>82</v>
      </c>
      <c r="E443">
        <v>21</v>
      </c>
      <c r="F443" t="s">
        <v>7</v>
      </c>
      <c r="H443">
        <v>4</v>
      </c>
      <c r="I443" t="s">
        <v>323</v>
      </c>
      <c r="J443" t="s">
        <v>659</v>
      </c>
      <c r="M443">
        <f t="shared" ref="M443" si="1548">AA443</f>
        <v>0</v>
      </c>
      <c r="S443" s="4">
        <f>AVERAGE(S437:S442)</f>
        <v>27.775439898173016</v>
      </c>
      <c r="Y443" s="4">
        <f>AVERAGE(Y438:Y442)</f>
        <v>27.741091537475587</v>
      </c>
    </row>
    <row r="444" spans="1:65" hidden="1" x14ac:dyDescent="0.3">
      <c r="A444" t="str">
        <f t="array" ref="A444">INDEX(MtrxNb!A$2:C$115,MATCH(1,(MtrxNb!B$2:B$115=D444)*(MtrxNb!C$2:C$115=F444),0),1)</f>
        <v>M45</v>
      </c>
      <c r="B444" s="6">
        <v>41598</v>
      </c>
      <c r="C444">
        <v>48</v>
      </c>
      <c r="D444">
        <v>82</v>
      </c>
      <c r="E444">
        <v>21</v>
      </c>
      <c r="F444" t="s">
        <v>7</v>
      </c>
      <c r="H444">
        <v>4</v>
      </c>
      <c r="I444">
        <v>17</v>
      </c>
      <c r="J444" t="s">
        <v>660</v>
      </c>
      <c r="K444">
        <v>6942.5000064261258</v>
      </c>
      <c r="L444">
        <v>0</v>
      </c>
      <c r="M444" t="s">
        <v>315</v>
      </c>
      <c r="N444">
        <f t="shared" ref="N444:N450" si="1549">(AA444-AB444*(1000-AC444)/(1000-AD444))*AT444</f>
        <v>25.601779501494804</v>
      </c>
      <c r="O444">
        <f t="shared" ref="O444:O450" si="1550">IF(BE444&lt;&gt;0,1/(1/BE444-1/W444),0)</f>
        <v>0.45633943954001166</v>
      </c>
      <c r="P444">
        <f t="shared" ref="P444:P450" si="1551">((BH444-AU444/2)*AB444-N444)/(BH444+AU444/2)</f>
        <v>275.56405195066066</v>
      </c>
      <c r="Q444">
        <f t="shared" ref="Q444:Q450" si="1552">AU444*1000</f>
        <v>6.61040648921447</v>
      </c>
      <c r="R444">
        <f t="shared" ref="R444:R450" si="1553">(AZ444-BF444)</f>
        <v>1.4706032896367507</v>
      </c>
      <c r="S444" s="4">
        <f>(Y444+AY444*L444)</f>
        <v>27.261297225952148</v>
      </c>
      <c r="T444">
        <f t="shared" ref="T444:T450" si="1554">1*3</f>
        <v>3</v>
      </c>
      <c r="U444">
        <f t="shared" ref="U444:U450" si="1555">(T444*AN444+AO444)</f>
        <v>2.0786957442760468</v>
      </c>
      <c r="V444">
        <v>1</v>
      </c>
      <c r="W444">
        <f t="shared" ref="W444:W450" si="1556">U444*(V444+1)*(V444+1)/(V444*V444+1)</f>
        <v>4.1573914885520935</v>
      </c>
      <c r="X444">
        <v>25.876102447509766</v>
      </c>
      <c r="Y444" s="4">
        <v>27.261297225952148</v>
      </c>
      <c r="Z444">
        <v>25.007827758789062</v>
      </c>
      <c r="AA444">
        <v>398.968017578125</v>
      </c>
      <c r="AB444">
        <v>382.1024169921875</v>
      </c>
      <c r="AC444">
        <v>19.054563522338867</v>
      </c>
      <c r="AD444">
        <v>22.927350997924805</v>
      </c>
      <c r="AE444">
        <v>53.689601898193359</v>
      </c>
      <c r="AF444">
        <v>64.602104187011719</v>
      </c>
      <c r="AG444">
        <v>500.32546997070312</v>
      </c>
      <c r="AH444">
        <v>1800.5938720703125</v>
      </c>
      <c r="AI444">
        <v>128.57516479492187</v>
      </c>
      <c r="AJ444">
        <v>94.378707885742188</v>
      </c>
      <c r="AK444">
        <v>-2.0267829895019531</v>
      </c>
      <c r="AL444">
        <v>0.23683565855026245</v>
      </c>
      <c r="AM444">
        <v>1</v>
      </c>
      <c r="AN444">
        <v>-0.21956524252891541</v>
      </c>
      <c r="AO444">
        <v>2.737391471862793</v>
      </c>
      <c r="AP444">
        <v>1</v>
      </c>
      <c r="AQ444">
        <v>0</v>
      </c>
      <c r="AR444">
        <v>0.15999999642372131</v>
      </c>
      <c r="AS444">
        <v>111115</v>
      </c>
      <c r="AT444">
        <f t="shared" ref="AT444:AT450" si="1557">AG444*0.000001/(T444*0.0001)</f>
        <v>1.6677515665690101</v>
      </c>
      <c r="AU444">
        <f t="shared" ref="AU444:AU450" si="1558">(AD444-AC444)/(1000-AD444)*AT444</f>
        <v>6.6104064892144702E-3</v>
      </c>
      <c r="AV444">
        <f t="shared" ref="AV444:AV450" si="1559">(Y444+273.15)</f>
        <v>300.41129722595213</v>
      </c>
      <c r="AW444">
        <f t="shared" ref="AW444:AW450" si="1560">(X444+273.15)</f>
        <v>299.02610244750974</v>
      </c>
      <c r="AX444">
        <f t="shared" ref="AX444:AX450" si="1561">(AH444*AP444+AI444*AQ444)*AR444</f>
        <v>288.09501309182451</v>
      </c>
      <c r="AY444">
        <f t="shared" ref="AY444:AY450" si="1562">((AX444+0.00000010773*(AW444^4-AV444^4))-AU444*44100)/(U444*51.4+0.00000043092*AV444^3)</f>
        <v>-0.16447819217618118</v>
      </c>
      <c r="AZ444">
        <f t="shared" ref="AZ444:AZ450" si="1563">0.61365*EXP(17.502*S444/(240.97+S444))</f>
        <v>3.6344570520637753</v>
      </c>
      <c r="BA444">
        <f t="shared" ref="BA444:BA450" si="1564">AZ444*1000/AJ444</f>
        <v>38.509290214735323</v>
      </c>
      <c r="BB444">
        <f t="shared" ref="BB444:BB450" si="1565">(BA444-AD444)</f>
        <v>15.581939216810518</v>
      </c>
      <c r="BC444">
        <f>IF(L444,Y444,(X444+Y444)/2)</f>
        <v>26.568699836730957</v>
      </c>
      <c r="BD444">
        <f t="shared" ref="BD444:BD450" si="1566">0.61365*EXP(17.502*BC444/(240.97+BC444))</f>
        <v>3.489491024275476</v>
      </c>
      <c r="BE444">
        <f t="shared" ref="BE444:BE450" si="1567">IF(BB444&lt;&gt;0,(1000-(BA444+AD444)/2)/BB444*AU444,0)</f>
        <v>0.41120336911775873</v>
      </c>
      <c r="BF444">
        <f t="shared" ref="BF444:BF450" si="1568">AD444*AJ444/1000</f>
        <v>2.1638537624270247</v>
      </c>
      <c r="BG444">
        <f t="shared" ref="BG444:BG450" si="1569">(BD444-BF444)</f>
        <v>1.3256372618484513</v>
      </c>
      <c r="BH444">
        <f t="shared" ref="BH444:BH450" si="1570">1/(1.6/O444+1.37/W444)</f>
        <v>0.26070890836073629</v>
      </c>
      <c r="BI444">
        <f t="shared" ref="BI444:BI450" si="1571">P444*AJ444*0.001</f>
        <v>26.007379162862886</v>
      </c>
      <c r="BJ444">
        <f t="shared" ref="BJ444:BJ450" si="1572">P444/AB444</f>
        <v>0.72117851051513993</v>
      </c>
      <c r="BK444">
        <f t="shared" ref="BK444:BK450" si="1573">(1-AU444*AJ444/AZ444/O444)*100</f>
        <v>62.383823684839143</v>
      </c>
      <c r="BL444">
        <f t="shared" ref="BL444:BL450" si="1574">(AB444-N444/(W444/1.35))</f>
        <v>373.78893426577361</v>
      </c>
      <c r="BM444">
        <f t="shared" ref="BM444:BM450" si="1575">N444*BK444/100/BL444</f>
        <v>4.2728308733285696E-2</v>
      </c>
    </row>
    <row r="445" spans="1:65" x14ac:dyDescent="0.3">
      <c r="A445" t="str">
        <f t="array" ref="A445">INDEX(MtrxNb!A$2:C$115,MATCH(1,(MtrxNb!B$2:B$115=D445)*(MtrxNb!C$2:C$115=F445),0),1)</f>
        <v>M45</v>
      </c>
      <c r="B445" s="6">
        <v>41598</v>
      </c>
      <c r="C445">
        <v>48</v>
      </c>
      <c r="D445">
        <v>82</v>
      </c>
      <c r="E445">
        <v>21</v>
      </c>
      <c r="F445" t="s">
        <v>7</v>
      </c>
      <c r="H445">
        <v>4</v>
      </c>
      <c r="I445">
        <v>18</v>
      </c>
      <c r="J445" t="s">
        <v>661</v>
      </c>
      <c r="K445">
        <v>7061.5000065155327</v>
      </c>
      <c r="L445">
        <v>0</v>
      </c>
      <c r="M445">
        <v>50</v>
      </c>
      <c r="N445" s="7">
        <f t="shared" si="1549"/>
        <v>-0.36993809571603709</v>
      </c>
      <c r="O445" s="7">
        <f t="shared" si="1550"/>
        <v>0.44820387758990921</v>
      </c>
      <c r="P445" s="7">
        <f t="shared" si="1551"/>
        <v>50.196618299407753</v>
      </c>
      <c r="Q445">
        <f t="shared" si="1552"/>
        <v>6.512612134207111</v>
      </c>
      <c r="R445">
        <f t="shared" si="1553"/>
        <v>1.4724213704495375</v>
      </c>
      <c r="S445" s="4">
        <f>(Y445+AY445*L445)</f>
        <v>27.300025939941406</v>
      </c>
      <c r="T445">
        <f t="shared" si="1554"/>
        <v>3</v>
      </c>
      <c r="U445">
        <f t="shared" si="1555"/>
        <v>2.0786957442760468</v>
      </c>
      <c r="V445">
        <v>1</v>
      </c>
      <c r="W445">
        <f t="shared" si="1556"/>
        <v>4.1573914885520935</v>
      </c>
      <c r="X445">
        <v>25.903814315795898</v>
      </c>
      <c r="Y445" s="4">
        <v>27.300025939941406</v>
      </c>
      <c r="Z445">
        <v>25.00425910949707</v>
      </c>
      <c r="AA445">
        <v>50.000221252441406</v>
      </c>
      <c r="AB445">
        <v>50.026683807373047</v>
      </c>
      <c r="AC445">
        <v>19.180511474609375</v>
      </c>
      <c r="AD445">
        <v>22.995674133300781</v>
      </c>
      <c r="AE445">
        <v>54.139820098876953</v>
      </c>
      <c r="AF445">
        <v>64.686485290527344</v>
      </c>
      <c r="AG445">
        <v>500.3338623046875</v>
      </c>
      <c r="AH445">
        <v>1800.1365966796875</v>
      </c>
      <c r="AI445">
        <v>131.24957275390625</v>
      </c>
      <c r="AJ445">
        <v>94.378395080566406</v>
      </c>
      <c r="AK445">
        <v>1.025604248046875</v>
      </c>
      <c r="AL445">
        <v>0.2821924090385437</v>
      </c>
      <c r="AM445">
        <v>1</v>
      </c>
      <c r="AN445">
        <v>-0.21956524252891541</v>
      </c>
      <c r="AO445">
        <v>2.737391471862793</v>
      </c>
      <c r="AP445">
        <v>1</v>
      </c>
      <c r="AQ445">
        <v>0</v>
      </c>
      <c r="AR445">
        <v>0.15999999642372131</v>
      </c>
      <c r="AS445">
        <v>111115</v>
      </c>
      <c r="AT445">
        <f t="shared" si="1557"/>
        <v>1.6677795410156246</v>
      </c>
      <c r="AU445">
        <f t="shared" si="1558"/>
        <v>6.5126121342071108E-3</v>
      </c>
      <c r="AV445">
        <f t="shared" si="1559"/>
        <v>300.45002593994138</v>
      </c>
      <c r="AW445">
        <f t="shared" si="1560"/>
        <v>299.05381431579588</v>
      </c>
      <c r="AX445">
        <f t="shared" si="1561"/>
        <v>288.02184903095986</v>
      </c>
      <c r="AY445">
        <f t="shared" si="1562"/>
        <v>-0.12982852908430259</v>
      </c>
      <c r="AZ445">
        <f t="shared" si="1563"/>
        <v>3.6427161889461601</v>
      </c>
      <c r="BA445">
        <f t="shared" si="1564"/>
        <v>38.5969287339178</v>
      </c>
      <c r="BB445">
        <f t="shared" si="1565"/>
        <v>15.601254600617018</v>
      </c>
      <c r="BC445">
        <f>IF(L445,Y445,(X445+Y445)/2)</f>
        <v>26.601920127868652</v>
      </c>
      <c r="BD445">
        <f t="shared" si="1566"/>
        <v>3.4963272137511514</v>
      </c>
      <c r="BE445">
        <f t="shared" si="1567"/>
        <v>0.40458590859431587</v>
      </c>
      <c r="BF445">
        <f t="shared" si="1568"/>
        <v>2.1702948184966226</v>
      </c>
      <c r="BG445">
        <f t="shared" si="1569"/>
        <v>1.3260323952545288</v>
      </c>
      <c r="BH445">
        <f t="shared" si="1570"/>
        <v>0.25645381628396924</v>
      </c>
      <c r="BI445">
        <f t="shared" si="1571"/>
        <v>4.7374762735698939</v>
      </c>
      <c r="BJ445">
        <f t="shared" si="1572"/>
        <v>1.0033968770084589</v>
      </c>
      <c r="BK445">
        <f t="shared" si="1573"/>
        <v>62.353304910047648</v>
      </c>
      <c r="BL445">
        <f t="shared" si="1574"/>
        <v>50.146811159004919</v>
      </c>
      <c r="BM445">
        <f t="shared" si="1575"/>
        <v>-4.5998663418266644E-3</v>
      </c>
    </row>
    <row r="446" spans="1:65" x14ac:dyDescent="0.3">
      <c r="A446" t="str">
        <f t="array" ref="A446">INDEX(MtrxNb!A$2:C$115,MATCH(1,(MtrxNb!B$2:B$115=D446)*(MtrxNb!C$2:C$115=F446),0),1)</f>
        <v>M45</v>
      </c>
      <c r="B446" s="6">
        <v>41598</v>
      </c>
      <c r="C446">
        <v>48</v>
      </c>
      <c r="D446">
        <v>82</v>
      </c>
      <c r="E446">
        <v>21</v>
      </c>
      <c r="F446" t="s">
        <v>7</v>
      </c>
      <c r="H446">
        <v>4</v>
      </c>
      <c r="I446">
        <v>19</v>
      </c>
      <c r="J446" t="s">
        <v>662</v>
      </c>
      <c r="K446">
        <v>7182.0000065043569</v>
      </c>
      <c r="L446">
        <v>0</v>
      </c>
      <c r="M446">
        <v>150</v>
      </c>
      <c r="N446" s="7">
        <f t="shared" si="1549"/>
        <v>8.3752508967650918</v>
      </c>
      <c r="O446" s="7">
        <f t="shared" si="1550"/>
        <v>0.45733796018193551</v>
      </c>
      <c r="P446" s="7">
        <f t="shared" si="1551"/>
        <v>109.44418651989447</v>
      </c>
      <c r="Q446">
        <f t="shared" si="1552"/>
        <v>6.6990534406619116</v>
      </c>
      <c r="R446">
        <f t="shared" si="1553"/>
        <v>1.4870519347404474</v>
      </c>
      <c r="S446" s="4">
        <f>(Y446+AY446*L446)</f>
        <v>27.381084442138672</v>
      </c>
      <c r="T446">
        <f t="shared" si="1554"/>
        <v>3</v>
      </c>
      <c r="U446">
        <f t="shared" si="1555"/>
        <v>2.0786957442760468</v>
      </c>
      <c r="V446">
        <v>1</v>
      </c>
      <c r="W446">
        <f t="shared" si="1556"/>
        <v>4.1573914885520935</v>
      </c>
      <c r="X446">
        <v>25.936742782592773</v>
      </c>
      <c r="Y446" s="4">
        <v>27.381084442138672</v>
      </c>
      <c r="Z446">
        <v>25.000923156738281</v>
      </c>
      <c r="AA446">
        <v>150.36787414550781</v>
      </c>
      <c r="AB446">
        <v>144.76448059082031</v>
      </c>
      <c r="AC446">
        <v>19.100824356079102</v>
      </c>
      <c r="AD446">
        <v>23.025167465209961</v>
      </c>
      <c r="AE446">
        <v>53.763889312744141</v>
      </c>
      <c r="AF446">
        <v>64.639305114746094</v>
      </c>
      <c r="AG446">
        <v>500.32373046875</v>
      </c>
      <c r="AH446">
        <v>1799.975830078125</v>
      </c>
      <c r="AI446">
        <v>131.424072265625</v>
      </c>
      <c r="AJ446">
        <v>94.375144958496094</v>
      </c>
      <c r="AK446">
        <v>0.4763031005859375</v>
      </c>
      <c r="AL446">
        <v>0.26584452390670776</v>
      </c>
      <c r="AM446">
        <v>1</v>
      </c>
      <c r="AN446">
        <v>-0.21956524252891541</v>
      </c>
      <c r="AO446">
        <v>2.737391471862793</v>
      </c>
      <c r="AP446">
        <v>1</v>
      </c>
      <c r="AQ446">
        <v>0</v>
      </c>
      <c r="AR446">
        <v>0.15999999642372131</v>
      </c>
      <c r="AS446">
        <v>111115</v>
      </c>
      <c r="AT446">
        <f t="shared" si="1557"/>
        <v>1.6677457682291663</v>
      </c>
      <c r="AU446">
        <f t="shared" si="1558"/>
        <v>6.6990534406619114E-3</v>
      </c>
      <c r="AV446">
        <f t="shared" si="1559"/>
        <v>300.53108444213865</v>
      </c>
      <c r="AW446">
        <f t="shared" si="1560"/>
        <v>299.08674278259275</v>
      </c>
      <c r="AX446">
        <f t="shared" si="1561"/>
        <v>287.9961263752848</v>
      </c>
      <c r="AY446">
        <f t="shared" si="1562"/>
        <v>-0.20418823470567229</v>
      </c>
      <c r="AZ446">
        <f t="shared" si="1563"/>
        <v>3.6600554519632853</v>
      </c>
      <c r="BA446">
        <f t="shared" si="1564"/>
        <v>38.781984955603399</v>
      </c>
      <c r="BB446">
        <f t="shared" si="1565"/>
        <v>15.756817490393438</v>
      </c>
      <c r="BC446">
        <f>IF(L446,Y446,(X446+Y446)/2)</f>
        <v>26.658913612365723</v>
      </c>
      <c r="BD446">
        <f t="shared" si="1566"/>
        <v>3.5080827773691179</v>
      </c>
      <c r="BE446">
        <f t="shared" si="1567"/>
        <v>0.4120139575189512</v>
      </c>
      <c r="BF446">
        <f t="shared" si="1568"/>
        <v>2.1730035172228379</v>
      </c>
      <c r="BG446">
        <f t="shared" si="1569"/>
        <v>1.33507926014628</v>
      </c>
      <c r="BH446">
        <f t="shared" si="1570"/>
        <v>0.26123026046340875</v>
      </c>
      <c r="BI446">
        <f t="shared" si="1571"/>
        <v>10.328810967679726</v>
      </c>
      <c r="BJ446">
        <f t="shared" si="1572"/>
        <v>0.75601546783593032</v>
      </c>
      <c r="BK446">
        <f t="shared" si="1573"/>
        <v>62.230071875169578</v>
      </c>
      <c r="BL446">
        <f t="shared" si="1574"/>
        <v>142.04484527579959</v>
      </c>
      <c r="BM446">
        <f t="shared" si="1575"/>
        <v>3.6692106937517045E-2</v>
      </c>
    </row>
    <row r="447" spans="1:65" x14ac:dyDescent="0.3">
      <c r="A447" t="str">
        <f t="array" ref="A447">INDEX(MtrxNb!A$2:C$115,MATCH(1,(MtrxNb!B$2:B$115=D447)*(MtrxNb!C$2:C$115=F447),0),1)</f>
        <v>M45</v>
      </c>
      <c r="B447" s="6">
        <v>41598</v>
      </c>
      <c r="C447">
        <v>48</v>
      </c>
      <c r="D447">
        <v>82</v>
      </c>
      <c r="E447">
        <v>21</v>
      </c>
      <c r="F447" t="s">
        <v>7</v>
      </c>
      <c r="H447">
        <v>4</v>
      </c>
      <c r="I447">
        <v>20</v>
      </c>
      <c r="J447" t="s">
        <v>663</v>
      </c>
      <c r="K447">
        <v>7300.5000065155327</v>
      </c>
      <c r="L447">
        <v>0</v>
      </c>
      <c r="M447">
        <v>400</v>
      </c>
      <c r="N447" s="7">
        <f t="shared" si="1549"/>
        <v>25.414675823447102</v>
      </c>
      <c r="O447" s="7">
        <f t="shared" si="1550"/>
        <v>0.4574795727444908</v>
      </c>
      <c r="P447" s="7">
        <f t="shared" si="1551"/>
        <v>276.1523122010509</v>
      </c>
      <c r="Q447">
        <f t="shared" si="1552"/>
        <v>6.7047566861321579</v>
      </c>
      <c r="R447">
        <f t="shared" si="1553"/>
        <v>1.4878246074315813</v>
      </c>
      <c r="S447" s="4">
        <f>(Y447+AY447*L447)</f>
        <v>27.410686492919922</v>
      </c>
      <c r="T447">
        <f t="shared" si="1554"/>
        <v>3</v>
      </c>
      <c r="U447">
        <f t="shared" si="1555"/>
        <v>2.0786957442760468</v>
      </c>
      <c r="V447">
        <v>1</v>
      </c>
      <c r="W447">
        <f t="shared" si="1556"/>
        <v>4.1573914885520935</v>
      </c>
      <c r="X447">
        <v>25.9510498046875</v>
      </c>
      <c r="Y447" s="4">
        <v>27.410686492919922</v>
      </c>
      <c r="Z447">
        <v>25.005025863647461</v>
      </c>
      <c r="AA447">
        <v>398.6270751953125</v>
      </c>
      <c r="AB447">
        <v>381.85504150390625</v>
      </c>
      <c r="AC447">
        <v>19.157018661499023</v>
      </c>
      <c r="AD447">
        <v>23.083984375</v>
      </c>
      <c r="AE447">
        <v>53.925544738769531</v>
      </c>
      <c r="AF447">
        <v>64.750068664550781</v>
      </c>
      <c r="AG447">
        <v>500.3851318359375</v>
      </c>
      <c r="AH447">
        <v>1799.479248046875</v>
      </c>
      <c r="AI447">
        <v>131.64344787597656</v>
      </c>
      <c r="AJ447">
        <v>94.376296997070312</v>
      </c>
      <c r="AK447">
        <v>-1.8102874755859375</v>
      </c>
      <c r="AL447">
        <v>0.24273508787155151</v>
      </c>
      <c r="AM447">
        <v>1</v>
      </c>
      <c r="AN447">
        <v>-0.21956524252891541</v>
      </c>
      <c r="AO447">
        <v>2.737391471862793</v>
      </c>
      <c r="AP447">
        <v>1</v>
      </c>
      <c r="AQ447">
        <v>0</v>
      </c>
      <c r="AR447">
        <v>0.15999999642372131</v>
      </c>
      <c r="AS447">
        <v>111115</v>
      </c>
      <c r="AT447">
        <f t="shared" si="1557"/>
        <v>1.6679504394531246</v>
      </c>
      <c r="AU447">
        <f t="shared" si="1558"/>
        <v>6.7047566861321581E-3</v>
      </c>
      <c r="AV447">
        <f t="shared" si="1559"/>
        <v>300.5606864929199</v>
      </c>
      <c r="AW447">
        <f t="shared" si="1560"/>
        <v>299.10104980468748</v>
      </c>
      <c r="AX447">
        <f t="shared" si="1561"/>
        <v>287.91667325206072</v>
      </c>
      <c r="AY447">
        <f t="shared" si="1562"/>
        <v>-0.20850391436163002</v>
      </c>
      <c r="AZ447">
        <f t="shared" si="1563"/>
        <v>3.6664055726823119</v>
      </c>
      <c r="BA447">
        <f t="shared" si="1564"/>
        <v>38.848796671860597</v>
      </c>
      <c r="BB447">
        <f t="shared" si="1565"/>
        <v>15.764812296860597</v>
      </c>
      <c r="BC447">
        <f>IF(L447,Y447,(X447+Y447)/2)</f>
        <v>26.680868148803711</v>
      </c>
      <c r="BD447">
        <f t="shared" si="1566"/>
        <v>3.5126203521383497</v>
      </c>
      <c r="BE447">
        <f t="shared" si="1567"/>
        <v>0.41212888868449438</v>
      </c>
      <c r="BF447">
        <f t="shared" si="1568"/>
        <v>2.1785809652507306</v>
      </c>
      <c r="BG447">
        <f t="shared" si="1569"/>
        <v>1.334039386887619</v>
      </c>
      <c r="BH447">
        <f t="shared" si="1570"/>
        <v>0.26130418398609606</v>
      </c>
      <c r="BI447">
        <f t="shared" si="1571"/>
        <v>26.062232632714068</v>
      </c>
      <c r="BJ447">
        <f t="shared" si="1572"/>
        <v>0.72318624133767251</v>
      </c>
      <c r="BK447">
        <f t="shared" si="1573"/>
        <v>62.274609493181011</v>
      </c>
      <c r="BL447">
        <f t="shared" si="1574"/>
        <v>373.60231561650062</v>
      </c>
      <c r="BM447">
        <f t="shared" si="1575"/>
        <v>4.2362933690313978E-2</v>
      </c>
    </row>
    <row r="448" spans="1:65" x14ac:dyDescent="0.3">
      <c r="A448" t="str">
        <f t="array" ref="A448">INDEX(MtrxNb!A$2:C$115,MATCH(1,(MtrxNb!B$2:B$115=D448)*(MtrxNb!C$2:C$115=F448),0),1)</f>
        <v>M45</v>
      </c>
      <c r="B448" s="6">
        <v>41598</v>
      </c>
      <c r="C448">
        <v>48</v>
      </c>
      <c r="D448">
        <v>82</v>
      </c>
      <c r="E448">
        <v>21</v>
      </c>
      <c r="F448" t="s">
        <v>7</v>
      </c>
      <c r="H448">
        <v>4</v>
      </c>
      <c r="I448">
        <v>21</v>
      </c>
      <c r="J448" t="s">
        <v>664</v>
      </c>
      <c r="K448">
        <v>7428.0000065043569</v>
      </c>
      <c r="L448">
        <v>0</v>
      </c>
      <c r="M448">
        <v>600</v>
      </c>
      <c r="N448" s="7">
        <f t="shared" si="1549"/>
        <v>36.336746917688778</v>
      </c>
      <c r="O448" s="7">
        <f t="shared" si="1550"/>
        <v>0.46863656037413232</v>
      </c>
      <c r="P448" s="7">
        <f t="shared" si="1551"/>
        <v>425.41868162899311</v>
      </c>
      <c r="Q448">
        <f t="shared" si="1552"/>
        <v>6.8347547418964902</v>
      </c>
      <c r="R448">
        <f t="shared" si="1553"/>
        <v>1.4838930788610751</v>
      </c>
      <c r="S448" s="4">
        <f>(Y448+AY448*L448)</f>
        <v>27.464614868164063</v>
      </c>
      <c r="T448">
        <f t="shared" si="1554"/>
        <v>3</v>
      </c>
      <c r="U448">
        <f t="shared" si="1555"/>
        <v>2.0786957442760468</v>
      </c>
      <c r="V448">
        <v>1</v>
      </c>
      <c r="W448">
        <f t="shared" si="1556"/>
        <v>4.1573914885520935</v>
      </c>
      <c r="X448">
        <v>25.975248336791992</v>
      </c>
      <c r="Y448" s="4">
        <v>27.464614868164063</v>
      </c>
      <c r="Z448">
        <v>24.999723434448242</v>
      </c>
      <c r="AA448">
        <v>598.38165283203125</v>
      </c>
      <c r="AB448">
        <v>574.2415771484375</v>
      </c>
      <c r="AC448">
        <v>19.246225357055664</v>
      </c>
      <c r="AD448">
        <v>23.248943328857422</v>
      </c>
      <c r="AE448">
        <v>54.049991607666016</v>
      </c>
      <c r="AF448">
        <v>65.118431091308594</v>
      </c>
      <c r="AG448">
        <v>500.34906005859375</v>
      </c>
      <c r="AH448">
        <v>1799.501708984375</v>
      </c>
      <c r="AI448">
        <v>131.67478942871094</v>
      </c>
      <c r="AJ448">
        <v>94.374427795410156</v>
      </c>
      <c r="AK448">
        <v>-4.3038177490234375</v>
      </c>
      <c r="AL448">
        <v>0.21316927671432495</v>
      </c>
      <c r="AM448">
        <v>1</v>
      </c>
      <c r="AN448">
        <v>-0.21956524252891541</v>
      </c>
      <c r="AO448">
        <v>2.737391471862793</v>
      </c>
      <c r="AP448">
        <v>1</v>
      </c>
      <c r="AQ448">
        <v>0</v>
      </c>
      <c r="AR448">
        <v>0.15999999642372131</v>
      </c>
      <c r="AS448">
        <v>111115</v>
      </c>
      <c r="AT448">
        <f t="shared" si="1557"/>
        <v>1.6678302001953123</v>
      </c>
      <c r="AU448">
        <f t="shared" si="1558"/>
        <v>6.8347547418964906E-3</v>
      </c>
      <c r="AV448">
        <f t="shared" si="1559"/>
        <v>300.61461486816404</v>
      </c>
      <c r="AW448">
        <f t="shared" si="1560"/>
        <v>299.12524833679197</v>
      </c>
      <c r="AX448">
        <f t="shared" si="1561"/>
        <v>287.92026700198039</v>
      </c>
      <c r="AY448">
        <f t="shared" si="1562"/>
        <v>-0.25979044584283989</v>
      </c>
      <c r="AZ448">
        <f t="shared" si="1563"/>
        <v>3.6779988023699124</v>
      </c>
      <c r="BA448">
        <f t="shared" si="1564"/>
        <v>38.972409033761473</v>
      </c>
      <c r="BB448">
        <f t="shared" si="1565"/>
        <v>15.723465704904051</v>
      </c>
      <c r="BC448">
        <f>IF(L448,Y448,(X448+Y448)/2)</f>
        <v>26.719931602478027</v>
      </c>
      <c r="BD448">
        <f t="shared" si="1566"/>
        <v>3.5207066777639611</v>
      </c>
      <c r="BE448">
        <f t="shared" si="1567"/>
        <v>0.42116165892595048</v>
      </c>
      <c r="BF448">
        <f t="shared" si="1568"/>
        <v>2.1941057235088373</v>
      </c>
      <c r="BG448">
        <f t="shared" si="1569"/>
        <v>1.3266009542551238</v>
      </c>
      <c r="BH448">
        <f t="shared" si="1570"/>
        <v>0.26711591066629359</v>
      </c>
      <c r="BI448">
        <f t="shared" si="1571"/>
        <v>40.148644652213989</v>
      </c>
      <c r="BJ448">
        <f t="shared" si="1572"/>
        <v>0.74083573631420507</v>
      </c>
      <c r="BK448">
        <f t="shared" si="1573"/>
        <v>62.57778270843977</v>
      </c>
      <c r="BL448">
        <f t="shared" si="1574"/>
        <v>562.44220524084642</v>
      </c>
      <c r="BM448">
        <f t="shared" si="1575"/>
        <v>4.0428563713012781E-2</v>
      </c>
    </row>
    <row r="449" spans="1:65" x14ac:dyDescent="0.3">
      <c r="A449" t="str">
        <f t="array" ref="A449">INDEX(MtrxNb!A$2:C$115,MATCH(1,(MtrxNb!B$2:B$115=D449)*(MtrxNb!C$2:C$115=F449),0),1)</f>
        <v>M45</v>
      </c>
      <c r="B449" s="6">
        <v>41598</v>
      </c>
      <c r="C449">
        <v>48</v>
      </c>
      <c r="D449">
        <v>82</v>
      </c>
      <c r="E449">
        <v>21</v>
      </c>
      <c r="F449" t="s">
        <v>7</v>
      </c>
      <c r="H449">
        <v>4</v>
      </c>
      <c r="I449">
        <v>22</v>
      </c>
      <c r="J449" t="s">
        <v>665</v>
      </c>
      <c r="K449">
        <v>7546.5000065155327</v>
      </c>
      <c r="L449">
        <v>0</v>
      </c>
      <c r="M449">
        <v>800</v>
      </c>
      <c r="N449" s="7">
        <f t="shared" si="1549"/>
        <v>43.480329109447958</v>
      </c>
      <c r="O449" s="7">
        <f t="shared" si="1550"/>
        <v>0.45948533668464603</v>
      </c>
      <c r="P449" s="7">
        <f t="shared" si="1551"/>
        <v>586.78418512572853</v>
      </c>
      <c r="Q449">
        <f t="shared" si="1552"/>
        <v>6.7034013856201655</v>
      </c>
      <c r="R449">
        <f t="shared" si="1553"/>
        <v>1.4811923286310318</v>
      </c>
      <c r="S449" s="4">
        <f>(Y449+AY449*L449)</f>
        <v>27.520139694213867</v>
      </c>
      <c r="T449">
        <f t="shared" si="1554"/>
        <v>3</v>
      </c>
      <c r="U449">
        <f t="shared" si="1555"/>
        <v>2.0786957442760468</v>
      </c>
      <c r="V449">
        <v>1</v>
      </c>
      <c r="W449">
        <f t="shared" si="1556"/>
        <v>4.1573914885520935</v>
      </c>
      <c r="X449">
        <v>25.997493743896484</v>
      </c>
      <c r="Y449" s="4">
        <v>27.520139694213867</v>
      </c>
      <c r="Z449">
        <v>24.999492645263672</v>
      </c>
      <c r="AA449">
        <v>799.01416015625</v>
      </c>
      <c r="AB449">
        <v>769.849609375</v>
      </c>
      <c r="AC449">
        <v>19.479427337646484</v>
      </c>
      <c r="AD449">
        <v>23.404640197753906</v>
      </c>
      <c r="AE449">
        <v>54.675239562988281</v>
      </c>
      <c r="AF449">
        <v>65.467414855957031</v>
      </c>
      <c r="AG449">
        <v>500.34310913085937</v>
      </c>
      <c r="AH449">
        <v>1799.0797119140625</v>
      </c>
      <c r="AI449">
        <v>131.805908203125</v>
      </c>
      <c r="AJ449">
        <v>94.373435974121094</v>
      </c>
      <c r="AK449">
        <v>-7.6331634521484375</v>
      </c>
      <c r="AL449">
        <v>0.19701021909713745</v>
      </c>
      <c r="AM449">
        <v>1</v>
      </c>
      <c r="AN449">
        <v>-0.21956524252891541</v>
      </c>
      <c r="AO449">
        <v>2.737391471862793</v>
      </c>
      <c r="AP449">
        <v>1</v>
      </c>
      <c r="AQ449">
        <v>0</v>
      </c>
      <c r="AR449">
        <v>0.15999999642372131</v>
      </c>
      <c r="AS449">
        <v>111115</v>
      </c>
      <c r="AT449">
        <f t="shared" si="1557"/>
        <v>1.6678103637695312</v>
      </c>
      <c r="AU449">
        <f t="shared" si="1558"/>
        <v>6.7034013856201655E-3</v>
      </c>
      <c r="AV449">
        <f t="shared" si="1559"/>
        <v>300.67013969421384</v>
      </c>
      <c r="AW449">
        <f t="shared" si="1560"/>
        <v>299.14749374389646</v>
      </c>
      <c r="AX449">
        <f t="shared" si="1561"/>
        <v>287.85274747223957</v>
      </c>
      <c r="AY449">
        <f t="shared" si="1562"/>
        <v>-0.21480602386797462</v>
      </c>
      <c r="AZ449">
        <f t="shared" si="1563"/>
        <v>3.6899686418311011</v>
      </c>
      <c r="BA449">
        <f t="shared" si="1564"/>
        <v>39.099653453784995</v>
      </c>
      <c r="BB449">
        <f t="shared" si="1565"/>
        <v>15.695013256031089</v>
      </c>
      <c r="BC449">
        <f>IF(L449,Y449,(X449+Y449)/2)</f>
        <v>26.758816719055176</v>
      </c>
      <c r="BD449">
        <f t="shared" si="1566"/>
        <v>3.5287722231065124</v>
      </c>
      <c r="BE449">
        <f t="shared" si="1567"/>
        <v>0.41375598703551897</v>
      </c>
      <c r="BF449">
        <f t="shared" si="1568"/>
        <v>2.2087763132000693</v>
      </c>
      <c r="BG449">
        <f t="shared" si="1569"/>
        <v>1.3199959099064431</v>
      </c>
      <c r="BH449">
        <f t="shared" si="1570"/>
        <v>0.26235079472445366</v>
      </c>
      <c r="BI449">
        <f t="shared" si="1571"/>
        <v>55.376839725589761</v>
      </c>
      <c r="BJ449">
        <f t="shared" si="1572"/>
        <v>0.76220625168869982</v>
      </c>
      <c r="BK449">
        <f t="shared" si="1573"/>
        <v>62.68781688684615</v>
      </c>
      <c r="BL449">
        <f t="shared" si="1574"/>
        <v>755.73055312076258</v>
      </c>
      <c r="BM449">
        <f t="shared" si="1575"/>
        <v>3.6066914300834502E-2</v>
      </c>
    </row>
    <row r="450" spans="1:65" hidden="1" x14ac:dyDescent="0.3">
      <c r="A450" t="str">
        <f t="array" ref="A450">INDEX(MtrxNb!A$2:C$115,MATCH(1,(MtrxNb!B$2:B$115=D450)*(MtrxNb!C$2:C$115=F450),0),1)</f>
        <v>M45</v>
      </c>
      <c r="B450" s="6">
        <v>41598</v>
      </c>
      <c r="C450">
        <v>48</v>
      </c>
      <c r="D450">
        <v>82</v>
      </c>
      <c r="E450">
        <v>21</v>
      </c>
      <c r="F450" t="s">
        <v>7</v>
      </c>
      <c r="H450">
        <v>4</v>
      </c>
      <c r="I450">
        <v>23</v>
      </c>
      <c r="J450" t="s">
        <v>666</v>
      </c>
      <c r="K450">
        <v>7667.0000065043569</v>
      </c>
      <c r="L450">
        <v>0</v>
      </c>
      <c r="M450" t="s">
        <v>322</v>
      </c>
      <c r="N450">
        <f t="shared" si="1549"/>
        <v>27.02172207637248</v>
      </c>
      <c r="O450">
        <f t="shared" si="1550"/>
        <v>0.46660886933664786</v>
      </c>
      <c r="P450">
        <f t="shared" si="1551"/>
        <v>271.98379795826372</v>
      </c>
      <c r="Q450">
        <f t="shared" si="1552"/>
        <v>6.7457026457386702</v>
      </c>
      <c r="R450">
        <f t="shared" si="1553"/>
        <v>1.4699313047694065</v>
      </c>
      <c r="S450" s="4">
        <f>(Y450+AY450*L450)</f>
        <v>27.531665802001953</v>
      </c>
      <c r="T450">
        <f t="shared" si="1554"/>
        <v>3</v>
      </c>
      <c r="U450">
        <f t="shared" si="1555"/>
        <v>2.0786957442760468</v>
      </c>
      <c r="V450">
        <v>1</v>
      </c>
      <c r="W450">
        <f t="shared" si="1556"/>
        <v>4.1573914885520935</v>
      </c>
      <c r="X450">
        <v>26.003528594970703</v>
      </c>
      <c r="Y450" s="4">
        <v>27.531665802001953</v>
      </c>
      <c r="Z450">
        <v>25.001205444335937</v>
      </c>
      <c r="AA450">
        <v>399.57977294921875</v>
      </c>
      <c r="AB450">
        <v>381.83416748046875</v>
      </c>
      <c r="AC450">
        <v>19.60089111328125</v>
      </c>
      <c r="AD450">
        <v>23.550130844116211</v>
      </c>
      <c r="AE450">
        <v>54.950786590576172</v>
      </c>
      <c r="AF450">
        <v>65.8526611328125</v>
      </c>
      <c r="AG450">
        <v>500.3626708984375</v>
      </c>
      <c r="AH450">
        <v>1799.326171875</v>
      </c>
      <c r="AI450">
        <v>120.57821655273437</v>
      </c>
      <c r="AJ450">
        <v>94.374267578125</v>
      </c>
      <c r="AK450">
        <v>-1.8061370849609375</v>
      </c>
      <c r="AL450">
        <v>0.24237459897994995</v>
      </c>
      <c r="AM450">
        <v>1</v>
      </c>
      <c r="AN450">
        <v>-0.21956524252891541</v>
      </c>
      <c r="AO450">
        <v>2.737391471862793</v>
      </c>
      <c r="AP450">
        <v>1</v>
      </c>
      <c r="AQ450">
        <v>0</v>
      </c>
      <c r="AR450">
        <v>0.15999999642372131</v>
      </c>
      <c r="AS450">
        <v>111115</v>
      </c>
      <c r="AT450">
        <f t="shared" si="1557"/>
        <v>1.667875569661458</v>
      </c>
      <c r="AU450">
        <f t="shared" si="1558"/>
        <v>6.7457026457386701E-3</v>
      </c>
      <c r="AV450">
        <f t="shared" si="1559"/>
        <v>300.68166580200193</v>
      </c>
      <c r="AW450">
        <f t="shared" si="1560"/>
        <v>299.15352859497068</v>
      </c>
      <c r="AX450">
        <f t="shared" si="1561"/>
        <v>287.89218106510816</v>
      </c>
      <c r="AY450">
        <f t="shared" si="1562"/>
        <v>-0.23075716280445424</v>
      </c>
      <c r="AZ450">
        <f t="shared" si="1563"/>
        <v>3.6924576545518843</v>
      </c>
      <c r="BA450">
        <f t="shared" si="1564"/>
        <v>39.125682766175544</v>
      </c>
      <c r="BB450">
        <f t="shared" si="1565"/>
        <v>15.575551922059333</v>
      </c>
      <c r="BC450">
        <f>IF(L450,Y450,(X450+Y450)/2)</f>
        <v>26.767597198486328</v>
      </c>
      <c r="BD450">
        <f t="shared" si="1566"/>
        <v>3.5305956998086407</v>
      </c>
      <c r="BE450">
        <f t="shared" si="1567"/>
        <v>0.41952326810563179</v>
      </c>
      <c r="BF450">
        <f t="shared" si="1568"/>
        <v>2.2225263497824779</v>
      </c>
      <c r="BG450">
        <f t="shared" si="1569"/>
        <v>1.3080693500261629</v>
      </c>
      <c r="BH450">
        <f t="shared" si="1570"/>
        <v>0.26606148885198211</v>
      </c>
      <c r="BI450">
        <f t="shared" si="1571"/>
        <v>25.668271725427868</v>
      </c>
      <c r="BJ450">
        <f t="shared" si="1572"/>
        <v>0.71230869608382019</v>
      </c>
      <c r="BK450">
        <f t="shared" si="1573"/>
        <v>63.050184483650831</v>
      </c>
      <c r="BL450">
        <f t="shared" si="1574"/>
        <v>373.05959695865158</v>
      </c>
      <c r="BM450">
        <f t="shared" si="1575"/>
        <v>4.566896484826416E-2</v>
      </c>
    </row>
    <row r="451" spans="1:65" hidden="1" x14ac:dyDescent="0.3">
      <c r="A451" t="str">
        <f t="array" ref="A451">INDEX(MtrxNb!A$2:C$115,MATCH(1,(MtrxNb!B$2:B$115=D451)*(MtrxNb!C$2:C$115=F451),0),1)</f>
        <v>M101</v>
      </c>
      <c r="B451" s="6">
        <v>41598</v>
      </c>
      <c r="C451">
        <v>48</v>
      </c>
      <c r="D451">
        <v>82</v>
      </c>
      <c r="E451">
        <v>21</v>
      </c>
      <c r="F451" t="s">
        <v>36</v>
      </c>
      <c r="H451">
        <v>4</v>
      </c>
      <c r="I451" t="s">
        <v>323</v>
      </c>
      <c r="J451" t="s">
        <v>667</v>
      </c>
      <c r="M451">
        <f t="shared" ref="M451" si="1576">AA451</f>
        <v>0</v>
      </c>
      <c r="S451" s="4">
        <f>AVERAGE(S445:S450)</f>
        <v>27.43470287322998</v>
      </c>
      <c r="Y451" s="4">
        <f>AVERAGE(Y445:Y450)</f>
        <v>27.43470287322998</v>
      </c>
    </row>
    <row r="452" spans="1:65" hidden="1" x14ac:dyDescent="0.3">
      <c r="A452" t="str">
        <f t="array" ref="A452">INDEX(MtrxNb!A$2:C$115,MATCH(1,(MtrxNb!B$2:B$115=D452)*(MtrxNb!C$2:C$115=F452),0),1)</f>
        <v>M101</v>
      </c>
      <c r="B452" s="6">
        <v>41598</v>
      </c>
      <c r="C452">
        <v>48</v>
      </c>
      <c r="D452">
        <v>82</v>
      </c>
      <c r="E452">
        <v>21</v>
      </c>
      <c r="F452" t="s">
        <v>36</v>
      </c>
      <c r="H452">
        <v>4</v>
      </c>
      <c r="I452">
        <v>24</v>
      </c>
      <c r="J452" t="s">
        <v>668</v>
      </c>
      <c r="K452">
        <v>7960.5000065155327</v>
      </c>
      <c r="L452">
        <v>0</v>
      </c>
      <c r="M452" t="s">
        <v>315</v>
      </c>
      <c r="N452">
        <f t="shared" ref="N452:N457" si="1577">(AA452-AB452*(1000-AC452)/(1000-AD452))*AT452</f>
        <v>25.513570858740728</v>
      </c>
      <c r="O452">
        <f t="shared" ref="O452:O457" si="1578">IF(BE452&lt;&gt;0,1/(1/BE452-1/W452),0)</f>
        <v>0.46598717749154545</v>
      </c>
      <c r="P452">
        <f t="shared" ref="P452:P457" si="1579">((BH452-AU452/2)*AB452-N452)/(BH452+AU452/2)</f>
        <v>274.2030689712638</v>
      </c>
      <c r="Q452">
        <f t="shared" ref="Q452:Q457" si="1580">AU452*1000</f>
        <v>6.8590149335873454</v>
      </c>
      <c r="R452">
        <f t="shared" ref="R452:R457" si="1581">(AZ452-BF452)</f>
        <v>1.5056876625132132</v>
      </c>
      <c r="S452" s="4">
        <f>(Y452+AY452*L452)</f>
        <v>27.877492904663086</v>
      </c>
      <c r="T452">
        <f t="shared" ref="T452:T457" si="1582">1.2*3</f>
        <v>3.5999999999999996</v>
      </c>
      <c r="U452">
        <f t="shared" ref="U452:U457" si="1583">(T452*AN452+AO452)</f>
        <v>1.9469565987586976</v>
      </c>
      <c r="V452">
        <v>1</v>
      </c>
      <c r="W452">
        <f t="shared" ref="W452:W457" si="1584">U452*(V452+1)*(V452+1)/(V452*V452+1)</f>
        <v>3.8939131975173953</v>
      </c>
      <c r="X452">
        <v>26.057945251464844</v>
      </c>
      <c r="Y452" s="4">
        <v>27.877492904663086</v>
      </c>
      <c r="Z452">
        <v>25.00422477722168</v>
      </c>
      <c r="AA452">
        <v>399.49423217773438</v>
      </c>
      <c r="AB452">
        <v>379.26556396484375</v>
      </c>
      <c r="AC452">
        <v>19.15284538269043</v>
      </c>
      <c r="AD452">
        <v>23.9696044921875</v>
      </c>
      <c r="AE452">
        <v>53.622119903564453</v>
      </c>
      <c r="AF452">
        <v>66.820068359375</v>
      </c>
      <c r="AG452">
        <v>500.34857177734375</v>
      </c>
      <c r="AH452">
        <v>1800.8201904296875</v>
      </c>
      <c r="AI452">
        <v>150.22068786621094</v>
      </c>
      <c r="AJ452">
        <v>94.375129699707031</v>
      </c>
      <c r="AK452">
        <v>-1.7603302001953125</v>
      </c>
      <c r="AL452">
        <v>0.24346750974655151</v>
      </c>
      <c r="AM452">
        <v>1</v>
      </c>
      <c r="AN452">
        <v>-0.21956524252891541</v>
      </c>
      <c r="AO452">
        <v>2.737391471862793</v>
      </c>
      <c r="AP452">
        <v>1</v>
      </c>
      <c r="AQ452">
        <v>0</v>
      </c>
      <c r="AR452">
        <v>0.15999999642372131</v>
      </c>
      <c r="AS452">
        <v>111115</v>
      </c>
      <c r="AT452">
        <f t="shared" ref="AT452:AT457" si="1585">AG452*0.000001/(T452*0.0001)</f>
        <v>1.389857143825955</v>
      </c>
      <c r="AU452">
        <f t="shared" ref="AU452:AU457" si="1586">(AD452-AC452)/(1000-AD452)*AT452</f>
        <v>6.8590149335873455E-3</v>
      </c>
      <c r="AV452">
        <f t="shared" ref="AV452:AV457" si="1587">(Y452+273.15)</f>
        <v>301.02749290466306</v>
      </c>
      <c r="AW452">
        <f t="shared" ref="AW452:AW457" si="1588">(X452+273.15)</f>
        <v>299.20794525146482</v>
      </c>
      <c r="AX452">
        <f t="shared" ref="AX452:AX457" si="1589">(AH452*AP452+AI452*AQ452)*AR452</f>
        <v>288.13122402851513</v>
      </c>
      <c r="AY452">
        <f t="shared" ref="AY452:AY457" si="1590">((AX452+0.00000010773*(AW452^4-AV452^4))-AU452*44100)/(U452*51.4+0.00000043092*AV452^3)</f>
        <v>-0.31786752684288067</v>
      </c>
      <c r="AZ452">
        <f t="shared" ref="AZ452:AZ457" si="1591">0.61365*EXP(17.502*S452/(240.97+S452))</f>
        <v>3.7678221953140887</v>
      </c>
      <c r="BA452">
        <f t="shared" ref="BA452:BA457" si="1592">AZ452*1000/AJ452</f>
        <v>39.923888923945874</v>
      </c>
      <c r="BB452">
        <f t="shared" ref="BB452:BB457" si="1593">(BA452-AD452)</f>
        <v>15.954284431758374</v>
      </c>
      <c r="BC452">
        <f>IF(L452,Y452,(X452+Y452)/2)</f>
        <v>26.967719078063965</v>
      </c>
      <c r="BD452">
        <f t="shared" ref="BD452:BD457" si="1594">0.61365*EXP(17.502*BC452/(240.97+BC452))</f>
        <v>3.5723794390186092</v>
      </c>
      <c r="BE452">
        <f t="shared" ref="BE452:BE457" si="1595">IF(BB452&lt;&gt;0,(1000-(BA452+AD452)/2)/BB452*AU452,0)</f>
        <v>0.41618235836512407</v>
      </c>
      <c r="BF452">
        <f t="shared" ref="BF452:BF457" si="1596">AD452*AJ452/1000</f>
        <v>2.2621345328008755</v>
      </c>
      <c r="BG452">
        <f t="shared" ref="BG452:BG457" si="1597">(BD452-BF452)</f>
        <v>1.3102449062177337</v>
      </c>
      <c r="BH452">
        <f t="shared" ref="BH452:BH457" si="1598">1/(1.6/O452+1.37/W452)</f>
        <v>0.26417273277592107</v>
      </c>
      <c r="BI452">
        <f t="shared" ref="BI452:BI457" si="1599">P452*AJ452*0.001</f>
        <v>25.877950198220734</v>
      </c>
      <c r="BJ452">
        <f t="shared" ref="BJ452:BJ457" si="1600">P452/AB452</f>
        <v>0.72298435456344579</v>
      </c>
      <c r="BK452">
        <f t="shared" ref="BK452:BK457" si="1601">(1-AU452*AJ452/AZ452/O452)*100</f>
        <v>63.131544592173825</v>
      </c>
      <c r="BL452">
        <f t="shared" ref="BL452:BL457" si="1602">(AB452-N452/(W452/1.35))</f>
        <v>370.42013806237122</v>
      </c>
      <c r="BM452">
        <f t="shared" ref="BM452:BM457" si="1603">N452*BK452/100/BL452</f>
        <v>4.3483357702948804E-2</v>
      </c>
    </row>
    <row r="453" spans="1:65" x14ac:dyDescent="0.3">
      <c r="A453" t="str">
        <f t="array" ref="A453">INDEX(MtrxNb!A$2:C$115,MATCH(1,(MtrxNb!B$2:B$115=D453)*(MtrxNb!C$2:C$115=F453),0),1)</f>
        <v>M101</v>
      </c>
      <c r="B453" s="6">
        <v>41598</v>
      </c>
      <c r="C453">
        <v>48</v>
      </c>
      <c r="D453">
        <v>82</v>
      </c>
      <c r="E453">
        <v>21</v>
      </c>
      <c r="F453" t="s">
        <v>36</v>
      </c>
      <c r="H453">
        <v>4</v>
      </c>
      <c r="I453">
        <v>25</v>
      </c>
      <c r="J453" t="s">
        <v>669</v>
      </c>
      <c r="K453">
        <v>8081.0000065043569</v>
      </c>
      <c r="L453">
        <v>0</v>
      </c>
      <c r="M453">
        <v>50</v>
      </c>
      <c r="N453" s="7">
        <f t="shared" si="1577"/>
        <v>-0.96230557088720936</v>
      </c>
      <c r="O453" s="7">
        <f t="shared" si="1578"/>
        <v>0.47608461207627695</v>
      </c>
      <c r="P453" s="7">
        <f t="shared" si="1579"/>
        <v>52.590653561147967</v>
      </c>
      <c r="Q453">
        <f t="shared" si="1580"/>
        <v>7.2296475050662714</v>
      </c>
      <c r="R453">
        <f t="shared" si="1581"/>
        <v>1.5565358139788152</v>
      </c>
      <c r="S453" s="4">
        <f>(Y453+AY453*L453)</f>
        <v>28.101799011230469</v>
      </c>
      <c r="T453">
        <f t="shared" si="1582"/>
        <v>3.5999999999999996</v>
      </c>
      <c r="U453">
        <f t="shared" si="1583"/>
        <v>1.9469565987586976</v>
      </c>
      <c r="V453">
        <v>1</v>
      </c>
      <c r="W453">
        <f t="shared" si="1584"/>
        <v>3.8939131975173953</v>
      </c>
      <c r="X453">
        <v>26.090166091918945</v>
      </c>
      <c r="Y453" s="4">
        <v>28.101799011230469</v>
      </c>
      <c r="Z453">
        <v>25.002157211303711</v>
      </c>
      <c r="AA453">
        <v>49.969989776611328</v>
      </c>
      <c r="AB453">
        <v>50.400188446044922</v>
      </c>
      <c r="AC453">
        <v>18.879940032958984</v>
      </c>
      <c r="AD453">
        <v>23.956912994384766</v>
      </c>
      <c r="AE453">
        <v>52.705448150634766</v>
      </c>
      <c r="AF453">
        <v>66.646858215332031</v>
      </c>
      <c r="AG453">
        <v>500.36135864257812</v>
      </c>
      <c r="AH453">
        <v>1799.970703125</v>
      </c>
      <c r="AI453">
        <v>151.03656005859375</v>
      </c>
      <c r="AJ453">
        <v>94.372879028320312</v>
      </c>
      <c r="AK453">
        <v>1.3984260559082031</v>
      </c>
      <c r="AL453">
        <v>0.28060740232467651</v>
      </c>
      <c r="AM453">
        <v>1</v>
      </c>
      <c r="AN453">
        <v>-0.21956524252891541</v>
      </c>
      <c r="AO453">
        <v>2.737391471862793</v>
      </c>
      <c r="AP453">
        <v>1</v>
      </c>
      <c r="AQ453">
        <v>0</v>
      </c>
      <c r="AR453">
        <v>0.15999999642372131</v>
      </c>
      <c r="AS453">
        <v>111115</v>
      </c>
      <c r="AT453">
        <f t="shared" si="1585"/>
        <v>1.3898926628960506</v>
      </c>
      <c r="AU453">
        <f t="shared" si="1586"/>
        <v>7.2296475050662714E-3</v>
      </c>
      <c r="AV453">
        <f t="shared" si="1587"/>
        <v>301.25179901123045</v>
      </c>
      <c r="AW453">
        <f t="shared" si="1588"/>
        <v>299.24016609191892</v>
      </c>
      <c r="AX453">
        <f t="shared" si="1589"/>
        <v>287.99530606280314</v>
      </c>
      <c r="AY453">
        <f t="shared" si="1590"/>
        <v>-0.48540720279459976</v>
      </c>
      <c r="AZ453">
        <f t="shared" si="1591"/>
        <v>3.8174186658898837</v>
      </c>
      <c r="BA453">
        <f t="shared" si="1592"/>
        <v>40.450378384072785</v>
      </c>
      <c r="BB453">
        <f t="shared" si="1593"/>
        <v>16.493465389688019</v>
      </c>
      <c r="BC453">
        <f>IF(L453,Y453,(X453+Y453)/2)</f>
        <v>27.095982551574707</v>
      </c>
      <c r="BD453">
        <f t="shared" si="1594"/>
        <v>3.5993861770416058</v>
      </c>
      <c r="BE453">
        <f t="shared" si="1595"/>
        <v>0.42421809686699496</v>
      </c>
      <c r="BF453">
        <f t="shared" si="1596"/>
        <v>2.2608828519110684</v>
      </c>
      <c r="BG453">
        <f t="shared" si="1597"/>
        <v>1.3385033251305374</v>
      </c>
      <c r="BH453">
        <f t="shared" si="1598"/>
        <v>0.26935458813662366</v>
      </c>
      <c r="BI453">
        <f t="shared" si="1599"/>
        <v>4.9631313865465199</v>
      </c>
      <c r="BJ453">
        <f t="shared" si="1600"/>
        <v>1.0434614469239141</v>
      </c>
      <c r="BK453">
        <f t="shared" si="1601"/>
        <v>62.458606429845922</v>
      </c>
      <c r="BL453">
        <f t="shared" si="1602"/>
        <v>50.733814917617529</v>
      </c>
      <c r="BM453">
        <f t="shared" si="1603"/>
        <v>-1.1846983124547362E-2</v>
      </c>
    </row>
    <row r="454" spans="1:65" x14ac:dyDescent="0.3">
      <c r="A454" t="str">
        <f t="array" ref="A454">INDEX(MtrxNb!A$2:C$115,MATCH(1,(MtrxNb!B$2:B$115=D454)*(MtrxNb!C$2:C$115=F454),0),1)</f>
        <v>M101</v>
      </c>
      <c r="B454" s="6">
        <v>41598</v>
      </c>
      <c r="C454">
        <v>48</v>
      </c>
      <c r="D454">
        <v>82</v>
      </c>
      <c r="E454">
        <v>21</v>
      </c>
      <c r="F454" t="s">
        <v>36</v>
      </c>
      <c r="H454">
        <v>4</v>
      </c>
      <c r="I454">
        <v>26</v>
      </c>
      <c r="J454" t="s">
        <v>670</v>
      </c>
      <c r="K454">
        <v>8201.0000065043569</v>
      </c>
      <c r="L454">
        <v>0</v>
      </c>
      <c r="M454">
        <v>150</v>
      </c>
      <c r="N454" s="7">
        <f t="shared" si="1577"/>
        <v>8.475047806091629</v>
      </c>
      <c r="O454" s="7">
        <f t="shared" si="1578"/>
        <v>0.48627086129625685</v>
      </c>
      <c r="P454" s="7">
        <f t="shared" si="1579"/>
        <v>108.54242292472176</v>
      </c>
      <c r="Q454">
        <f t="shared" si="1580"/>
        <v>7.4280039745364039</v>
      </c>
      <c r="R454">
        <f t="shared" si="1581"/>
        <v>1.5692522583650219</v>
      </c>
      <c r="S454" s="4">
        <f>(Y454+AY454*L454)</f>
        <v>28.161296844482422</v>
      </c>
      <c r="T454">
        <f t="shared" si="1582"/>
        <v>3.5999999999999996</v>
      </c>
      <c r="U454">
        <f t="shared" si="1583"/>
        <v>1.9469565987586976</v>
      </c>
      <c r="V454">
        <v>1</v>
      </c>
      <c r="W454">
        <f t="shared" si="1584"/>
        <v>3.8939131975173953</v>
      </c>
      <c r="X454">
        <v>26.103034973144531</v>
      </c>
      <c r="Y454" s="4">
        <v>28.161296844482422</v>
      </c>
      <c r="Z454">
        <v>25.002683639526367</v>
      </c>
      <c r="AA454">
        <v>149.67121887207031</v>
      </c>
      <c r="AB454">
        <v>142.81011962890625</v>
      </c>
      <c r="AC454">
        <v>18.746448516845703</v>
      </c>
      <c r="AD454">
        <v>23.962875366210938</v>
      </c>
      <c r="AE454">
        <v>52.29693603515625</v>
      </c>
      <c r="AF454">
        <v>66.612113952636719</v>
      </c>
      <c r="AG454">
        <v>500.343017578125</v>
      </c>
      <c r="AH454">
        <v>1799.9000244140625</v>
      </c>
      <c r="AI454">
        <v>151.39361572265625</v>
      </c>
      <c r="AJ454">
        <v>94.371696472167969</v>
      </c>
      <c r="AK454">
        <v>0.91661453247070313</v>
      </c>
      <c r="AL454">
        <v>0.26624888181686401</v>
      </c>
      <c r="AM454">
        <v>1</v>
      </c>
      <c r="AN454">
        <v>-0.21956524252891541</v>
      </c>
      <c r="AO454">
        <v>2.737391471862793</v>
      </c>
      <c r="AP454">
        <v>1</v>
      </c>
      <c r="AQ454">
        <v>0</v>
      </c>
      <c r="AR454">
        <v>0.15999999642372131</v>
      </c>
      <c r="AS454">
        <v>111115</v>
      </c>
      <c r="AT454">
        <f t="shared" si="1585"/>
        <v>1.3898417154947915</v>
      </c>
      <c r="AU454">
        <f t="shared" si="1586"/>
        <v>7.4280039745364037E-3</v>
      </c>
      <c r="AV454">
        <f t="shared" si="1587"/>
        <v>301.3112968444824</v>
      </c>
      <c r="AW454">
        <f t="shared" si="1588"/>
        <v>299.25303497314451</v>
      </c>
      <c r="AX454">
        <f t="shared" si="1589"/>
        <v>287.9839974693059</v>
      </c>
      <c r="AY454">
        <f t="shared" si="1590"/>
        <v>-0.56861709140623651</v>
      </c>
      <c r="AZ454">
        <f t="shared" si="1591"/>
        <v>3.8306694590254713</v>
      </c>
      <c r="BA454">
        <f t="shared" si="1592"/>
        <v>40.591295931139797</v>
      </c>
      <c r="BB454">
        <f t="shared" si="1593"/>
        <v>16.628420564928859</v>
      </c>
      <c r="BC454">
        <f>IF(L454,Y454,(X454+Y454)/2)</f>
        <v>27.132165908813477</v>
      </c>
      <c r="BD454">
        <f t="shared" si="1594"/>
        <v>3.607036981287862</v>
      </c>
      <c r="BE454">
        <f t="shared" si="1595"/>
        <v>0.43228697674464578</v>
      </c>
      <c r="BF454">
        <f t="shared" si="1596"/>
        <v>2.2614172006604494</v>
      </c>
      <c r="BG454">
        <f t="shared" si="1597"/>
        <v>1.3456197806274126</v>
      </c>
      <c r="BH454">
        <f t="shared" si="1598"/>
        <v>0.27456095838188682</v>
      </c>
      <c r="BI454">
        <f t="shared" si="1599"/>
        <v>10.243332590605529</v>
      </c>
      <c r="BJ454">
        <f t="shared" si="1600"/>
        <v>0.76004713956385239</v>
      </c>
      <c r="BK454">
        <f t="shared" si="1601"/>
        <v>62.367682491946915</v>
      </c>
      <c r="BL454">
        <f t="shared" si="1602"/>
        <v>139.87186344345295</v>
      </c>
      <c r="BM454">
        <f t="shared" si="1603"/>
        <v>3.7789522328633494E-2</v>
      </c>
    </row>
    <row r="455" spans="1:65" x14ac:dyDescent="0.3">
      <c r="A455" t="str">
        <f t="array" ref="A455">INDEX(MtrxNb!A$2:C$115,MATCH(1,(MtrxNb!B$2:B$115=D455)*(MtrxNb!C$2:C$115=F455),0),1)</f>
        <v>M101</v>
      </c>
      <c r="B455" s="6">
        <v>41598</v>
      </c>
      <c r="C455">
        <v>48</v>
      </c>
      <c r="D455">
        <v>82</v>
      </c>
      <c r="E455">
        <v>21</v>
      </c>
      <c r="F455" t="s">
        <v>36</v>
      </c>
      <c r="H455">
        <v>4</v>
      </c>
      <c r="I455">
        <v>27</v>
      </c>
      <c r="J455" t="s">
        <v>671</v>
      </c>
      <c r="K455">
        <v>8343.5000062920153</v>
      </c>
      <c r="L455">
        <v>0</v>
      </c>
      <c r="M455">
        <v>400</v>
      </c>
      <c r="N455" s="7">
        <f t="shared" si="1577"/>
        <v>28.315825145060316</v>
      </c>
      <c r="O455" s="7">
        <f t="shared" si="1578"/>
        <v>0.51142906272937949</v>
      </c>
      <c r="P455" s="7">
        <f t="shared" si="1579"/>
        <v>270.0327600094646</v>
      </c>
      <c r="Q455">
        <f t="shared" si="1580"/>
        <v>7.652573456042802</v>
      </c>
      <c r="R455">
        <f t="shared" si="1581"/>
        <v>1.5460111031882997</v>
      </c>
      <c r="S455" s="4">
        <f>(Y455+AY455*L455)</f>
        <v>28.107093811035156</v>
      </c>
      <c r="T455">
        <f t="shared" si="1582"/>
        <v>3.5999999999999996</v>
      </c>
      <c r="U455">
        <f t="shared" si="1583"/>
        <v>1.9469565987586976</v>
      </c>
      <c r="V455">
        <v>1</v>
      </c>
      <c r="W455">
        <f t="shared" si="1584"/>
        <v>3.8939131975173953</v>
      </c>
      <c r="X455">
        <v>26.112520217895508</v>
      </c>
      <c r="Y455" s="4">
        <v>28.107093811035156</v>
      </c>
      <c r="Z455">
        <v>25.004844665527344</v>
      </c>
      <c r="AA455">
        <v>399.6492919921875</v>
      </c>
      <c r="AB455">
        <v>377.19989013671875</v>
      </c>
      <c r="AC455">
        <v>18.707832336425781</v>
      </c>
      <c r="AD455">
        <v>24.081098556518555</v>
      </c>
      <c r="AE455">
        <v>51.974845886230469</v>
      </c>
      <c r="AF455">
        <v>66.902015686035156</v>
      </c>
      <c r="AG455">
        <v>500.36322021484375</v>
      </c>
      <c r="AH455">
        <v>1799.79248046875</v>
      </c>
      <c r="AI455">
        <v>151.798095703125</v>
      </c>
      <c r="AJ455">
        <v>94.372154235839844</v>
      </c>
      <c r="AK455">
        <v>-1.3346366882324219</v>
      </c>
      <c r="AL455">
        <v>0.23427027463912964</v>
      </c>
      <c r="AM455">
        <v>0.75</v>
      </c>
      <c r="AN455">
        <v>-0.21956524252891541</v>
      </c>
      <c r="AO455">
        <v>2.737391471862793</v>
      </c>
      <c r="AP455">
        <v>1</v>
      </c>
      <c r="AQ455">
        <v>0</v>
      </c>
      <c r="AR455">
        <v>0.15999999642372131</v>
      </c>
      <c r="AS455">
        <v>111115</v>
      </c>
      <c r="AT455">
        <f t="shared" si="1585"/>
        <v>1.3898978339301216</v>
      </c>
      <c r="AU455">
        <f t="shared" si="1586"/>
        <v>7.6525734560428018E-3</v>
      </c>
      <c r="AV455">
        <f t="shared" si="1587"/>
        <v>301.25709381103513</v>
      </c>
      <c r="AW455">
        <f t="shared" si="1588"/>
        <v>299.26252021789549</v>
      </c>
      <c r="AX455">
        <f t="shared" si="1589"/>
        <v>287.96679043844051</v>
      </c>
      <c r="AY455">
        <f t="shared" si="1590"/>
        <v>-0.65065182692893409</v>
      </c>
      <c r="AZ455">
        <f t="shared" si="1591"/>
        <v>3.8185962503325288</v>
      </c>
      <c r="BA455">
        <f t="shared" si="1592"/>
        <v>40.463167141333891</v>
      </c>
      <c r="BB455">
        <f t="shared" si="1593"/>
        <v>16.382068584815336</v>
      </c>
      <c r="BC455">
        <f>IF(L455,Y455,(X455+Y455)/2)</f>
        <v>27.109807014465332</v>
      </c>
      <c r="BD455">
        <f t="shared" si="1594"/>
        <v>3.6023076222731132</v>
      </c>
      <c r="BE455">
        <f t="shared" si="1595"/>
        <v>0.45205576759076305</v>
      </c>
      <c r="BF455">
        <f t="shared" si="1596"/>
        <v>2.2725851471442291</v>
      </c>
      <c r="BG455">
        <f t="shared" si="1597"/>
        <v>1.3297224751288841</v>
      </c>
      <c r="BH455">
        <f t="shared" si="1598"/>
        <v>0.2873299192363632</v>
      </c>
      <c r="BI455">
        <f t="shared" si="1599"/>
        <v>25.483573276342717</v>
      </c>
      <c r="BJ455">
        <f t="shared" si="1600"/>
        <v>0.7158876952789921</v>
      </c>
      <c r="BK455">
        <f t="shared" si="1601"/>
        <v>63.020398206955164</v>
      </c>
      <c r="BL455">
        <f t="shared" si="1602"/>
        <v>367.38293685429761</v>
      </c>
      <c r="BM455">
        <f t="shared" si="1603"/>
        <v>4.8572603602108216E-2</v>
      </c>
    </row>
    <row r="456" spans="1:65" x14ac:dyDescent="0.3">
      <c r="A456" t="str">
        <f t="array" ref="A456">INDEX(MtrxNb!A$2:C$115,MATCH(1,(MtrxNb!B$2:B$115=D456)*(MtrxNb!C$2:C$115=F456),0),1)</f>
        <v>M101</v>
      </c>
      <c r="B456" s="6">
        <v>41598</v>
      </c>
      <c r="C456">
        <v>48</v>
      </c>
      <c r="D456">
        <v>82</v>
      </c>
      <c r="E456">
        <v>21</v>
      </c>
      <c r="F456" t="s">
        <v>36</v>
      </c>
      <c r="H456">
        <v>4</v>
      </c>
      <c r="I456">
        <v>28</v>
      </c>
      <c r="J456" t="s">
        <v>672</v>
      </c>
      <c r="K456">
        <v>8466.0000064820051</v>
      </c>
      <c r="L456">
        <v>0</v>
      </c>
      <c r="M456">
        <v>600</v>
      </c>
      <c r="N456" s="7">
        <f t="shared" si="1577"/>
        <v>40.374202783068881</v>
      </c>
      <c r="O456" s="7">
        <f t="shared" si="1578"/>
        <v>0.51204520070820836</v>
      </c>
      <c r="P456" s="7">
        <f t="shared" si="1579"/>
        <v>414.1950192299945</v>
      </c>
      <c r="Q456">
        <f t="shared" si="1580"/>
        <v>7.4765694728788796</v>
      </c>
      <c r="R456">
        <f t="shared" si="1581"/>
        <v>1.5091240063793996</v>
      </c>
      <c r="S456" s="4">
        <f>(Y456+AY456*L456)</f>
        <v>27.945257186889648</v>
      </c>
      <c r="T456">
        <f t="shared" si="1582"/>
        <v>3.5999999999999996</v>
      </c>
      <c r="U456">
        <f t="shared" si="1583"/>
        <v>1.9469565987586976</v>
      </c>
      <c r="V456">
        <v>1</v>
      </c>
      <c r="W456">
        <f t="shared" si="1584"/>
        <v>3.8939131975173953</v>
      </c>
      <c r="X456">
        <v>26.107841491699219</v>
      </c>
      <c r="Y456" s="4">
        <v>27.945257186889648</v>
      </c>
      <c r="Z456">
        <v>25.001804351806641</v>
      </c>
      <c r="AA456">
        <v>599.41436767578125</v>
      </c>
      <c r="AB456">
        <v>567.314208984375</v>
      </c>
      <c r="AC456">
        <v>18.842609405517578</v>
      </c>
      <c r="AD456">
        <v>24.092254638671875</v>
      </c>
      <c r="AE456">
        <v>52.428329467773438</v>
      </c>
      <c r="AF456">
        <v>66.951583862304688</v>
      </c>
      <c r="AG456">
        <v>500.36126708984375</v>
      </c>
      <c r="AH456">
        <v>1799.702392578125</v>
      </c>
      <c r="AI456">
        <v>142.88711547851563</v>
      </c>
      <c r="AJ456">
        <v>94.371490478515625</v>
      </c>
      <c r="AK456">
        <v>-4.1561088562011719</v>
      </c>
      <c r="AL456">
        <v>0.21446245908737183</v>
      </c>
      <c r="AM456">
        <v>1</v>
      </c>
      <c r="AN456">
        <v>-0.21956524252891541</v>
      </c>
      <c r="AO456">
        <v>2.737391471862793</v>
      </c>
      <c r="AP456">
        <v>1</v>
      </c>
      <c r="AQ456">
        <v>0</v>
      </c>
      <c r="AR456">
        <v>0.15999999642372131</v>
      </c>
      <c r="AS456">
        <v>111115</v>
      </c>
      <c r="AT456">
        <f t="shared" si="1585"/>
        <v>1.3898924085828992</v>
      </c>
      <c r="AU456">
        <f t="shared" si="1586"/>
        <v>7.4765694728788799E-3</v>
      </c>
      <c r="AV456">
        <f t="shared" si="1587"/>
        <v>301.09525718688963</v>
      </c>
      <c r="AW456">
        <f t="shared" si="1588"/>
        <v>299.2578414916992</v>
      </c>
      <c r="AX456">
        <f t="shared" si="1589"/>
        <v>287.95237637626269</v>
      </c>
      <c r="AY456">
        <f t="shared" si="1590"/>
        <v>-0.56493586601834023</v>
      </c>
      <c r="AZ456">
        <f t="shared" si="1591"/>
        <v>3.7827459856187962</v>
      </c>
      <c r="BA456">
        <f t="shared" si="1592"/>
        <v>40.083567255727161</v>
      </c>
      <c r="BB456">
        <f t="shared" si="1593"/>
        <v>15.991312617055286</v>
      </c>
      <c r="BC456">
        <f>IF(L456,Y456,(X456+Y456)/2)</f>
        <v>27.026549339294434</v>
      </c>
      <c r="BD456">
        <f t="shared" si="1594"/>
        <v>3.5847445063733447</v>
      </c>
      <c r="BE456">
        <f t="shared" si="1595"/>
        <v>0.45253708377412644</v>
      </c>
      <c r="BF456">
        <f t="shared" si="1596"/>
        <v>2.2736219792393966</v>
      </c>
      <c r="BG456">
        <f t="shared" si="1597"/>
        <v>1.3111225271339482</v>
      </c>
      <c r="BH456">
        <f t="shared" si="1598"/>
        <v>0.28764104499395116</v>
      </c>
      <c r="BI456">
        <f t="shared" si="1599"/>
        <v>39.088201313512023</v>
      </c>
      <c r="BJ456">
        <f t="shared" si="1600"/>
        <v>0.7300980879211546</v>
      </c>
      <c r="BK456">
        <f t="shared" si="1601"/>
        <v>63.572639107234643</v>
      </c>
      <c r="BL456">
        <f t="shared" si="1602"/>
        <v>553.31667719761265</v>
      </c>
      <c r="BM456">
        <f t="shared" si="1603"/>
        <v>4.6387443728786656E-2</v>
      </c>
    </row>
    <row r="457" spans="1:65" x14ac:dyDescent="0.3">
      <c r="A457" t="str">
        <f t="array" ref="A457">INDEX(MtrxNb!A$2:C$115,MATCH(1,(MtrxNb!B$2:B$115=D457)*(MtrxNb!C$2:C$115=F457),0),1)</f>
        <v>M101</v>
      </c>
      <c r="B457" s="6">
        <v>41598</v>
      </c>
      <c r="C457">
        <v>48</v>
      </c>
      <c r="D457">
        <v>82</v>
      </c>
      <c r="E457">
        <v>21</v>
      </c>
      <c r="F457" t="s">
        <v>36</v>
      </c>
      <c r="H457">
        <v>4</v>
      </c>
      <c r="I457">
        <v>29</v>
      </c>
      <c r="J457" t="s">
        <v>673</v>
      </c>
      <c r="K457">
        <v>8584.5000065155327</v>
      </c>
      <c r="L457">
        <v>0</v>
      </c>
      <c r="M457">
        <v>800</v>
      </c>
      <c r="N457" s="7">
        <f t="shared" si="1577"/>
        <v>46.308097883294991</v>
      </c>
      <c r="O457" s="7">
        <f t="shared" si="1578"/>
        <v>0.47996566473481145</v>
      </c>
      <c r="P457" s="7">
        <f t="shared" si="1579"/>
        <v>572.92319841615392</v>
      </c>
      <c r="Q457">
        <f t="shared" si="1580"/>
        <v>7.2452273798577895</v>
      </c>
      <c r="R457">
        <f t="shared" si="1581"/>
        <v>1.5483676140334817</v>
      </c>
      <c r="S457" s="4">
        <f>(Y457+AY457*L457)</f>
        <v>28.155633926391602</v>
      </c>
      <c r="T457">
        <f t="shared" si="1582"/>
        <v>3.5999999999999996</v>
      </c>
      <c r="U457">
        <f t="shared" si="1583"/>
        <v>1.9469565987586976</v>
      </c>
      <c r="V457">
        <v>1</v>
      </c>
      <c r="W457">
        <f t="shared" si="1584"/>
        <v>3.8939131975173953</v>
      </c>
      <c r="X457">
        <v>26.10331916809082</v>
      </c>
      <c r="Y457" s="4">
        <v>28.155633926391602</v>
      </c>
      <c r="Z457">
        <v>25.00489616394043</v>
      </c>
      <c r="AA457">
        <v>798.689697265625</v>
      </c>
      <c r="AB457">
        <v>761.4014892578125</v>
      </c>
      <c r="AC457">
        <v>19.083660125732422</v>
      </c>
      <c r="AD457">
        <v>24.170654296875</v>
      </c>
      <c r="AE457">
        <v>53.288616180419922</v>
      </c>
      <c r="AF457">
        <v>67.184898376464844</v>
      </c>
      <c r="AG457">
        <v>500.34222412109375</v>
      </c>
      <c r="AH457">
        <v>1799.6422119140625</v>
      </c>
      <c r="AI457">
        <v>137.78793334960937</v>
      </c>
      <c r="AJ457">
        <v>94.372245788574219</v>
      </c>
      <c r="AK457">
        <v>-7.3834037780761719</v>
      </c>
      <c r="AL457">
        <v>0.19902628660202026</v>
      </c>
      <c r="AM457">
        <v>1</v>
      </c>
      <c r="AN457">
        <v>-0.21956524252891541</v>
      </c>
      <c r="AO457">
        <v>2.737391471862793</v>
      </c>
      <c r="AP457">
        <v>1</v>
      </c>
      <c r="AQ457">
        <v>0</v>
      </c>
      <c r="AR457">
        <v>0.15999999642372131</v>
      </c>
      <c r="AS457">
        <v>111115</v>
      </c>
      <c r="AT457">
        <f t="shared" si="1585"/>
        <v>1.3898395114474826</v>
      </c>
      <c r="AU457">
        <f t="shared" si="1586"/>
        <v>7.2452273798577892E-3</v>
      </c>
      <c r="AV457">
        <f t="shared" si="1587"/>
        <v>301.30563392639158</v>
      </c>
      <c r="AW457">
        <f t="shared" si="1588"/>
        <v>299.2533191680908</v>
      </c>
      <c r="AX457">
        <f t="shared" si="1589"/>
        <v>287.94274747022791</v>
      </c>
      <c r="AY457">
        <f t="shared" si="1590"/>
        <v>-0.4963054159596042</v>
      </c>
      <c r="AZ457">
        <f t="shared" si="1591"/>
        <v>3.8294065422088268</v>
      </c>
      <c r="BA457">
        <f t="shared" si="1592"/>
        <v>40.577677369128146</v>
      </c>
      <c r="BB457">
        <f t="shared" si="1593"/>
        <v>16.407023072253146</v>
      </c>
      <c r="BC457">
        <f>IF(L457,Y457,(X457+Y457)/2)</f>
        <v>27.129476547241211</v>
      </c>
      <c r="BD457">
        <f t="shared" si="1594"/>
        <v>3.6064678402604993</v>
      </c>
      <c r="BE457">
        <f t="shared" si="1595"/>
        <v>0.42729684454583428</v>
      </c>
      <c r="BF457">
        <f t="shared" si="1596"/>
        <v>2.2810389281753451</v>
      </c>
      <c r="BG457">
        <f t="shared" si="1597"/>
        <v>1.3254289120851541</v>
      </c>
      <c r="BH457">
        <f t="shared" si="1598"/>
        <v>0.27134074983010792</v>
      </c>
      <c r="BI457">
        <f t="shared" si="1599"/>
        <v>54.06804889890536</v>
      </c>
      <c r="BJ457">
        <f t="shared" si="1600"/>
        <v>0.75245873103639371</v>
      </c>
      <c r="BK457">
        <f t="shared" si="1601"/>
        <v>62.798995701537748</v>
      </c>
      <c r="BL457">
        <f t="shared" si="1602"/>
        <v>745.34670606893553</v>
      </c>
      <c r="BM457">
        <f t="shared" si="1603"/>
        <v>3.9016769192650957E-2</v>
      </c>
    </row>
    <row r="458" spans="1:65" hidden="1" x14ac:dyDescent="0.3">
      <c r="A458" t="str">
        <f t="array" ref="A458">INDEX(MtrxNb!A$2:C$115,MATCH(1,(MtrxNb!B$2:B$115=D458)*(MtrxNb!C$2:C$115=F458),0),1)</f>
        <v>M38</v>
      </c>
      <c r="B458" s="6">
        <v>41598</v>
      </c>
      <c r="C458">
        <v>48</v>
      </c>
      <c r="D458">
        <v>70</v>
      </c>
      <c r="E458">
        <v>11</v>
      </c>
      <c r="F458" t="s">
        <v>7</v>
      </c>
      <c r="H458">
        <v>4</v>
      </c>
      <c r="I458" t="s">
        <v>323</v>
      </c>
      <c r="J458" t="s">
        <v>674</v>
      </c>
      <c r="M458">
        <f t="shared" ref="M458" si="1604">AA458</f>
        <v>0</v>
      </c>
      <c r="S458" s="4">
        <f>AVERAGE(S453:S457)</f>
        <v>28.09421615600586</v>
      </c>
      <c r="Y458" s="4">
        <f>AVERAGE(Y452:Y457)</f>
        <v>28.058095614115398</v>
      </c>
    </row>
    <row r="459" spans="1:65" hidden="1" x14ac:dyDescent="0.3">
      <c r="A459" t="str">
        <f t="array" ref="A459">INDEX(MtrxNb!A$2:C$115,MATCH(1,(MtrxNb!B$2:B$115=D459)*(MtrxNb!C$2:C$115=F459),0),1)</f>
        <v>M38</v>
      </c>
      <c r="B459" s="6">
        <v>41598</v>
      </c>
      <c r="C459">
        <v>48</v>
      </c>
      <c r="D459">
        <v>70</v>
      </c>
      <c r="E459">
        <v>11</v>
      </c>
      <c r="F459" t="s">
        <v>7</v>
      </c>
      <c r="H459">
        <v>4</v>
      </c>
      <c r="I459">
        <v>30</v>
      </c>
      <c r="J459" t="s">
        <v>675</v>
      </c>
      <c r="K459">
        <v>9102.5000062920153</v>
      </c>
      <c r="L459">
        <v>0</v>
      </c>
      <c r="M459" t="s">
        <v>315</v>
      </c>
      <c r="N459">
        <f t="shared" ref="N459:N464" si="1605">(AA459-AB459*(1000-AC459)/(1000-AD459))*AT459</f>
        <v>26.987360120860849</v>
      </c>
      <c r="O459">
        <f t="shared" ref="O459:O464" si="1606">IF(BE459&lt;&gt;0,1/(1/BE459-1/W459),0)</f>
        <v>0.57971003296354062</v>
      </c>
      <c r="P459">
        <f t="shared" ref="P459:P464" si="1607">((BH459-AU459/2)*AB459-N459)/(BH459+AU459/2)</f>
        <v>280.89396442357702</v>
      </c>
      <c r="Q459">
        <f t="shared" ref="Q459:Q464" si="1608">AU459*1000</f>
        <v>7.9110609277446446</v>
      </c>
      <c r="R459">
        <f t="shared" ref="R459:R464" si="1609">(AZ459-BF459)</f>
        <v>1.4450507064416143</v>
      </c>
      <c r="S459" s="4">
        <f>(Y459+AY459*L459)</f>
        <v>27.914289474487305</v>
      </c>
      <c r="T459">
        <f t="shared" ref="T459:T464" si="1610">1.4*3</f>
        <v>4.1999999999999993</v>
      </c>
      <c r="U459">
        <f t="shared" ref="U459:U464" si="1611">(T459*AN459+AO459)</f>
        <v>1.8152174532413485</v>
      </c>
      <c r="V459">
        <v>1</v>
      </c>
      <c r="W459">
        <f t="shared" ref="W459:W464" si="1612">U459*(V459+1)*(V459+1)/(V459*V459+1)</f>
        <v>3.6304349064826971</v>
      </c>
      <c r="X459">
        <v>26.205751419067383</v>
      </c>
      <c r="Y459" s="4">
        <v>27.914289474487305</v>
      </c>
      <c r="Z459">
        <v>25.000267028808594</v>
      </c>
      <c r="AA459">
        <v>398.823486328125</v>
      </c>
      <c r="AB459">
        <v>373.68649291992187</v>
      </c>
      <c r="AC459">
        <v>18.223735809326172</v>
      </c>
      <c r="AD459">
        <v>24.700851440429688</v>
      </c>
      <c r="AE459">
        <v>50.348480224609375</v>
      </c>
      <c r="AF459">
        <v>68.244186401367188</v>
      </c>
      <c r="AG459">
        <v>500.31118774414062</v>
      </c>
      <c r="AH459">
        <v>1801.034423828125</v>
      </c>
      <c r="AI459">
        <v>131.32583618164062</v>
      </c>
      <c r="AJ459">
        <v>94.363906860351563</v>
      </c>
      <c r="AK459">
        <v>-1.1519889831542969</v>
      </c>
      <c r="AL459">
        <v>0.20686167478561401</v>
      </c>
      <c r="AM459">
        <v>0.75</v>
      </c>
      <c r="AN459">
        <v>-0.21956524252891541</v>
      </c>
      <c r="AO459">
        <v>2.737391471862793</v>
      </c>
      <c r="AP459">
        <v>1</v>
      </c>
      <c r="AQ459">
        <v>0</v>
      </c>
      <c r="AR459">
        <v>0.15999999642372131</v>
      </c>
      <c r="AS459">
        <v>111115</v>
      </c>
      <c r="AT459">
        <f t="shared" ref="AT459:AT464" si="1613">AG459*0.000001/(T459*0.0001)</f>
        <v>1.1912171136765253</v>
      </c>
      <c r="AU459">
        <f t="shared" ref="AU459:AU464" si="1614">(AD459-AC459)/(1000-AD459)*AT459</f>
        <v>7.9110609277446443E-3</v>
      </c>
      <c r="AV459">
        <f t="shared" ref="AV459:AV464" si="1615">(Y459+273.15)</f>
        <v>301.06428947448728</v>
      </c>
      <c r="AW459">
        <f t="shared" ref="AW459:AW464" si="1616">(X459+273.15)</f>
        <v>299.35575141906736</v>
      </c>
      <c r="AX459">
        <f t="shared" ref="AX459:AX464" si="1617">(AH459*AP459+AI459*AQ459)*AR459</f>
        <v>288.16550137149898</v>
      </c>
      <c r="AY459">
        <f t="shared" ref="AY459:AY464" si="1618">((AX459+0.00000010773*(AW459^4-AV459^4))-AU459*44100)/(U459*51.4+0.00000043092*AV459^3)</f>
        <v>-0.76748339616217021</v>
      </c>
      <c r="AZ459">
        <f t="shared" ref="AZ459:AZ464" si="1619">0.61365*EXP(17.502*S459/(240.97+S459))</f>
        <v>3.7759195511377022</v>
      </c>
      <c r="BA459">
        <f t="shared" ref="BA459:BA464" si="1620">AZ459*1000/AJ459</f>
        <v>40.014447014425301</v>
      </c>
      <c r="BB459">
        <f t="shared" ref="BB459:BB464" si="1621">(BA459-AD459)</f>
        <v>15.313595573995613</v>
      </c>
      <c r="BC459">
        <f>IF(L459,Y459,(X459+Y459)/2)</f>
        <v>27.060020446777344</v>
      </c>
      <c r="BD459">
        <f t="shared" ref="BD459:BD464" si="1622">0.61365*EXP(17.502*BC459/(240.97+BC459))</f>
        <v>3.5917961947939632</v>
      </c>
      <c r="BE459">
        <f t="shared" ref="BE459:BE464" si="1623">IF(BB459&lt;&gt;0,(1000-(BA459+AD459)/2)/BB459*AU459,0)</f>
        <v>0.49988766885205904</v>
      </c>
      <c r="BF459">
        <f t="shared" ref="BF459:BF464" si="1624">AD459*AJ459/1000</f>
        <v>2.3308688446960879</v>
      </c>
      <c r="BG459">
        <f t="shared" ref="BG459:BG464" si="1625">(BD459-BF459)</f>
        <v>1.2609273500978753</v>
      </c>
      <c r="BH459">
        <f t="shared" ref="BH459:BH464" si="1626">1/(1.6/O459+1.37/W459)</f>
        <v>0.31873873403615205</v>
      </c>
      <c r="BI459">
        <f t="shared" ref="BI459:BI464" si="1627">P459*AJ459*0.001</f>
        <v>26.506251896501325</v>
      </c>
      <c r="BJ459">
        <f t="shared" ref="BJ459:BJ464" si="1628">P459/AB459</f>
        <v>0.75168348266676688</v>
      </c>
      <c r="BK459">
        <f t="shared" ref="BK459:BK464" si="1629">(1-AU459*AJ459/AZ459/O459)*100</f>
        <v>65.895860734718852</v>
      </c>
      <c r="BL459">
        <f t="shared" ref="BL459:BL464" si="1630">(AB459-N459/(W459/1.35))</f>
        <v>363.65107372039137</v>
      </c>
      <c r="BM459">
        <f t="shared" ref="BM459:BM464" si="1631">N459*BK459/100/BL459</f>
        <v>4.8902793161813021E-2</v>
      </c>
    </row>
    <row r="460" spans="1:65" x14ac:dyDescent="0.3">
      <c r="A460" t="str">
        <f t="array" ref="A460">INDEX(MtrxNb!A$2:C$115,MATCH(1,(MtrxNb!B$2:B$115=D460)*(MtrxNb!C$2:C$115=F460),0),1)</f>
        <v>M38</v>
      </c>
      <c r="B460" s="6">
        <v>41598</v>
      </c>
      <c r="C460">
        <v>48</v>
      </c>
      <c r="D460">
        <v>70</v>
      </c>
      <c r="E460">
        <v>11</v>
      </c>
      <c r="F460" t="s">
        <v>7</v>
      </c>
      <c r="H460">
        <v>4</v>
      </c>
      <c r="I460">
        <v>31</v>
      </c>
      <c r="J460" t="s">
        <v>393</v>
      </c>
      <c r="K460">
        <v>9223.0000065043569</v>
      </c>
      <c r="L460">
        <v>0</v>
      </c>
      <c r="M460">
        <v>50</v>
      </c>
      <c r="N460" s="7">
        <f t="shared" si="1605"/>
        <v>-0.82285711124580974</v>
      </c>
      <c r="O460" s="7">
        <f t="shared" si="1606"/>
        <v>0.57326759412350281</v>
      </c>
      <c r="P460" s="7">
        <f t="shared" si="1607"/>
        <v>50.377566478197913</v>
      </c>
      <c r="Q460">
        <f t="shared" si="1608"/>
        <v>7.8008820312835629</v>
      </c>
      <c r="R460">
        <f t="shared" si="1609"/>
        <v>1.4388201622144074</v>
      </c>
      <c r="S460" s="4">
        <f>(Y460+AY460*L460)</f>
        <v>27.878839492797852</v>
      </c>
      <c r="T460">
        <f t="shared" si="1610"/>
        <v>4.1999999999999993</v>
      </c>
      <c r="U460">
        <f t="shared" si="1611"/>
        <v>1.8152174532413485</v>
      </c>
      <c r="V460">
        <v>1</v>
      </c>
      <c r="W460">
        <f t="shared" si="1612"/>
        <v>3.6304349064826971</v>
      </c>
      <c r="X460">
        <v>26.168418884277344</v>
      </c>
      <c r="Y460" s="4">
        <v>27.878839492797852</v>
      </c>
      <c r="Z460">
        <v>24.999666213989258</v>
      </c>
      <c r="AA460">
        <v>48.628650665283203</v>
      </c>
      <c r="AB460">
        <v>48.998538970947266</v>
      </c>
      <c r="AC460">
        <v>18.297094345092773</v>
      </c>
      <c r="AD460">
        <v>24.683996200561523</v>
      </c>
      <c r="AE460">
        <v>50.884429931640625</v>
      </c>
      <c r="AF460">
        <v>68.346481323242188</v>
      </c>
      <c r="AG460">
        <v>500.32028198242187</v>
      </c>
      <c r="AH460">
        <v>1801.1300048828125</v>
      </c>
      <c r="AI460">
        <v>131.82725524902344</v>
      </c>
      <c r="AJ460">
        <v>94.364707946777344</v>
      </c>
      <c r="AK460">
        <v>1.2719535827636719</v>
      </c>
      <c r="AL460">
        <v>0.26622027158737183</v>
      </c>
      <c r="AM460">
        <v>1</v>
      </c>
      <c r="AN460">
        <v>-0.21956524252891541</v>
      </c>
      <c r="AO460">
        <v>2.737391471862793</v>
      </c>
      <c r="AP460">
        <v>1</v>
      </c>
      <c r="AQ460">
        <v>0</v>
      </c>
      <c r="AR460">
        <v>0.15999999642372131</v>
      </c>
      <c r="AS460">
        <v>111115</v>
      </c>
      <c r="AT460">
        <f t="shared" si="1613"/>
        <v>1.1912387666248141</v>
      </c>
      <c r="AU460">
        <f t="shared" si="1614"/>
        <v>7.8008820312835628E-3</v>
      </c>
      <c r="AV460">
        <f t="shared" si="1615"/>
        <v>301.02883949279783</v>
      </c>
      <c r="AW460">
        <f t="shared" si="1616"/>
        <v>299.31841888427732</v>
      </c>
      <c r="AX460">
        <f t="shared" si="1617"/>
        <v>288.18079433990715</v>
      </c>
      <c r="AY460">
        <f t="shared" si="1618"/>
        <v>-0.72125810797252143</v>
      </c>
      <c r="AZ460">
        <f t="shared" si="1619"/>
        <v>3.7681182546397571</v>
      </c>
      <c r="BA460">
        <f t="shared" si="1620"/>
        <v>39.931435561322502</v>
      </c>
      <c r="BB460">
        <f t="shared" si="1621"/>
        <v>15.247439360760978</v>
      </c>
      <c r="BC460">
        <f>IF(L460,Y460,(X460+Y460)/2)</f>
        <v>27.023629188537598</v>
      </c>
      <c r="BD460">
        <f t="shared" si="1622"/>
        <v>3.584129862961388</v>
      </c>
      <c r="BE460">
        <f t="shared" si="1623"/>
        <v>0.49508990804206449</v>
      </c>
      <c r="BF460">
        <f t="shared" si="1624"/>
        <v>2.3292980924253497</v>
      </c>
      <c r="BG460">
        <f t="shared" si="1625"/>
        <v>1.2548317705360383</v>
      </c>
      <c r="BH460">
        <f t="shared" si="1626"/>
        <v>0.3156184131852191</v>
      </c>
      <c r="BI460">
        <f t="shared" si="1627"/>
        <v>4.7538643477845062</v>
      </c>
      <c r="BJ460">
        <f t="shared" si="1628"/>
        <v>1.0281442576903836</v>
      </c>
      <c r="BK460">
        <f t="shared" si="1629"/>
        <v>65.922212207041554</v>
      </c>
      <c r="BL460">
        <f t="shared" si="1630"/>
        <v>49.304523550976022</v>
      </c>
      <c r="BM460">
        <f t="shared" si="1631"/>
        <v>-1.1001944080756797E-2</v>
      </c>
    </row>
    <row r="461" spans="1:65" x14ac:dyDescent="0.3">
      <c r="A461" t="str">
        <f t="array" ref="A461">INDEX(MtrxNb!A$2:C$115,MATCH(1,(MtrxNb!B$2:B$115=D461)*(MtrxNb!C$2:C$115=F461),0),1)</f>
        <v>M38</v>
      </c>
      <c r="B461" s="6">
        <v>41598</v>
      </c>
      <c r="C461">
        <v>48</v>
      </c>
      <c r="D461">
        <v>70</v>
      </c>
      <c r="E461">
        <v>11</v>
      </c>
      <c r="F461" t="s">
        <v>7</v>
      </c>
      <c r="H461">
        <v>4</v>
      </c>
      <c r="I461">
        <v>32</v>
      </c>
      <c r="J461" t="s">
        <v>676</v>
      </c>
      <c r="K461">
        <v>9342.5000065155327</v>
      </c>
      <c r="L461">
        <v>0</v>
      </c>
      <c r="M461">
        <v>150</v>
      </c>
      <c r="N461" s="7">
        <f t="shared" si="1605"/>
        <v>8.6823538550805868</v>
      </c>
      <c r="O461" s="7">
        <f t="shared" si="1606"/>
        <v>0.56980306397275438</v>
      </c>
      <c r="P461" s="7">
        <f t="shared" si="1607"/>
        <v>110.4850085512527</v>
      </c>
      <c r="Q461">
        <f t="shared" si="1608"/>
        <v>7.7173386396327004</v>
      </c>
      <c r="R461">
        <f t="shared" si="1609"/>
        <v>1.430862679912043</v>
      </c>
      <c r="S461" s="4">
        <f>(Y461+AY461*L461)</f>
        <v>27.85362434387207</v>
      </c>
      <c r="T461">
        <f t="shared" si="1610"/>
        <v>4.1999999999999993</v>
      </c>
      <c r="U461">
        <f t="shared" si="1611"/>
        <v>1.8152174532413485</v>
      </c>
      <c r="V461">
        <v>1</v>
      </c>
      <c r="W461">
        <f t="shared" si="1612"/>
        <v>3.6304349064826971</v>
      </c>
      <c r="X461">
        <v>26.166938781738281</v>
      </c>
      <c r="Y461" s="4">
        <v>27.85362434387207</v>
      </c>
      <c r="Z461">
        <v>25.008123397827148</v>
      </c>
      <c r="AA461">
        <v>149.43885803222656</v>
      </c>
      <c r="AB461">
        <v>141.23532104492187</v>
      </c>
      <c r="AC461">
        <v>18.392034530639648</v>
      </c>
      <c r="AD461">
        <v>24.71040153503418</v>
      </c>
      <c r="AE461">
        <v>51.226547241210937</v>
      </c>
      <c r="AF461">
        <v>68.423591613769531</v>
      </c>
      <c r="AG461">
        <v>500.3173828125</v>
      </c>
      <c r="AH461">
        <v>1799.8858642578125</v>
      </c>
      <c r="AI461">
        <v>132.13139343261719</v>
      </c>
      <c r="AJ461">
        <v>94.361686706542969</v>
      </c>
      <c r="AK461">
        <v>0.79598617553710938</v>
      </c>
      <c r="AL461">
        <v>0.2422143816947937</v>
      </c>
      <c r="AM461">
        <v>1</v>
      </c>
      <c r="AN461">
        <v>-0.21956524252891541</v>
      </c>
      <c r="AO461">
        <v>2.737391471862793</v>
      </c>
      <c r="AP461">
        <v>1</v>
      </c>
      <c r="AQ461">
        <v>0</v>
      </c>
      <c r="AR461">
        <v>0.15999999642372131</v>
      </c>
      <c r="AS461">
        <v>111115</v>
      </c>
      <c r="AT461">
        <f t="shared" si="1613"/>
        <v>1.1912318638392858</v>
      </c>
      <c r="AU461">
        <f t="shared" si="1614"/>
        <v>7.7173386396327008E-3</v>
      </c>
      <c r="AV461">
        <f t="shared" si="1615"/>
        <v>301.00362434387205</v>
      </c>
      <c r="AW461">
        <f t="shared" si="1616"/>
        <v>299.31693878173826</v>
      </c>
      <c r="AX461">
        <f t="shared" si="1617"/>
        <v>287.98173184435655</v>
      </c>
      <c r="AY461">
        <f t="shared" si="1618"/>
        <v>-0.68544484506584491</v>
      </c>
      <c r="AZ461">
        <f t="shared" si="1619"/>
        <v>3.7625778479538168</v>
      </c>
      <c r="BA461">
        <f t="shared" si="1620"/>
        <v>39.873999493619927</v>
      </c>
      <c r="BB461">
        <f t="shared" si="1621"/>
        <v>15.163597958585747</v>
      </c>
      <c r="BC461">
        <f>IF(L461,Y461,(X461+Y461)/2)</f>
        <v>27.010281562805176</v>
      </c>
      <c r="BD461">
        <f t="shared" si="1622"/>
        <v>3.5813215797217341</v>
      </c>
      <c r="BE461">
        <f t="shared" si="1623"/>
        <v>0.49250374569685851</v>
      </c>
      <c r="BF461">
        <f t="shared" si="1624"/>
        <v>2.3317151680417738</v>
      </c>
      <c r="BG461">
        <f t="shared" si="1625"/>
        <v>1.2496064116799603</v>
      </c>
      <c r="BH461">
        <f t="shared" si="1626"/>
        <v>0.31393695169943048</v>
      </c>
      <c r="BI461">
        <f t="shared" si="1627"/>
        <v>10.425551762683028</v>
      </c>
      <c r="BJ461">
        <f t="shared" si="1628"/>
        <v>0.78227604634474823</v>
      </c>
      <c r="BK461">
        <f t="shared" si="1629"/>
        <v>66.033329489516206</v>
      </c>
      <c r="BL461">
        <f t="shared" si="1630"/>
        <v>138.00673328442275</v>
      </c>
      <c r="BM461">
        <f t="shared" si="1631"/>
        <v>4.1543243522439106E-2</v>
      </c>
    </row>
    <row r="462" spans="1:65" x14ac:dyDescent="0.3">
      <c r="A462" t="str">
        <f t="array" ref="A462">INDEX(MtrxNb!A$2:C$115,MATCH(1,(MtrxNb!B$2:B$115=D462)*(MtrxNb!C$2:C$115=F462),0),1)</f>
        <v>M38</v>
      </c>
      <c r="B462" s="6">
        <v>41598</v>
      </c>
      <c r="C462">
        <v>48</v>
      </c>
      <c r="D462">
        <v>70</v>
      </c>
      <c r="E462">
        <v>11</v>
      </c>
      <c r="F462" t="s">
        <v>7</v>
      </c>
      <c r="H462">
        <v>4</v>
      </c>
      <c r="I462">
        <v>33</v>
      </c>
      <c r="J462" t="s">
        <v>677</v>
      </c>
      <c r="K462">
        <v>9463.0000065043569</v>
      </c>
      <c r="L462">
        <v>0</v>
      </c>
      <c r="M462">
        <v>400</v>
      </c>
      <c r="N462" s="7">
        <f t="shared" si="1605"/>
        <v>27.873681754604643</v>
      </c>
      <c r="O462" s="7">
        <f t="shared" si="1606"/>
        <v>0.58402192511036999</v>
      </c>
      <c r="P462" s="7">
        <f t="shared" si="1607"/>
        <v>279.78085589906294</v>
      </c>
      <c r="Q462">
        <f t="shared" si="1608"/>
        <v>7.88691318659796</v>
      </c>
      <c r="R462">
        <f t="shared" si="1609"/>
        <v>1.431244900125753</v>
      </c>
      <c r="S462" s="4">
        <f>(Y462+AY462*L462)</f>
        <v>27.917530059814453</v>
      </c>
      <c r="T462">
        <f t="shared" si="1610"/>
        <v>4.1999999999999993</v>
      </c>
      <c r="U462">
        <f t="shared" si="1611"/>
        <v>1.8152174532413485</v>
      </c>
      <c r="V462">
        <v>1</v>
      </c>
      <c r="W462">
        <f t="shared" si="1612"/>
        <v>3.6304349064826971</v>
      </c>
      <c r="X462">
        <v>26.220958709716797</v>
      </c>
      <c r="Y462" s="4">
        <v>27.917530059814453</v>
      </c>
      <c r="Z462">
        <v>25.001344680786133</v>
      </c>
      <c r="AA462">
        <v>400.58529663085937</v>
      </c>
      <c r="AB462">
        <v>374.70758056640625</v>
      </c>
      <c r="AC462">
        <v>18.400774002075195</v>
      </c>
      <c r="AD462">
        <v>24.856462478637695</v>
      </c>
      <c r="AE462">
        <v>51.011699676513672</v>
      </c>
      <c r="AF462">
        <v>68.604591369628906</v>
      </c>
      <c r="AG462">
        <v>500.35971069335937</v>
      </c>
      <c r="AH462">
        <v>1800.1048583984375</v>
      </c>
      <c r="AI462">
        <v>132.25399780273438</v>
      </c>
      <c r="AJ462">
        <v>94.357292175292969</v>
      </c>
      <c r="AK462">
        <v>-1.1481666564941406</v>
      </c>
      <c r="AL462">
        <v>0.19749850034713745</v>
      </c>
      <c r="AM462">
        <v>1</v>
      </c>
      <c r="AN462">
        <v>-0.21956524252891541</v>
      </c>
      <c r="AO462">
        <v>2.737391471862793</v>
      </c>
      <c r="AP462">
        <v>1</v>
      </c>
      <c r="AQ462">
        <v>0</v>
      </c>
      <c r="AR462">
        <v>0.15999999642372131</v>
      </c>
      <c r="AS462">
        <v>111115</v>
      </c>
      <c r="AT462">
        <f t="shared" si="1613"/>
        <v>1.1913326445079986</v>
      </c>
      <c r="AU462">
        <f t="shared" si="1614"/>
        <v>7.8869131865979599E-3</v>
      </c>
      <c r="AV462">
        <f t="shared" si="1615"/>
        <v>301.06753005981443</v>
      </c>
      <c r="AW462">
        <f t="shared" si="1616"/>
        <v>299.37095870971677</v>
      </c>
      <c r="AX462">
        <f t="shared" si="1617"/>
        <v>288.01677090607336</v>
      </c>
      <c r="AY462">
        <f t="shared" si="1618"/>
        <v>-0.75744948247552424</v>
      </c>
      <c r="AZ462">
        <f t="shared" si="1619"/>
        <v>3.7766333926667768</v>
      </c>
      <c r="BA462">
        <f t="shared" si="1620"/>
        <v>40.024817431711668</v>
      </c>
      <c r="BB462">
        <f t="shared" si="1621"/>
        <v>15.168354953073973</v>
      </c>
      <c r="BC462">
        <f>IF(L462,Y462,(X462+Y462)/2)</f>
        <v>27.069244384765625</v>
      </c>
      <c r="BD462">
        <f t="shared" si="1622"/>
        <v>3.5937416197388248</v>
      </c>
      <c r="BE462">
        <f t="shared" si="1623"/>
        <v>0.50309059216782959</v>
      </c>
      <c r="BF462">
        <f t="shared" si="1624"/>
        <v>2.3453884925410238</v>
      </c>
      <c r="BG462">
        <f t="shared" si="1625"/>
        <v>1.248353127197801</v>
      </c>
      <c r="BH462">
        <f t="shared" si="1626"/>
        <v>0.32082249336365587</v>
      </c>
      <c r="BI462">
        <f t="shared" si="1627"/>
        <v>26.399363965121424</v>
      </c>
      <c r="BJ462">
        <f t="shared" si="1628"/>
        <v>0.74666452030713526</v>
      </c>
      <c r="BK462">
        <f t="shared" si="1629"/>
        <v>66.259730334682217</v>
      </c>
      <c r="BL462">
        <f t="shared" si="1630"/>
        <v>364.34257710593295</v>
      </c>
      <c r="BM462">
        <f t="shared" si="1631"/>
        <v>5.0691375440259534E-2</v>
      </c>
    </row>
    <row r="463" spans="1:65" x14ac:dyDescent="0.3">
      <c r="A463" t="str">
        <f t="array" ref="A463">INDEX(MtrxNb!A$2:C$115,MATCH(1,(MtrxNb!B$2:B$115=D463)*(MtrxNb!C$2:C$115=F463),0),1)</f>
        <v>M38</v>
      </c>
      <c r="B463" s="6">
        <v>41598</v>
      </c>
      <c r="C463">
        <v>48</v>
      </c>
      <c r="D463">
        <v>70</v>
      </c>
      <c r="E463">
        <v>11</v>
      </c>
      <c r="F463" t="s">
        <v>7</v>
      </c>
      <c r="H463">
        <v>4</v>
      </c>
      <c r="I463">
        <v>34</v>
      </c>
      <c r="J463" t="s">
        <v>678</v>
      </c>
      <c r="K463">
        <v>9583.500006493181</v>
      </c>
      <c r="L463">
        <v>0</v>
      </c>
      <c r="M463">
        <v>600</v>
      </c>
      <c r="N463" s="7">
        <f t="shared" si="1605"/>
        <v>40.100432746586982</v>
      </c>
      <c r="O463" s="7">
        <f t="shared" si="1606"/>
        <v>0.58088937147769726</v>
      </c>
      <c r="P463" s="7">
        <f t="shared" si="1607"/>
        <v>423.65409908071541</v>
      </c>
      <c r="Q463">
        <f t="shared" si="1608"/>
        <v>7.8172459424482623</v>
      </c>
      <c r="R463">
        <f t="shared" si="1609"/>
        <v>1.4251411432873025</v>
      </c>
      <c r="S463" s="4">
        <f>(Y463+AY463*L463)</f>
        <v>27.917509078979492</v>
      </c>
      <c r="T463">
        <f t="shared" si="1610"/>
        <v>4.1999999999999993</v>
      </c>
      <c r="U463">
        <f t="shared" si="1611"/>
        <v>1.8152174532413485</v>
      </c>
      <c r="V463">
        <v>1</v>
      </c>
      <c r="W463">
        <f t="shared" si="1612"/>
        <v>3.6304349064826971</v>
      </c>
      <c r="X463">
        <v>26.207599639892578</v>
      </c>
      <c r="Y463" s="4">
        <v>27.917509078979492</v>
      </c>
      <c r="Z463">
        <v>24.997535705566406</v>
      </c>
      <c r="AA463">
        <v>598.64080810546875</v>
      </c>
      <c r="AB463">
        <v>561.2957763671875</v>
      </c>
      <c r="AC463">
        <v>18.522615432739258</v>
      </c>
      <c r="AD463">
        <v>24.921161651611328</v>
      </c>
      <c r="AE463">
        <v>51.311405181884766</v>
      </c>
      <c r="AF463">
        <v>68.837173461914062</v>
      </c>
      <c r="AG463">
        <v>500.335693359375</v>
      </c>
      <c r="AH463">
        <v>1800.8817138671875</v>
      </c>
      <c r="AI463">
        <v>131.11404418945312</v>
      </c>
      <c r="AJ463">
        <v>94.357063293457031</v>
      </c>
      <c r="AK463">
        <v>-4.0275611877441406</v>
      </c>
      <c r="AL463">
        <v>0.19336336851119995</v>
      </c>
      <c r="AM463">
        <v>1</v>
      </c>
      <c r="AN463">
        <v>-0.21956524252891541</v>
      </c>
      <c r="AO463">
        <v>2.737391471862793</v>
      </c>
      <c r="AP463">
        <v>1</v>
      </c>
      <c r="AQ463">
        <v>0</v>
      </c>
      <c r="AR463">
        <v>0.15999999642372131</v>
      </c>
      <c r="AS463">
        <v>111115</v>
      </c>
      <c r="AT463">
        <f t="shared" si="1613"/>
        <v>1.1912754603794644</v>
      </c>
      <c r="AU463">
        <f t="shared" si="1614"/>
        <v>7.8172459424482622E-3</v>
      </c>
      <c r="AV463">
        <f t="shared" si="1615"/>
        <v>301.06750907897947</v>
      </c>
      <c r="AW463">
        <f t="shared" si="1616"/>
        <v>299.35759963989256</v>
      </c>
      <c r="AX463">
        <f t="shared" si="1617"/>
        <v>288.14106777829511</v>
      </c>
      <c r="AY463">
        <f t="shared" si="1618"/>
        <v>-0.72849103560272099</v>
      </c>
      <c r="AZ463">
        <f t="shared" si="1619"/>
        <v>3.7766287705948667</v>
      </c>
      <c r="BA463">
        <f t="shared" si="1620"/>
        <v>40.024865534965713</v>
      </c>
      <c r="BB463">
        <f t="shared" si="1621"/>
        <v>15.103703883354385</v>
      </c>
      <c r="BC463">
        <f>IF(L463,Y463,(X463+Y463)/2)</f>
        <v>27.062554359436035</v>
      </c>
      <c r="BD463">
        <f t="shared" si="1622"/>
        <v>3.5923305318602807</v>
      </c>
      <c r="BE463">
        <f t="shared" si="1623"/>
        <v>0.50076434675289083</v>
      </c>
      <c r="BF463">
        <f t="shared" si="1624"/>
        <v>2.3514876273075642</v>
      </c>
      <c r="BG463">
        <f t="shared" si="1625"/>
        <v>1.2408429045527165</v>
      </c>
      <c r="BH463">
        <f t="shared" si="1626"/>
        <v>0.31930902995169036</v>
      </c>
      <c r="BI463">
        <f t="shared" si="1627"/>
        <v>39.974756641491581</v>
      </c>
      <c r="BJ463">
        <f t="shared" si="1628"/>
        <v>0.7547787047725264</v>
      </c>
      <c r="BK463">
        <f t="shared" si="1629"/>
        <v>66.377464260140641</v>
      </c>
      <c r="BL463">
        <f t="shared" si="1630"/>
        <v>546.38417883069815</v>
      </c>
      <c r="BM463">
        <f t="shared" si="1631"/>
        <v>4.8715997727992809E-2</v>
      </c>
    </row>
    <row r="464" spans="1:65" x14ac:dyDescent="0.3">
      <c r="A464" t="str">
        <f t="array" ref="A464">INDEX(MtrxNb!A$2:C$115,MATCH(1,(MtrxNb!B$2:B$115=D464)*(MtrxNb!C$2:C$115=F464),0),1)</f>
        <v>M38</v>
      </c>
      <c r="B464" s="6">
        <v>41598</v>
      </c>
      <c r="C464">
        <v>48</v>
      </c>
      <c r="D464">
        <v>70</v>
      </c>
      <c r="E464">
        <v>11</v>
      </c>
      <c r="F464" t="s">
        <v>7</v>
      </c>
      <c r="H464">
        <v>4</v>
      </c>
      <c r="I464">
        <v>35</v>
      </c>
      <c r="J464" t="s">
        <v>679</v>
      </c>
      <c r="K464">
        <v>9709.0000065043569</v>
      </c>
      <c r="L464">
        <v>0</v>
      </c>
      <c r="M464">
        <v>800</v>
      </c>
      <c r="N464" s="7">
        <f t="shared" si="1605"/>
        <v>46.675238945327017</v>
      </c>
      <c r="O464" s="7">
        <f t="shared" si="1606"/>
        <v>0.55548125309650109</v>
      </c>
      <c r="P464" s="7">
        <f t="shared" si="1607"/>
        <v>586.69317295767371</v>
      </c>
      <c r="Q464">
        <f t="shared" si="1608"/>
        <v>7.446766477711404</v>
      </c>
      <c r="R464">
        <f t="shared" si="1609"/>
        <v>1.411450952432328</v>
      </c>
      <c r="S464" s="4">
        <f>(Y464+AY464*L464)</f>
        <v>27.805568695068359</v>
      </c>
      <c r="T464">
        <f t="shared" si="1610"/>
        <v>4.1999999999999993</v>
      </c>
      <c r="U464">
        <f t="shared" si="1611"/>
        <v>1.8152174532413485</v>
      </c>
      <c r="V464">
        <v>1</v>
      </c>
      <c r="W464">
        <f t="shared" si="1612"/>
        <v>3.6304349064826971</v>
      </c>
      <c r="X464">
        <v>26.141809463500977</v>
      </c>
      <c r="Y464" s="4">
        <v>27.805568695068359</v>
      </c>
      <c r="Z464">
        <v>24.995611190795898</v>
      </c>
      <c r="AA464">
        <v>798.92474365234375</v>
      </c>
      <c r="AB464">
        <v>755.0242919921875</v>
      </c>
      <c r="AC464">
        <v>18.708879470825195</v>
      </c>
      <c r="AD464">
        <v>24.804885864257813</v>
      </c>
      <c r="AE464">
        <v>52.094619750976563</v>
      </c>
      <c r="AF464">
        <v>68.787925720214844</v>
      </c>
      <c r="AG464">
        <v>500.33758544921875</v>
      </c>
      <c r="AH464">
        <v>1801.234375</v>
      </c>
      <c r="AI464">
        <v>132.70625305175781</v>
      </c>
      <c r="AJ464">
        <v>94.359939575195313</v>
      </c>
      <c r="AK464">
        <v>-7.1392555236816406</v>
      </c>
      <c r="AL464">
        <v>0.17318552732467651</v>
      </c>
      <c r="AM464">
        <v>1</v>
      </c>
      <c r="AN464">
        <v>-0.21956524252891541</v>
      </c>
      <c r="AO464">
        <v>2.737391471862793</v>
      </c>
      <c r="AP464">
        <v>1</v>
      </c>
      <c r="AQ464">
        <v>0</v>
      </c>
      <c r="AR464">
        <v>0.15999999642372131</v>
      </c>
      <c r="AS464">
        <v>111115</v>
      </c>
      <c r="AT464">
        <f t="shared" si="1613"/>
        <v>1.1912799653552828</v>
      </c>
      <c r="AU464">
        <f t="shared" si="1614"/>
        <v>7.4467664777114039E-3</v>
      </c>
      <c r="AV464">
        <f t="shared" si="1615"/>
        <v>300.95556869506834</v>
      </c>
      <c r="AW464">
        <f t="shared" si="1616"/>
        <v>299.29180946350095</v>
      </c>
      <c r="AX464">
        <f t="shared" si="1617"/>
        <v>288.1974935582839</v>
      </c>
      <c r="AY464">
        <f t="shared" si="1618"/>
        <v>-0.56722898382375186</v>
      </c>
      <c r="AZ464">
        <f t="shared" si="1619"/>
        <v>3.7520384837533114</v>
      </c>
      <c r="BA464">
        <f t="shared" si="1620"/>
        <v>39.763044578502694</v>
      </c>
      <c r="BB464">
        <f t="shared" si="1621"/>
        <v>14.958158714244881</v>
      </c>
      <c r="BC464">
        <f>IF(L464,Y464,(X464+Y464)/2)</f>
        <v>26.973689079284668</v>
      </c>
      <c r="BD464">
        <f t="shared" si="1622"/>
        <v>3.5736325266047029</v>
      </c>
      <c r="BE464">
        <f t="shared" si="1623"/>
        <v>0.48176754006965489</v>
      </c>
      <c r="BF464">
        <f t="shared" si="1624"/>
        <v>2.3405875313209834</v>
      </c>
      <c r="BG464">
        <f t="shared" si="1625"/>
        <v>1.2330449952837195</v>
      </c>
      <c r="BH464">
        <f t="shared" si="1626"/>
        <v>0.30696027901416684</v>
      </c>
      <c r="BI464">
        <f t="shared" si="1627"/>
        <v>55.3603323494657</v>
      </c>
      <c r="BJ464">
        <f t="shared" si="1628"/>
        <v>0.77705204876208733</v>
      </c>
      <c r="BK464">
        <f t="shared" si="1629"/>
        <v>66.285346667726813</v>
      </c>
      <c r="BL464">
        <f t="shared" si="1630"/>
        <v>737.66781151551663</v>
      </c>
      <c r="BM464">
        <f t="shared" si="1631"/>
        <v>4.1941431440985492E-2</v>
      </c>
    </row>
    <row r="465" spans="1:65" hidden="1" x14ac:dyDescent="0.3">
      <c r="A465" t="str">
        <f t="array" ref="A465">INDEX(MtrxNb!A$2:C$115,MATCH(1,(MtrxNb!B$2:B$115=D465)*(MtrxNb!C$2:C$115=F465),0),1)</f>
        <v>M94</v>
      </c>
      <c r="B465" s="6">
        <v>41598</v>
      </c>
      <c r="C465">
        <v>48</v>
      </c>
      <c r="D465">
        <v>70</v>
      </c>
      <c r="E465">
        <v>11</v>
      </c>
      <c r="F465" t="s">
        <v>36</v>
      </c>
      <c r="H465">
        <v>4</v>
      </c>
      <c r="I465" t="s">
        <v>323</v>
      </c>
      <c r="J465" t="s">
        <v>680</v>
      </c>
      <c r="M465">
        <f t="shared" ref="M465" si="1632">AA465</f>
        <v>0</v>
      </c>
      <c r="S465" s="4">
        <f>AVERAGE(S460:S464)</f>
        <v>27.874614334106447</v>
      </c>
      <c r="Y465" s="4">
        <f>AVERAGE(Y459:Y464)</f>
        <v>27.881226857503254</v>
      </c>
    </row>
    <row r="466" spans="1:65" hidden="1" x14ac:dyDescent="0.3">
      <c r="A466" t="str">
        <f t="array" ref="A466">INDEX(MtrxNb!A$2:C$115,MATCH(1,(MtrxNb!B$2:B$115=D466)*(MtrxNb!C$2:C$115=F466),0),1)</f>
        <v>M94</v>
      </c>
      <c r="B466" s="6">
        <v>41598</v>
      </c>
      <c r="C466">
        <v>48</v>
      </c>
      <c r="D466">
        <v>70</v>
      </c>
      <c r="E466">
        <v>11</v>
      </c>
      <c r="F466" t="s">
        <v>36</v>
      </c>
      <c r="H466">
        <v>4</v>
      </c>
      <c r="I466">
        <v>36</v>
      </c>
      <c r="J466" t="s">
        <v>681</v>
      </c>
      <c r="K466">
        <v>10033.500006515533</v>
      </c>
      <c r="L466">
        <v>0</v>
      </c>
      <c r="M466" t="s">
        <v>315</v>
      </c>
      <c r="N466">
        <f t="shared" ref="N466:N472" si="1633">(AA466-AB466*(1000-AC466)/(1000-AD466))*AT466</f>
        <v>16.308501523579327</v>
      </c>
      <c r="O466">
        <f t="shared" ref="O466:O472" si="1634">IF(BE466&lt;&gt;0,1/(1/BE466-1/W466),0)</f>
        <v>0.18574086290835781</v>
      </c>
      <c r="P466">
        <f t="shared" ref="P466:P472" si="1635">((BH466-AU466/2)*AB466-N466)/(BH466+AU466/2)</f>
        <v>230.42349333931074</v>
      </c>
      <c r="Q466">
        <f t="shared" ref="Q466:Q472" si="1636">AU466*1000</f>
        <v>3.7749254897759843</v>
      </c>
      <c r="R466">
        <f t="shared" ref="R466:R472" si="1637">(AZ466-BF466)</f>
        <v>1.9462551276814688</v>
      </c>
      <c r="S466" s="4">
        <f>(Y466+AY466*L466)</f>
        <v>28.532993316650391</v>
      </c>
      <c r="T466">
        <f t="shared" ref="T466:T472" si="1638">1.2*3</f>
        <v>3.5999999999999996</v>
      </c>
      <c r="U466">
        <f t="shared" ref="U466:U472" si="1639">(T466*AN466+AO466)</f>
        <v>1.9469565987586976</v>
      </c>
      <c r="V466">
        <v>1</v>
      </c>
      <c r="W466">
        <f t="shared" ref="W466:W472" si="1640">U466*(V466+1)*(V466+1)/(V466*V466+1)</f>
        <v>3.8939131975173953</v>
      </c>
      <c r="X466">
        <v>26.157657623291016</v>
      </c>
      <c r="Y466" s="4">
        <v>28.532993316650391</v>
      </c>
      <c r="Z466">
        <v>25.003992080688477</v>
      </c>
      <c r="AA466">
        <v>399.8814697265625</v>
      </c>
      <c r="AB466">
        <v>387.09548950195312</v>
      </c>
      <c r="AC466">
        <v>18.201320648193359</v>
      </c>
      <c r="AD466">
        <v>20.86085319519043</v>
      </c>
      <c r="AE466">
        <v>50.548633575439453</v>
      </c>
      <c r="AF466">
        <v>57.787261962890625</v>
      </c>
      <c r="AG466">
        <v>500.32244873046875</v>
      </c>
      <c r="AH466">
        <v>1799.096435546875</v>
      </c>
      <c r="AI466">
        <v>134.46456909179687</v>
      </c>
      <c r="AJ466">
        <v>94.344512939453125</v>
      </c>
      <c r="AK466">
        <v>-1.7959327697753906</v>
      </c>
      <c r="AL466">
        <v>0.2181054949760437</v>
      </c>
      <c r="AM466">
        <v>1</v>
      </c>
      <c r="AN466">
        <v>-0.21956524252891541</v>
      </c>
      <c r="AO466">
        <v>2.737391471862793</v>
      </c>
      <c r="AP466">
        <v>1</v>
      </c>
      <c r="AQ466">
        <v>0</v>
      </c>
      <c r="AR466">
        <v>0.15999999642372131</v>
      </c>
      <c r="AS466">
        <v>111115</v>
      </c>
      <c r="AT466">
        <f t="shared" ref="AT466:AT472" si="1641">AG466*0.000001/(T466*0.0001)</f>
        <v>1.3897845798068575</v>
      </c>
      <c r="AU466">
        <f t="shared" ref="AU466:AU472" si="1642">(AD466-AC466)/(1000-AD466)*AT466</f>
        <v>3.7749254897759842E-3</v>
      </c>
      <c r="AV466">
        <f t="shared" ref="AV466:AV472" si="1643">(Y466+273.15)</f>
        <v>301.68299331665037</v>
      </c>
      <c r="AW466">
        <f t="shared" ref="AW466:AW472" si="1644">(X466+273.15)</f>
        <v>299.30765762329099</v>
      </c>
      <c r="AX466">
        <f t="shared" ref="AX466:AX472" si="1645">(AH466*AP466+AI466*AQ466)*AR466</f>
        <v>287.85542325342976</v>
      </c>
      <c r="AY466">
        <f t="shared" ref="AY466:AY472" si="1646">((AX466+0.00000010773*(AW466^4-AV466^4))-AU466*44100)/(U466*51.4+0.00000043092*AV466^3)</f>
        <v>0.83648395147995858</v>
      </c>
      <c r="AZ466">
        <f t="shared" ref="AZ466:AZ472" si="1647">0.61365*EXP(17.502*S466/(240.97+S466))</f>
        <v>3.9143621618831443</v>
      </c>
      <c r="BA466">
        <f t="shared" ref="BA466:BA472" si="1648">AZ466*1000/AJ466</f>
        <v>41.490088187696081</v>
      </c>
      <c r="BB466">
        <f t="shared" ref="BB466:BB472" si="1649">(BA466-AD466)</f>
        <v>20.629234992505651</v>
      </c>
      <c r="BC466">
        <f>IF(L466,Y466,(X466+Y466)/2)</f>
        <v>27.345325469970703</v>
      </c>
      <c r="BD466">
        <f t="shared" ref="BD466:BD472" si="1650">0.61365*EXP(17.502*BC466/(240.97+BC466))</f>
        <v>3.6523973741736202</v>
      </c>
      <c r="BE466">
        <f t="shared" ref="BE466:BE472" si="1651">IF(BB466&lt;&gt;0,(1000-(BA466+AD466)/2)/BB466*AU466,0)</f>
        <v>0.17728434486958541</v>
      </c>
      <c r="BF466">
        <f t="shared" ref="BF466:BF472" si="1652">AD466*AJ466/1000</f>
        <v>1.9681070342016755</v>
      </c>
      <c r="BG466">
        <f t="shared" ref="BG466:BG472" si="1653">(BD466-BF466)</f>
        <v>1.6842903399719447</v>
      </c>
      <c r="BH466">
        <f t="shared" ref="BH466:BH472" si="1654">1/(1.6/O466+1.37/W466)</f>
        <v>0.11153266713863404</v>
      </c>
      <c r="BI466">
        <f t="shared" ref="BI466:BI472" si="1655">P466*AJ466*0.001</f>
        <v>21.739192248904594</v>
      </c>
      <c r="BJ466">
        <f t="shared" ref="BJ466:BJ472" si="1656">P466/AB466</f>
        <v>0.59526266667632699</v>
      </c>
      <c r="BK466">
        <f t="shared" ref="BK466:BK472" si="1657">(1-AU466*AJ466/AZ466/O466)*100</f>
        <v>51.015738252795003</v>
      </c>
      <c r="BL466">
        <f t="shared" ref="BL466:BL472" si="1658">(AB466-N466/(W466/1.35))</f>
        <v>381.44141455470753</v>
      </c>
      <c r="BM466">
        <f t="shared" ref="BM466:BM472" si="1659">N466*BK466/100/BL466</f>
        <v>2.1811743908130475E-2</v>
      </c>
    </row>
    <row r="467" spans="1:65" x14ac:dyDescent="0.3">
      <c r="A467" t="str">
        <f t="array" ref="A467">INDEX(MtrxNb!A$2:C$115,MATCH(1,(MtrxNb!B$2:B$115=D467)*(MtrxNb!C$2:C$115=F467),0),1)</f>
        <v>M94</v>
      </c>
      <c r="B467" s="6">
        <v>41598</v>
      </c>
      <c r="C467">
        <v>48</v>
      </c>
      <c r="D467">
        <v>70</v>
      </c>
      <c r="E467">
        <v>11</v>
      </c>
      <c r="F467" t="s">
        <v>36</v>
      </c>
      <c r="H467">
        <v>4</v>
      </c>
      <c r="I467">
        <v>37</v>
      </c>
      <c r="J467" t="s">
        <v>682</v>
      </c>
      <c r="K467">
        <v>10164.000006280839</v>
      </c>
      <c r="L467">
        <v>0</v>
      </c>
      <c r="M467">
        <v>50</v>
      </c>
      <c r="N467" s="7">
        <f t="shared" si="1633"/>
        <v>-0.5518474148994732</v>
      </c>
      <c r="O467" s="7">
        <f t="shared" si="1634"/>
        <v>0.21431245477448171</v>
      </c>
      <c r="P467" s="7">
        <f t="shared" si="1635"/>
        <v>51.729351104546019</v>
      </c>
      <c r="Q467">
        <f t="shared" si="1636"/>
        <v>4.3023695834444879</v>
      </c>
      <c r="R467">
        <f t="shared" si="1637"/>
        <v>1.9356816577462927</v>
      </c>
      <c r="S467" s="4">
        <f>(Y467+AY467*L467)</f>
        <v>28.559303283691406</v>
      </c>
      <c r="T467">
        <f t="shared" si="1638"/>
        <v>3.5999999999999996</v>
      </c>
      <c r="U467">
        <f t="shared" si="1639"/>
        <v>1.9469565987586976</v>
      </c>
      <c r="V467">
        <v>1</v>
      </c>
      <c r="W467">
        <f t="shared" si="1640"/>
        <v>3.8939131975173953</v>
      </c>
      <c r="X467">
        <v>26.20367431640625</v>
      </c>
      <c r="Y467" s="4">
        <v>28.559303283691406</v>
      </c>
      <c r="Z467">
        <v>25.002155303955078</v>
      </c>
      <c r="AA467">
        <v>48.866050720214844</v>
      </c>
      <c r="AB467">
        <v>49.111083984375</v>
      </c>
      <c r="AC467">
        <v>18.005977630615234</v>
      </c>
      <c r="AD467">
        <v>21.036476135253906</v>
      </c>
      <c r="AE467">
        <v>49.743373870849609</v>
      </c>
      <c r="AF467">
        <v>58.110645294189453</v>
      </c>
      <c r="AG467">
        <v>500.3370361328125</v>
      </c>
      <c r="AH467">
        <v>1799.5499267578125</v>
      </c>
      <c r="AI467">
        <v>135.9635009765625</v>
      </c>
      <c r="AJ467">
        <v>94.343963623046875</v>
      </c>
      <c r="AK467">
        <v>1.1646270751953125</v>
      </c>
      <c r="AL467">
        <v>0.26376169919967651</v>
      </c>
      <c r="AM467">
        <v>0.75</v>
      </c>
      <c r="AN467">
        <v>-0.21956524252891541</v>
      </c>
      <c r="AO467">
        <v>2.737391471862793</v>
      </c>
      <c r="AP467">
        <v>1</v>
      </c>
      <c r="AQ467">
        <v>0</v>
      </c>
      <c r="AR467">
        <v>0.15999999642372131</v>
      </c>
      <c r="AS467">
        <v>111115</v>
      </c>
      <c r="AT467">
        <f t="shared" si="1641"/>
        <v>1.3898251003689237</v>
      </c>
      <c r="AU467">
        <f t="shared" si="1642"/>
        <v>4.3023695834444875E-3</v>
      </c>
      <c r="AV467">
        <f t="shared" si="1643"/>
        <v>301.70930328369138</v>
      </c>
      <c r="AW467">
        <f t="shared" si="1644"/>
        <v>299.35367431640623</v>
      </c>
      <c r="AX467">
        <f t="shared" si="1645"/>
        <v>287.92798184555795</v>
      </c>
      <c r="AY467">
        <f t="shared" si="1646"/>
        <v>0.63122836612519506</v>
      </c>
      <c r="AZ467">
        <f t="shared" si="1647"/>
        <v>3.9203461970077811</v>
      </c>
      <c r="BA467">
        <f t="shared" si="1648"/>
        <v>41.553757616879444</v>
      </c>
      <c r="BB467">
        <f t="shared" si="1649"/>
        <v>20.517281481625538</v>
      </c>
      <c r="BC467">
        <f>IF(L467,Y467,(X467+Y467)/2)</f>
        <v>27.381488800048828</v>
      </c>
      <c r="BD467">
        <f t="shared" si="1650"/>
        <v>3.6601421285986406</v>
      </c>
      <c r="BE467">
        <f t="shared" si="1651"/>
        <v>0.2031324875188269</v>
      </c>
      <c r="BF467">
        <f t="shared" si="1652"/>
        <v>1.9846645392614883</v>
      </c>
      <c r="BG467">
        <f t="shared" si="1653"/>
        <v>1.6754775893371523</v>
      </c>
      <c r="BH467">
        <f t="shared" si="1654"/>
        <v>0.12791704939702842</v>
      </c>
      <c r="BI467">
        <f t="shared" si="1655"/>
        <v>4.8803520188511094</v>
      </c>
      <c r="BJ467">
        <f t="shared" si="1656"/>
        <v>1.0533131608539539</v>
      </c>
      <c r="BK467">
        <f t="shared" si="1657"/>
        <v>51.688557886121878</v>
      </c>
      <c r="BL467">
        <f t="shared" si="1658"/>
        <v>49.302406690435646</v>
      </c>
      <c r="BM467">
        <f t="shared" si="1659"/>
        <v>-5.7855587514091178E-3</v>
      </c>
    </row>
    <row r="468" spans="1:65" x14ac:dyDescent="0.3">
      <c r="A468" t="str">
        <f t="array" ref="A468">INDEX(MtrxNb!A$2:C$115,MATCH(1,(MtrxNb!B$2:B$115=D468)*(MtrxNb!C$2:C$115=F468),0),1)</f>
        <v>M94</v>
      </c>
      <c r="B468" s="6">
        <v>41598</v>
      </c>
      <c r="C468">
        <v>48</v>
      </c>
      <c r="D468">
        <v>70</v>
      </c>
      <c r="E468">
        <v>11</v>
      </c>
      <c r="F468" t="s">
        <v>36</v>
      </c>
      <c r="H468">
        <v>4</v>
      </c>
      <c r="I468">
        <v>38</v>
      </c>
      <c r="J468" t="s">
        <v>683</v>
      </c>
      <c r="K468">
        <v>10284.500006515533</v>
      </c>
      <c r="L468">
        <v>0</v>
      </c>
      <c r="M468">
        <v>150</v>
      </c>
      <c r="N468" s="7">
        <f t="shared" si="1633"/>
        <v>5.7262595399206528</v>
      </c>
      <c r="O468" s="7">
        <f t="shared" si="1634"/>
        <v>0.24553127224269086</v>
      </c>
      <c r="P468" s="7">
        <f t="shared" si="1635"/>
        <v>101.80499874532114</v>
      </c>
      <c r="Q468">
        <f t="shared" si="1636"/>
        <v>4.7814783120016511</v>
      </c>
      <c r="R468">
        <f t="shared" si="1637"/>
        <v>1.8916863536268584</v>
      </c>
      <c r="S468" s="4">
        <f>(Y468+AY468*L468)</f>
        <v>28.516733169555664</v>
      </c>
      <c r="T468">
        <f t="shared" si="1638"/>
        <v>3.5999999999999996</v>
      </c>
      <c r="U468">
        <f t="shared" si="1639"/>
        <v>1.9469565987586976</v>
      </c>
      <c r="V468">
        <v>1</v>
      </c>
      <c r="W468">
        <f t="shared" si="1640"/>
        <v>3.8939131975173953</v>
      </c>
      <c r="X468">
        <v>26.215728759765625</v>
      </c>
      <c r="Y468" s="4">
        <v>28.516733169555664</v>
      </c>
      <c r="Z468">
        <v>25.002779006958008</v>
      </c>
      <c r="AA468">
        <v>149.80961608886719</v>
      </c>
      <c r="AB468">
        <v>145.19049072265625</v>
      </c>
      <c r="AC468">
        <v>18.034305572509766</v>
      </c>
      <c r="AD468">
        <v>21.400653839111328</v>
      </c>
      <c r="AE468">
        <v>49.942924499511719</v>
      </c>
      <c r="AF468">
        <v>59.070755004882813</v>
      </c>
      <c r="AG468">
        <v>500.39224243164063</v>
      </c>
      <c r="AH468">
        <v>1799.5450439453125</v>
      </c>
      <c r="AI468">
        <v>136.23280334472656</v>
      </c>
      <c r="AJ468">
        <v>94.342048645019531</v>
      </c>
      <c r="AK468">
        <v>0.7393951416015625</v>
      </c>
      <c r="AL468">
        <v>0.24602144956588745</v>
      </c>
      <c r="AM468">
        <v>1</v>
      </c>
      <c r="AN468">
        <v>-0.21956524252891541</v>
      </c>
      <c r="AO468">
        <v>2.737391471862793</v>
      </c>
      <c r="AP468">
        <v>1</v>
      </c>
      <c r="AQ468">
        <v>0</v>
      </c>
      <c r="AR468">
        <v>0.15999999642372131</v>
      </c>
      <c r="AS468">
        <v>111115</v>
      </c>
      <c r="AT468">
        <f t="shared" si="1641"/>
        <v>1.3899784511990019</v>
      </c>
      <c r="AU468">
        <f t="shared" si="1642"/>
        <v>4.7814783120016507E-3</v>
      </c>
      <c r="AV468">
        <f t="shared" si="1643"/>
        <v>301.66673316955564</v>
      </c>
      <c r="AW468">
        <f t="shared" si="1644"/>
        <v>299.3657287597656</v>
      </c>
      <c r="AX468">
        <f t="shared" si="1645"/>
        <v>287.92720059557541</v>
      </c>
      <c r="AY468">
        <f t="shared" si="1646"/>
        <v>0.44818430438573731</v>
      </c>
      <c r="AZ468">
        <f t="shared" si="1647"/>
        <v>3.9106678791515233</v>
      </c>
      <c r="BA468">
        <f t="shared" si="1648"/>
        <v>41.452013554064088</v>
      </c>
      <c r="BB468">
        <f t="shared" si="1649"/>
        <v>20.05135971495276</v>
      </c>
      <c r="BC468">
        <f>IF(L468,Y468,(X468+Y468)/2)</f>
        <v>27.366230964660645</v>
      </c>
      <c r="BD468">
        <f t="shared" si="1650"/>
        <v>3.6568727578559299</v>
      </c>
      <c r="BE468">
        <f t="shared" si="1651"/>
        <v>0.23096757750309008</v>
      </c>
      <c r="BF468">
        <f t="shared" si="1652"/>
        <v>2.0189815255246648</v>
      </c>
      <c r="BG468">
        <f t="shared" si="1653"/>
        <v>1.6378912323312651</v>
      </c>
      <c r="BH468">
        <f t="shared" si="1654"/>
        <v>0.14559616683031409</v>
      </c>
      <c r="BI468">
        <f t="shared" si="1655"/>
        <v>9.6044921439372395</v>
      </c>
      <c r="BJ468">
        <f t="shared" si="1656"/>
        <v>0.70118227604719419</v>
      </c>
      <c r="BK468">
        <f t="shared" si="1657"/>
        <v>53.02035350195198</v>
      </c>
      <c r="BL468">
        <f t="shared" si="1658"/>
        <v>143.20522551853676</v>
      </c>
      <c r="BM468">
        <f t="shared" si="1659"/>
        <v>2.1200923636073482E-2</v>
      </c>
    </row>
    <row r="469" spans="1:65" x14ac:dyDescent="0.3">
      <c r="A469" t="str">
        <f t="array" ref="A469">INDEX(MtrxNb!A$2:C$115,MATCH(1,(MtrxNb!B$2:B$115=D469)*(MtrxNb!C$2:C$115=F469),0),1)</f>
        <v>M94</v>
      </c>
      <c r="B469" s="6">
        <v>41598</v>
      </c>
      <c r="C469">
        <v>48</v>
      </c>
      <c r="D469">
        <v>70</v>
      </c>
      <c r="E469">
        <v>11</v>
      </c>
      <c r="F469" t="s">
        <v>36</v>
      </c>
      <c r="H469">
        <v>4</v>
      </c>
      <c r="I469">
        <v>39</v>
      </c>
      <c r="J469" t="s">
        <v>684</v>
      </c>
      <c r="K469">
        <v>10415.000006504357</v>
      </c>
      <c r="L469">
        <v>0</v>
      </c>
      <c r="M469">
        <v>400</v>
      </c>
      <c r="N469" s="7">
        <f t="shared" si="1633"/>
        <v>23.959770391422417</v>
      </c>
      <c r="O469" s="7">
        <f t="shared" si="1634"/>
        <v>0.29307895013875712</v>
      </c>
      <c r="P469" s="7">
        <f t="shared" si="1635"/>
        <v>232.52563368914767</v>
      </c>
      <c r="Q469">
        <f t="shared" si="1636"/>
        <v>5.5027777652751038</v>
      </c>
      <c r="R469">
        <f t="shared" si="1637"/>
        <v>1.8441837244783361</v>
      </c>
      <c r="S469" s="4">
        <f>(Y469+AY469*L469)</f>
        <v>28.539705276489258</v>
      </c>
      <c r="T469">
        <f t="shared" si="1638"/>
        <v>3.5999999999999996</v>
      </c>
      <c r="U469">
        <f t="shared" si="1639"/>
        <v>1.9469565987586976</v>
      </c>
      <c r="V469">
        <v>1</v>
      </c>
      <c r="W469">
        <f t="shared" si="1640"/>
        <v>3.8939131975173953</v>
      </c>
      <c r="X469">
        <v>26.258367538452148</v>
      </c>
      <c r="Y469" s="4">
        <v>28.539705276489258</v>
      </c>
      <c r="Z469">
        <v>25.000505447387695</v>
      </c>
      <c r="AA469">
        <v>400.32632446289062</v>
      </c>
      <c r="AB469">
        <v>381.57717895507812</v>
      </c>
      <c r="AC469">
        <v>18.087789535522461</v>
      </c>
      <c r="AD469">
        <v>21.959955215454102</v>
      </c>
      <c r="AE469">
        <v>49.938369750976563</v>
      </c>
      <c r="AF469">
        <v>60.459121704101563</v>
      </c>
      <c r="AG469">
        <v>500.36529541015625</v>
      </c>
      <c r="AH469">
        <v>1799.4493408203125</v>
      </c>
      <c r="AI469">
        <v>136.91716003417969</v>
      </c>
      <c r="AJ469">
        <v>94.340095520019531</v>
      </c>
      <c r="AK469">
        <v>-2.0927581787109375</v>
      </c>
      <c r="AL469">
        <v>0.22102564573287964</v>
      </c>
      <c r="AM469">
        <v>1</v>
      </c>
      <c r="AN469">
        <v>-0.21956524252891541</v>
      </c>
      <c r="AO469">
        <v>2.737391471862793</v>
      </c>
      <c r="AP469">
        <v>1</v>
      </c>
      <c r="AQ469">
        <v>0</v>
      </c>
      <c r="AR469">
        <v>0.15999999642372131</v>
      </c>
      <c r="AS469">
        <v>111115</v>
      </c>
      <c r="AT469">
        <f t="shared" si="1641"/>
        <v>1.3899035983615451</v>
      </c>
      <c r="AU469">
        <f t="shared" si="1642"/>
        <v>5.5027777652751041E-3</v>
      </c>
      <c r="AV469">
        <f t="shared" si="1643"/>
        <v>301.68970527648924</v>
      </c>
      <c r="AW469">
        <f t="shared" si="1644"/>
        <v>299.40836753845213</v>
      </c>
      <c r="AX469">
        <f t="shared" si="1645"/>
        <v>287.91188809591767</v>
      </c>
      <c r="AY469">
        <f t="shared" si="1646"/>
        <v>0.16576401897768628</v>
      </c>
      <c r="AZ469">
        <f t="shared" si="1647"/>
        <v>3.915887997119627</v>
      </c>
      <c r="BA469">
        <f t="shared" si="1648"/>
        <v>41.508204709085248</v>
      </c>
      <c r="BB469">
        <f t="shared" si="1649"/>
        <v>19.548249493631147</v>
      </c>
      <c r="BC469">
        <f>IF(L469,Y469,(X469+Y469)/2)</f>
        <v>27.399036407470703</v>
      </c>
      <c r="BD469">
        <f t="shared" si="1650"/>
        <v>3.6639052936324501</v>
      </c>
      <c r="BE469">
        <f t="shared" si="1651"/>
        <v>0.27256415861651373</v>
      </c>
      <c r="BF469">
        <f t="shared" si="1652"/>
        <v>2.0717042726412909</v>
      </c>
      <c r="BG469">
        <f t="shared" si="1653"/>
        <v>1.5922010209911592</v>
      </c>
      <c r="BH469">
        <f t="shared" si="1654"/>
        <v>0.17208413369459383</v>
      </c>
      <c r="BI469">
        <f t="shared" si="1655"/>
        <v>21.936490493087263</v>
      </c>
      <c r="BJ469">
        <f t="shared" si="1656"/>
        <v>0.6093803469219583</v>
      </c>
      <c r="BK469">
        <f t="shared" si="1657"/>
        <v>54.766166332327273</v>
      </c>
      <c r="BL469">
        <f t="shared" si="1658"/>
        <v>373.27044781144537</v>
      </c>
      <c r="BM469">
        <f t="shared" si="1659"/>
        <v>3.5153727765875803E-2</v>
      </c>
    </row>
    <row r="470" spans="1:65" x14ac:dyDescent="0.3">
      <c r="A470" t="str">
        <f t="array" ref="A470">INDEX(MtrxNb!A$2:C$115,MATCH(1,(MtrxNb!B$2:B$115=D470)*(MtrxNb!C$2:C$115=F470),0),1)</f>
        <v>M94</v>
      </c>
      <c r="B470" s="6">
        <v>41598</v>
      </c>
      <c r="C470">
        <v>48</v>
      </c>
      <c r="D470">
        <v>70</v>
      </c>
      <c r="E470">
        <v>11</v>
      </c>
      <c r="F470" t="s">
        <v>36</v>
      </c>
      <c r="H470">
        <v>4</v>
      </c>
      <c r="I470">
        <v>40</v>
      </c>
      <c r="J470" t="s">
        <v>685</v>
      </c>
      <c r="K470">
        <v>10534.500006493181</v>
      </c>
      <c r="L470">
        <v>0</v>
      </c>
      <c r="M470">
        <v>600</v>
      </c>
      <c r="N470" s="7">
        <f t="shared" si="1633"/>
        <v>36.674265632027016</v>
      </c>
      <c r="O470" s="7">
        <f t="shared" si="1634"/>
        <v>0.33009634289260786</v>
      </c>
      <c r="P470" s="7">
        <f t="shared" si="1635"/>
        <v>364.90984489444685</v>
      </c>
      <c r="Q470">
        <f t="shared" si="1636"/>
        <v>6.0045023602405738</v>
      </c>
      <c r="R470">
        <f t="shared" si="1637"/>
        <v>1.8019392222423121</v>
      </c>
      <c r="S470" s="4">
        <f>(Y470+AY470*L470)</f>
        <v>28.555763244628906</v>
      </c>
      <c r="T470">
        <f t="shared" si="1638"/>
        <v>3.5999999999999996</v>
      </c>
      <c r="U470">
        <f t="shared" si="1639"/>
        <v>1.9469565987586976</v>
      </c>
      <c r="V470">
        <v>1</v>
      </c>
      <c r="W470">
        <f t="shared" si="1640"/>
        <v>3.8939131975173953</v>
      </c>
      <c r="X470">
        <v>26.283544540405273</v>
      </c>
      <c r="Y470" s="4">
        <v>28.555763244628906</v>
      </c>
      <c r="Z470">
        <v>25.005084991455078</v>
      </c>
      <c r="AA470">
        <v>599.021240234375</v>
      </c>
      <c r="AB470">
        <v>570.17083740234375</v>
      </c>
      <c r="AC470">
        <v>18.223596572875977</v>
      </c>
      <c r="AD470">
        <v>22.446859359741211</v>
      </c>
      <c r="AE470">
        <v>50.200260162353516</v>
      </c>
      <c r="AF470">
        <v>61.708980560302734</v>
      </c>
      <c r="AG470">
        <v>500.34756469726562</v>
      </c>
      <c r="AH470">
        <v>1798.820556640625</v>
      </c>
      <c r="AI470">
        <v>137.24629211425781</v>
      </c>
      <c r="AJ470">
        <v>94.338424682617187</v>
      </c>
      <c r="AK470">
        <v>-4.3018646240234375</v>
      </c>
      <c r="AL470">
        <v>0.18599146604537964</v>
      </c>
      <c r="AM470">
        <v>1</v>
      </c>
      <c r="AN470">
        <v>-0.21956524252891541</v>
      </c>
      <c r="AO470">
        <v>2.737391471862793</v>
      </c>
      <c r="AP470">
        <v>1</v>
      </c>
      <c r="AQ470">
        <v>0</v>
      </c>
      <c r="AR470">
        <v>0.15999999642372131</v>
      </c>
      <c r="AS470">
        <v>111115</v>
      </c>
      <c r="AT470">
        <f t="shared" si="1641"/>
        <v>1.3898543463812933</v>
      </c>
      <c r="AU470">
        <f t="shared" si="1642"/>
        <v>6.0045023602405736E-3</v>
      </c>
      <c r="AV470">
        <f t="shared" si="1643"/>
        <v>301.70576324462888</v>
      </c>
      <c r="AW470">
        <f t="shared" si="1644"/>
        <v>299.43354454040525</v>
      </c>
      <c r="AX470">
        <f t="shared" si="1645"/>
        <v>287.81128262941638</v>
      </c>
      <c r="AY470">
        <f t="shared" si="1646"/>
        <v>-3.1949791723277228E-2</v>
      </c>
      <c r="AZ470">
        <f t="shared" si="1647"/>
        <v>3.9195405733125588</v>
      </c>
      <c r="BA470">
        <f t="shared" si="1648"/>
        <v>41.547657664404205</v>
      </c>
      <c r="BB470">
        <f t="shared" si="1649"/>
        <v>19.100798304662995</v>
      </c>
      <c r="BC470">
        <f>IF(L470,Y470,(X470+Y470)/2)</f>
        <v>27.41965389251709</v>
      </c>
      <c r="BD470">
        <f t="shared" si="1650"/>
        <v>3.6683311221163932</v>
      </c>
      <c r="BE470">
        <f t="shared" si="1651"/>
        <v>0.30430009538212105</v>
      </c>
      <c r="BF470">
        <f t="shared" si="1652"/>
        <v>2.1176013510702467</v>
      </c>
      <c r="BG470">
        <f t="shared" si="1653"/>
        <v>1.5507297710461465</v>
      </c>
      <c r="BH470">
        <f t="shared" si="1654"/>
        <v>0.1923483474944285</v>
      </c>
      <c r="BI470">
        <f t="shared" si="1655"/>
        <v>34.425019918520299</v>
      </c>
      <c r="BJ470">
        <f t="shared" si="1656"/>
        <v>0.64000089263938709</v>
      </c>
      <c r="BK470">
        <f t="shared" si="1657"/>
        <v>56.218588148845171</v>
      </c>
      <c r="BL470">
        <f t="shared" si="1658"/>
        <v>557.45605510190569</v>
      </c>
      <c r="BM470">
        <f t="shared" si="1659"/>
        <v>3.6985434391799209E-2</v>
      </c>
    </row>
    <row r="471" spans="1:65" x14ac:dyDescent="0.3">
      <c r="A471" t="str">
        <f t="array" ref="A471">INDEX(MtrxNb!A$2:C$115,MATCH(1,(MtrxNb!B$2:B$115=D471)*(MtrxNb!C$2:C$115=F471),0),1)</f>
        <v>M94</v>
      </c>
      <c r="B471" s="6">
        <v>41598</v>
      </c>
      <c r="C471">
        <v>48</v>
      </c>
      <c r="D471">
        <v>70</v>
      </c>
      <c r="E471">
        <v>11</v>
      </c>
      <c r="F471" t="s">
        <v>36</v>
      </c>
      <c r="H471">
        <v>4</v>
      </c>
      <c r="I471">
        <v>41</v>
      </c>
      <c r="J471" t="s">
        <v>686</v>
      </c>
      <c r="K471">
        <v>10662.000006504357</v>
      </c>
      <c r="L471">
        <v>0</v>
      </c>
      <c r="M471">
        <v>800</v>
      </c>
      <c r="N471" s="7">
        <f t="shared" si="1633"/>
        <v>45.817571896659835</v>
      </c>
      <c r="O471" s="7">
        <f t="shared" si="1634"/>
        <v>0.35882643326731728</v>
      </c>
      <c r="P471" s="7">
        <f t="shared" si="1635"/>
        <v>522.3074082452041</v>
      </c>
      <c r="Q471">
        <f t="shared" si="1636"/>
        <v>6.342274880396932</v>
      </c>
      <c r="R471">
        <f t="shared" si="1637"/>
        <v>1.7624810503719837</v>
      </c>
      <c r="S471" s="4">
        <f>(Y471+AY471*L471)</f>
        <v>28.540016174316406</v>
      </c>
      <c r="T471">
        <f t="shared" si="1638"/>
        <v>3.5999999999999996</v>
      </c>
      <c r="U471">
        <f t="shared" si="1639"/>
        <v>1.9469565987586976</v>
      </c>
      <c r="V471">
        <v>1</v>
      </c>
      <c r="W471">
        <f t="shared" si="1640"/>
        <v>3.8939131975173953</v>
      </c>
      <c r="X471">
        <v>26.299116134643555</v>
      </c>
      <c r="Y471" s="4">
        <v>28.540016174316406</v>
      </c>
      <c r="Z471">
        <v>25.003210067749023</v>
      </c>
      <c r="AA471">
        <v>798.7677001953125</v>
      </c>
      <c r="AB471">
        <v>762.32513427734375</v>
      </c>
      <c r="AC471">
        <v>18.368644714355469</v>
      </c>
      <c r="AD471">
        <v>22.8275146484375</v>
      </c>
      <c r="AE471">
        <v>50.611148834228516</v>
      </c>
      <c r="AF471">
        <v>62.700008392333984</v>
      </c>
      <c r="AG471">
        <v>500.37313842773437</v>
      </c>
      <c r="AH471">
        <v>1798.7535400390625</v>
      </c>
      <c r="AI471">
        <v>137.32269287109375</v>
      </c>
      <c r="AJ471">
        <v>94.336929321289063</v>
      </c>
      <c r="AK471">
        <v>-7.1044769287109375</v>
      </c>
      <c r="AL471">
        <v>0.16509836912155151</v>
      </c>
      <c r="AM471">
        <v>1</v>
      </c>
      <c r="AN471">
        <v>-0.21956524252891541</v>
      </c>
      <c r="AO471">
        <v>2.737391471862793</v>
      </c>
      <c r="AP471">
        <v>1</v>
      </c>
      <c r="AQ471">
        <v>0</v>
      </c>
      <c r="AR471">
        <v>0.15999999642372131</v>
      </c>
      <c r="AS471">
        <v>111115</v>
      </c>
      <c r="AT471">
        <f t="shared" si="1641"/>
        <v>1.3899253845214845</v>
      </c>
      <c r="AU471">
        <f t="shared" si="1642"/>
        <v>6.3422748803969317E-3</v>
      </c>
      <c r="AV471">
        <f t="shared" si="1643"/>
        <v>301.69001617431638</v>
      </c>
      <c r="AW471">
        <f t="shared" si="1644"/>
        <v>299.44911613464353</v>
      </c>
      <c r="AX471">
        <f t="shared" si="1645"/>
        <v>287.80055997340605</v>
      </c>
      <c r="AY471">
        <f t="shared" si="1646"/>
        <v>-0.1618804903128665</v>
      </c>
      <c r="AZ471">
        <f t="shared" si="1647"/>
        <v>3.9159586863423228</v>
      </c>
      <c r="BA471">
        <f t="shared" si="1648"/>
        <v>41.510347162196709</v>
      </c>
      <c r="BB471">
        <f t="shared" si="1649"/>
        <v>18.682832513759209</v>
      </c>
      <c r="BC471">
        <f>IF(L471,Y471,(X471+Y471)/2)</f>
        <v>27.41956615447998</v>
      </c>
      <c r="BD471">
        <f t="shared" si="1650"/>
        <v>3.6683122780516562</v>
      </c>
      <c r="BE471">
        <f t="shared" si="1651"/>
        <v>0.32855032412597623</v>
      </c>
      <c r="BF471">
        <f t="shared" si="1652"/>
        <v>2.1534776359703391</v>
      </c>
      <c r="BG471">
        <f t="shared" si="1653"/>
        <v>1.514834642081317</v>
      </c>
      <c r="BH471">
        <f t="shared" si="1654"/>
        <v>0.20786514010415105</v>
      </c>
      <c r="BI471">
        <f t="shared" si="1655"/>
        <v>49.272877055613492</v>
      </c>
      <c r="BJ471">
        <f t="shared" si="1656"/>
        <v>0.68515044927691171</v>
      </c>
      <c r="BK471">
        <f t="shared" si="1657"/>
        <v>57.420136281970777</v>
      </c>
      <c r="BL471">
        <f t="shared" si="1658"/>
        <v>746.44041396567218</v>
      </c>
      <c r="BM471">
        <f t="shared" si="1659"/>
        <v>3.5245294509685957E-2</v>
      </c>
    </row>
    <row r="472" spans="1:65" hidden="1" x14ac:dyDescent="0.3">
      <c r="A472" t="str">
        <f t="array" ref="A472">INDEX(MtrxNb!A$2:C$115,MATCH(1,(MtrxNb!B$2:B$115=D472)*(MtrxNb!C$2:C$115=F472),0),1)</f>
        <v>M94</v>
      </c>
      <c r="B472" s="6">
        <v>41598</v>
      </c>
      <c r="C472">
        <v>48</v>
      </c>
      <c r="D472">
        <v>70</v>
      </c>
      <c r="E472">
        <v>11</v>
      </c>
      <c r="F472" t="s">
        <v>36</v>
      </c>
      <c r="H472">
        <v>4</v>
      </c>
      <c r="I472">
        <v>42</v>
      </c>
      <c r="J472" t="s">
        <v>687</v>
      </c>
      <c r="K472">
        <v>10781.500006493181</v>
      </c>
      <c r="L472">
        <v>0</v>
      </c>
      <c r="M472" t="s">
        <v>322</v>
      </c>
      <c r="N472">
        <f t="shared" si="1633"/>
        <v>26.925200214611611</v>
      </c>
      <c r="O472">
        <f t="shared" si="1634"/>
        <v>0.3918966085743148</v>
      </c>
      <c r="P472">
        <f t="shared" si="1635"/>
        <v>250.43881538217181</v>
      </c>
      <c r="Q472">
        <f t="shared" si="1636"/>
        <v>6.7049426223653219</v>
      </c>
      <c r="R472">
        <f t="shared" si="1637"/>
        <v>1.7191104628245379</v>
      </c>
      <c r="S472" s="4">
        <f>(Y472+AY472*L472)</f>
        <v>28.477472305297852</v>
      </c>
      <c r="T472">
        <f t="shared" si="1638"/>
        <v>3.5999999999999996</v>
      </c>
      <c r="U472">
        <f t="shared" si="1639"/>
        <v>1.9469565987586976</v>
      </c>
      <c r="V472">
        <v>1</v>
      </c>
      <c r="W472">
        <f t="shared" si="1640"/>
        <v>3.8939131975173953</v>
      </c>
      <c r="X472">
        <v>26.285415649414062</v>
      </c>
      <c r="Y472" s="4">
        <v>28.477472305297852</v>
      </c>
      <c r="Z472">
        <v>24.997837066650391</v>
      </c>
      <c r="AA472">
        <v>400.40011596679687</v>
      </c>
      <c r="AB472">
        <v>379.20034790039062</v>
      </c>
      <c r="AC472">
        <v>18.425287246704102</v>
      </c>
      <c r="AD472">
        <v>23.137372970581055</v>
      </c>
      <c r="AE472">
        <v>50.758621215820313</v>
      </c>
      <c r="AF472">
        <v>63.600238800048828</v>
      </c>
      <c r="AG472">
        <v>500.40066528320313</v>
      </c>
      <c r="AH472">
        <v>1800.238037109375</v>
      </c>
      <c r="AI472">
        <v>138.24388122558594</v>
      </c>
      <c r="AJ472">
        <v>94.334388732910156</v>
      </c>
      <c r="AK472">
        <v>-1.5195465087890625</v>
      </c>
      <c r="AL472">
        <v>0.20295923948287964</v>
      </c>
      <c r="AM472">
        <v>1</v>
      </c>
      <c r="AN472">
        <v>-0.21956524252891541</v>
      </c>
      <c r="AO472">
        <v>2.737391471862793</v>
      </c>
      <c r="AP472">
        <v>1</v>
      </c>
      <c r="AQ472">
        <v>0</v>
      </c>
      <c r="AR472">
        <v>0.15999999642372131</v>
      </c>
      <c r="AS472">
        <v>111115</v>
      </c>
      <c r="AT472">
        <f t="shared" si="1641"/>
        <v>1.3900018480088976</v>
      </c>
      <c r="AU472">
        <f t="shared" si="1642"/>
        <v>6.7049426223653218E-3</v>
      </c>
      <c r="AV472">
        <f t="shared" si="1643"/>
        <v>301.62747230529783</v>
      </c>
      <c r="AW472">
        <f t="shared" si="1644"/>
        <v>299.43541564941404</v>
      </c>
      <c r="AX472">
        <f t="shared" si="1645"/>
        <v>288.03807949934708</v>
      </c>
      <c r="AY472">
        <f t="shared" si="1646"/>
        <v>-0.29750312718811267</v>
      </c>
      <c r="AZ472">
        <f t="shared" si="1647"/>
        <v>3.9017603988896594</v>
      </c>
      <c r="BA472">
        <f t="shared" si="1648"/>
        <v>41.360954910480743</v>
      </c>
      <c r="BB472">
        <f t="shared" si="1649"/>
        <v>18.223581939899688</v>
      </c>
      <c r="BC472">
        <f>IF(L472,Y472,(X472+Y472)/2)</f>
        <v>27.381443977355957</v>
      </c>
      <c r="BD472">
        <f t="shared" si="1650"/>
        <v>3.6601325204870983</v>
      </c>
      <c r="BE472">
        <f t="shared" si="1651"/>
        <v>0.35606138518345132</v>
      </c>
      <c r="BF472">
        <f t="shared" si="1652"/>
        <v>2.1826499360651215</v>
      </c>
      <c r="BG472">
        <f t="shared" si="1653"/>
        <v>1.4774825844219768</v>
      </c>
      <c r="BH472">
        <f t="shared" si="1654"/>
        <v>0.22550249968332009</v>
      </c>
      <c r="BI472">
        <f t="shared" si="1655"/>
        <v>23.624992564071317</v>
      </c>
      <c r="BJ472">
        <f t="shared" si="1656"/>
        <v>0.66043930805664175</v>
      </c>
      <c r="BK472">
        <f t="shared" si="1657"/>
        <v>58.635002378092473</v>
      </c>
      <c r="BL472">
        <f t="shared" si="1658"/>
        <v>369.86551724394445</v>
      </c>
      <c r="BM472">
        <f t="shared" si="1659"/>
        <v>4.2684681458777317E-2</v>
      </c>
    </row>
    <row r="473" spans="1:65" hidden="1" x14ac:dyDescent="0.3">
      <c r="A473" t="str">
        <f t="array" ref="A473">INDEX(MtrxNb!A$2:C$115,MATCH(1,(MtrxNb!B$2:B$115=D473)*(MtrxNb!C$2:C$115=F473),0),1)</f>
        <v>M33</v>
      </c>
      <c r="B473" s="6">
        <v>41598</v>
      </c>
      <c r="C473">
        <v>48</v>
      </c>
      <c r="D473">
        <v>62</v>
      </c>
      <c r="E473">
        <v>5</v>
      </c>
      <c r="F473" t="s">
        <v>7</v>
      </c>
      <c r="H473">
        <v>4</v>
      </c>
      <c r="I473" t="s">
        <v>323</v>
      </c>
      <c r="J473" t="s">
        <v>688</v>
      </c>
      <c r="M473">
        <f t="shared" ref="M473" si="1660">AA473</f>
        <v>0</v>
      </c>
      <c r="S473" s="4">
        <f>AVERAGE(S467:S471)</f>
        <v>28.542304229736327</v>
      </c>
      <c r="Y473" s="4">
        <f>AVERAGE(Y467:Y472)</f>
        <v>28.531498908996582</v>
      </c>
    </row>
    <row r="474" spans="1:65" hidden="1" x14ac:dyDescent="0.3">
      <c r="A474" t="str">
        <f t="array" ref="A474">INDEX(MtrxNb!A$2:C$115,MATCH(1,(MtrxNb!B$2:B$115=D474)*(MtrxNb!C$2:C$115=F474),0),1)</f>
        <v>M33</v>
      </c>
      <c r="B474" s="6">
        <v>41598</v>
      </c>
      <c r="C474">
        <v>48</v>
      </c>
      <c r="D474">
        <v>62</v>
      </c>
      <c r="E474">
        <v>5</v>
      </c>
      <c r="F474" t="s">
        <v>7</v>
      </c>
      <c r="H474">
        <v>4</v>
      </c>
      <c r="I474">
        <v>43</v>
      </c>
      <c r="J474" t="s">
        <v>689</v>
      </c>
      <c r="K474">
        <v>12767.500006292015</v>
      </c>
      <c r="L474">
        <v>0</v>
      </c>
      <c r="M474" t="s">
        <v>315</v>
      </c>
      <c r="N474">
        <f t="shared" ref="N474:N480" si="1661">(AA474-AB474*(1000-AC474)/(1000-AD474))*AT474</f>
        <v>23.954861211267819</v>
      </c>
      <c r="O474">
        <f t="shared" ref="O474:O480" si="1662">IF(BE474&lt;&gt;0,1/(1/BE474-1/W474),0)</f>
        <v>0.36899260743400231</v>
      </c>
      <c r="P474">
        <f t="shared" ref="P474:P480" si="1663">((BH474-AU474/2)*AB474-N474)/(BH474+AU474/2)</f>
        <v>255.11014394923509</v>
      </c>
      <c r="Q474">
        <f t="shared" ref="Q474:Q480" si="1664">AU474*1000</f>
        <v>5.8356160849699004</v>
      </c>
      <c r="R474">
        <f t="shared" ref="R474:R480" si="1665">(AZ474-BF474)</f>
        <v>1.5896477836759102</v>
      </c>
      <c r="S474" s="4">
        <f>(Y474+AY474*L474)</f>
        <v>28.212924957275391</v>
      </c>
      <c r="T474">
        <f t="shared" ref="T474:T480" si="1666">1.4*3</f>
        <v>4.1999999999999993</v>
      </c>
      <c r="U474">
        <f t="shared" ref="U474:U480" si="1667">(T474*AN474+AO474)</f>
        <v>1.8152174532413485</v>
      </c>
      <c r="V474">
        <v>1</v>
      </c>
      <c r="W474">
        <f t="shared" ref="W474:W480" si="1668">U474*(V474+1)*(V474+1)/(V474*V474+1)</f>
        <v>3.6304349064826971</v>
      </c>
      <c r="X474">
        <v>26.127285003662109</v>
      </c>
      <c r="Y474" s="4">
        <v>28.212924957275391</v>
      </c>
      <c r="Z474">
        <v>24.993528366088867</v>
      </c>
      <c r="AA474">
        <v>398.667724609375</v>
      </c>
      <c r="AB474">
        <v>376.71075439453125</v>
      </c>
      <c r="AC474">
        <v>19.107631683349609</v>
      </c>
      <c r="AD474">
        <v>23.889890670776367</v>
      </c>
      <c r="AE474">
        <v>52.990486145019531</v>
      </c>
      <c r="AF474">
        <v>66.255752563476563</v>
      </c>
      <c r="AG474">
        <v>500.266845703125</v>
      </c>
      <c r="AH474">
        <v>1800.82568359375</v>
      </c>
      <c r="AI474">
        <v>1856.658447265625</v>
      </c>
      <c r="AJ474">
        <v>94.288932800292969</v>
      </c>
      <c r="AK474">
        <v>-1.4856109619140625</v>
      </c>
      <c r="AL474">
        <v>0.19555681943893433</v>
      </c>
      <c r="AM474">
        <v>0.75</v>
      </c>
      <c r="AN474">
        <v>-0.21956524252891541</v>
      </c>
      <c r="AO474">
        <v>2.737391471862793</v>
      </c>
      <c r="AP474">
        <v>1</v>
      </c>
      <c r="AQ474">
        <v>0</v>
      </c>
      <c r="AR474">
        <v>0.15999999642372131</v>
      </c>
      <c r="AS474">
        <v>111115</v>
      </c>
      <c r="AT474">
        <f t="shared" ref="AT474:AT480" si="1669">AG474*0.000001/(T474*0.0001)</f>
        <v>1.1911115373883929</v>
      </c>
      <c r="AU474">
        <f t="shared" ref="AU474:AU480" si="1670">(AD474-AC474)/(1000-AD474)*AT474</f>
        <v>5.8356160849699001E-3</v>
      </c>
      <c r="AV474">
        <f t="shared" ref="AV474:AV480" si="1671">(Y474+273.15)</f>
        <v>301.36292495727537</v>
      </c>
      <c r="AW474">
        <f t="shared" ref="AW474:AW480" si="1672">(X474+273.15)</f>
        <v>299.27728500366209</v>
      </c>
      <c r="AX474">
        <f t="shared" ref="AX474:AX480" si="1673">(AH474*AP474+AI474*AQ474)*AR474</f>
        <v>288.13210293474549</v>
      </c>
      <c r="AY474">
        <f t="shared" ref="AY474:AY480" si="1674">((AX474+0.00000010773*(AW474^4-AV474^4))-AU474*44100)/(U474*51.4+0.00000043092*AV474^3)</f>
        <v>6.1251369103301791E-2</v>
      </c>
      <c r="AZ474">
        <f t="shared" ref="AZ474:AZ480" si="1675">0.61365*EXP(17.502*S474/(240.97+S474))</f>
        <v>3.8422000797390892</v>
      </c>
      <c r="BA474">
        <f t="shared" ref="BA474:BA480" si="1676">AZ474*1000/AJ474</f>
        <v>40.749215900841662</v>
      </c>
      <c r="BB474">
        <f t="shared" ref="BB474:BB480" si="1677">(BA474-AD474)</f>
        <v>16.859325230065295</v>
      </c>
      <c r="BC474">
        <f>IF(L474,Y474,(X474+Y474)/2)</f>
        <v>27.17010498046875</v>
      </c>
      <c r="BD474">
        <f t="shared" ref="BD474:BD480" si="1678">0.61365*EXP(17.502*BC474/(240.97+BC474))</f>
        <v>3.6150742642447904</v>
      </c>
      <c r="BE474">
        <f t="shared" ref="BE474:BE480" si="1679">IF(BB474&lt;&gt;0,(1000-(BA474+AD474)/2)/BB474*AU474,0)</f>
        <v>0.33494884895427818</v>
      </c>
      <c r="BF474">
        <f t="shared" ref="BF474:BF480" si="1680">AD474*AJ474/1000</f>
        <v>2.252552296063179</v>
      </c>
      <c r="BG474">
        <f t="shared" ref="BG474:BG480" si="1681">(BD474-BF474)</f>
        <v>1.3625219681816114</v>
      </c>
      <c r="BH474">
        <f t="shared" ref="BH474:BH480" si="1682">1/(1.6/O474+1.37/W474)</f>
        <v>0.21215677466908039</v>
      </c>
      <c r="BI474">
        <f t="shared" ref="BI474:BI480" si="1683">P474*AJ474*0.001</f>
        <v>24.054063219502495</v>
      </c>
      <c r="BJ474">
        <f t="shared" ref="BJ474:BJ480" si="1684">P474/AB474</f>
        <v>0.67720430323063419</v>
      </c>
      <c r="BK474">
        <f t="shared" ref="BK474:BK480" si="1685">(1-AU474*AJ474/AZ474/O474)*100</f>
        <v>61.189450579888202</v>
      </c>
      <c r="BL474">
        <f t="shared" ref="BL474:BL480" si="1686">(AB474-N474/(W474/1.35))</f>
        <v>367.80298894266616</v>
      </c>
      <c r="BM474">
        <f t="shared" ref="BM474:BM480" si="1687">N474*BK474/100/BL474</f>
        <v>3.9852443843610044E-2</v>
      </c>
    </row>
    <row r="475" spans="1:65" x14ac:dyDescent="0.3">
      <c r="A475" t="str">
        <f t="array" ref="A475">INDEX(MtrxNb!A$2:C$115,MATCH(1,(MtrxNb!B$2:B$115=D475)*(MtrxNb!C$2:C$115=F475),0),1)</f>
        <v>M33</v>
      </c>
      <c r="B475" s="6">
        <v>41598</v>
      </c>
      <c r="C475">
        <v>48</v>
      </c>
      <c r="D475">
        <v>62</v>
      </c>
      <c r="E475">
        <v>5</v>
      </c>
      <c r="F475" t="s">
        <v>7</v>
      </c>
      <c r="H475">
        <v>4</v>
      </c>
      <c r="I475">
        <v>44</v>
      </c>
      <c r="J475" t="s">
        <v>690</v>
      </c>
      <c r="K475">
        <v>12888.000006504357</v>
      </c>
      <c r="L475">
        <v>0</v>
      </c>
      <c r="M475">
        <v>50</v>
      </c>
      <c r="N475" s="7">
        <f t="shared" si="1661"/>
        <v>-0.57427691149914417</v>
      </c>
      <c r="O475" s="7">
        <f t="shared" si="1662"/>
        <v>0.36486451491309618</v>
      </c>
      <c r="P475" s="7">
        <f t="shared" si="1663"/>
        <v>50.443746621959406</v>
      </c>
      <c r="Q475">
        <f t="shared" si="1664"/>
        <v>5.6494085544943093</v>
      </c>
      <c r="R475">
        <f t="shared" si="1665"/>
        <v>1.5547552307935932</v>
      </c>
      <c r="S475" s="4">
        <f>(Y475+AY475*L475)</f>
        <v>28.134304046630859</v>
      </c>
      <c r="T475">
        <f t="shared" si="1666"/>
        <v>4.1999999999999993</v>
      </c>
      <c r="U475">
        <f t="shared" si="1667"/>
        <v>1.8152174532413485</v>
      </c>
      <c r="V475">
        <v>1</v>
      </c>
      <c r="W475">
        <f t="shared" si="1668"/>
        <v>3.6304349064826971</v>
      </c>
      <c r="X475">
        <v>26.066324234008789</v>
      </c>
      <c r="Y475" s="4">
        <v>28.134304046630859</v>
      </c>
      <c r="Z475">
        <v>24.994659423828125</v>
      </c>
      <c r="AA475">
        <v>48.797660827636719</v>
      </c>
      <c r="AB475">
        <v>49.047153472900391</v>
      </c>
      <c r="AC475">
        <v>19.444940567016602</v>
      </c>
      <c r="AD475">
        <v>24.073484420776367</v>
      </c>
      <c r="AE475">
        <v>54.287704467773438</v>
      </c>
      <c r="AF475">
        <v>67.003707885742188</v>
      </c>
      <c r="AG475">
        <v>500.29367065429687</v>
      </c>
      <c r="AH475">
        <v>1800.70947265625</v>
      </c>
      <c r="AI475">
        <v>1669.4862060546875</v>
      </c>
      <c r="AJ475">
        <v>94.290367126464844</v>
      </c>
      <c r="AK475">
        <v>1.1219139099121094</v>
      </c>
      <c r="AL475">
        <v>0.25555819272994995</v>
      </c>
      <c r="AM475">
        <v>1</v>
      </c>
      <c r="AN475">
        <v>-0.21956524252891541</v>
      </c>
      <c r="AO475">
        <v>2.737391471862793</v>
      </c>
      <c r="AP475">
        <v>1</v>
      </c>
      <c r="AQ475">
        <v>0</v>
      </c>
      <c r="AR475">
        <v>0.15999999642372131</v>
      </c>
      <c r="AS475">
        <v>111115</v>
      </c>
      <c r="AT475">
        <f t="shared" si="1669"/>
        <v>1.1911754063197544</v>
      </c>
      <c r="AU475">
        <f t="shared" si="1670"/>
        <v>5.6494085544943097E-3</v>
      </c>
      <c r="AV475">
        <f t="shared" si="1671"/>
        <v>301.28430404663084</v>
      </c>
      <c r="AW475">
        <f t="shared" si="1672"/>
        <v>299.21632423400877</v>
      </c>
      <c r="AX475">
        <f t="shared" si="1673"/>
        <v>288.11350918516109</v>
      </c>
      <c r="AY475">
        <f t="shared" si="1674"/>
        <v>0.14134386087927236</v>
      </c>
      <c r="AZ475">
        <f t="shared" si="1675"/>
        <v>3.8246529148418289</v>
      </c>
      <c r="BA475">
        <f t="shared" si="1676"/>
        <v>40.562498921147466</v>
      </c>
      <c r="BB475">
        <f t="shared" si="1677"/>
        <v>16.489014500371098</v>
      </c>
      <c r="BC475">
        <f>IF(L475,Y475,(X475+Y475)/2)</f>
        <v>27.100314140319824</v>
      </c>
      <c r="BD475">
        <f t="shared" si="1678"/>
        <v>3.6003013245324662</v>
      </c>
      <c r="BE475">
        <f t="shared" si="1679"/>
        <v>0.33154382972743862</v>
      </c>
      <c r="BF475">
        <f t="shared" si="1680"/>
        <v>2.2698976840482357</v>
      </c>
      <c r="BG475">
        <f t="shared" si="1681"/>
        <v>1.3304036404842305</v>
      </c>
      <c r="BH475">
        <f t="shared" si="1682"/>
        <v>0.20997134394623401</v>
      </c>
      <c r="BI475">
        <f t="shared" si="1683"/>
        <v>4.7563593882189235</v>
      </c>
      <c r="BJ475">
        <f t="shared" si="1684"/>
        <v>1.0284744995411541</v>
      </c>
      <c r="BK475">
        <f t="shared" si="1685"/>
        <v>61.827847275358174</v>
      </c>
      <c r="BL475">
        <f t="shared" si="1686"/>
        <v>49.260701945877962</v>
      </c>
      <c r="BM475">
        <f t="shared" si="1687"/>
        <v>-7.2078358154424489E-3</v>
      </c>
    </row>
    <row r="476" spans="1:65" x14ac:dyDescent="0.3">
      <c r="A476" t="str">
        <f t="array" ref="A476">INDEX(MtrxNb!A$2:C$115,MATCH(1,(MtrxNb!B$2:B$115=D476)*(MtrxNb!C$2:C$115=F476),0),1)</f>
        <v>M33</v>
      </c>
      <c r="B476" s="6">
        <v>41598</v>
      </c>
      <c r="C476">
        <v>48</v>
      </c>
      <c r="D476">
        <v>62</v>
      </c>
      <c r="E476">
        <v>5</v>
      </c>
      <c r="F476" t="s">
        <v>7</v>
      </c>
      <c r="H476">
        <v>4</v>
      </c>
      <c r="I476">
        <v>45</v>
      </c>
      <c r="J476" t="s">
        <v>691</v>
      </c>
      <c r="K476">
        <v>13008.500006470829</v>
      </c>
      <c r="L476">
        <v>0</v>
      </c>
      <c r="M476">
        <v>150</v>
      </c>
      <c r="N476" s="7">
        <f t="shared" si="1661"/>
        <v>7.4437714149622431</v>
      </c>
      <c r="O476" s="7">
        <f t="shared" si="1662"/>
        <v>0.38718805202603845</v>
      </c>
      <c r="P476" s="7">
        <f t="shared" si="1663"/>
        <v>106.10226265636867</v>
      </c>
      <c r="Q476">
        <f t="shared" si="1664"/>
        <v>5.8105475681952798</v>
      </c>
      <c r="R476">
        <f t="shared" si="1665"/>
        <v>1.5151864758019182</v>
      </c>
      <c r="S476" s="4">
        <f>(Y476+AY476*L476)</f>
        <v>28.09290885925293</v>
      </c>
      <c r="T476">
        <f t="shared" si="1666"/>
        <v>4.1999999999999993</v>
      </c>
      <c r="U476">
        <f t="shared" si="1667"/>
        <v>1.8152174532413485</v>
      </c>
      <c r="V476">
        <v>1</v>
      </c>
      <c r="W476">
        <f t="shared" si="1668"/>
        <v>3.6304349064826971</v>
      </c>
      <c r="X476">
        <v>26.048555374145508</v>
      </c>
      <c r="Y476" s="4">
        <v>28.09290885925293</v>
      </c>
      <c r="Z476">
        <v>24.998920440673828</v>
      </c>
      <c r="AA476">
        <v>149.88059997558594</v>
      </c>
      <c r="AB476">
        <v>142.93449401855469</v>
      </c>
      <c r="AC476">
        <v>19.636018753051758</v>
      </c>
      <c r="AD476">
        <v>24.394861221313477</v>
      </c>
      <c r="AE476">
        <v>54.727184295654297</v>
      </c>
      <c r="AF476">
        <v>67.970802307128906</v>
      </c>
      <c r="AG476">
        <v>500.30990600585938</v>
      </c>
      <c r="AH476">
        <v>1800.15771484375</v>
      </c>
      <c r="AI476">
        <v>1927.43994140625</v>
      </c>
      <c r="AJ476">
        <v>94.292633056640625</v>
      </c>
      <c r="AK476">
        <v>0.74386215209960938</v>
      </c>
      <c r="AL476">
        <v>0.24192827939987183</v>
      </c>
      <c r="AM476">
        <v>1</v>
      </c>
      <c r="AN476">
        <v>-0.21956524252891541</v>
      </c>
      <c r="AO476">
        <v>2.737391471862793</v>
      </c>
      <c r="AP476">
        <v>1</v>
      </c>
      <c r="AQ476">
        <v>0</v>
      </c>
      <c r="AR476">
        <v>0.15999999642372131</v>
      </c>
      <c r="AS476">
        <v>111115</v>
      </c>
      <c r="AT476">
        <f t="shared" si="1669"/>
        <v>1.1912140619187128</v>
      </c>
      <c r="AU476">
        <f t="shared" si="1670"/>
        <v>5.81054756819528E-3</v>
      </c>
      <c r="AV476">
        <f t="shared" si="1671"/>
        <v>301.24290885925291</v>
      </c>
      <c r="AW476">
        <f t="shared" si="1672"/>
        <v>299.19855537414549</v>
      </c>
      <c r="AX476">
        <f t="shared" si="1673"/>
        <v>288.02522793713433</v>
      </c>
      <c r="AY476">
        <f t="shared" si="1674"/>
        <v>7.5574499599822154E-2</v>
      </c>
      <c r="AZ476">
        <f t="shared" si="1675"/>
        <v>3.8154421734109016</v>
      </c>
      <c r="BA476">
        <f t="shared" si="1676"/>
        <v>40.463841656845069</v>
      </c>
      <c r="BB476">
        <f t="shared" si="1677"/>
        <v>16.068980435531593</v>
      </c>
      <c r="BC476">
        <f>IF(L476,Y476,(X476+Y476)/2)</f>
        <v>27.070732116699219</v>
      </c>
      <c r="BD476">
        <f t="shared" si="1678"/>
        <v>3.5940554840784871</v>
      </c>
      <c r="BE476">
        <f t="shared" si="1679"/>
        <v>0.34987380198815943</v>
      </c>
      <c r="BF476">
        <f t="shared" si="1680"/>
        <v>2.3002556976089834</v>
      </c>
      <c r="BG476">
        <f t="shared" si="1681"/>
        <v>1.2937997864695037</v>
      </c>
      <c r="BH476">
        <f t="shared" si="1682"/>
        <v>0.22174305148917983</v>
      </c>
      <c r="BI476">
        <f t="shared" si="1683"/>
        <v>10.004661719136275</v>
      </c>
      <c r="BJ476">
        <f t="shared" si="1684"/>
        <v>0.74231390669487562</v>
      </c>
      <c r="BK476">
        <f t="shared" si="1685"/>
        <v>62.912462270740875</v>
      </c>
      <c r="BL476">
        <f t="shared" si="1686"/>
        <v>140.16648091019269</v>
      </c>
      <c r="BM476">
        <f t="shared" si="1687"/>
        <v>3.3410697426004728E-2</v>
      </c>
    </row>
    <row r="477" spans="1:65" x14ac:dyDescent="0.3">
      <c r="A477" t="str">
        <f t="array" ref="A477">INDEX(MtrxNb!A$2:C$115,MATCH(1,(MtrxNb!B$2:B$115=D477)*(MtrxNb!C$2:C$115=F477),0),1)</f>
        <v>M33</v>
      </c>
      <c r="B477" s="6">
        <v>41598</v>
      </c>
      <c r="C477">
        <v>48</v>
      </c>
      <c r="D477">
        <v>62</v>
      </c>
      <c r="E477">
        <v>5</v>
      </c>
      <c r="F477" t="s">
        <v>7</v>
      </c>
      <c r="H477">
        <v>4</v>
      </c>
      <c r="I477">
        <v>46</v>
      </c>
      <c r="J477" t="s">
        <v>692</v>
      </c>
      <c r="K477">
        <v>13140.000006504357</v>
      </c>
      <c r="L477">
        <v>0</v>
      </c>
      <c r="M477">
        <v>400</v>
      </c>
      <c r="N477" s="7">
        <f t="shared" si="1661"/>
        <v>25.423882545658319</v>
      </c>
      <c r="O477" s="7">
        <f t="shared" si="1662"/>
        <v>0.40674885947455758</v>
      </c>
      <c r="P477" s="7">
        <f t="shared" si="1663"/>
        <v>258.98643022302417</v>
      </c>
      <c r="Q477">
        <f t="shared" si="1664"/>
        <v>5.7926978413346184</v>
      </c>
      <c r="R477">
        <f t="shared" si="1665"/>
        <v>1.4446735867615881</v>
      </c>
      <c r="S477" s="4">
        <f>(Y477+AY477*L477)</f>
        <v>27.978054046630859</v>
      </c>
      <c r="T477">
        <f t="shared" si="1666"/>
        <v>4.1999999999999993</v>
      </c>
      <c r="U477">
        <f t="shared" si="1667"/>
        <v>1.8152174532413485</v>
      </c>
      <c r="V477">
        <v>1</v>
      </c>
      <c r="W477">
        <f t="shared" si="1668"/>
        <v>3.6304349064826971</v>
      </c>
      <c r="X477">
        <v>26.024316787719727</v>
      </c>
      <c r="Y477" s="4">
        <v>27.978054046630859</v>
      </c>
      <c r="Z477">
        <v>25.002052307128906</v>
      </c>
      <c r="AA477">
        <v>399.6956787109375</v>
      </c>
      <c r="AB477">
        <v>376.52377319335938</v>
      </c>
      <c r="AC477">
        <v>20.132232666015625</v>
      </c>
      <c r="AD477">
        <v>24.873737335205078</v>
      </c>
      <c r="AE477">
        <v>56.340396881103516</v>
      </c>
      <c r="AF477">
        <v>69.400497436523438</v>
      </c>
      <c r="AG477">
        <v>500.35107421875</v>
      </c>
      <c r="AH477">
        <v>1800.8798828125</v>
      </c>
      <c r="AI477">
        <v>1921.7724609375</v>
      </c>
      <c r="AJ477">
        <v>94.28875732421875</v>
      </c>
      <c r="AK477">
        <v>-1.6281776428222656</v>
      </c>
      <c r="AL477">
        <v>0.20219248533248901</v>
      </c>
      <c r="AM477">
        <v>1</v>
      </c>
      <c r="AN477">
        <v>-0.21956524252891541</v>
      </c>
      <c r="AO477">
        <v>2.737391471862793</v>
      </c>
      <c r="AP477">
        <v>1</v>
      </c>
      <c r="AQ477">
        <v>0</v>
      </c>
      <c r="AR477">
        <v>0.15999999642372131</v>
      </c>
      <c r="AS477">
        <v>111115</v>
      </c>
      <c r="AT477">
        <f t="shared" si="1669"/>
        <v>1.1913120814732143</v>
      </c>
      <c r="AU477">
        <f t="shared" si="1670"/>
        <v>5.7926978413346186E-3</v>
      </c>
      <c r="AV477">
        <f t="shared" si="1671"/>
        <v>301.12805404663084</v>
      </c>
      <c r="AW477">
        <f t="shared" si="1672"/>
        <v>299.1743167877197</v>
      </c>
      <c r="AX477">
        <f t="shared" si="1673"/>
        <v>288.14077480955166</v>
      </c>
      <c r="AY477">
        <f t="shared" si="1674"/>
        <v>9.4383474969978176E-2</v>
      </c>
      <c r="AZ477">
        <f t="shared" si="1675"/>
        <v>3.7899873701070992</v>
      </c>
      <c r="BA477">
        <f t="shared" si="1676"/>
        <v>40.195538446592863</v>
      </c>
      <c r="BB477">
        <f t="shared" si="1677"/>
        <v>15.321801111387785</v>
      </c>
      <c r="BC477">
        <f>IF(L477,Y477,(X477+Y477)/2)</f>
        <v>27.001185417175293</v>
      </c>
      <c r="BD477">
        <f t="shared" si="1678"/>
        <v>3.5794088903410843</v>
      </c>
      <c r="BE477">
        <f t="shared" si="1679"/>
        <v>0.36576865042910067</v>
      </c>
      <c r="BF477">
        <f t="shared" si="1680"/>
        <v>2.3453137833455111</v>
      </c>
      <c r="BG477">
        <f t="shared" si="1681"/>
        <v>1.2340951069955732</v>
      </c>
      <c r="BH477">
        <f t="shared" si="1682"/>
        <v>0.23196493257702458</v>
      </c>
      <c r="BI477">
        <f t="shared" si="1683"/>
        <v>24.41950866956444</v>
      </c>
      <c r="BJ477">
        <f t="shared" si="1684"/>
        <v>0.68783553300371481</v>
      </c>
      <c r="BK477">
        <f t="shared" si="1685"/>
        <v>64.569548975876614</v>
      </c>
      <c r="BL477">
        <f t="shared" si="1686"/>
        <v>367.06974294057864</v>
      </c>
      <c r="BM477">
        <f t="shared" si="1687"/>
        <v>4.4721981605946835E-2</v>
      </c>
    </row>
    <row r="478" spans="1:65" x14ac:dyDescent="0.3">
      <c r="A478" t="str">
        <f t="array" ref="A478">INDEX(MtrxNb!A$2:C$115,MATCH(1,(MtrxNb!B$2:B$115=D478)*(MtrxNb!C$2:C$115=F478),0),1)</f>
        <v>M33</v>
      </c>
      <c r="B478" s="6">
        <v>41598</v>
      </c>
      <c r="C478">
        <v>48</v>
      </c>
      <c r="D478">
        <v>62</v>
      </c>
      <c r="E478">
        <v>5</v>
      </c>
      <c r="F478" t="s">
        <v>7</v>
      </c>
      <c r="H478">
        <v>4</v>
      </c>
      <c r="I478">
        <v>47</v>
      </c>
      <c r="J478" t="s">
        <v>693</v>
      </c>
      <c r="K478">
        <v>13264.500006381422</v>
      </c>
      <c r="L478">
        <v>0</v>
      </c>
      <c r="M478">
        <v>600</v>
      </c>
      <c r="N478" s="7">
        <f t="shared" si="1661"/>
        <v>36.963112804323139</v>
      </c>
      <c r="O478" s="7">
        <f t="shared" si="1662"/>
        <v>0.43224789733239022</v>
      </c>
      <c r="P478" s="7">
        <f t="shared" si="1663"/>
        <v>403.18809033257224</v>
      </c>
      <c r="Q478">
        <f t="shared" si="1664"/>
        <v>5.896911523267562</v>
      </c>
      <c r="R478">
        <f t="shared" si="1665"/>
        <v>1.3921739361127115</v>
      </c>
      <c r="S478" s="4">
        <f>(Y478+AY478*L478)</f>
        <v>27.997598648071289</v>
      </c>
      <c r="T478">
        <f t="shared" si="1666"/>
        <v>4.1999999999999993</v>
      </c>
      <c r="U478">
        <f t="shared" si="1667"/>
        <v>1.8152174532413485</v>
      </c>
      <c r="V478">
        <v>1</v>
      </c>
      <c r="W478">
        <f t="shared" si="1668"/>
        <v>3.6304349064826971</v>
      </c>
      <c r="X478">
        <v>26.03288459777832</v>
      </c>
      <c r="Y478" s="4">
        <v>27.997598648071289</v>
      </c>
      <c r="Z478">
        <v>24.997884750366211</v>
      </c>
      <c r="AA478">
        <v>599.44012451171875</v>
      </c>
      <c r="AB478">
        <v>565.60992431640625</v>
      </c>
      <c r="AC478">
        <v>20.652204513549805</v>
      </c>
      <c r="AD478">
        <v>25.476490020751953</v>
      </c>
      <c r="AE478">
        <v>57.590541839599609</v>
      </c>
      <c r="AF478">
        <v>71.046058654785156</v>
      </c>
      <c r="AG478">
        <v>500.30313110351562</v>
      </c>
      <c r="AH478">
        <v>1800.6649169921875</v>
      </c>
      <c r="AI478">
        <v>1927.961669921875</v>
      </c>
      <c r="AJ478">
        <v>94.288284301757813</v>
      </c>
      <c r="AK478">
        <v>-3.8969764709472656</v>
      </c>
      <c r="AL478">
        <v>0.18700236082077026</v>
      </c>
      <c r="AM478">
        <v>1</v>
      </c>
      <c r="AN478">
        <v>-0.21956524252891541</v>
      </c>
      <c r="AO478">
        <v>2.737391471862793</v>
      </c>
      <c r="AP478">
        <v>1</v>
      </c>
      <c r="AQ478">
        <v>0</v>
      </c>
      <c r="AR478">
        <v>0.15999999642372131</v>
      </c>
      <c r="AS478">
        <v>111115</v>
      </c>
      <c r="AT478">
        <f t="shared" si="1669"/>
        <v>1.1911979311988468</v>
      </c>
      <c r="AU478">
        <f t="shared" si="1670"/>
        <v>5.8969115232675616E-3</v>
      </c>
      <c r="AV478">
        <f t="shared" si="1671"/>
        <v>301.14759864807127</v>
      </c>
      <c r="AW478">
        <f t="shared" si="1672"/>
        <v>299.1828845977783</v>
      </c>
      <c r="AX478">
        <f t="shared" si="1673"/>
        <v>288.10638027907044</v>
      </c>
      <c r="AY478">
        <f t="shared" si="1674"/>
        <v>4.9065938126421932E-2</v>
      </c>
      <c r="AZ478">
        <f t="shared" si="1675"/>
        <v>3.7943084702002672</v>
      </c>
      <c r="BA478">
        <f t="shared" si="1676"/>
        <v>40.241568698578277</v>
      </c>
      <c r="BB478">
        <f t="shared" si="1677"/>
        <v>14.765078677826324</v>
      </c>
      <c r="BC478">
        <f>IF(L478,Y478,(X478+Y478)/2)</f>
        <v>27.015241622924805</v>
      </c>
      <c r="BD478">
        <f t="shared" si="1678"/>
        <v>3.58236493076563</v>
      </c>
      <c r="BE478">
        <f t="shared" si="1679"/>
        <v>0.38625901418039493</v>
      </c>
      <c r="BF478">
        <f t="shared" si="1680"/>
        <v>2.4021345340875557</v>
      </c>
      <c r="BG478">
        <f t="shared" si="1681"/>
        <v>1.1802303966780743</v>
      </c>
      <c r="BH478">
        <f t="shared" si="1682"/>
        <v>0.24516144114243638</v>
      </c>
      <c r="BI478">
        <f t="shared" si="1683"/>
        <v>38.01591328836038</v>
      </c>
      <c r="BJ478">
        <f t="shared" si="1684"/>
        <v>0.71283772260513933</v>
      </c>
      <c r="BK478">
        <f t="shared" si="1685"/>
        <v>66.098663461778727</v>
      </c>
      <c r="BL478">
        <f t="shared" si="1686"/>
        <v>551.86495888630532</v>
      </c>
      <c r="BM478">
        <f t="shared" si="1687"/>
        <v>4.4271924035243326E-2</v>
      </c>
    </row>
    <row r="479" spans="1:65" x14ac:dyDescent="0.3">
      <c r="A479" t="str">
        <f t="array" ref="A479">INDEX(MtrxNb!A$2:C$115,MATCH(1,(MtrxNb!B$2:B$115=D479)*(MtrxNb!C$2:C$115=F479),0),1)</f>
        <v>M33</v>
      </c>
      <c r="B479" s="6">
        <v>41598</v>
      </c>
      <c r="C479">
        <v>48</v>
      </c>
      <c r="D479">
        <v>62</v>
      </c>
      <c r="E479">
        <v>5</v>
      </c>
      <c r="F479" t="s">
        <v>7</v>
      </c>
      <c r="H479">
        <v>4</v>
      </c>
      <c r="I479">
        <v>48</v>
      </c>
      <c r="J479" t="s">
        <v>694</v>
      </c>
      <c r="K479">
        <v>13386.000006482005</v>
      </c>
      <c r="L479">
        <v>0</v>
      </c>
      <c r="M479">
        <v>800</v>
      </c>
      <c r="N479" s="7">
        <f t="shared" si="1661"/>
        <v>44.429044733786611</v>
      </c>
      <c r="O479" s="7">
        <f t="shared" si="1662"/>
        <v>0.45109443234249941</v>
      </c>
      <c r="P479" s="7">
        <f t="shared" si="1663"/>
        <v>570.286624887323</v>
      </c>
      <c r="Q479">
        <f t="shared" si="1664"/>
        <v>5.9070531043852617</v>
      </c>
      <c r="R479">
        <f t="shared" si="1665"/>
        <v>1.342223889663785</v>
      </c>
      <c r="S479" s="4">
        <f>(Y479+AY479*L479)</f>
        <v>27.970760345458984</v>
      </c>
      <c r="T479">
        <f t="shared" si="1666"/>
        <v>4.1999999999999993</v>
      </c>
      <c r="U479">
        <f t="shared" si="1667"/>
        <v>1.8152174532413485</v>
      </c>
      <c r="V479">
        <v>1</v>
      </c>
      <c r="W479">
        <f t="shared" si="1668"/>
        <v>3.6304349064826971</v>
      </c>
      <c r="X479">
        <v>26.025777816772461</v>
      </c>
      <c r="Y479" s="4">
        <v>27.970760345458984</v>
      </c>
      <c r="Z479">
        <v>24.999317169189453</v>
      </c>
      <c r="AA479">
        <v>801.12652587890625</v>
      </c>
      <c r="AB479">
        <v>760.05865478515625</v>
      </c>
      <c r="AC479">
        <v>21.1129150390625</v>
      </c>
      <c r="AD479">
        <v>25.943302154541016</v>
      </c>
      <c r="AE479">
        <v>58.966262817382812</v>
      </c>
      <c r="AF479">
        <v>72.379508972167969</v>
      </c>
      <c r="AG479">
        <v>500.29074096679687</v>
      </c>
      <c r="AH479">
        <v>1800.9521484375</v>
      </c>
      <c r="AI479">
        <v>1935.452880859375</v>
      </c>
      <c r="AJ479">
        <v>94.288383483886719</v>
      </c>
      <c r="AK479">
        <v>-7.0596351623535156</v>
      </c>
      <c r="AL479">
        <v>0.1932947039604187</v>
      </c>
      <c r="AM479">
        <v>1</v>
      </c>
      <c r="AN479">
        <v>-0.21956524252891541</v>
      </c>
      <c r="AO479">
        <v>2.737391471862793</v>
      </c>
      <c r="AP479">
        <v>1</v>
      </c>
      <c r="AQ479">
        <v>0</v>
      </c>
      <c r="AR479">
        <v>0.15999999642372131</v>
      </c>
      <c r="AS479">
        <v>111115</v>
      </c>
      <c r="AT479">
        <f t="shared" si="1669"/>
        <v>1.1911684308733259</v>
      </c>
      <c r="AU479">
        <f t="shared" si="1670"/>
        <v>5.9070531043852615E-3</v>
      </c>
      <c r="AV479">
        <f t="shared" si="1671"/>
        <v>301.12076034545896</v>
      </c>
      <c r="AW479">
        <f t="shared" si="1672"/>
        <v>299.17577781677244</v>
      </c>
      <c r="AX479">
        <f t="shared" si="1673"/>
        <v>288.15233730929322</v>
      </c>
      <c r="AY479">
        <f t="shared" si="1674"/>
        <v>4.7473372682144986E-2</v>
      </c>
      <c r="AZ479">
        <f t="shared" si="1675"/>
        <v>3.7883759120494926</v>
      </c>
      <c r="BA479">
        <f t="shared" si="1676"/>
        <v>40.178607078324788</v>
      </c>
      <c r="BB479">
        <f t="shared" si="1677"/>
        <v>14.235304923783772</v>
      </c>
      <c r="BC479">
        <f>IF(L479,Y479,(X479+Y479)/2)</f>
        <v>26.998269081115723</v>
      </c>
      <c r="BD479">
        <f t="shared" si="1678"/>
        <v>3.5787958474288182</v>
      </c>
      <c r="BE479">
        <f t="shared" si="1679"/>
        <v>0.40123905461563686</v>
      </c>
      <c r="BF479">
        <f t="shared" si="1680"/>
        <v>2.4461520223857076</v>
      </c>
      <c r="BG479">
        <f t="shared" si="1681"/>
        <v>1.1326438250431106</v>
      </c>
      <c r="BH479">
        <f t="shared" si="1682"/>
        <v>0.25482287809703996</v>
      </c>
      <c r="BI479">
        <f t="shared" si="1683"/>
        <v>53.771403983107369</v>
      </c>
      <c r="BJ479">
        <f t="shared" si="1684"/>
        <v>0.75031923036061521</v>
      </c>
      <c r="BK479">
        <f t="shared" si="1685"/>
        <v>67.408186094391809</v>
      </c>
      <c r="BL479">
        <f t="shared" si="1686"/>
        <v>743.53743572032465</v>
      </c>
      <c r="BM479">
        <f t="shared" si="1687"/>
        <v>4.0278823520294757E-2</v>
      </c>
    </row>
    <row r="480" spans="1:65" hidden="1" x14ac:dyDescent="0.3">
      <c r="A480" t="str">
        <f t="array" ref="A480">INDEX(MtrxNb!A$2:C$115,MATCH(1,(MtrxNb!B$2:B$115=D480)*(MtrxNb!C$2:C$115=F480),0),1)</f>
        <v>M33</v>
      </c>
      <c r="B480" s="6">
        <v>41598</v>
      </c>
      <c r="C480">
        <v>48</v>
      </c>
      <c r="D480">
        <v>62</v>
      </c>
      <c r="E480">
        <v>5</v>
      </c>
      <c r="F480" t="s">
        <v>7</v>
      </c>
      <c r="H480">
        <v>4</v>
      </c>
      <c r="I480">
        <v>49</v>
      </c>
      <c r="J480" t="s">
        <v>695</v>
      </c>
      <c r="K480">
        <v>13504.500006515533</v>
      </c>
      <c r="L480">
        <v>0</v>
      </c>
      <c r="M480" t="s">
        <v>322</v>
      </c>
      <c r="N480">
        <f t="shared" si="1661"/>
        <v>25.718221052046463</v>
      </c>
      <c r="O480">
        <f t="shared" si="1662"/>
        <v>0.45368826068430906</v>
      </c>
      <c r="P480">
        <f t="shared" si="1663"/>
        <v>267.95730607839812</v>
      </c>
      <c r="Q480">
        <f t="shared" si="1664"/>
        <v>5.8177394828771503</v>
      </c>
      <c r="R480">
        <f t="shared" si="1665"/>
        <v>1.3147776419501276</v>
      </c>
      <c r="S480" s="4">
        <f>(Y480+AY480*L480)</f>
        <v>28.033851623535156</v>
      </c>
      <c r="T480">
        <f t="shared" si="1666"/>
        <v>4.1999999999999993</v>
      </c>
      <c r="U480">
        <f t="shared" si="1667"/>
        <v>1.8152174532413485</v>
      </c>
      <c r="V480">
        <v>1</v>
      </c>
      <c r="W480">
        <f t="shared" si="1668"/>
        <v>3.6304349064826971</v>
      </c>
      <c r="X480">
        <v>26.043891906738281</v>
      </c>
      <c r="Y480" s="4">
        <v>28.033851623535156</v>
      </c>
      <c r="Z480">
        <v>24.998872756958008</v>
      </c>
      <c r="AA480">
        <v>399.09524536132812</v>
      </c>
      <c r="AB480">
        <v>375.67086791992187</v>
      </c>
      <c r="AC480">
        <v>21.628057479858398</v>
      </c>
      <c r="AD480">
        <v>26.383024215698242</v>
      </c>
      <c r="AE480">
        <v>60.505538940429688</v>
      </c>
      <c r="AF480">
        <v>73.525825500488281</v>
      </c>
      <c r="AG480">
        <v>500.3157958984375</v>
      </c>
      <c r="AH480">
        <v>1800.4178466796875</v>
      </c>
      <c r="AI480">
        <v>1936.3883056640625</v>
      </c>
      <c r="AJ480">
        <v>94.286285400390625</v>
      </c>
      <c r="AK480">
        <v>-1.2381629943847656</v>
      </c>
      <c r="AL480">
        <v>0.23975390195846558</v>
      </c>
      <c r="AM480">
        <v>1</v>
      </c>
      <c r="AN480">
        <v>-0.21956524252891541</v>
      </c>
      <c r="AO480">
        <v>2.737391471862793</v>
      </c>
      <c r="AP480">
        <v>1</v>
      </c>
      <c r="AQ480">
        <v>0</v>
      </c>
      <c r="AR480">
        <v>0.15999999642372131</v>
      </c>
      <c r="AS480">
        <v>111115</v>
      </c>
      <c r="AT480">
        <f t="shared" si="1669"/>
        <v>1.1912280854724704</v>
      </c>
      <c r="AU480">
        <f t="shared" si="1670"/>
        <v>5.8177394828771503E-3</v>
      </c>
      <c r="AV480">
        <f t="shared" si="1671"/>
        <v>301.18385162353513</v>
      </c>
      <c r="AW480">
        <f t="shared" si="1672"/>
        <v>299.19389190673826</v>
      </c>
      <c r="AX480">
        <f t="shared" si="1673"/>
        <v>288.06684902995403</v>
      </c>
      <c r="AY480">
        <f t="shared" si="1674"/>
        <v>7.9063902565329358E-2</v>
      </c>
      <c r="AZ480">
        <f t="shared" si="1675"/>
        <v>3.8023349928768693</v>
      </c>
      <c r="BA480">
        <f t="shared" si="1676"/>
        <v>40.32755110385456</v>
      </c>
      <c r="BB480">
        <f t="shared" si="1677"/>
        <v>13.944526888156318</v>
      </c>
      <c r="BC480">
        <f>IF(L480,Y480,(X480+Y480)/2)</f>
        <v>27.038871765136719</v>
      </c>
      <c r="BD480">
        <f t="shared" si="1678"/>
        <v>3.5873391865383062</v>
      </c>
      <c r="BE480">
        <f t="shared" si="1679"/>
        <v>0.40328991825979993</v>
      </c>
      <c r="BF480">
        <f t="shared" si="1680"/>
        <v>2.4875573509267417</v>
      </c>
      <c r="BG480">
        <f t="shared" si="1681"/>
        <v>1.0997818356115645</v>
      </c>
      <c r="BH480">
        <f t="shared" si="1682"/>
        <v>0.25614649725092797</v>
      </c>
      <c r="BI480">
        <f t="shared" si="1683"/>
        <v>25.264699036027672</v>
      </c>
      <c r="BJ480">
        <f t="shared" si="1684"/>
        <v>0.71327677752089091</v>
      </c>
      <c r="BK480">
        <f t="shared" si="1685"/>
        <v>68.20236077073109</v>
      </c>
      <c r="BL480">
        <f t="shared" si="1686"/>
        <v>366.10738604664397</v>
      </c>
      <c r="BM480">
        <f t="shared" si="1687"/>
        <v>4.7910625609438269E-2</v>
      </c>
    </row>
    <row r="481" spans="1:65" hidden="1" x14ac:dyDescent="0.3">
      <c r="A481" t="str">
        <f t="array" ref="A481">INDEX(MtrxNb!A$2:C$115,MATCH(1,(MtrxNb!B$2:B$115=D481)*(MtrxNb!C$2:C$115=F481),0),1)</f>
        <v>M89</v>
      </c>
      <c r="B481" s="6">
        <v>41598</v>
      </c>
      <c r="C481">
        <v>48</v>
      </c>
      <c r="D481">
        <v>62</v>
      </c>
      <c r="E481">
        <v>5</v>
      </c>
      <c r="F481" t="s">
        <v>36</v>
      </c>
      <c r="H481">
        <v>4</v>
      </c>
      <c r="I481" t="s">
        <v>323</v>
      </c>
      <c r="J481" t="s">
        <v>696</v>
      </c>
      <c r="M481">
        <f t="shared" ref="M481" si="1688">AA481</f>
        <v>0</v>
      </c>
      <c r="S481" s="4">
        <f>AVERAGE(S475:S480)</f>
        <v>28.034579594930012</v>
      </c>
      <c r="Y481" s="4">
        <f>AVERAGE(Y475:Y480)</f>
        <v>28.034579594930012</v>
      </c>
    </row>
    <row r="482" spans="1:65" hidden="1" x14ac:dyDescent="0.3">
      <c r="A482" t="str">
        <f t="array" ref="A482">INDEX(MtrxNb!A$2:C$115,MATCH(1,(MtrxNb!B$2:B$115=D482)*(MtrxNb!C$2:C$115=F482),0),1)</f>
        <v>M89</v>
      </c>
      <c r="B482" s="6">
        <v>41598</v>
      </c>
      <c r="C482">
        <v>48</v>
      </c>
      <c r="D482">
        <v>62</v>
      </c>
      <c r="E482">
        <v>5</v>
      </c>
      <c r="F482" t="s">
        <v>36</v>
      </c>
      <c r="H482">
        <v>4</v>
      </c>
      <c r="I482">
        <v>50</v>
      </c>
      <c r="J482" t="s">
        <v>697</v>
      </c>
      <c r="K482">
        <v>14496.00000641495</v>
      </c>
      <c r="L482">
        <v>0</v>
      </c>
      <c r="M482" t="s">
        <v>315</v>
      </c>
      <c r="N482">
        <f t="shared" ref="N482:N488" si="1689">(AA482-AB482*(1000-AC482)/(1000-AD482))*AT482</f>
        <v>16.812966591148157</v>
      </c>
      <c r="O482">
        <f t="shared" ref="O482:O488" si="1690">IF(BE482&lt;&gt;0,1/(1/BE482-1/W482),0)</f>
        <v>0.18061033243445274</v>
      </c>
      <c r="P482">
        <f t="shared" ref="P482:P488" si="1691">((BH482-AU482/2)*AB482-N482)/(BH482+AU482/2)</f>
        <v>225.52591608270544</v>
      </c>
      <c r="Q482">
        <f t="shared" ref="Q482:Q488" si="1692">AU482*1000</f>
        <v>3.3801599922134371</v>
      </c>
      <c r="R482">
        <f t="shared" ref="R482:R488" si="1693">(AZ482-BF482)</f>
        <v>1.7811830655146963</v>
      </c>
      <c r="S482" s="4">
        <f>(Y482+AY482*L482)</f>
        <v>28.705835342407227</v>
      </c>
      <c r="T482">
        <f t="shared" ref="T482:T488" si="1694">1*3</f>
        <v>3</v>
      </c>
      <c r="U482">
        <f t="shared" ref="U482:U488" si="1695">(T482*AN482+AO482)</f>
        <v>2.0786957442760468</v>
      </c>
      <c r="V482">
        <v>1</v>
      </c>
      <c r="W482">
        <f t="shared" ref="W482:W488" si="1696">U482*(V482+1)*(V482+1)/(V482*V482+1)</f>
        <v>4.1573914885520935</v>
      </c>
      <c r="X482">
        <v>26.094242095947266</v>
      </c>
      <c r="Y482" s="4">
        <v>28.705835342407227</v>
      </c>
      <c r="Z482">
        <v>24.996297836303711</v>
      </c>
      <c r="AA482">
        <v>400.43289184570312</v>
      </c>
      <c r="AB482">
        <v>389.56167602539062</v>
      </c>
      <c r="AC482">
        <v>21.065889358520508</v>
      </c>
      <c r="AD482">
        <v>23.046037673950195</v>
      </c>
      <c r="AE482">
        <v>58.533073425292969</v>
      </c>
      <c r="AF482">
        <v>64.033271789550781</v>
      </c>
      <c r="AG482">
        <v>500.3050537109375</v>
      </c>
      <c r="AH482">
        <v>1798.9169921875</v>
      </c>
      <c r="AI482">
        <v>1709.41748046875</v>
      </c>
      <c r="AJ482">
        <v>94.273780822753906</v>
      </c>
      <c r="AK482">
        <v>-1.5806312561035156</v>
      </c>
      <c r="AL482">
        <v>0.22124308347702026</v>
      </c>
      <c r="AM482">
        <v>1</v>
      </c>
      <c r="AN482">
        <v>-0.21956524252891541</v>
      </c>
      <c r="AO482">
        <v>2.737391471862793</v>
      </c>
      <c r="AP482">
        <v>1</v>
      </c>
      <c r="AQ482">
        <v>0</v>
      </c>
      <c r="AR482">
        <v>0.15999999642372131</v>
      </c>
      <c r="AS482">
        <v>111115</v>
      </c>
      <c r="AT482">
        <f t="shared" ref="AT482:AT488" si="1697">AG482*0.000001/(T482*0.0001)</f>
        <v>1.6676835123697913</v>
      </c>
      <c r="AU482">
        <f t="shared" ref="AU482:AU488" si="1698">(AD482-AC482)/(1000-AD482)*AT482</f>
        <v>3.380159992213437E-3</v>
      </c>
      <c r="AV482">
        <f t="shared" ref="AV482:AV488" si="1699">(Y482+273.15)</f>
        <v>301.8558353424072</v>
      </c>
      <c r="AW482">
        <f t="shared" ref="AW482:AW488" si="1700">(X482+273.15)</f>
        <v>299.24424209594724</v>
      </c>
      <c r="AX482">
        <f t="shared" ref="AX482:AX488" si="1701">(AH482*AP482+AI482*AQ482)*AR482</f>
        <v>287.8267123165715</v>
      </c>
      <c r="AY482">
        <f t="shared" ref="AY482:AY488" si="1702">((AX482+0.00000010773*(AW482^4-AV482^4))-AU482*44100)/(U482*51.4+0.00000043092*AV482^3)</f>
        <v>0.91163310172626666</v>
      </c>
      <c r="AZ482">
        <f t="shared" ref="AZ482:AZ488" si="1703">0.61365*EXP(17.502*S482/(240.97+S482))</f>
        <v>3.9538201700216065</v>
      </c>
      <c r="BA482">
        <f t="shared" ref="BA482:BA488" si="1704">AZ482*1000/AJ482</f>
        <v>41.939764540209389</v>
      </c>
      <c r="BB482">
        <f t="shared" ref="BB482:BB488" si="1705">(BA482-AD482)</f>
        <v>18.893726866259193</v>
      </c>
      <c r="BC482">
        <f>IF(L482,Y482,(X482+Y482)/2)</f>
        <v>27.400038719177246</v>
      </c>
      <c r="BD482">
        <f t="shared" ref="BD482:BD488" si="1706">0.61365*EXP(17.502*BC482/(240.97+BC482))</f>
        <v>3.6641203458913076</v>
      </c>
      <c r="BE482">
        <f t="shared" ref="BE482:BE488" si="1707">IF(BB482&lt;&gt;0,(1000-(BA482+AD482)/2)/BB482*AU482,0)</f>
        <v>0.17309072005801876</v>
      </c>
      <c r="BF482">
        <f t="shared" ref="BF482:BF488" si="1708">AD482*AJ482/1000</f>
        <v>2.1726371045069102</v>
      </c>
      <c r="BG482">
        <f t="shared" ref="BG482:BG488" si="1709">(BD482-BF482)</f>
        <v>1.4914832413843975</v>
      </c>
      <c r="BH482">
        <f t="shared" ref="BH482:BH488" si="1710">1/(1.6/O482+1.37/W482)</f>
        <v>0.10883306074639607</v>
      </c>
      <c r="BI482">
        <f t="shared" ref="BI482:BI488" si="1711">P482*AJ482*0.001</f>
        <v>21.261180782631765</v>
      </c>
      <c r="BJ482">
        <f t="shared" ref="BJ482:BJ488" si="1712">P482/AB482</f>
        <v>0.57892223481451044</v>
      </c>
      <c r="BK482">
        <f t="shared" ref="BK482:BK488" si="1713">(1-AU482*AJ482/AZ482/O482)*100</f>
        <v>55.375981475340907</v>
      </c>
      <c r="BL482">
        <f t="shared" ref="BL482:BL488" si="1714">(AB482-N482/(W482/1.35))</f>
        <v>384.10212164843324</v>
      </c>
      <c r="BM482">
        <f t="shared" ref="BM482:BM488" si="1715">N482*BK482/100/BL482</f>
        <v>2.4239244566035417E-2</v>
      </c>
    </row>
    <row r="483" spans="1:65" x14ac:dyDescent="0.3">
      <c r="A483" t="str">
        <f t="array" ref="A483">INDEX(MtrxNb!A$2:C$115,MATCH(1,(MtrxNb!B$2:B$115=D483)*(MtrxNb!C$2:C$115=F483),0),1)</f>
        <v>M89</v>
      </c>
      <c r="B483" s="6">
        <v>41598</v>
      </c>
      <c r="C483">
        <v>48</v>
      </c>
      <c r="D483">
        <v>62</v>
      </c>
      <c r="E483">
        <v>5</v>
      </c>
      <c r="F483" t="s">
        <v>36</v>
      </c>
      <c r="H483">
        <v>4</v>
      </c>
      <c r="I483">
        <v>51</v>
      </c>
      <c r="J483" t="s">
        <v>698</v>
      </c>
      <c r="K483">
        <v>14614.500006515533</v>
      </c>
      <c r="L483">
        <v>0</v>
      </c>
      <c r="M483">
        <v>50</v>
      </c>
      <c r="N483" s="7">
        <f t="shared" si="1689"/>
        <v>-1.0857905144095621</v>
      </c>
      <c r="O483" s="7">
        <f t="shared" si="1690"/>
        <v>0.19445435646291095</v>
      </c>
      <c r="P483" s="7">
        <f t="shared" si="1691"/>
        <v>56.797302571313899</v>
      </c>
      <c r="Q483">
        <f t="shared" si="1692"/>
        <v>3.6728664805674387</v>
      </c>
      <c r="R483">
        <f t="shared" si="1693"/>
        <v>1.803000708851398</v>
      </c>
      <c r="S483" s="4">
        <f>(Y483+AY483*L483)</f>
        <v>28.814506530761719</v>
      </c>
      <c r="T483">
        <f t="shared" si="1694"/>
        <v>3</v>
      </c>
      <c r="U483">
        <f t="shared" si="1695"/>
        <v>2.0786957442760468</v>
      </c>
      <c r="V483">
        <v>1</v>
      </c>
      <c r="W483">
        <f t="shared" si="1696"/>
        <v>4.1573914885520935</v>
      </c>
      <c r="X483">
        <v>26.082836151123047</v>
      </c>
      <c r="Y483" s="4">
        <v>28.814506530761719</v>
      </c>
      <c r="Z483">
        <v>24.996860504150391</v>
      </c>
      <c r="AA483">
        <v>48.627967834472656</v>
      </c>
      <c r="AB483">
        <v>49.170803070068359</v>
      </c>
      <c r="AC483">
        <v>20.929039001464844</v>
      </c>
      <c r="AD483">
        <v>23.080783843994141</v>
      </c>
      <c r="AE483">
        <v>58.319599151611328</v>
      </c>
      <c r="AF483">
        <v>64.167709350585937</v>
      </c>
      <c r="AG483">
        <v>500.25827026367187</v>
      </c>
      <c r="AH483">
        <v>1800.250732421875</v>
      </c>
      <c r="AI483">
        <v>1714.293701171875</v>
      </c>
      <c r="AJ483">
        <v>94.269119262695313</v>
      </c>
      <c r="AK483">
        <v>1.3698539733886719</v>
      </c>
      <c r="AL483">
        <v>0.26597994565963745</v>
      </c>
      <c r="AM483">
        <v>1</v>
      </c>
      <c r="AN483">
        <v>-0.21956524252891541</v>
      </c>
      <c r="AO483">
        <v>2.737391471862793</v>
      </c>
      <c r="AP483">
        <v>1</v>
      </c>
      <c r="AQ483">
        <v>0</v>
      </c>
      <c r="AR483">
        <v>0.15999999642372131</v>
      </c>
      <c r="AS483">
        <v>111115</v>
      </c>
      <c r="AT483">
        <f t="shared" si="1697"/>
        <v>1.6675275675455727</v>
      </c>
      <c r="AU483">
        <f t="shared" si="1698"/>
        <v>3.6728664805674386E-3</v>
      </c>
      <c r="AV483">
        <f t="shared" si="1699"/>
        <v>301.9645065307617</v>
      </c>
      <c r="AW483">
        <f t="shared" si="1700"/>
        <v>299.23283615112302</v>
      </c>
      <c r="AX483">
        <f t="shared" si="1701"/>
        <v>288.04011074930168</v>
      </c>
      <c r="AY483">
        <f t="shared" si="1702"/>
        <v>0.7926286106022743</v>
      </c>
      <c r="AZ483">
        <f t="shared" si="1703"/>
        <v>3.9788058737173726</v>
      </c>
      <c r="BA483">
        <f t="shared" si="1704"/>
        <v>42.206884978206084</v>
      </c>
      <c r="BB483">
        <f t="shared" si="1705"/>
        <v>19.126101134211943</v>
      </c>
      <c r="BC483">
        <f>IF(L483,Y483,(X483+Y483)/2)</f>
        <v>27.448671340942383</v>
      </c>
      <c r="BD483">
        <f t="shared" si="1706"/>
        <v>3.674568023094511</v>
      </c>
      <c r="BE483">
        <f t="shared" si="1707"/>
        <v>0.18576551542992292</v>
      </c>
      <c r="BF483">
        <f t="shared" si="1708"/>
        <v>2.1758051648659746</v>
      </c>
      <c r="BG483">
        <f t="shared" si="1709"/>
        <v>1.4987628582285364</v>
      </c>
      <c r="BH483">
        <f t="shared" si="1710"/>
        <v>0.11685402492379163</v>
      </c>
      <c r="BI483">
        <f t="shared" si="1711"/>
        <v>5.354231689894581</v>
      </c>
      <c r="BJ483">
        <f t="shared" si="1712"/>
        <v>1.1551021953084188</v>
      </c>
      <c r="BK483">
        <f t="shared" si="1713"/>
        <v>55.248853867523998</v>
      </c>
      <c r="BL483">
        <f t="shared" si="1714"/>
        <v>49.523384057086112</v>
      </c>
      <c r="BM483">
        <f t="shared" si="1715"/>
        <v>-1.2113203207641877E-2</v>
      </c>
    </row>
    <row r="484" spans="1:65" x14ac:dyDescent="0.3">
      <c r="A484" t="str">
        <f t="array" ref="A484">INDEX(MtrxNb!A$2:C$115,MATCH(1,(MtrxNb!B$2:B$115=D484)*(MtrxNb!C$2:C$115=F484),0),1)</f>
        <v>M89</v>
      </c>
      <c r="B484" s="6">
        <v>41598</v>
      </c>
      <c r="C484">
        <v>48</v>
      </c>
      <c r="D484">
        <v>62</v>
      </c>
      <c r="E484">
        <v>5</v>
      </c>
      <c r="F484" t="s">
        <v>36</v>
      </c>
      <c r="H484">
        <v>4</v>
      </c>
      <c r="I484">
        <v>52</v>
      </c>
      <c r="J484" t="s">
        <v>699</v>
      </c>
      <c r="K484">
        <v>14734.000006504357</v>
      </c>
      <c r="L484">
        <v>0</v>
      </c>
      <c r="M484">
        <v>150</v>
      </c>
      <c r="N484" s="7">
        <f t="shared" si="1689"/>
        <v>5.5230341519516797</v>
      </c>
      <c r="O484" s="7">
        <f t="shared" si="1690"/>
        <v>0.2338171232380237</v>
      </c>
      <c r="P484" s="7">
        <f t="shared" si="1691"/>
        <v>102.41269453745336</v>
      </c>
      <c r="Q484">
        <f t="shared" si="1692"/>
        <v>4.2661916658359385</v>
      </c>
      <c r="R484">
        <f t="shared" si="1693"/>
        <v>1.7574869235831487</v>
      </c>
      <c r="S484" s="4">
        <f>(Y484+AY484*L484)</f>
        <v>28.678731918334961</v>
      </c>
      <c r="T484">
        <f t="shared" si="1694"/>
        <v>3</v>
      </c>
      <c r="U484">
        <f t="shared" si="1695"/>
        <v>2.0786957442760468</v>
      </c>
      <c r="V484">
        <v>1</v>
      </c>
      <c r="W484">
        <f t="shared" si="1696"/>
        <v>4.1573914885520935</v>
      </c>
      <c r="X484">
        <v>26.114158630371094</v>
      </c>
      <c r="Y484" s="4">
        <v>28.678731918334961</v>
      </c>
      <c r="Z484">
        <v>24.999628067016602</v>
      </c>
      <c r="AA484">
        <v>149.509521484375</v>
      </c>
      <c r="AB484">
        <v>145.82452392578125</v>
      </c>
      <c r="AC484">
        <v>20.735454559326172</v>
      </c>
      <c r="AD484">
        <v>23.234277725219727</v>
      </c>
      <c r="AE484">
        <v>57.657955169677734</v>
      </c>
      <c r="AF484">
        <v>64.466094970703125</v>
      </c>
      <c r="AG484">
        <v>500.28387451171875</v>
      </c>
      <c r="AH484">
        <v>1799.461669921875</v>
      </c>
      <c r="AI484">
        <v>1729.256591796875</v>
      </c>
      <c r="AJ484">
        <v>94.262580871582031</v>
      </c>
      <c r="AK484">
        <v>0.93774032592773438</v>
      </c>
      <c r="AL484">
        <v>0.25201243162155151</v>
      </c>
      <c r="AM484">
        <v>1</v>
      </c>
      <c r="AN484">
        <v>-0.21956524252891541</v>
      </c>
      <c r="AO484">
        <v>2.737391471862793</v>
      </c>
      <c r="AP484">
        <v>1</v>
      </c>
      <c r="AQ484">
        <v>0</v>
      </c>
      <c r="AR484">
        <v>0.15999999642372131</v>
      </c>
      <c r="AS484">
        <v>111115</v>
      </c>
      <c r="AT484">
        <f t="shared" si="1697"/>
        <v>1.6676129150390622</v>
      </c>
      <c r="AU484">
        <f t="shared" si="1698"/>
        <v>4.2661916658359384E-3</v>
      </c>
      <c r="AV484">
        <f t="shared" si="1699"/>
        <v>301.82873191833494</v>
      </c>
      <c r="AW484">
        <f t="shared" si="1700"/>
        <v>299.26415863037107</v>
      </c>
      <c r="AX484">
        <f t="shared" si="1701"/>
        <v>287.91386075212358</v>
      </c>
      <c r="AY484">
        <f t="shared" si="1702"/>
        <v>0.58783586756340644</v>
      </c>
      <c r="AZ484">
        <f t="shared" si="1703"/>
        <v>3.9476099066494701</v>
      </c>
      <c r="BA484">
        <f t="shared" si="1704"/>
        <v>41.878865082502557</v>
      </c>
      <c r="BB484">
        <f t="shared" si="1705"/>
        <v>18.64458735728283</v>
      </c>
      <c r="BC484">
        <f>IF(L484,Y484,(X484+Y484)/2)</f>
        <v>27.396445274353027</v>
      </c>
      <c r="BD484">
        <f t="shared" si="1706"/>
        <v>3.6633494008271792</v>
      </c>
      <c r="BE484">
        <f t="shared" si="1707"/>
        <v>0.22136714603299673</v>
      </c>
      <c r="BF484">
        <f t="shared" si="1708"/>
        <v>2.1901229830663214</v>
      </c>
      <c r="BG484">
        <f t="shared" si="1709"/>
        <v>1.4732264177608578</v>
      </c>
      <c r="BH484">
        <f t="shared" si="1710"/>
        <v>0.13942162801040806</v>
      </c>
      <c r="BI484">
        <f t="shared" si="1711"/>
        <v>9.6536849011133263</v>
      </c>
      <c r="BJ484">
        <f t="shared" si="1712"/>
        <v>0.70230090097586917</v>
      </c>
      <c r="BK484">
        <f t="shared" si="1713"/>
        <v>56.431847283812672</v>
      </c>
      <c r="BL484">
        <f t="shared" si="1714"/>
        <v>144.03106855222163</v>
      </c>
      <c r="BM484">
        <f t="shared" si="1715"/>
        <v>2.163942980768864E-2</v>
      </c>
    </row>
    <row r="485" spans="1:65" x14ac:dyDescent="0.3">
      <c r="A485" t="str">
        <f t="array" ref="A485">INDEX(MtrxNb!A$2:C$115,MATCH(1,(MtrxNb!B$2:B$115=D485)*(MtrxNb!C$2:C$115=F485),0),1)</f>
        <v>M89</v>
      </c>
      <c r="B485" s="6">
        <v>41598</v>
      </c>
      <c r="C485">
        <v>48</v>
      </c>
      <c r="D485">
        <v>62</v>
      </c>
      <c r="E485">
        <v>5</v>
      </c>
      <c r="F485" t="s">
        <v>36</v>
      </c>
      <c r="H485">
        <v>4</v>
      </c>
      <c r="I485">
        <v>53</v>
      </c>
      <c r="J485" t="s">
        <v>700</v>
      </c>
      <c r="K485">
        <v>14854.000006504357</v>
      </c>
      <c r="L485">
        <v>0</v>
      </c>
      <c r="M485">
        <v>400</v>
      </c>
      <c r="N485" s="7">
        <f t="shared" si="1689"/>
        <v>22.642528226387697</v>
      </c>
      <c r="O485" s="7">
        <f t="shared" si="1690"/>
        <v>0.27454499567716845</v>
      </c>
      <c r="P485" s="7">
        <f t="shared" si="1691"/>
        <v>237.06611714907024</v>
      </c>
      <c r="Q485">
        <f t="shared" si="1692"/>
        <v>4.9009776098210915</v>
      </c>
      <c r="R485">
        <f t="shared" si="1693"/>
        <v>1.7350330543187673</v>
      </c>
      <c r="S485" s="4">
        <f>(Y485+AY485*L485)</f>
        <v>28.716924667358398</v>
      </c>
      <c r="T485">
        <f t="shared" si="1694"/>
        <v>3</v>
      </c>
      <c r="U485">
        <f t="shared" si="1695"/>
        <v>2.0786957442760468</v>
      </c>
      <c r="V485">
        <v>1</v>
      </c>
      <c r="W485">
        <f t="shared" si="1696"/>
        <v>4.1573914885520935</v>
      </c>
      <c r="X485">
        <v>26.142858505249023</v>
      </c>
      <c r="Y485" s="4">
        <v>28.716924667358398</v>
      </c>
      <c r="Z485">
        <v>24.994873046875</v>
      </c>
      <c r="AA485">
        <v>400.59423828125</v>
      </c>
      <c r="AB485">
        <v>385.8836669921875</v>
      </c>
      <c r="AC485">
        <v>20.696142196655273</v>
      </c>
      <c r="AD485">
        <v>23.565546035766602</v>
      </c>
      <c r="AE485">
        <v>57.430946350097656</v>
      </c>
      <c r="AF485">
        <v>65.273590087890625</v>
      </c>
      <c r="AG485">
        <v>500.32867431640625</v>
      </c>
      <c r="AH485">
        <v>1799.567138671875</v>
      </c>
      <c r="AI485">
        <v>1742.0443115234375</v>
      </c>
      <c r="AJ485">
        <v>94.261787414550781</v>
      </c>
      <c r="AK485">
        <v>-1.2321510314941406</v>
      </c>
      <c r="AL485">
        <v>0.22326678037643433</v>
      </c>
      <c r="AM485">
        <v>1</v>
      </c>
      <c r="AN485">
        <v>-0.21956524252891541</v>
      </c>
      <c r="AO485">
        <v>2.737391471862793</v>
      </c>
      <c r="AP485">
        <v>1</v>
      </c>
      <c r="AQ485">
        <v>0</v>
      </c>
      <c r="AR485">
        <v>0.15999999642372131</v>
      </c>
      <c r="AS485">
        <v>111115</v>
      </c>
      <c r="AT485">
        <f t="shared" si="1697"/>
        <v>1.6677622477213538</v>
      </c>
      <c r="AU485">
        <f t="shared" si="1698"/>
        <v>4.9009776098210911E-3</v>
      </c>
      <c r="AV485">
        <f t="shared" si="1699"/>
        <v>301.86692466735838</v>
      </c>
      <c r="AW485">
        <f t="shared" si="1700"/>
        <v>299.292858505249</v>
      </c>
      <c r="AX485">
        <f t="shared" si="1701"/>
        <v>287.9307357517464</v>
      </c>
      <c r="AY485">
        <f t="shared" si="1702"/>
        <v>0.35109341727150556</v>
      </c>
      <c r="AZ485">
        <f t="shared" si="1703"/>
        <v>3.9563635450500088</v>
      </c>
      <c r="BA485">
        <f t="shared" si="1704"/>
        <v>41.972082787380735</v>
      </c>
      <c r="BB485">
        <f t="shared" si="1705"/>
        <v>18.406536751614134</v>
      </c>
      <c r="BC485">
        <f>IF(L485,Y485,(X485+Y485)/2)</f>
        <v>27.429891586303711</v>
      </c>
      <c r="BD485">
        <f t="shared" si="1706"/>
        <v>3.6705305178467591</v>
      </c>
      <c r="BE485">
        <f t="shared" si="1707"/>
        <v>0.25753776759084707</v>
      </c>
      <c r="BF485">
        <f t="shared" si="1708"/>
        <v>2.2213304907312414</v>
      </c>
      <c r="BG485">
        <f t="shared" si="1709"/>
        <v>1.4492000271155177</v>
      </c>
      <c r="BH485">
        <f t="shared" si="1710"/>
        <v>0.16240732174347849</v>
      </c>
      <c r="BI485">
        <f t="shared" si="1711"/>
        <v>22.34627593789865</v>
      </c>
      <c r="BJ485">
        <f t="shared" si="1712"/>
        <v>0.61434607739920177</v>
      </c>
      <c r="BK485">
        <f t="shared" si="1713"/>
        <v>57.468699191621567</v>
      </c>
      <c r="BL485">
        <f t="shared" si="1714"/>
        <v>378.53112076463242</v>
      </c>
      <c r="BM485">
        <f t="shared" si="1715"/>
        <v>3.4375948824275762E-2</v>
      </c>
    </row>
    <row r="486" spans="1:65" x14ac:dyDescent="0.3">
      <c r="A486" t="str">
        <f t="array" ref="A486">INDEX(MtrxNb!A$2:C$115,MATCH(1,(MtrxNb!B$2:B$115=D486)*(MtrxNb!C$2:C$115=F486),0),1)</f>
        <v>M89</v>
      </c>
      <c r="B486" s="6">
        <v>41598</v>
      </c>
      <c r="C486">
        <v>48</v>
      </c>
      <c r="D486">
        <v>62</v>
      </c>
      <c r="E486">
        <v>5</v>
      </c>
      <c r="F486" t="s">
        <v>36</v>
      </c>
      <c r="H486">
        <v>4</v>
      </c>
      <c r="I486">
        <v>54</v>
      </c>
      <c r="J486" t="s">
        <v>701</v>
      </c>
      <c r="K486">
        <v>14981.500006314367</v>
      </c>
      <c r="L486">
        <v>0</v>
      </c>
      <c r="M486">
        <v>600</v>
      </c>
      <c r="N486" s="7">
        <f t="shared" si="1689"/>
        <v>37.401383660853163</v>
      </c>
      <c r="O486" s="7">
        <f t="shared" si="1690"/>
        <v>0.31928422799028039</v>
      </c>
      <c r="P486" s="7">
        <f t="shared" si="1691"/>
        <v>361.88133538556804</v>
      </c>
      <c r="Q486">
        <f t="shared" si="1692"/>
        <v>5.5166556055458233</v>
      </c>
      <c r="R486">
        <f t="shared" si="1693"/>
        <v>1.6960204559607392</v>
      </c>
      <c r="S486" s="4">
        <f>(Y486+AY486*L486)</f>
        <v>28.638523101806641</v>
      </c>
      <c r="T486">
        <f t="shared" si="1694"/>
        <v>3</v>
      </c>
      <c r="U486">
        <f t="shared" si="1695"/>
        <v>2.0786957442760468</v>
      </c>
      <c r="V486">
        <v>1</v>
      </c>
      <c r="W486">
        <f t="shared" si="1696"/>
        <v>4.1573914885520935</v>
      </c>
      <c r="X486">
        <v>26.170316696166992</v>
      </c>
      <c r="Y486" s="4">
        <v>28.638523101806641</v>
      </c>
      <c r="Z486">
        <v>24.999509811401367</v>
      </c>
      <c r="AA486">
        <v>599.7706298828125</v>
      </c>
      <c r="AB486">
        <v>575.440673828125</v>
      </c>
      <c r="AC486">
        <v>20.563018798828125</v>
      </c>
      <c r="AD486">
        <v>23.792192459106445</v>
      </c>
      <c r="AE486">
        <v>56.862453460693359</v>
      </c>
      <c r="AF486">
        <v>65.789009094238281</v>
      </c>
      <c r="AG486">
        <v>500.32015991210937</v>
      </c>
      <c r="AH486">
        <v>1798.9613037109375</v>
      </c>
      <c r="AI486">
        <v>1748.0760498046875</v>
      </c>
      <c r="AJ486">
        <v>94.249069213867187</v>
      </c>
      <c r="AK486">
        <v>-4.2806129455566406</v>
      </c>
      <c r="AL486">
        <v>0.20383280515670776</v>
      </c>
      <c r="AM486">
        <v>1</v>
      </c>
      <c r="AN486">
        <v>-0.21956524252891541</v>
      </c>
      <c r="AO486">
        <v>2.737391471862793</v>
      </c>
      <c r="AP486">
        <v>1</v>
      </c>
      <c r="AQ486">
        <v>0</v>
      </c>
      <c r="AR486">
        <v>0.15999999642372131</v>
      </c>
      <c r="AS486">
        <v>111115</v>
      </c>
      <c r="AT486">
        <f t="shared" si="1697"/>
        <v>1.6677338663736976</v>
      </c>
      <c r="AU486">
        <f t="shared" si="1698"/>
        <v>5.5166556055458232E-3</v>
      </c>
      <c r="AV486">
        <f t="shared" si="1699"/>
        <v>301.78852310180662</v>
      </c>
      <c r="AW486">
        <f t="shared" si="1700"/>
        <v>299.32031669616697</v>
      </c>
      <c r="AX486">
        <f t="shared" si="1701"/>
        <v>287.83380216016303</v>
      </c>
      <c r="AY486">
        <f t="shared" si="1702"/>
        <v>0.13204332575216843</v>
      </c>
      <c r="AZ486">
        <f t="shared" si="1703"/>
        <v>3.9384124497887116</v>
      </c>
      <c r="BA486">
        <f t="shared" si="1704"/>
        <v>41.787282173066167</v>
      </c>
      <c r="BB486">
        <f t="shared" si="1705"/>
        <v>17.995089713959722</v>
      </c>
      <c r="BC486">
        <f>IF(L486,Y486,(X486+Y486)/2)</f>
        <v>27.404419898986816</v>
      </c>
      <c r="BD486">
        <f t="shared" si="1706"/>
        <v>3.6650604847986634</v>
      </c>
      <c r="BE486">
        <f t="shared" si="1707"/>
        <v>0.29651232653969106</v>
      </c>
      <c r="BF486">
        <f t="shared" si="1708"/>
        <v>2.2423919938279724</v>
      </c>
      <c r="BG486">
        <f t="shared" si="1709"/>
        <v>1.422668490970691</v>
      </c>
      <c r="BH486">
        <f t="shared" si="1710"/>
        <v>0.18723988054389806</v>
      </c>
      <c r="BI486">
        <f t="shared" si="1711"/>
        <v>34.106979025961088</v>
      </c>
      <c r="BJ486">
        <f t="shared" si="1712"/>
        <v>0.62887687965841677</v>
      </c>
      <c r="BK486">
        <f t="shared" si="1713"/>
        <v>58.652021564660295</v>
      </c>
      <c r="BL486">
        <f t="shared" si="1714"/>
        <v>563.29559004633836</v>
      </c>
      <c r="BM486">
        <f t="shared" si="1715"/>
        <v>3.8943439284586545E-2</v>
      </c>
    </row>
    <row r="487" spans="1:65" x14ac:dyDescent="0.3">
      <c r="A487" t="str">
        <f t="array" ref="A487">INDEX(MtrxNb!A$2:C$115,MATCH(1,(MtrxNb!B$2:B$115=D487)*(MtrxNb!C$2:C$115=F487),0),1)</f>
        <v>M89</v>
      </c>
      <c r="B487" s="6">
        <v>41598</v>
      </c>
      <c r="C487">
        <v>48</v>
      </c>
      <c r="D487">
        <v>62</v>
      </c>
      <c r="E487">
        <v>5</v>
      </c>
      <c r="F487" t="s">
        <v>36</v>
      </c>
      <c r="H487">
        <v>4</v>
      </c>
      <c r="I487">
        <v>55</v>
      </c>
      <c r="J487" t="s">
        <v>702</v>
      </c>
      <c r="K487">
        <v>15112.000006280839</v>
      </c>
      <c r="L487">
        <v>0</v>
      </c>
      <c r="M487">
        <v>800</v>
      </c>
      <c r="N487" s="7">
        <f t="shared" si="1689"/>
        <v>47.989080564826835</v>
      </c>
      <c r="O487" s="7">
        <f t="shared" si="1690"/>
        <v>0.3396547077847038</v>
      </c>
      <c r="P487" s="7">
        <f t="shared" si="1691"/>
        <v>507.36169231571722</v>
      </c>
      <c r="Q487">
        <f t="shared" si="1692"/>
        <v>6.063132238701316</v>
      </c>
      <c r="R487">
        <f t="shared" si="1693"/>
        <v>1.7596309901656504</v>
      </c>
      <c r="S487" s="4">
        <f>(Y487+AY487*L487)</f>
        <v>28.930704116821289</v>
      </c>
      <c r="T487">
        <f t="shared" si="1694"/>
        <v>3</v>
      </c>
      <c r="U487">
        <f t="shared" si="1695"/>
        <v>2.0786957442760468</v>
      </c>
      <c r="V487">
        <v>1</v>
      </c>
      <c r="W487">
        <f t="shared" si="1696"/>
        <v>4.1573914885520935</v>
      </c>
      <c r="X487">
        <v>26.194007873535156</v>
      </c>
      <c r="Y487" s="4">
        <v>28.930704116821289</v>
      </c>
      <c r="Z487">
        <v>24.996875762939453</v>
      </c>
      <c r="AA487">
        <v>800.30682373046875</v>
      </c>
      <c r="AB487">
        <v>768.734619140625</v>
      </c>
      <c r="AC487">
        <v>20.280324935913086</v>
      </c>
      <c r="AD487">
        <v>23.829513549804687</v>
      </c>
      <c r="AE487">
        <v>56.005760192871094</v>
      </c>
      <c r="AF487">
        <v>65.802223205566406</v>
      </c>
      <c r="AG487">
        <v>500.28201293945313</v>
      </c>
      <c r="AH487">
        <v>1800.188232421875</v>
      </c>
      <c r="AI487">
        <v>1743.9407958984375</v>
      </c>
      <c r="AJ487">
        <v>94.254684448242188</v>
      </c>
      <c r="AK487">
        <v>-7.2452125549316406</v>
      </c>
      <c r="AL487">
        <v>0.17916125059127808</v>
      </c>
      <c r="AM487">
        <v>0.75</v>
      </c>
      <c r="AN487">
        <v>-0.21956524252891541</v>
      </c>
      <c r="AO487">
        <v>2.737391471862793</v>
      </c>
      <c r="AP487">
        <v>1</v>
      </c>
      <c r="AQ487">
        <v>0</v>
      </c>
      <c r="AR487">
        <v>0.15999999642372131</v>
      </c>
      <c r="AS487">
        <v>111115</v>
      </c>
      <c r="AT487">
        <f t="shared" si="1697"/>
        <v>1.6676067097981768</v>
      </c>
      <c r="AU487">
        <f t="shared" si="1698"/>
        <v>6.0631322387013162E-3</v>
      </c>
      <c r="AV487">
        <f t="shared" si="1699"/>
        <v>302.08070411682127</v>
      </c>
      <c r="AW487">
        <f t="shared" si="1700"/>
        <v>299.34400787353513</v>
      </c>
      <c r="AX487">
        <f t="shared" si="1701"/>
        <v>288.03011074952519</v>
      </c>
      <c r="AY487">
        <f t="shared" si="1702"/>
        <v>-9.6215673737342328E-2</v>
      </c>
      <c r="AZ487">
        <f t="shared" si="1703"/>
        <v>4.0056742703576029</v>
      </c>
      <c r="BA487">
        <f t="shared" si="1704"/>
        <v>42.49841049075102</v>
      </c>
      <c r="BB487">
        <f t="shared" si="1705"/>
        <v>18.668896940946333</v>
      </c>
      <c r="BC487">
        <f>IF(L487,Y487,(X487+Y487)/2)</f>
        <v>27.562355995178223</v>
      </c>
      <c r="BD487">
        <f t="shared" si="1706"/>
        <v>3.6990922137205269</v>
      </c>
      <c r="BE487">
        <f t="shared" si="1707"/>
        <v>0.31400113086252618</v>
      </c>
      <c r="BF487">
        <f t="shared" si="1708"/>
        <v>2.2460432801919525</v>
      </c>
      <c r="BG487">
        <f t="shared" si="1709"/>
        <v>1.4530489335285743</v>
      </c>
      <c r="BH487">
        <f t="shared" si="1710"/>
        <v>0.19840482921326189</v>
      </c>
      <c r="BI487">
        <f t="shared" si="1711"/>
        <v>47.821216210344069</v>
      </c>
      <c r="BJ487">
        <f t="shared" si="1712"/>
        <v>0.6599958941395162</v>
      </c>
      <c r="BK487">
        <f t="shared" si="1713"/>
        <v>57.996380575512404</v>
      </c>
      <c r="BL487">
        <f t="shared" si="1714"/>
        <v>753.15146827765943</v>
      </c>
      <c r="BM487">
        <f t="shared" si="1715"/>
        <v>3.695396075202978E-2</v>
      </c>
    </row>
    <row r="488" spans="1:65" hidden="1" x14ac:dyDescent="0.3">
      <c r="A488" t="str">
        <f t="array" ref="A488">INDEX(MtrxNb!A$2:C$115,MATCH(1,(MtrxNb!B$2:B$115=D488)*(MtrxNb!C$2:C$115=F488),0),1)</f>
        <v>M89</v>
      </c>
      <c r="B488" s="6">
        <v>41598</v>
      </c>
      <c r="C488">
        <v>48</v>
      </c>
      <c r="D488">
        <v>62</v>
      </c>
      <c r="E488">
        <v>5</v>
      </c>
      <c r="F488" t="s">
        <v>36</v>
      </c>
      <c r="H488">
        <v>4</v>
      </c>
      <c r="I488">
        <v>56</v>
      </c>
      <c r="J488" t="s">
        <v>703</v>
      </c>
      <c r="K488">
        <v>15235.500006403774</v>
      </c>
      <c r="L488">
        <v>0</v>
      </c>
      <c r="M488" t="s">
        <v>322</v>
      </c>
      <c r="N488">
        <f t="shared" si="1689"/>
        <v>25.538878162775614</v>
      </c>
      <c r="O488">
        <f t="shared" si="1690"/>
        <v>0.36374759487560004</v>
      </c>
      <c r="P488">
        <f t="shared" si="1691"/>
        <v>253.04943888540598</v>
      </c>
      <c r="Q488">
        <f t="shared" si="1692"/>
        <v>6.1673900138225184</v>
      </c>
      <c r="R488">
        <f t="shared" si="1693"/>
        <v>1.6808455176664223</v>
      </c>
      <c r="S488" s="4">
        <f>(Y488+AY488*L488)</f>
        <v>28.605585098266602</v>
      </c>
      <c r="T488">
        <f t="shared" si="1694"/>
        <v>3</v>
      </c>
      <c r="U488">
        <f t="shared" si="1695"/>
        <v>2.0786957442760468</v>
      </c>
      <c r="V488">
        <v>1</v>
      </c>
      <c r="W488">
        <f t="shared" si="1696"/>
        <v>4.1573914885520935</v>
      </c>
      <c r="X488">
        <v>26.198877334594727</v>
      </c>
      <c r="Y488" s="4">
        <v>28.605585098266602</v>
      </c>
      <c r="Z488">
        <v>24.99690055847168</v>
      </c>
      <c r="AA488">
        <v>399.80755615234375</v>
      </c>
      <c r="AB488">
        <v>383.07696533203125</v>
      </c>
      <c r="AC488">
        <v>20.263433456420898</v>
      </c>
      <c r="AD488">
        <v>23.873306274414062</v>
      </c>
      <c r="AE488">
        <v>55.937274932861328</v>
      </c>
      <c r="AF488">
        <v>65.900909423828125</v>
      </c>
      <c r="AG488">
        <v>500.30743408203125</v>
      </c>
      <c r="AH488">
        <v>1800.19287109375</v>
      </c>
      <c r="AI488">
        <v>1765.5830078125</v>
      </c>
      <c r="AJ488">
        <v>94.249473571777344</v>
      </c>
      <c r="AK488">
        <v>-1.1157875061035156</v>
      </c>
      <c r="AL488">
        <v>0.21360224485397339</v>
      </c>
      <c r="AM488">
        <v>1</v>
      </c>
      <c r="AN488">
        <v>-0.21956524252891541</v>
      </c>
      <c r="AO488">
        <v>2.737391471862793</v>
      </c>
      <c r="AP488">
        <v>1</v>
      </c>
      <c r="AQ488">
        <v>0</v>
      </c>
      <c r="AR488">
        <v>0.15999999642372131</v>
      </c>
      <c r="AS488">
        <v>111115</v>
      </c>
      <c r="AT488">
        <f t="shared" si="1697"/>
        <v>1.6676914469401041</v>
      </c>
      <c r="AU488">
        <f t="shared" si="1698"/>
        <v>6.1673900138225187E-3</v>
      </c>
      <c r="AV488">
        <f t="shared" si="1699"/>
        <v>301.75558509826658</v>
      </c>
      <c r="AW488">
        <f t="shared" si="1700"/>
        <v>299.3488773345947</v>
      </c>
      <c r="AX488">
        <f t="shared" si="1701"/>
        <v>288.0308529370086</v>
      </c>
      <c r="AY488">
        <f t="shared" si="1702"/>
        <v>-0.10201836926502184</v>
      </c>
      <c r="AZ488">
        <f t="shared" si="1703"/>
        <v>3.9308920664477567</v>
      </c>
      <c r="BA488">
        <f t="shared" si="1704"/>
        <v>41.707310581996161</v>
      </c>
      <c r="BB488">
        <f t="shared" si="1705"/>
        <v>17.834004307582099</v>
      </c>
      <c r="BC488">
        <f>IF(L488,Y488,(X488+Y488)/2)</f>
        <v>27.402231216430664</v>
      </c>
      <c r="BD488">
        <f t="shared" si="1706"/>
        <v>3.6645907983231503</v>
      </c>
      <c r="BE488">
        <f t="shared" si="1707"/>
        <v>0.33448233443210329</v>
      </c>
      <c r="BF488">
        <f t="shared" si="1708"/>
        <v>2.2500465487813344</v>
      </c>
      <c r="BG488">
        <f t="shared" si="1709"/>
        <v>1.4145442495418159</v>
      </c>
      <c r="BH488">
        <f t="shared" si="1710"/>
        <v>0.21149750926403996</v>
      </c>
      <c r="BI488">
        <f t="shared" si="1711"/>
        <v>23.849776402583156</v>
      </c>
      <c r="BJ488">
        <f t="shared" si="1712"/>
        <v>0.6605707515357282</v>
      </c>
      <c r="BK488">
        <f t="shared" si="1713"/>
        <v>59.347327928402514</v>
      </c>
      <c r="BL488">
        <f t="shared" si="1714"/>
        <v>374.78390810740251</v>
      </c>
      <c r="BM488">
        <f t="shared" si="1715"/>
        <v>4.04410153281025E-2</v>
      </c>
    </row>
    <row r="489" spans="1:65" hidden="1" x14ac:dyDescent="0.3">
      <c r="A489" t="str">
        <f t="array" ref="A489">INDEX(MtrxNb!A$2:C$115,MATCH(1,(MtrxNb!B$2:B$115=D489)*(MtrxNb!C$2:C$115=F489),0),1)</f>
        <v>M31</v>
      </c>
      <c r="B489" s="6">
        <v>41598</v>
      </c>
      <c r="C489">
        <v>48</v>
      </c>
      <c r="D489">
        <v>74</v>
      </c>
      <c r="E489">
        <v>3</v>
      </c>
      <c r="F489" t="s">
        <v>7</v>
      </c>
      <c r="H489">
        <v>4</v>
      </c>
      <c r="I489" t="s">
        <v>323</v>
      </c>
      <c r="J489" t="s">
        <v>704</v>
      </c>
      <c r="M489">
        <f t="shared" ref="M489" si="1716">AA489</f>
        <v>0</v>
      </c>
      <c r="S489" s="4">
        <f>AVERAGE(S483:S488)</f>
        <v>28.730829238891602</v>
      </c>
      <c r="Y489" s="4">
        <f>AVERAGE(Y483:Y488)</f>
        <v>28.730829238891602</v>
      </c>
    </row>
    <row r="490" spans="1:65" hidden="1" x14ac:dyDescent="0.3">
      <c r="A490" t="str">
        <f t="array" ref="A490">INDEX(MtrxNb!A$2:C$115,MATCH(1,(MtrxNb!B$2:B$115=D490)*(MtrxNb!C$2:C$115=F490),0),1)</f>
        <v>M31</v>
      </c>
      <c r="B490" s="6">
        <v>41598</v>
      </c>
      <c r="C490">
        <v>48</v>
      </c>
      <c r="D490">
        <v>74</v>
      </c>
      <c r="E490">
        <v>3</v>
      </c>
      <c r="F490" t="s">
        <v>7</v>
      </c>
      <c r="H490">
        <v>4</v>
      </c>
      <c r="I490">
        <v>57</v>
      </c>
      <c r="J490" t="s">
        <v>705</v>
      </c>
      <c r="K490">
        <v>16312.500006515533</v>
      </c>
      <c r="L490">
        <v>0</v>
      </c>
      <c r="M490" t="s">
        <v>315</v>
      </c>
      <c r="N490">
        <f t="shared" ref="N490:N496" si="1717">(AA490-AB490*(1000-AC490)/(1000-AD490))*AT490</f>
        <v>25.434050938126241</v>
      </c>
      <c r="O490">
        <f t="shared" ref="O490:O496" si="1718">IF(BE490&lt;&gt;0,1/(1/BE490-1/W490),0)</f>
        <v>0.35450096838964423</v>
      </c>
      <c r="P490">
        <f t="shared" ref="P490:P496" si="1719">((BH490-AU490/2)*AB490-N490)/(BH490+AU490/2)</f>
        <v>247.43945846259581</v>
      </c>
      <c r="Q490">
        <f t="shared" ref="Q490:Q496" si="1720">AU490*1000</f>
        <v>6.0456430568445301</v>
      </c>
      <c r="R490">
        <f t="shared" ref="R490:R496" si="1721">(AZ490-BF490)</f>
        <v>1.693421666974003</v>
      </c>
      <c r="S490" s="4">
        <f>(Y490+AY490*L490)</f>
        <v>28.12603759765625</v>
      </c>
      <c r="T490">
        <f t="shared" ref="T490:T496" si="1722">1.1*3</f>
        <v>3.3000000000000003</v>
      </c>
      <c r="U490">
        <f t="shared" ref="U490:U496" si="1723">(T490*AN490+AO490)</f>
        <v>2.0128261715173723</v>
      </c>
      <c r="V490">
        <v>1</v>
      </c>
      <c r="W490">
        <f t="shared" ref="W490:W496" si="1724">U490*(V490+1)*(V490+1)/(V490*V490+1)</f>
        <v>4.0256523430347446</v>
      </c>
      <c r="X490">
        <v>26.023128509521484</v>
      </c>
      <c r="Y490" s="4">
        <v>28.12603759765625</v>
      </c>
      <c r="Z490">
        <v>24.991920471191406</v>
      </c>
      <c r="AA490">
        <v>398.38668823242187</v>
      </c>
      <c r="AB490">
        <v>380.095947265625</v>
      </c>
      <c r="AC490">
        <v>18.698675155639648</v>
      </c>
      <c r="AD490">
        <v>22.596004486083984</v>
      </c>
      <c r="AE490">
        <v>52.346755981445313</v>
      </c>
      <c r="AF490">
        <v>63.027378082275391</v>
      </c>
      <c r="AG490">
        <v>500.33795166015625</v>
      </c>
      <c r="AH490">
        <v>1801.3282470703125</v>
      </c>
      <c r="AI490">
        <v>1314.5592041015625</v>
      </c>
      <c r="AJ490">
        <v>94.237472534179688</v>
      </c>
      <c r="AK490">
        <v>-1.7933387756347656</v>
      </c>
      <c r="AL490">
        <v>0.1957055926322937</v>
      </c>
      <c r="AM490">
        <v>1</v>
      </c>
      <c r="AN490">
        <v>-0.21956524252891541</v>
      </c>
      <c r="AO490">
        <v>2.737391471862793</v>
      </c>
      <c r="AP490">
        <v>1</v>
      </c>
      <c r="AQ490">
        <v>0</v>
      </c>
      <c r="AR490">
        <v>0.15999999642372131</v>
      </c>
      <c r="AS490">
        <v>111115</v>
      </c>
      <c r="AT490">
        <f t="shared" ref="AT490:AT496" si="1725">AG490*0.000001/(T490*0.0001)</f>
        <v>1.516175611091382</v>
      </c>
      <c r="AU490">
        <f t="shared" ref="AU490:AU496" si="1726">(AD490-AC490)/(1000-AD490)*AT490</f>
        <v>6.0456430568445298E-3</v>
      </c>
      <c r="AV490">
        <f t="shared" ref="AV490:AV496" si="1727">(Y490+273.15)</f>
        <v>301.27603759765623</v>
      </c>
      <c r="AW490">
        <f t="shared" ref="AW490:AW496" si="1728">(X490+273.15)</f>
        <v>299.17312850952146</v>
      </c>
      <c r="AX490">
        <f t="shared" ref="AX490:AX496" si="1729">(AH490*AP490+AI490*AQ490)*AR490</f>
        <v>288.21251308919818</v>
      </c>
      <c r="AY490">
        <f t="shared" ref="AY490:AY496" si="1730">((AX490+0.00000010773*(AW490^4-AV490^4))-AU490*44100)/(U490*51.4+0.00000043092*AV490^3)</f>
        <v>-2.536069035413361E-2</v>
      </c>
      <c r="AZ490">
        <f t="shared" ref="AZ490:AZ496" si="1731">0.61365*EXP(17.502*S490/(240.97+S490))</f>
        <v>3.8228120191135435</v>
      </c>
      <c r="BA490">
        <f t="shared" ref="BA490:BA496" si="1732">AZ490*1000/AJ490</f>
        <v>40.56573161729289</v>
      </c>
      <c r="BB490">
        <f t="shared" ref="BB490:BB496" si="1733">(BA490-AD490)</f>
        <v>17.969727131208906</v>
      </c>
      <c r="BC490">
        <f>IF(L490,Y490,(X490+Y490)/2)</f>
        <v>27.074583053588867</v>
      </c>
      <c r="BD490">
        <f t="shared" ref="BD490:BD496" si="1734">0.61365*EXP(17.502*BC490/(240.97+BC490))</f>
        <v>3.5948680209787756</v>
      </c>
      <c r="BE490">
        <f t="shared" ref="BE490:BE496" si="1735">IF(BB490&lt;&gt;0,(1000-(BA490+AD490)/2)/BB490*AU490,0)</f>
        <v>0.32580997799407557</v>
      </c>
      <c r="BF490">
        <f t="shared" ref="BF490:BF496" si="1736">AD490*AJ490/1000</f>
        <v>2.1293903521395405</v>
      </c>
      <c r="BG490">
        <f t="shared" ref="BG490:BG496" si="1737">(BD490-BF490)</f>
        <v>1.465477668839235</v>
      </c>
      <c r="BH490">
        <f t="shared" ref="BH490:BH496" si="1738">1/(1.6/O490+1.37/W490)</f>
        <v>0.20602820652814238</v>
      </c>
      <c r="BI490">
        <f t="shared" ref="BI490:BI496" si="1739">P490*AJ490*0.001</f>
        <v>23.318069170741168</v>
      </c>
      <c r="BJ490">
        <f t="shared" ref="BJ490:BJ496" si="1740">P490/AB490</f>
        <v>0.65099209881781783</v>
      </c>
      <c r="BK490">
        <f t="shared" ref="BK490:BK496" si="1741">(1-AU490*AJ490/AZ490/O490)*100</f>
        <v>57.959704178734974</v>
      </c>
      <c r="BL490">
        <f t="shared" ref="BL490:BL496" si="1742">(AB490-N490/(W490/1.35))</f>
        <v>371.56665416214099</v>
      </c>
      <c r="BM490">
        <f t="shared" ref="BM490:BM496" si="1743">N490*BK490/100/BL490</f>
        <v>3.96739064694809E-2</v>
      </c>
    </row>
    <row r="491" spans="1:65" x14ac:dyDescent="0.3">
      <c r="A491" t="str">
        <f t="array" ref="A491">INDEX(MtrxNb!A$2:C$115,MATCH(1,(MtrxNb!B$2:B$115=D491)*(MtrxNb!C$2:C$115=F491),0),1)</f>
        <v>M31</v>
      </c>
      <c r="B491" s="6">
        <v>41598</v>
      </c>
      <c r="C491">
        <v>48</v>
      </c>
      <c r="D491">
        <v>74</v>
      </c>
      <c r="E491">
        <v>3</v>
      </c>
      <c r="F491" t="s">
        <v>7</v>
      </c>
      <c r="H491">
        <v>4</v>
      </c>
      <c r="I491">
        <v>58</v>
      </c>
      <c r="J491" t="s">
        <v>706</v>
      </c>
      <c r="K491">
        <v>16443.000006504357</v>
      </c>
      <c r="L491">
        <v>0</v>
      </c>
      <c r="M491">
        <v>50</v>
      </c>
      <c r="N491" s="7">
        <f t="shared" si="1717"/>
        <v>-0.97972422552079086</v>
      </c>
      <c r="O491" s="7">
        <f t="shared" si="1718"/>
        <v>0.34264292092514742</v>
      </c>
      <c r="P491" s="7">
        <f t="shared" si="1719"/>
        <v>53.483325212110884</v>
      </c>
      <c r="Q491">
        <f t="shared" si="1720"/>
        <v>6.4736627816378149</v>
      </c>
      <c r="R491">
        <f t="shared" si="1721"/>
        <v>1.8697194664556358</v>
      </c>
      <c r="S491" s="4">
        <f>(Y491+AY491*L491)</f>
        <v>28.783906936645508</v>
      </c>
      <c r="T491">
        <f t="shared" si="1722"/>
        <v>3.3000000000000003</v>
      </c>
      <c r="U491">
        <f t="shared" si="1723"/>
        <v>2.0128261715173723</v>
      </c>
      <c r="V491">
        <v>1</v>
      </c>
      <c r="W491">
        <f t="shared" si="1724"/>
        <v>4.0256523430347446</v>
      </c>
      <c r="X491">
        <v>25.968807220458984</v>
      </c>
      <c r="Y491" s="4">
        <v>28.783906936645508</v>
      </c>
      <c r="Z491">
        <v>24.995273590087891</v>
      </c>
      <c r="AA491">
        <v>49.825675964355469</v>
      </c>
      <c r="AB491">
        <v>50.257282257080078</v>
      </c>
      <c r="AC491">
        <v>18.131412506103516</v>
      </c>
      <c r="AD491">
        <v>22.306001663208008</v>
      </c>
      <c r="AE491">
        <v>50.884147644042969</v>
      </c>
      <c r="AF491">
        <v>62.407352447509766</v>
      </c>
      <c r="AG491">
        <v>500.326171875</v>
      </c>
      <c r="AH491">
        <v>1799.967041015625</v>
      </c>
      <c r="AI491">
        <v>1152.9229736328125</v>
      </c>
      <c r="AJ491">
        <v>94.23638916015625</v>
      </c>
      <c r="AK491">
        <v>1.1704216003417969</v>
      </c>
      <c r="AL491">
        <v>0.2426111102104187</v>
      </c>
      <c r="AM491">
        <v>1</v>
      </c>
      <c r="AN491">
        <v>-0.21956524252891541</v>
      </c>
      <c r="AO491">
        <v>2.737391471862793</v>
      </c>
      <c r="AP491">
        <v>1</v>
      </c>
      <c r="AQ491">
        <v>0</v>
      </c>
      <c r="AR491">
        <v>0.15999999642372131</v>
      </c>
      <c r="AS491">
        <v>111115</v>
      </c>
      <c r="AT491">
        <f t="shared" si="1725"/>
        <v>1.5161399147727268</v>
      </c>
      <c r="AU491">
        <f t="shared" si="1726"/>
        <v>6.4736627816378151E-3</v>
      </c>
      <c r="AV491">
        <f t="shared" si="1727"/>
        <v>301.93390693664549</v>
      </c>
      <c r="AW491">
        <f t="shared" si="1728"/>
        <v>299.11880722045896</v>
      </c>
      <c r="AX491">
        <f t="shared" si="1729"/>
        <v>287.99472012531623</v>
      </c>
      <c r="AY491">
        <f t="shared" si="1730"/>
        <v>-0.26379047844469683</v>
      </c>
      <c r="AZ491">
        <f t="shared" si="1731"/>
        <v>3.9717565197967981</v>
      </c>
      <c r="BA491">
        <f t="shared" si="1732"/>
        <v>42.146739228799767</v>
      </c>
      <c r="BB491">
        <f t="shared" si="1733"/>
        <v>19.840737565591759</v>
      </c>
      <c r="BC491">
        <f>IF(L491,Y491,(X491+Y491)/2)</f>
        <v>27.376357078552246</v>
      </c>
      <c r="BD491">
        <f t="shared" si="1734"/>
        <v>3.6590422450368796</v>
      </c>
      <c r="BE491">
        <f t="shared" si="1735"/>
        <v>0.31576649335653817</v>
      </c>
      <c r="BF491">
        <f t="shared" si="1736"/>
        <v>2.1020370533411623</v>
      </c>
      <c r="BG491">
        <f t="shared" si="1737"/>
        <v>1.5570051916957173</v>
      </c>
      <c r="BH491">
        <f t="shared" si="1738"/>
        <v>0.19960471070532973</v>
      </c>
      <c r="BI491">
        <f t="shared" si="1739"/>
        <v>5.0400754482676779</v>
      </c>
      <c r="BJ491">
        <f t="shared" si="1740"/>
        <v>1.0641905572714556</v>
      </c>
      <c r="BK491">
        <f t="shared" si="1741"/>
        <v>55.172519622673335</v>
      </c>
      <c r="BL491">
        <f t="shared" si="1742"/>
        <v>50.585832164461301</v>
      </c>
      <c r="BM491">
        <f t="shared" si="1743"/>
        <v>-1.0685571778599582E-2</v>
      </c>
    </row>
    <row r="492" spans="1:65" x14ac:dyDescent="0.3">
      <c r="A492" t="str">
        <f t="array" ref="A492">INDEX(MtrxNb!A$2:C$115,MATCH(1,(MtrxNb!B$2:B$115=D492)*(MtrxNb!C$2:C$115=F492),0),1)</f>
        <v>M31</v>
      </c>
      <c r="B492" s="6">
        <v>41598</v>
      </c>
      <c r="C492">
        <v>48</v>
      </c>
      <c r="D492">
        <v>74</v>
      </c>
      <c r="E492">
        <v>3</v>
      </c>
      <c r="F492" t="s">
        <v>7</v>
      </c>
      <c r="H492">
        <v>4</v>
      </c>
      <c r="I492">
        <v>59</v>
      </c>
      <c r="J492" t="s">
        <v>707</v>
      </c>
      <c r="K492">
        <v>16563.000006504357</v>
      </c>
      <c r="L492">
        <v>0</v>
      </c>
      <c r="M492">
        <v>150</v>
      </c>
      <c r="N492" s="7">
        <f t="shared" si="1717"/>
        <v>8.6807318999832361</v>
      </c>
      <c r="O492" s="7">
        <f t="shared" si="1718"/>
        <v>0.4087803286284255</v>
      </c>
      <c r="P492" s="7">
        <f t="shared" si="1719"/>
        <v>102.72877504844833</v>
      </c>
      <c r="Q492">
        <f t="shared" si="1720"/>
        <v>6.8777265791068647</v>
      </c>
      <c r="R492">
        <f t="shared" si="1721"/>
        <v>1.6916151598952114</v>
      </c>
      <c r="S492" s="4">
        <f>(Y492+AY492*L492)</f>
        <v>28.037115097045898</v>
      </c>
      <c r="T492">
        <f t="shared" si="1722"/>
        <v>3.3000000000000003</v>
      </c>
      <c r="U492">
        <f t="shared" si="1723"/>
        <v>2.0128261715173723</v>
      </c>
      <c r="V492">
        <v>1</v>
      </c>
      <c r="W492">
        <f t="shared" si="1724"/>
        <v>4.0256523430347446</v>
      </c>
      <c r="X492">
        <v>26.010419845581055</v>
      </c>
      <c r="Y492" s="4">
        <v>28.037115097045898</v>
      </c>
      <c r="Z492">
        <v>24.998519897460938</v>
      </c>
      <c r="AA492">
        <v>149.63482666015625</v>
      </c>
      <c r="AB492">
        <v>143.25895690917969</v>
      </c>
      <c r="AC492">
        <v>17.972141265869141</v>
      </c>
      <c r="AD492">
        <v>22.407148361206055</v>
      </c>
      <c r="AE492">
        <v>50.317779541015625</v>
      </c>
      <c r="AF492">
        <v>62.531898498535156</v>
      </c>
      <c r="AG492">
        <v>500.29083251953125</v>
      </c>
      <c r="AH492">
        <v>1798.8411865234375</v>
      </c>
      <c r="AI492">
        <v>1642.4681396484375</v>
      </c>
      <c r="AJ492">
        <v>94.230781555175781</v>
      </c>
      <c r="AK492">
        <v>0.60650253295898438</v>
      </c>
      <c r="AL492">
        <v>0.22899073362350464</v>
      </c>
      <c r="AM492">
        <v>1</v>
      </c>
      <c r="AN492">
        <v>-0.21956524252891541</v>
      </c>
      <c r="AO492">
        <v>2.737391471862793</v>
      </c>
      <c r="AP492">
        <v>1</v>
      </c>
      <c r="AQ492">
        <v>0</v>
      </c>
      <c r="AR492">
        <v>0.15999999642372131</v>
      </c>
      <c r="AS492">
        <v>111115</v>
      </c>
      <c r="AT492">
        <f t="shared" si="1725"/>
        <v>1.516032825816761</v>
      </c>
      <c r="AU492">
        <f t="shared" si="1726"/>
        <v>6.8777265791068647E-3</v>
      </c>
      <c r="AV492">
        <f t="shared" si="1727"/>
        <v>301.18711509704588</v>
      </c>
      <c r="AW492">
        <f t="shared" si="1728"/>
        <v>299.16041984558103</v>
      </c>
      <c r="AX492">
        <f t="shared" si="1729"/>
        <v>287.8145834105926</v>
      </c>
      <c r="AY492">
        <f t="shared" si="1730"/>
        <v>-0.33944077722222143</v>
      </c>
      <c r="AZ492">
        <f t="shared" si="1731"/>
        <v>3.8030582623944342</v>
      </c>
      <c r="BA492">
        <f t="shared" si="1732"/>
        <v>40.358980363201127</v>
      </c>
      <c r="BB492">
        <f t="shared" si="1733"/>
        <v>17.951832001995072</v>
      </c>
      <c r="BC492">
        <f>IF(L492,Y492,(X492+Y492)/2)</f>
        <v>27.023767471313477</v>
      </c>
      <c r="BD492">
        <f t="shared" si="1734"/>
        <v>3.5841589671222613</v>
      </c>
      <c r="BE492">
        <f t="shared" si="1735"/>
        <v>0.37109763741487489</v>
      </c>
      <c r="BF492">
        <f t="shared" si="1736"/>
        <v>2.1114431024992228</v>
      </c>
      <c r="BG492">
        <f t="shared" si="1737"/>
        <v>1.4727158646230385</v>
      </c>
      <c r="BH492">
        <f t="shared" si="1738"/>
        <v>0.23505076078434656</v>
      </c>
      <c r="BI492">
        <f t="shared" si="1739"/>
        <v>9.6802127610211262</v>
      </c>
      <c r="BJ492">
        <f t="shared" si="1740"/>
        <v>0.7170844829868066</v>
      </c>
      <c r="BK492">
        <f t="shared" si="1741"/>
        <v>58.311647482206133</v>
      </c>
      <c r="BL492">
        <f t="shared" si="1742"/>
        <v>140.34787888594855</v>
      </c>
      <c r="BM492">
        <f t="shared" si="1743"/>
        <v>3.606664970339233E-2</v>
      </c>
    </row>
    <row r="493" spans="1:65" x14ac:dyDescent="0.3">
      <c r="A493" t="str">
        <f t="array" ref="A493">INDEX(MtrxNb!A$2:C$115,MATCH(1,(MtrxNb!B$2:B$115=D493)*(MtrxNb!C$2:C$115=F493),0),1)</f>
        <v>M31</v>
      </c>
      <c r="B493" s="6">
        <v>41598</v>
      </c>
      <c r="C493">
        <v>48</v>
      </c>
      <c r="D493">
        <v>74</v>
      </c>
      <c r="E493">
        <v>3</v>
      </c>
      <c r="F493" t="s">
        <v>7</v>
      </c>
      <c r="H493">
        <v>4</v>
      </c>
      <c r="I493">
        <v>60</v>
      </c>
      <c r="J493" t="s">
        <v>708</v>
      </c>
      <c r="K493">
        <v>16697.500006292015</v>
      </c>
      <c r="L493">
        <v>0</v>
      </c>
      <c r="M493">
        <v>400</v>
      </c>
      <c r="N493" s="7">
        <f t="shared" si="1717"/>
        <v>30.119540824336823</v>
      </c>
      <c r="O493" s="7">
        <f t="shared" si="1718"/>
        <v>0.46952830352297814</v>
      </c>
      <c r="P493" s="7">
        <f t="shared" si="1719"/>
        <v>255.88907113568416</v>
      </c>
      <c r="Q493">
        <f t="shared" si="1720"/>
        <v>7.6061509362186026</v>
      </c>
      <c r="R493">
        <f t="shared" si="1721"/>
        <v>1.650742552548123</v>
      </c>
      <c r="S493" s="4">
        <f>(Y493+AY493*L493)</f>
        <v>28.009265899658203</v>
      </c>
      <c r="T493">
        <f t="shared" si="1722"/>
        <v>3.3000000000000003</v>
      </c>
      <c r="U493">
        <f t="shared" si="1723"/>
        <v>2.0128261715173723</v>
      </c>
      <c r="V493">
        <v>1</v>
      </c>
      <c r="W493">
        <f t="shared" si="1724"/>
        <v>4.0256523430347446</v>
      </c>
      <c r="X493">
        <v>26.038351058959961</v>
      </c>
      <c r="Y493" s="4">
        <v>28.009265899658203</v>
      </c>
      <c r="Z493">
        <v>24.995645523071289</v>
      </c>
      <c r="AA493">
        <v>399.57305908203125</v>
      </c>
      <c r="AB493">
        <v>377.8095703125</v>
      </c>
      <c r="AC493">
        <v>17.873020172119141</v>
      </c>
      <c r="AD493">
        <v>22.776031494140625</v>
      </c>
      <c r="AE493">
        <v>49.800178527832031</v>
      </c>
      <c r="AF493">
        <v>63.4549560546875</v>
      </c>
      <c r="AG493">
        <v>500.2764892578125</v>
      </c>
      <c r="AH493">
        <v>1799.9083251953125</v>
      </c>
      <c r="AI493">
        <v>1530.5743408203125</v>
      </c>
      <c r="AJ493">
        <v>94.22833251953125</v>
      </c>
      <c r="AK493">
        <v>-1.3312721252441406</v>
      </c>
      <c r="AL493">
        <v>0.18651407957077026</v>
      </c>
      <c r="AM493">
        <v>0.75</v>
      </c>
      <c r="AN493">
        <v>-0.21956524252891541</v>
      </c>
      <c r="AO493">
        <v>2.737391471862793</v>
      </c>
      <c r="AP493">
        <v>1</v>
      </c>
      <c r="AQ493">
        <v>0</v>
      </c>
      <c r="AR493">
        <v>0.15999999642372131</v>
      </c>
      <c r="AS493">
        <v>111115</v>
      </c>
      <c r="AT493">
        <f t="shared" si="1725"/>
        <v>1.5159893613873101</v>
      </c>
      <c r="AU493">
        <f t="shared" si="1726"/>
        <v>7.6061509362186025E-3</v>
      </c>
      <c r="AV493">
        <f t="shared" si="1727"/>
        <v>301.15926589965818</v>
      </c>
      <c r="AW493">
        <f t="shared" si="1728"/>
        <v>299.18835105895994</v>
      </c>
      <c r="AX493">
        <f t="shared" si="1729"/>
        <v>287.98532559427622</v>
      </c>
      <c r="AY493">
        <f t="shared" si="1730"/>
        <v>-0.61110508283243414</v>
      </c>
      <c r="AZ493">
        <f t="shared" si="1731"/>
        <v>3.7968900216533221</v>
      </c>
      <c r="BA493">
        <f t="shared" si="1732"/>
        <v>40.294568736704733</v>
      </c>
      <c r="BB493">
        <f t="shared" si="1733"/>
        <v>17.518537242564108</v>
      </c>
      <c r="BC493">
        <f>IF(L493,Y493,(X493+Y493)/2)</f>
        <v>27.023808479309082</v>
      </c>
      <c r="BD493">
        <f t="shared" si="1734"/>
        <v>3.5841675980510086</v>
      </c>
      <c r="BE493">
        <f t="shared" si="1735"/>
        <v>0.42048537396285351</v>
      </c>
      <c r="BF493">
        <f t="shared" si="1736"/>
        <v>2.1461474691051992</v>
      </c>
      <c r="BG493">
        <f t="shared" si="1737"/>
        <v>1.4380201289458094</v>
      </c>
      <c r="BH493">
        <f t="shared" si="1738"/>
        <v>0.26680947667895022</v>
      </c>
      <c r="BI493">
        <f t="shared" si="1739"/>
        <v>24.112000483087236</v>
      </c>
      <c r="BJ493">
        <f t="shared" si="1740"/>
        <v>0.6772964245559715</v>
      </c>
      <c r="BK493">
        <f t="shared" si="1741"/>
        <v>59.797167700787313</v>
      </c>
      <c r="BL493">
        <f t="shared" si="1742"/>
        <v>367.70900110085216</v>
      </c>
      <c r="BM493">
        <f t="shared" si="1743"/>
        <v>4.8980667548293118E-2</v>
      </c>
    </row>
    <row r="494" spans="1:65" x14ac:dyDescent="0.3">
      <c r="A494" t="str">
        <f t="array" ref="A494">INDEX(MtrxNb!A$2:C$115,MATCH(1,(MtrxNb!B$2:B$115=D494)*(MtrxNb!C$2:C$115=F494),0),1)</f>
        <v>M31</v>
      </c>
      <c r="B494" s="6">
        <v>41598</v>
      </c>
      <c r="C494">
        <v>48</v>
      </c>
      <c r="D494">
        <v>74</v>
      </c>
      <c r="E494">
        <v>3</v>
      </c>
      <c r="F494" t="s">
        <v>7</v>
      </c>
      <c r="H494">
        <v>4</v>
      </c>
      <c r="I494">
        <v>61</v>
      </c>
      <c r="J494" t="s">
        <v>709</v>
      </c>
      <c r="K494">
        <v>16818.000006504357</v>
      </c>
      <c r="L494">
        <v>0</v>
      </c>
      <c r="M494">
        <v>600</v>
      </c>
      <c r="N494" s="7">
        <f t="shared" si="1717"/>
        <v>44.640747325128586</v>
      </c>
      <c r="O494" s="7">
        <f t="shared" si="1718"/>
        <v>0.50483351574782631</v>
      </c>
      <c r="P494" s="7">
        <f t="shared" si="1719"/>
        <v>395.97399879142802</v>
      </c>
      <c r="Q494">
        <f t="shared" si="1720"/>
        <v>8.0652501266244681</v>
      </c>
      <c r="R494">
        <f t="shared" si="1721"/>
        <v>1.6404959711836038</v>
      </c>
      <c r="S494" s="4">
        <f>(Y494+AY494*L494)</f>
        <v>28.020452499389648</v>
      </c>
      <c r="T494">
        <f t="shared" si="1722"/>
        <v>3.3000000000000003</v>
      </c>
      <c r="U494">
        <f t="shared" si="1723"/>
        <v>2.0128261715173723</v>
      </c>
      <c r="V494">
        <v>1</v>
      </c>
      <c r="W494">
        <f t="shared" si="1724"/>
        <v>4.0256523430347446</v>
      </c>
      <c r="X494">
        <v>26.072177886962891</v>
      </c>
      <c r="Y494" s="4">
        <v>28.020452499389648</v>
      </c>
      <c r="Z494">
        <v>24.997024536132812</v>
      </c>
      <c r="AA494">
        <v>598.72314453125</v>
      </c>
      <c r="AB494">
        <v>566.26751708984375</v>
      </c>
      <c r="AC494">
        <v>17.715049743652344</v>
      </c>
      <c r="AD494">
        <v>22.912698745727539</v>
      </c>
      <c r="AE494">
        <v>49.444381713867188</v>
      </c>
      <c r="AF494">
        <v>63.709690093994141</v>
      </c>
      <c r="AG494">
        <v>500.3319091796875</v>
      </c>
      <c r="AH494">
        <v>1799.3798828125</v>
      </c>
      <c r="AI494">
        <v>1689.64501953125</v>
      </c>
      <c r="AJ494">
        <v>94.221580505371094</v>
      </c>
      <c r="AK494">
        <v>-4.2283058166503906</v>
      </c>
      <c r="AL494">
        <v>0.17300623655319214</v>
      </c>
      <c r="AM494">
        <v>1</v>
      </c>
      <c r="AN494">
        <v>-0.21956524252891541</v>
      </c>
      <c r="AO494">
        <v>2.737391471862793</v>
      </c>
      <c r="AP494">
        <v>1</v>
      </c>
      <c r="AQ494">
        <v>0</v>
      </c>
      <c r="AR494">
        <v>0.15999999642372131</v>
      </c>
      <c r="AS494">
        <v>111115</v>
      </c>
      <c r="AT494">
        <f t="shared" si="1725"/>
        <v>1.5161573005445073</v>
      </c>
      <c r="AU494">
        <f t="shared" si="1726"/>
        <v>8.0652501266244674E-3</v>
      </c>
      <c r="AV494">
        <f t="shared" si="1727"/>
        <v>301.17045249938963</v>
      </c>
      <c r="AW494">
        <f t="shared" si="1728"/>
        <v>299.22217788696287</v>
      </c>
      <c r="AX494">
        <f t="shared" si="1729"/>
        <v>287.90077481491608</v>
      </c>
      <c r="AY494">
        <f t="shared" si="1730"/>
        <v>-0.7852880842111758</v>
      </c>
      <c r="AZ494">
        <f t="shared" si="1731"/>
        <v>3.7993666606494862</v>
      </c>
      <c r="BA494">
        <f t="shared" si="1732"/>
        <v>40.323741549133786</v>
      </c>
      <c r="BB494">
        <f t="shared" si="1733"/>
        <v>17.411042803406247</v>
      </c>
      <c r="BC494">
        <f>IF(L494,Y494,(X494+Y494)/2)</f>
        <v>27.04631519317627</v>
      </c>
      <c r="BD494">
        <f t="shared" si="1734"/>
        <v>3.5889073112330028</v>
      </c>
      <c r="BE494">
        <f t="shared" si="1735"/>
        <v>0.44857975256075927</v>
      </c>
      <c r="BF494">
        <f t="shared" si="1736"/>
        <v>2.1588706894658825</v>
      </c>
      <c r="BG494">
        <f t="shared" si="1737"/>
        <v>1.4300366217671203</v>
      </c>
      <c r="BH494">
        <f t="shared" si="1738"/>
        <v>0.28492632640312521</v>
      </c>
      <c r="BI494">
        <f t="shared" si="1739"/>
        <v>37.309296005160249</v>
      </c>
      <c r="BJ494">
        <f t="shared" si="1740"/>
        <v>0.69927019799124901</v>
      </c>
      <c r="BK494">
        <f t="shared" si="1741"/>
        <v>60.380513880499755</v>
      </c>
      <c r="BL494">
        <f t="shared" si="1742"/>
        <v>551.29727034382381</v>
      </c>
      <c r="BM494">
        <f t="shared" si="1743"/>
        <v>4.8892519671279486E-2</v>
      </c>
    </row>
    <row r="495" spans="1:65" x14ac:dyDescent="0.3">
      <c r="A495" t="str">
        <f t="array" ref="A495">INDEX(MtrxNb!A$2:C$115,MATCH(1,(MtrxNb!B$2:B$115=D495)*(MtrxNb!C$2:C$115=F495),0),1)</f>
        <v>M31</v>
      </c>
      <c r="B495" s="6">
        <v>41598</v>
      </c>
      <c r="C495">
        <v>48</v>
      </c>
      <c r="D495">
        <v>74</v>
      </c>
      <c r="E495">
        <v>3</v>
      </c>
      <c r="F495" t="s">
        <v>7</v>
      </c>
      <c r="H495">
        <v>4</v>
      </c>
      <c r="I495">
        <v>62</v>
      </c>
      <c r="J495" t="s">
        <v>710</v>
      </c>
      <c r="K495">
        <v>16941.500006493181</v>
      </c>
      <c r="L495">
        <v>0</v>
      </c>
      <c r="M495">
        <v>800</v>
      </c>
      <c r="N495" s="7">
        <f t="shared" si="1717"/>
        <v>54.19028051090423</v>
      </c>
      <c r="O495" s="7">
        <f t="shared" si="1718"/>
        <v>0.53793577229571266</v>
      </c>
      <c r="P495" s="7">
        <f t="shared" si="1719"/>
        <v>561.44206086806219</v>
      </c>
      <c r="Q495">
        <f t="shared" si="1720"/>
        <v>8.6220527472178556</v>
      </c>
      <c r="R495">
        <f t="shared" si="1721"/>
        <v>1.657797024233941</v>
      </c>
      <c r="S495" s="4">
        <f>(Y495+AY495*L495)</f>
        <v>28.093255996704102</v>
      </c>
      <c r="T495">
        <f t="shared" si="1722"/>
        <v>3.3000000000000003</v>
      </c>
      <c r="U495">
        <f t="shared" si="1723"/>
        <v>2.0128261715173723</v>
      </c>
      <c r="V495">
        <v>1</v>
      </c>
      <c r="W495">
        <f t="shared" si="1724"/>
        <v>4.0256523430347446</v>
      </c>
      <c r="X495">
        <v>26.128707885742188</v>
      </c>
      <c r="Y495" s="4">
        <v>28.093255996704102</v>
      </c>
      <c r="Z495">
        <v>24.997562408447266</v>
      </c>
      <c r="AA495">
        <v>800.01116943359375</v>
      </c>
      <c r="AB495">
        <v>759.9459228515625</v>
      </c>
      <c r="AC495">
        <v>17.342710494995117</v>
      </c>
      <c r="AD495">
        <v>22.899507522583008</v>
      </c>
      <c r="AE495">
        <v>48.197116851806641</v>
      </c>
      <c r="AF495">
        <v>63.462104797363281</v>
      </c>
      <c r="AG495">
        <v>500.31015014648437</v>
      </c>
      <c r="AH495">
        <v>1798.931884765625</v>
      </c>
      <c r="AI495">
        <v>1679.054443359375</v>
      </c>
      <c r="AJ495">
        <v>94.2257080078125</v>
      </c>
      <c r="AK495">
        <v>-6.6213722229003906</v>
      </c>
      <c r="AL495">
        <v>0.13698214292526245</v>
      </c>
      <c r="AM495">
        <v>1</v>
      </c>
      <c r="AN495">
        <v>-0.21956524252891541</v>
      </c>
      <c r="AO495">
        <v>2.737391471862793</v>
      </c>
      <c r="AP495">
        <v>1</v>
      </c>
      <c r="AQ495">
        <v>0</v>
      </c>
      <c r="AR495">
        <v>0.15999999642372131</v>
      </c>
      <c r="AS495">
        <v>111115</v>
      </c>
      <c r="AT495">
        <f t="shared" si="1725"/>
        <v>1.5160913640802554</v>
      </c>
      <c r="AU495">
        <f t="shared" si="1726"/>
        <v>8.6220527472178551E-3</v>
      </c>
      <c r="AV495">
        <f t="shared" si="1727"/>
        <v>301.24325599670408</v>
      </c>
      <c r="AW495">
        <f t="shared" si="1728"/>
        <v>299.27870788574216</v>
      </c>
      <c r="AX495">
        <f t="shared" si="1729"/>
        <v>287.82909512901824</v>
      </c>
      <c r="AY495">
        <f t="shared" si="1730"/>
        <v>-1.0007048629816571</v>
      </c>
      <c r="AZ495">
        <f t="shared" si="1731"/>
        <v>3.8155193335795534</v>
      </c>
      <c r="BA495">
        <f t="shared" si="1732"/>
        <v>40.493400519348697</v>
      </c>
      <c r="BB495">
        <f t="shared" si="1733"/>
        <v>17.593892996765689</v>
      </c>
      <c r="BC495">
        <f>IF(L495,Y495,(X495+Y495)/2)</f>
        <v>27.110981941223145</v>
      </c>
      <c r="BD495">
        <f t="shared" si="1734"/>
        <v>3.602556008272876</v>
      </c>
      <c r="BE495">
        <f t="shared" si="1735"/>
        <v>0.47452626034977524</v>
      </c>
      <c r="BF495">
        <f t="shared" si="1736"/>
        <v>2.1577223093456124</v>
      </c>
      <c r="BG495">
        <f t="shared" si="1737"/>
        <v>1.4448336989272637</v>
      </c>
      <c r="BH495">
        <f t="shared" si="1738"/>
        <v>0.30169095129981516</v>
      </c>
      <c r="BI495">
        <f t="shared" si="1739"/>
        <v>52.90227569065852</v>
      </c>
      <c r="BJ495">
        <f t="shared" si="1740"/>
        <v>0.73879212189381882</v>
      </c>
      <c r="BK495">
        <f t="shared" si="1741"/>
        <v>60.418158004112229</v>
      </c>
      <c r="BL495">
        <f t="shared" si="1742"/>
        <v>741.77324611351833</v>
      </c>
      <c r="BM495">
        <f t="shared" si="1743"/>
        <v>4.4138514665355323E-2</v>
      </c>
    </row>
    <row r="496" spans="1:65" hidden="1" x14ac:dyDescent="0.3">
      <c r="A496" t="str">
        <f t="array" ref="A496">INDEX(MtrxNb!A$2:C$115,MATCH(1,(MtrxNb!B$2:B$115=D496)*(MtrxNb!C$2:C$115=F496),0),1)</f>
        <v>M31</v>
      </c>
      <c r="B496" s="6">
        <v>41598</v>
      </c>
      <c r="C496">
        <v>48</v>
      </c>
      <c r="D496">
        <v>74</v>
      </c>
      <c r="E496">
        <v>3</v>
      </c>
      <c r="F496" t="s">
        <v>7</v>
      </c>
      <c r="H496">
        <v>4</v>
      </c>
      <c r="I496">
        <v>63</v>
      </c>
      <c r="J496" t="s">
        <v>711</v>
      </c>
      <c r="K496">
        <v>17062.000006504357</v>
      </c>
      <c r="L496">
        <v>0</v>
      </c>
      <c r="M496" t="s">
        <v>322</v>
      </c>
      <c r="N496">
        <f t="shared" si="1717"/>
        <v>31.561395748610952</v>
      </c>
      <c r="O496">
        <f t="shared" si="1718"/>
        <v>0.55405247724510298</v>
      </c>
      <c r="P496">
        <f t="shared" si="1719"/>
        <v>265.86820759980037</v>
      </c>
      <c r="Q496">
        <f t="shared" si="1720"/>
        <v>8.7987764838941427</v>
      </c>
      <c r="R496">
        <f t="shared" si="1721"/>
        <v>1.6482782035481813</v>
      </c>
      <c r="S496" s="4">
        <f>(Y496+AY496*L496)</f>
        <v>28.081413269042969</v>
      </c>
      <c r="T496">
        <f t="shared" si="1722"/>
        <v>3.3000000000000003</v>
      </c>
      <c r="U496">
        <f t="shared" si="1723"/>
        <v>2.0128261715173723</v>
      </c>
      <c r="V496">
        <v>1</v>
      </c>
      <c r="W496">
        <f t="shared" si="1724"/>
        <v>4.0256523430347446</v>
      </c>
      <c r="X496">
        <v>26.135978698730469</v>
      </c>
      <c r="Y496" s="4">
        <v>28.081413269042969</v>
      </c>
      <c r="Z496">
        <v>24.998266220092773</v>
      </c>
      <c r="AA496">
        <v>399.88644409179687</v>
      </c>
      <c r="AB496">
        <v>376.88070678710937</v>
      </c>
      <c r="AC496">
        <v>17.30278205871582</v>
      </c>
      <c r="AD496">
        <v>22.973260879516602</v>
      </c>
      <c r="AE496">
        <v>48.129646301269531</v>
      </c>
      <c r="AF496">
        <v>63.636390686035156</v>
      </c>
      <c r="AG496">
        <v>500.29129028320312</v>
      </c>
      <c r="AH496">
        <v>1800.5958251953125</v>
      </c>
      <c r="AI496">
        <v>1690.4381103515625</v>
      </c>
      <c r="AJ496">
        <v>94.222999572753906</v>
      </c>
      <c r="AK496">
        <v>-1.2277870178222656</v>
      </c>
      <c r="AL496">
        <v>0.17980402708053589</v>
      </c>
      <c r="AM496">
        <v>1</v>
      </c>
      <c r="AN496">
        <v>-0.21956524252891541</v>
      </c>
      <c r="AO496">
        <v>2.737391471862793</v>
      </c>
      <c r="AP496">
        <v>1</v>
      </c>
      <c r="AQ496">
        <v>0</v>
      </c>
      <c r="AR496">
        <v>0.15999999642372131</v>
      </c>
      <c r="AS496">
        <v>111115</v>
      </c>
      <c r="AT496">
        <f t="shared" si="1725"/>
        <v>1.5160342129794031</v>
      </c>
      <c r="AU496">
        <f t="shared" si="1726"/>
        <v>8.798776483894143E-3</v>
      </c>
      <c r="AV496">
        <f t="shared" si="1727"/>
        <v>301.23141326904295</v>
      </c>
      <c r="AW496">
        <f t="shared" si="1728"/>
        <v>299.28597869873045</v>
      </c>
      <c r="AX496">
        <f t="shared" si="1729"/>
        <v>288.09532559181753</v>
      </c>
      <c r="AY496">
        <f t="shared" si="1730"/>
        <v>-1.0640970546285702</v>
      </c>
      <c r="AZ496">
        <f t="shared" si="1731"/>
        <v>3.8128877535836381</v>
      </c>
      <c r="BA496">
        <f t="shared" si="1732"/>
        <v>40.466635225718242</v>
      </c>
      <c r="BB496">
        <f t="shared" si="1733"/>
        <v>17.493374346201641</v>
      </c>
      <c r="BC496">
        <f>IF(L496,Y496,(X496+Y496)/2)</f>
        <v>27.108695983886719</v>
      </c>
      <c r="BD496">
        <f t="shared" si="1734"/>
        <v>3.6020727580294034</v>
      </c>
      <c r="BE496">
        <f t="shared" si="1735"/>
        <v>0.48702323418513699</v>
      </c>
      <c r="BF496">
        <f t="shared" si="1736"/>
        <v>2.1646095500354567</v>
      </c>
      <c r="BG496">
        <f t="shared" si="1737"/>
        <v>1.4374632079939467</v>
      </c>
      <c r="BH496">
        <f t="shared" si="1738"/>
        <v>0.30977680906962551</v>
      </c>
      <c r="BI496">
        <f t="shared" si="1739"/>
        <v>25.050900011084835</v>
      </c>
      <c r="BJ496">
        <f t="shared" si="1740"/>
        <v>0.70544393175844566</v>
      </c>
      <c r="BK496">
        <f t="shared" si="1741"/>
        <v>60.755907578796666</v>
      </c>
      <c r="BL496">
        <f t="shared" si="1742"/>
        <v>366.29661242676411</v>
      </c>
      <c r="BM496">
        <f t="shared" si="1743"/>
        <v>5.2349412418981035E-2</v>
      </c>
    </row>
    <row r="497" spans="1:65" hidden="1" x14ac:dyDescent="0.3">
      <c r="A497" t="str">
        <f t="array" ref="A497">INDEX(MtrxNb!A$2:C$115,MATCH(1,(MtrxNb!B$2:B$115=D497)*(MtrxNb!C$2:C$115=F497),0),1)</f>
        <v>M87</v>
      </c>
      <c r="B497" s="6">
        <v>41598</v>
      </c>
      <c r="C497">
        <v>48</v>
      </c>
      <c r="D497">
        <v>74</v>
      </c>
      <c r="E497">
        <v>3</v>
      </c>
      <c r="F497" t="s">
        <v>36</v>
      </c>
      <c r="H497">
        <v>4</v>
      </c>
      <c r="I497" t="s">
        <v>323</v>
      </c>
      <c r="J497" t="s">
        <v>712</v>
      </c>
      <c r="M497">
        <f t="shared" ref="M497" si="1744">AA497</f>
        <v>0</v>
      </c>
      <c r="S497" s="4">
        <f>AVERAGE(S491:S496)</f>
        <v>28.170901616414387</v>
      </c>
      <c r="Y497" s="4">
        <f>AVERAGE(Y491:Y496)</f>
        <v>28.170901616414387</v>
      </c>
    </row>
    <row r="498" spans="1:65" hidden="1" x14ac:dyDescent="0.3">
      <c r="A498" t="str">
        <f t="array" ref="A498">INDEX(MtrxNb!A$2:C$115,MATCH(1,(MtrxNb!B$2:B$115=D498)*(MtrxNb!C$2:C$115=F498),0),1)</f>
        <v>M87</v>
      </c>
      <c r="B498" s="6">
        <v>41598</v>
      </c>
      <c r="C498">
        <v>48</v>
      </c>
      <c r="D498">
        <v>74</v>
      </c>
      <c r="E498">
        <v>3</v>
      </c>
      <c r="F498" t="s">
        <v>36</v>
      </c>
      <c r="H498">
        <v>4</v>
      </c>
      <c r="I498">
        <v>71</v>
      </c>
      <c r="J498" t="s">
        <v>713</v>
      </c>
      <c r="K498">
        <v>20306.500006515533</v>
      </c>
      <c r="L498">
        <v>0</v>
      </c>
      <c r="M498" t="s">
        <v>315</v>
      </c>
      <c r="N498">
        <f t="shared" ref="N498:N503" si="1745">(AA498-AB498*(1000-AC498)/(1000-AD498))*AT498</f>
        <v>31.550492002859801</v>
      </c>
      <c r="O498">
        <f t="shared" ref="O498:O503" si="1746">IF(BE498&lt;&gt;0,1/(1/BE498-1/W498),0)</f>
        <v>0.75444114067152646</v>
      </c>
      <c r="P498">
        <f t="shared" ref="P498:P503" si="1747">((BH498-AU498/2)*AB498-N498)/(BH498+AU498/2)</f>
        <v>285.03878506363804</v>
      </c>
      <c r="Q498">
        <f t="shared" ref="Q498:Q503" si="1748">AU498*1000</f>
        <v>10.573431815362618</v>
      </c>
      <c r="R498">
        <f t="shared" ref="R498:R503" si="1749">(AZ498-BF498)</f>
        <v>1.5350595282041688</v>
      </c>
      <c r="S498" s="4">
        <f>(Y498+AY498*L498)</f>
        <v>27.598142623901367</v>
      </c>
      <c r="T498">
        <f t="shared" ref="T498:T503" si="1750">1.3*3</f>
        <v>3.9000000000000004</v>
      </c>
      <c r="U498">
        <f t="shared" ref="U498:U503" si="1751">(T498*AN498+AO498)</f>
        <v>1.8810870260000228</v>
      </c>
      <c r="V498">
        <v>1</v>
      </c>
      <c r="W498">
        <f t="shared" ref="W498:W503" si="1752">U498*(V498+1)*(V498+1)/(V498*V498+1)</f>
        <v>3.7621740520000455</v>
      </c>
      <c r="X498">
        <v>26.084095001220703</v>
      </c>
      <c r="Y498" s="4">
        <v>27.598142623901367</v>
      </c>
      <c r="Z498">
        <v>24.997562408447266</v>
      </c>
      <c r="AA498">
        <v>399.7325439453125</v>
      </c>
      <c r="AB498">
        <v>372.07196044921875</v>
      </c>
      <c r="AC498">
        <v>15.009331703186035</v>
      </c>
      <c r="AD498">
        <v>23.061355590820313</v>
      </c>
      <c r="AE498">
        <v>42.064945220947266</v>
      </c>
      <c r="AF498">
        <v>64.048141479492187</v>
      </c>
      <c r="AG498">
        <v>500.31417846679687</v>
      </c>
      <c r="AH498">
        <v>1800.09326171875</v>
      </c>
      <c r="AI498">
        <v>1951.53076171875</v>
      </c>
      <c r="AJ498">
        <v>94.174087524414063</v>
      </c>
      <c r="AK498">
        <v>-1.2380294799804687</v>
      </c>
      <c r="AL498">
        <v>0.15838831663131714</v>
      </c>
      <c r="AM498">
        <v>1</v>
      </c>
      <c r="AN498">
        <v>-0.21956524252891541</v>
      </c>
      <c r="AO498">
        <v>2.737391471862793</v>
      </c>
      <c r="AP498">
        <v>1</v>
      </c>
      <c r="AQ498">
        <v>0</v>
      </c>
      <c r="AR498">
        <v>0.15999999642372131</v>
      </c>
      <c r="AS498">
        <v>111115</v>
      </c>
      <c r="AT498">
        <f t="shared" ref="AT498:AT503" si="1753">AG498*0.000001/(T498*0.0001)</f>
        <v>1.2828568678635814</v>
      </c>
      <c r="AU498">
        <f t="shared" ref="AU498:AU503" si="1754">(AD498-AC498)/(1000-AD498)*AT498</f>
        <v>1.0573431815362617E-2</v>
      </c>
      <c r="AV498">
        <f t="shared" ref="AV498:AV503" si="1755">(Y498+273.15)</f>
        <v>300.74814262390134</v>
      </c>
      <c r="AW498">
        <f t="shared" ref="AW498:AW503" si="1756">(X498+273.15)</f>
        <v>299.23409500122068</v>
      </c>
      <c r="AX498">
        <f t="shared" ref="AX498:AX503" si="1757">(AH498*AP498+AI498*AQ498)*AR498</f>
        <v>288.01491543736483</v>
      </c>
      <c r="AY498">
        <f t="shared" ref="AY498:AY503" si="1758">((AX498+0.00000010773*(AW498^4-AV498^4))-AU498*44100)/(U498*51.4+0.00000043092*AV498^3)</f>
        <v>-1.8069156102013542</v>
      </c>
      <c r="AZ498">
        <f t="shared" ref="AZ498:AZ503" si="1759">0.61365*EXP(17.502*S498/(240.97+S498))</f>
        <v>3.7068416480457165</v>
      </c>
      <c r="BA498">
        <f t="shared" ref="BA498:BA503" si="1760">AZ498*1000/AJ498</f>
        <v>39.361588155390834</v>
      </c>
      <c r="BB498">
        <f t="shared" ref="BB498:BB503" si="1761">(BA498-AD498)</f>
        <v>16.300232564570521</v>
      </c>
      <c r="BC498">
        <f>IF(L498,Y498,(X498+Y498)/2)</f>
        <v>26.841118812561035</v>
      </c>
      <c r="BD498">
        <f t="shared" ref="BD498:BD503" si="1762">0.61365*EXP(17.502*BC498/(240.97+BC498))</f>
        <v>3.545896533213448</v>
      </c>
      <c r="BE498">
        <f t="shared" ref="BE498:BE503" si="1763">IF(BB498&lt;&gt;0,(1000-(BA498+AD498)/2)/BB498*AU498,0)</f>
        <v>0.6284216746649296</v>
      </c>
      <c r="BF498">
        <f t="shared" ref="BF498:BF503" si="1764">AD498*AJ498/1000</f>
        <v>2.1717821198415477</v>
      </c>
      <c r="BG498">
        <f t="shared" ref="BG498:BG503" si="1765">(BD498-BF498)</f>
        <v>1.3741144133719003</v>
      </c>
      <c r="BH498">
        <f t="shared" ref="BH498:BH503" si="1766">1/(1.6/O498+1.37/W498)</f>
        <v>0.40242642738361634</v>
      </c>
      <c r="BI498">
        <f t="shared" ref="BI498:BI503" si="1767">P498*AJ498*0.001</f>
        <v>26.8432674924357</v>
      </c>
      <c r="BJ498">
        <f t="shared" ref="BJ498:BJ503" si="1768">P498/AB498</f>
        <v>0.76608510009595521</v>
      </c>
      <c r="BK498">
        <f t="shared" ref="BK498:BK503" si="1769">(1-AU498*AJ498/AZ498/O498)*100</f>
        <v>64.394425871589704</v>
      </c>
      <c r="BL498">
        <f t="shared" ref="BL498:BL503" si="1770">(AB498-N498/(W498/1.35))</f>
        <v>360.75053735311894</v>
      </c>
      <c r="BM498">
        <f t="shared" ref="BM498:BM503" si="1771">N498*BK498/100/BL498</f>
        <v>5.6318026118465432E-2</v>
      </c>
    </row>
    <row r="499" spans="1:65" x14ac:dyDescent="0.3">
      <c r="A499" t="str">
        <f t="array" ref="A499">INDEX(MtrxNb!A$2:C$115,MATCH(1,(MtrxNb!B$2:B$115=D499)*(MtrxNb!C$2:C$115=F499),0),1)</f>
        <v>M87</v>
      </c>
      <c r="B499" s="6">
        <v>41598</v>
      </c>
      <c r="C499">
        <v>48</v>
      </c>
      <c r="D499">
        <v>74</v>
      </c>
      <c r="E499">
        <v>3</v>
      </c>
      <c r="F499" t="s">
        <v>36</v>
      </c>
      <c r="H499">
        <v>4</v>
      </c>
      <c r="I499">
        <v>72</v>
      </c>
      <c r="J499" t="s">
        <v>714</v>
      </c>
      <c r="K499">
        <v>20427.000006504357</v>
      </c>
      <c r="L499">
        <v>0</v>
      </c>
      <c r="M499">
        <v>50</v>
      </c>
      <c r="N499" s="7">
        <f t="shared" si="1745"/>
        <v>-0.80118565075268755</v>
      </c>
      <c r="O499" s="7">
        <f t="shared" si="1746"/>
        <v>0.7384497648049112</v>
      </c>
      <c r="P499" s="7">
        <f t="shared" si="1747"/>
        <v>49.45871934313395</v>
      </c>
      <c r="Q499">
        <f t="shared" si="1748"/>
        <v>10.89641360830456</v>
      </c>
      <c r="R499">
        <f t="shared" si="1749"/>
        <v>1.6097859870719708</v>
      </c>
      <c r="S499" s="4">
        <f>(Y499+AY499*L499)</f>
        <v>27.974859237670898</v>
      </c>
      <c r="T499">
        <f t="shared" si="1750"/>
        <v>3.9000000000000004</v>
      </c>
      <c r="U499">
        <f t="shared" si="1751"/>
        <v>1.8810870260000228</v>
      </c>
      <c r="V499">
        <v>1</v>
      </c>
      <c r="W499">
        <f t="shared" si="1752"/>
        <v>3.7621740520000455</v>
      </c>
      <c r="X499">
        <v>26.110738754272461</v>
      </c>
      <c r="Y499" s="4">
        <v>27.974859237670898</v>
      </c>
      <c r="Z499">
        <v>24.999248504638672</v>
      </c>
      <c r="AA499">
        <v>48.575550079345703</v>
      </c>
      <c r="AB499">
        <v>48.785690307617187</v>
      </c>
      <c r="AC499">
        <v>14.845138549804687</v>
      </c>
      <c r="AD499">
        <v>23.141923904418945</v>
      </c>
      <c r="AE499">
        <v>41.451442718505859</v>
      </c>
      <c r="AF499">
        <v>64.162239074707031</v>
      </c>
      <c r="AG499">
        <v>500.34527587890625</v>
      </c>
      <c r="AH499">
        <v>1799.7762451171875</v>
      </c>
      <c r="AI499">
        <v>1872.818115234375</v>
      </c>
      <c r="AJ499">
        <v>94.179527282714844</v>
      </c>
      <c r="AK499">
        <v>1.3121337890625</v>
      </c>
      <c r="AL499">
        <v>0.2053644061088562</v>
      </c>
      <c r="AM499">
        <v>1</v>
      </c>
      <c r="AN499">
        <v>-0.21956524252891541</v>
      </c>
      <c r="AO499">
        <v>2.737391471862793</v>
      </c>
      <c r="AP499">
        <v>1</v>
      </c>
      <c r="AQ499">
        <v>0</v>
      </c>
      <c r="AR499">
        <v>0.15999999642372131</v>
      </c>
      <c r="AS499">
        <v>111115</v>
      </c>
      <c r="AT499">
        <f t="shared" si="1753"/>
        <v>1.2829366048177082</v>
      </c>
      <c r="AU499">
        <f t="shared" si="1754"/>
        <v>1.089641360830456E-2</v>
      </c>
      <c r="AV499">
        <f t="shared" si="1755"/>
        <v>301.12485923767088</v>
      </c>
      <c r="AW499">
        <f t="shared" si="1756"/>
        <v>299.26073875427244</v>
      </c>
      <c r="AX499">
        <f t="shared" si="1757"/>
        <v>287.96419278224857</v>
      </c>
      <c r="AY499">
        <f t="shared" si="1758"/>
        <v>-1.9759371235132663</v>
      </c>
      <c r="AZ499">
        <f t="shared" si="1759"/>
        <v>3.7892814408027058</v>
      </c>
      <c r="BA499">
        <f t="shared" si="1760"/>
        <v>40.2346619284653</v>
      </c>
      <c r="BB499">
        <f t="shared" si="1761"/>
        <v>17.092738024046355</v>
      </c>
      <c r="BC499">
        <f>IF(L499,Y499,(X499+Y499)/2)</f>
        <v>27.04279899597168</v>
      </c>
      <c r="BD499">
        <f t="shared" si="1762"/>
        <v>3.5881664710525532</v>
      </c>
      <c r="BE499">
        <f t="shared" si="1763"/>
        <v>0.61728699330103798</v>
      </c>
      <c r="BF499">
        <f t="shared" si="1764"/>
        <v>2.1794954537307349</v>
      </c>
      <c r="BG499">
        <f t="shared" si="1765"/>
        <v>1.4086710173218182</v>
      </c>
      <c r="BH499">
        <f t="shared" si="1766"/>
        <v>0.39512379940540876</v>
      </c>
      <c r="BI499">
        <f t="shared" si="1767"/>
        <v>4.6579988077448204</v>
      </c>
      <c r="BJ499">
        <f t="shared" si="1768"/>
        <v>1.0137956239067847</v>
      </c>
      <c r="BK499">
        <f t="shared" si="1769"/>
        <v>63.325663380149557</v>
      </c>
      <c r="BL499">
        <f t="shared" si="1770"/>
        <v>49.073183818966328</v>
      </c>
      <c r="BM499">
        <f t="shared" si="1771"/>
        <v>-1.0338765263679899E-2</v>
      </c>
    </row>
    <row r="500" spans="1:65" x14ac:dyDescent="0.3">
      <c r="A500" t="str">
        <f t="array" ref="A500">INDEX(MtrxNb!A$2:C$115,MATCH(1,(MtrxNb!B$2:B$115=D500)*(MtrxNb!C$2:C$115=F500),0),1)</f>
        <v>M87</v>
      </c>
      <c r="B500" s="6">
        <v>41598</v>
      </c>
      <c r="C500">
        <v>48</v>
      </c>
      <c r="D500">
        <v>74</v>
      </c>
      <c r="E500">
        <v>3</v>
      </c>
      <c r="F500" t="s">
        <v>36</v>
      </c>
      <c r="H500">
        <v>4</v>
      </c>
      <c r="I500">
        <v>73</v>
      </c>
      <c r="J500" t="s">
        <v>715</v>
      </c>
      <c r="K500">
        <v>20546.500006515533</v>
      </c>
      <c r="L500">
        <v>0</v>
      </c>
      <c r="M500">
        <v>150</v>
      </c>
      <c r="N500" s="7">
        <f t="shared" si="1745"/>
        <v>10.186909795619608</v>
      </c>
      <c r="O500" s="7">
        <f t="shared" si="1746"/>
        <v>0.75676167087041757</v>
      </c>
      <c r="P500" s="7">
        <f t="shared" si="1747"/>
        <v>112.39874737741602</v>
      </c>
      <c r="Q500">
        <f t="shared" si="1748"/>
        <v>10.715090422070096</v>
      </c>
      <c r="R500">
        <f t="shared" si="1749"/>
        <v>1.5516504115695162</v>
      </c>
      <c r="S500" s="4">
        <f>(Y500+AY500*L500)</f>
        <v>27.64215087890625</v>
      </c>
      <c r="T500">
        <f t="shared" si="1750"/>
        <v>3.9000000000000004</v>
      </c>
      <c r="U500">
        <f t="shared" si="1751"/>
        <v>1.8810870260000228</v>
      </c>
      <c r="V500">
        <v>1</v>
      </c>
      <c r="W500">
        <f t="shared" si="1752"/>
        <v>3.7621740520000455</v>
      </c>
      <c r="X500">
        <v>26.105365753173828</v>
      </c>
      <c r="Y500" s="4">
        <v>27.64215087890625</v>
      </c>
      <c r="Z500">
        <v>24.994562149047852</v>
      </c>
      <c r="AA500">
        <v>150.12940979003906</v>
      </c>
      <c r="AB500">
        <v>141.01106262207031</v>
      </c>
      <c r="AC500">
        <v>14.82599925994873</v>
      </c>
      <c r="AD500">
        <v>22.986303329467773</v>
      </c>
      <c r="AE500">
        <v>41.506057739257812</v>
      </c>
      <c r="AF500">
        <v>63.755893707275391</v>
      </c>
      <c r="AG500">
        <v>500.32794189453125</v>
      </c>
      <c r="AH500">
        <v>1800.6580810546875</v>
      </c>
      <c r="AI500">
        <v>1814.001220703125</v>
      </c>
      <c r="AJ500">
        <v>94.17523193359375</v>
      </c>
      <c r="AK500">
        <v>0.98260498046875</v>
      </c>
      <c r="AL500">
        <v>0.19069689512252808</v>
      </c>
      <c r="AM500">
        <v>1</v>
      </c>
      <c r="AN500">
        <v>-0.21956524252891541</v>
      </c>
      <c r="AO500">
        <v>2.737391471862793</v>
      </c>
      <c r="AP500">
        <v>1</v>
      </c>
      <c r="AQ500">
        <v>0</v>
      </c>
      <c r="AR500">
        <v>0.15999999642372131</v>
      </c>
      <c r="AS500">
        <v>111115</v>
      </c>
      <c r="AT500">
        <f t="shared" si="1753"/>
        <v>1.2828921587039259</v>
      </c>
      <c r="AU500">
        <f t="shared" si="1754"/>
        <v>1.0715090422070096E-2</v>
      </c>
      <c r="AV500">
        <f t="shared" si="1755"/>
        <v>300.79215087890623</v>
      </c>
      <c r="AW500">
        <f t="shared" si="1756"/>
        <v>299.25536575317381</v>
      </c>
      <c r="AX500">
        <f t="shared" si="1757"/>
        <v>288.10528652909488</v>
      </c>
      <c r="AY500">
        <f t="shared" si="1758"/>
        <v>-1.8661125101414131</v>
      </c>
      <c r="AZ500">
        <f t="shared" si="1759"/>
        <v>3.7163908589180821</v>
      </c>
      <c r="BA500">
        <f t="shared" si="1760"/>
        <v>39.46250816285368</v>
      </c>
      <c r="BB500">
        <f t="shared" si="1761"/>
        <v>16.476204833385907</v>
      </c>
      <c r="BC500">
        <f>IF(L500,Y500,(X500+Y500)/2)</f>
        <v>26.873758316040039</v>
      </c>
      <c r="BD500">
        <f t="shared" si="1762"/>
        <v>3.5527077845568202</v>
      </c>
      <c r="BE500">
        <f t="shared" si="1763"/>
        <v>0.63003089583411986</v>
      </c>
      <c r="BF500">
        <f t="shared" si="1764"/>
        <v>2.1647404473485659</v>
      </c>
      <c r="BG500">
        <f t="shared" si="1765"/>
        <v>1.3879673372082544</v>
      </c>
      <c r="BH500">
        <f t="shared" si="1766"/>
        <v>0.40348235404573041</v>
      </c>
      <c r="BI500">
        <f t="shared" si="1767"/>
        <v>10.585178103313565</v>
      </c>
      <c r="BJ500">
        <f t="shared" si="1768"/>
        <v>0.79709169824966597</v>
      </c>
      <c r="BK500">
        <f t="shared" si="1769"/>
        <v>64.120033561312155</v>
      </c>
      <c r="BL500">
        <f t="shared" si="1770"/>
        <v>137.35564210350725</v>
      </c>
      <c r="BM500">
        <f t="shared" si="1771"/>
        <v>4.7554289578360921E-2</v>
      </c>
    </row>
    <row r="501" spans="1:65" x14ac:dyDescent="0.3">
      <c r="A501" t="str">
        <f t="array" ref="A501">INDEX(MtrxNb!A$2:C$115,MATCH(1,(MtrxNb!B$2:B$115=D501)*(MtrxNb!C$2:C$115=F501),0),1)</f>
        <v>M87</v>
      </c>
      <c r="B501" s="6">
        <v>41598</v>
      </c>
      <c r="C501">
        <v>48</v>
      </c>
      <c r="D501">
        <v>74</v>
      </c>
      <c r="E501">
        <v>3</v>
      </c>
      <c r="F501" t="s">
        <v>36</v>
      </c>
      <c r="H501">
        <v>4</v>
      </c>
      <c r="I501">
        <v>74</v>
      </c>
      <c r="J501" t="s">
        <v>716</v>
      </c>
      <c r="K501">
        <v>20697.000006504357</v>
      </c>
      <c r="L501">
        <v>0</v>
      </c>
      <c r="M501">
        <v>400</v>
      </c>
      <c r="N501" s="7">
        <f t="shared" si="1745"/>
        <v>32.582647245619022</v>
      </c>
      <c r="O501" s="7">
        <f t="shared" si="1746"/>
        <v>0.77864228198979835</v>
      </c>
      <c r="P501" s="7">
        <f t="shared" si="1747"/>
        <v>283.49008275190295</v>
      </c>
      <c r="Q501">
        <f t="shared" si="1748"/>
        <v>10.816853083749731</v>
      </c>
      <c r="R501">
        <f t="shared" si="1749"/>
        <v>1.5301557348443575</v>
      </c>
      <c r="S501" s="4">
        <f>(Y501+AY501*L501)</f>
        <v>27.474849700927734</v>
      </c>
      <c r="T501">
        <f t="shared" si="1750"/>
        <v>3.9000000000000004</v>
      </c>
      <c r="U501">
        <f t="shared" si="1751"/>
        <v>1.8810870260000228</v>
      </c>
      <c r="V501">
        <v>1</v>
      </c>
      <c r="W501">
        <f t="shared" si="1752"/>
        <v>3.7621740520000455</v>
      </c>
      <c r="X501">
        <v>26.04444694519043</v>
      </c>
      <c r="Y501" s="4">
        <v>27.474849700927734</v>
      </c>
      <c r="Z501">
        <v>24.997995376586914</v>
      </c>
      <c r="AA501">
        <v>399.39337158203125</v>
      </c>
      <c r="AB501">
        <v>370.86883544921875</v>
      </c>
      <c r="AC501">
        <v>14.59141731262207</v>
      </c>
      <c r="AD501">
        <v>22.830450057983398</v>
      </c>
      <c r="AE501">
        <v>40.904216766357422</v>
      </c>
      <c r="AF501">
        <v>63.551849365234375</v>
      </c>
      <c r="AG501">
        <v>500.33309936523437</v>
      </c>
      <c r="AH501">
        <v>1800.760009765625</v>
      </c>
      <c r="AI501">
        <v>1896.3455810546875</v>
      </c>
      <c r="AJ501">
        <v>94.174530029296875</v>
      </c>
      <c r="AK501">
        <v>-1.31280517578125</v>
      </c>
      <c r="AL501">
        <v>0.15601938962936401</v>
      </c>
      <c r="AM501">
        <v>1</v>
      </c>
      <c r="AN501">
        <v>-0.21956524252891541</v>
      </c>
      <c r="AO501">
        <v>2.737391471862793</v>
      </c>
      <c r="AP501">
        <v>1</v>
      </c>
      <c r="AQ501">
        <v>0</v>
      </c>
      <c r="AR501">
        <v>0.15999999642372131</v>
      </c>
      <c r="AS501">
        <v>111115</v>
      </c>
      <c r="AT501">
        <f t="shared" si="1753"/>
        <v>1.2829053829877803</v>
      </c>
      <c r="AU501">
        <f t="shared" si="1754"/>
        <v>1.0816853083749731E-2</v>
      </c>
      <c r="AV501">
        <f t="shared" si="1755"/>
        <v>300.62484970092771</v>
      </c>
      <c r="AW501">
        <f t="shared" si="1756"/>
        <v>299.19444694519041</v>
      </c>
      <c r="AX501">
        <f t="shared" si="1757"/>
        <v>288.12159512248036</v>
      </c>
      <c r="AY501">
        <f t="shared" si="1758"/>
        <v>-1.8961033646597318</v>
      </c>
      <c r="AZ501">
        <f t="shared" si="1759"/>
        <v>3.6802026394122778</v>
      </c>
      <c r="BA501">
        <f t="shared" si="1760"/>
        <v>39.078534697942203</v>
      </c>
      <c r="BB501">
        <f t="shared" si="1761"/>
        <v>16.248084639958805</v>
      </c>
      <c r="BC501">
        <f>IF(L501,Y501,(X501+Y501)/2)</f>
        <v>26.759648323059082</v>
      </c>
      <c r="BD501">
        <f t="shared" si="1762"/>
        <v>3.5289448903254161</v>
      </c>
      <c r="BE501">
        <f t="shared" si="1763"/>
        <v>0.64512360193132479</v>
      </c>
      <c r="BF501">
        <f t="shared" si="1764"/>
        <v>2.1500469045679202</v>
      </c>
      <c r="BG501">
        <f t="shared" si="1765"/>
        <v>1.3788979857574959</v>
      </c>
      <c r="BH501">
        <f t="shared" si="1766"/>
        <v>0.41339225236892319</v>
      </c>
      <c r="BI501">
        <f t="shared" si="1767"/>
        <v>26.697545311126941</v>
      </c>
      <c r="BJ501">
        <f t="shared" si="1768"/>
        <v>0.76439445878088574</v>
      </c>
      <c r="BK501">
        <f t="shared" si="1769"/>
        <v>64.451221942318142</v>
      </c>
      <c r="BL501">
        <f t="shared" si="1770"/>
        <v>359.17703885139747</v>
      </c>
      <c r="BM501">
        <f t="shared" si="1771"/>
        <v>5.8466750430683383E-2</v>
      </c>
    </row>
    <row r="502" spans="1:65" x14ac:dyDescent="0.3">
      <c r="A502" t="str">
        <f t="array" ref="A502">INDEX(MtrxNb!A$2:C$115,MATCH(1,(MtrxNb!B$2:B$115=D502)*(MtrxNb!C$2:C$115=F502),0),1)</f>
        <v>M87</v>
      </c>
      <c r="B502" s="6">
        <v>41598</v>
      </c>
      <c r="C502">
        <v>48</v>
      </c>
      <c r="D502">
        <v>74</v>
      </c>
      <c r="E502">
        <v>3</v>
      </c>
      <c r="F502" t="s">
        <v>36</v>
      </c>
      <c r="H502">
        <v>4</v>
      </c>
      <c r="I502">
        <v>75</v>
      </c>
      <c r="J502" t="s">
        <v>717</v>
      </c>
      <c r="K502">
        <v>20818.500006470829</v>
      </c>
      <c r="L502">
        <v>0</v>
      </c>
      <c r="M502">
        <v>600</v>
      </c>
      <c r="N502" s="7">
        <f t="shared" si="1745"/>
        <v>45.449759953450993</v>
      </c>
      <c r="O502" s="7">
        <f t="shared" si="1746"/>
        <v>0.78494720803059348</v>
      </c>
      <c r="P502" s="7">
        <f t="shared" si="1747"/>
        <v>436.69640146608674</v>
      </c>
      <c r="Q502">
        <f t="shared" si="1748"/>
        <v>10.977777000935193</v>
      </c>
      <c r="R502">
        <f t="shared" si="1749"/>
        <v>1.5424705628766966</v>
      </c>
      <c r="S502" s="4">
        <f>(Y502+AY502*L502)</f>
        <v>27.517459869384766</v>
      </c>
      <c r="T502">
        <f t="shared" si="1750"/>
        <v>3.9000000000000004</v>
      </c>
      <c r="U502">
        <f t="shared" si="1751"/>
        <v>1.8810870260000228</v>
      </c>
      <c r="V502">
        <v>1</v>
      </c>
      <c r="W502">
        <f t="shared" si="1752"/>
        <v>3.7621740520000455</v>
      </c>
      <c r="X502">
        <v>26.031553268432617</v>
      </c>
      <c r="Y502" s="4">
        <v>27.517459869384766</v>
      </c>
      <c r="Z502">
        <v>24.999841690063477</v>
      </c>
      <c r="AA502">
        <v>599.232421875</v>
      </c>
      <c r="AB502">
        <v>559.020263671875</v>
      </c>
      <c r="AC502">
        <v>14.435975074768066</v>
      </c>
      <c r="AD502">
        <v>22.798154830932617</v>
      </c>
      <c r="AE502">
        <v>40.242790222167969</v>
      </c>
      <c r="AF502">
        <v>63.505889892578125</v>
      </c>
      <c r="AG502">
        <v>500.3153076171875</v>
      </c>
      <c r="AH502">
        <v>1800.311279296875</v>
      </c>
      <c r="AI502">
        <v>1979.31005859375</v>
      </c>
      <c r="AJ502">
        <v>94.170761108398438</v>
      </c>
      <c r="AK502">
        <v>-3.87353515625</v>
      </c>
      <c r="AL502">
        <v>0.12951487302780151</v>
      </c>
      <c r="AM502">
        <v>1</v>
      </c>
      <c r="AN502">
        <v>-0.21956524252891541</v>
      </c>
      <c r="AO502">
        <v>2.737391471862793</v>
      </c>
      <c r="AP502">
        <v>1</v>
      </c>
      <c r="AQ502">
        <v>0</v>
      </c>
      <c r="AR502">
        <v>0.15999999642372131</v>
      </c>
      <c r="AS502">
        <v>111115</v>
      </c>
      <c r="AT502">
        <f t="shared" si="1753"/>
        <v>1.2828597631209933</v>
      </c>
      <c r="AU502">
        <f t="shared" si="1754"/>
        <v>1.0977777000935192E-2</v>
      </c>
      <c r="AV502">
        <f t="shared" si="1755"/>
        <v>300.66745986938474</v>
      </c>
      <c r="AW502">
        <f t="shared" si="1756"/>
        <v>299.18155326843259</v>
      </c>
      <c r="AX502">
        <f t="shared" si="1757"/>
        <v>288.04979824908514</v>
      </c>
      <c r="AY502">
        <f t="shared" si="1758"/>
        <v>-1.9681221429450164</v>
      </c>
      <c r="AZ502">
        <f t="shared" si="1759"/>
        <v>3.6893901551727319</v>
      </c>
      <c r="BA502">
        <f t="shared" si="1760"/>
        <v>39.177661003779448</v>
      </c>
      <c r="BB502">
        <f t="shared" si="1761"/>
        <v>16.379506172846831</v>
      </c>
      <c r="BC502">
        <f>IF(L502,Y502,(X502+Y502)/2)</f>
        <v>26.774506568908691</v>
      </c>
      <c r="BD502">
        <f t="shared" si="1762"/>
        <v>3.5320311742496497</v>
      </c>
      <c r="BE502">
        <f t="shared" si="1763"/>
        <v>0.64944562710489107</v>
      </c>
      <c r="BF502">
        <f t="shared" si="1764"/>
        <v>2.1469195922960354</v>
      </c>
      <c r="BG502">
        <f t="shared" si="1765"/>
        <v>1.3851115819536144</v>
      </c>
      <c r="BH502">
        <f t="shared" si="1766"/>
        <v>0.41623226072436287</v>
      </c>
      <c r="BI502">
        <f t="shared" si="1767"/>
        <v>41.124032499360112</v>
      </c>
      <c r="BJ502">
        <f t="shared" si="1768"/>
        <v>0.78118170278423393</v>
      </c>
      <c r="BK502">
        <f t="shared" si="1769"/>
        <v>64.302693241071665</v>
      </c>
      <c r="BL502">
        <f t="shared" si="1770"/>
        <v>542.71129574825113</v>
      </c>
      <c r="BM502">
        <f t="shared" si="1771"/>
        <v>5.3850767342841332E-2</v>
      </c>
    </row>
    <row r="503" spans="1:65" x14ac:dyDescent="0.3">
      <c r="A503" t="str">
        <f t="array" ref="A503">INDEX(MtrxNb!A$2:C$115,MATCH(1,(MtrxNb!B$2:B$115=D503)*(MtrxNb!C$2:C$115=F503),0),1)</f>
        <v>M87</v>
      </c>
      <c r="B503" s="6">
        <v>41598</v>
      </c>
      <c r="C503">
        <v>48</v>
      </c>
      <c r="D503">
        <v>74</v>
      </c>
      <c r="E503">
        <v>3</v>
      </c>
      <c r="F503" t="s">
        <v>36</v>
      </c>
      <c r="H503">
        <v>4</v>
      </c>
      <c r="I503">
        <v>76</v>
      </c>
      <c r="J503" t="s">
        <v>718</v>
      </c>
      <c r="K503">
        <v>20942.000006504357</v>
      </c>
      <c r="L503">
        <v>0</v>
      </c>
      <c r="M503">
        <v>800</v>
      </c>
      <c r="N503" s="7">
        <f t="shared" si="1745"/>
        <v>52.523335354493874</v>
      </c>
      <c r="O503" s="7">
        <f t="shared" si="1746"/>
        <v>0.76199427670071596</v>
      </c>
      <c r="P503" s="7">
        <f t="shared" si="1747"/>
        <v>604.77824975522128</v>
      </c>
      <c r="Q503">
        <f t="shared" si="1748"/>
        <v>10.73759172874146</v>
      </c>
      <c r="R503">
        <f t="shared" si="1749"/>
        <v>1.546347668514005</v>
      </c>
      <c r="S503" s="4">
        <f>(Y503+AY503*L503)</f>
        <v>27.503080368041992</v>
      </c>
      <c r="T503">
        <f t="shared" si="1750"/>
        <v>3.9000000000000004</v>
      </c>
      <c r="U503">
        <f t="shared" si="1751"/>
        <v>1.8810870260000228</v>
      </c>
      <c r="V503">
        <v>1</v>
      </c>
      <c r="W503">
        <f t="shared" si="1752"/>
        <v>3.7621740520000455</v>
      </c>
      <c r="X503">
        <v>26.045587539672852</v>
      </c>
      <c r="Y503" s="4">
        <v>27.503080368041992</v>
      </c>
      <c r="Z503">
        <v>24.99761962890625</v>
      </c>
      <c r="AA503">
        <v>799.37603759765625</v>
      </c>
      <c r="AB503">
        <v>752.14031982421875</v>
      </c>
      <c r="AC503">
        <v>14.545437812805176</v>
      </c>
      <c r="AD503">
        <v>22.724906921386719</v>
      </c>
      <c r="AE503">
        <v>40.768150329589844</v>
      </c>
      <c r="AF503">
        <v>63.250579833984375</v>
      </c>
      <c r="AG503">
        <v>500.33767700195312</v>
      </c>
      <c r="AH503">
        <v>1800.7264404296875</v>
      </c>
      <c r="AI503">
        <v>1997.303466796875</v>
      </c>
      <c r="AJ503">
        <v>94.167152404785156</v>
      </c>
      <c r="AK503">
        <v>-7.1063232421875</v>
      </c>
      <c r="AL503">
        <v>0.11712664365768433</v>
      </c>
      <c r="AM503">
        <v>1</v>
      </c>
      <c r="AN503">
        <v>-0.21956524252891541</v>
      </c>
      <c r="AO503">
        <v>2.737391471862793</v>
      </c>
      <c r="AP503">
        <v>1</v>
      </c>
      <c r="AQ503">
        <v>0</v>
      </c>
      <c r="AR503">
        <v>0.15999999642372131</v>
      </c>
      <c r="AS503">
        <v>111115</v>
      </c>
      <c r="AT503">
        <f t="shared" si="1753"/>
        <v>1.2829171205178282</v>
      </c>
      <c r="AU503">
        <f t="shared" si="1754"/>
        <v>1.0737591728741461E-2</v>
      </c>
      <c r="AV503">
        <f t="shared" si="1755"/>
        <v>300.65308036804197</v>
      </c>
      <c r="AW503">
        <f t="shared" si="1756"/>
        <v>299.19558753967283</v>
      </c>
      <c r="AX503">
        <f t="shared" si="1757"/>
        <v>288.11622402885041</v>
      </c>
      <c r="AY503">
        <f t="shared" si="1758"/>
        <v>-1.8667773124325246</v>
      </c>
      <c r="AZ503">
        <f t="shared" si="1759"/>
        <v>3.6862874419647853</v>
      </c>
      <c r="BA503">
        <f t="shared" si="1760"/>
        <v>39.146213385735386</v>
      </c>
      <c r="BB503">
        <f t="shared" si="1761"/>
        <v>16.421306464348667</v>
      </c>
      <c r="BC503">
        <f>IF(L503,Y503,(X503+Y503)/2)</f>
        <v>26.774333953857422</v>
      </c>
      <c r="BD503">
        <f t="shared" si="1762"/>
        <v>3.531995305950463</v>
      </c>
      <c r="BE503">
        <f t="shared" si="1763"/>
        <v>0.63365349989071762</v>
      </c>
      <c r="BF503">
        <f t="shared" si="1764"/>
        <v>2.1399397734507803</v>
      </c>
      <c r="BG503">
        <f t="shared" si="1765"/>
        <v>1.3920555324996826</v>
      </c>
      <c r="BH503">
        <f t="shared" si="1766"/>
        <v>0.40585989414464996</v>
      </c>
      <c r="BI503">
        <f t="shared" si="1767"/>
        <v>56.95024561579914</v>
      </c>
      <c r="BJ503">
        <f t="shared" si="1768"/>
        <v>0.80407635891207485</v>
      </c>
      <c r="BK503">
        <f t="shared" si="1769"/>
        <v>64.003073736961056</v>
      </c>
      <c r="BL503">
        <f t="shared" si="1770"/>
        <v>733.29310495629647</v>
      </c>
      <c r="BM503">
        <f t="shared" si="1771"/>
        <v>4.5843263531097245E-2</v>
      </c>
    </row>
    <row r="504" spans="1:65" hidden="1" x14ac:dyDescent="0.3">
      <c r="A504" t="str">
        <f t="array" ref="A504">INDEX(MtrxNb!A$2:C$115,MATCH(1,(MtrxNb!B$2:B$115=D504)*(MtrxNb!C$2:C$115=F504),0),1)</f>
        <v>M15</v>
      </c>
      <c r="B504" s="6">
        <v>41599</v>
      </c>
      <c r="C504">
        <v>49</v>
      </c>
      <c r="D504">
        <v>22</v>
      </c>
      <c r="E504">
        <v>19</v>
      </c>
      <c r="F504" t="s">
        <v>7</v>
      </c>
      <c r="G504">
        <v>49</v>
      </c>
      <c r="H504">
        <v>3</v>
      </c>
      <c r="I504" s="5" t="s">
        <v>323</v>
      </c>
      <c r="J504" s="5" t="s">
        <v>719</v>
      </c>
      <c r="M504">
        <f t="shared" ref="M504" si="1772">AA504</f>
        <v>0</v>
      </c>
      <c r="S504" s="4">
        <f>AVERAGE(S498:S503)</f>
        <v>27.6184237798055</v>
      </c>
      <c r="Y504" s="4">
        <f>AVERAGE(Y498:Y503)</f>
        <v>27.6184237798055</v>
      </c>
    </row>
    <row r="505" spans="1:65" hidden="1" x14ac:dyDescent="0.3">
      <c r="A505" t="str">
        <f t="array" ref="A505">INDEX(MtrxNb!A$2:C$115,MATCH(1,(MtrxNb!B$2:B$115=D505)*(MtrxNb!C$2:C$115=F505),0),1)</f>
        <v>M15</v>
      </c>
      <c r="B505" s="6">
        <v>41599</v>
      </c>
      <c r="C505">
        <v>49</v>
      </c>
      <c r="D505">
        <v>22</v>
      </c>
      <c r="E505">
        <v>19</v>
      </c>
      <c r="F505" t="s">
        <v>7</v>
      </c>
      <c r="G505">
        <v>49</v>
      </c>
      <c r="H505">
        <v>3</v>
      </c>
      <c r="I505" s="5">
        <v>1</v>
      </c>
      <c r="J505" s="5" t="s">
        <v>720</v>
      </c>
      <c r="K505" s="5">
        <v>1003.5000036768615</v>
      </c>
      <c r="L505" s="5">
        <v>0</v>
      </c>
      <c r="M505" t="s">
        <v>315</v>
      </c>
      <c r="N505">
        <f t="shared" ref="N505:N510" si="1773">(AA505-AB505*(1000-AC505)/(1000-AD505))*AT505</f>
        <v>27.731527523834977</v>
      </c>
      <c r="O505">
        <f t="shared" ref="O505:O510" si="1774">IF(BE505&lt;&gt;0,1/(1/BE505-1/W505),0)</f>
        <v>0.71239579034439249</v>
      </c>
      <c r="P505">
        <f t="shared" ref="P505:P510" si="1775">((BH505-AU505/2)*AB505-N505)/(BH505+AU505/2)</f>
        <v>291.06973948104593</v>
      </c>
      <c r="Q505">
        <f t="shared" ref="Q505:Q510" si="1776">AU505*1000</f>
        <v>7.9933275679462836</v>
      </c>
      <c r="R505">
        <f t="shared" ref="R505:R510" si="1777">(AZ505-BF505)</f>
        <v>1.2451942954390325</v>
      </c>
      <c r="S505" s="4">
        <f>(Y505+AY505*L505)</f>
        <v>22.99803352355957</v>
      </c>
      <c r="T505" s="5">
        <f t="shared" ref="T505:T510" si="1778">3*1.5</f>
        <v>4.5</v>
      </c>
      <c r="U505">
        <f t="shared" ref="U505:U510" si="1779">(T505*AN505+AO505)</f>
        <v>1.7493478804826736</v>
      </c>
      <c r="V505" s="5">
        <v>1</v>
      </c>
      <c r="W505">
        <f t="shared" ref="W505:W510" si="1780">U505*(V505+1)*(V505+1)/(V505*V505+1)</f>
        <v>3.4986957609653473</v>
      </c>
      <c r="X505" s="5">
        <v>24.689765930175781</v>
      </c>
      <c r="Y505" s="8">
        <v>22.99803352355957</v>
      </c>
      <c r="Z505" s="5">
        <v>25.058631896972656</v>
      </c>
      <c r="AA505" s="5">
        <v>398.80126953125</v>
      </c>
      <c r="AB505" s="5">
        <v>371.19320678710937</v>
      </c>
      <c r="AC505" s="5">
        <v>9.6071643829345703</v>
      </c>
      <c r="AD505" s="5">
        <v>16.675899505615234</v>
      </c>
      <c r="AE505" s="5">
        <v>29.053277969360352</v>
      </c>
      <c r="AF505" s="5">
        <v>50.429977416992188</v>
      </c>
      <c r="AG505" s="5">
        <v>500.37442016601562</v>
      </c>
      <c r="AH505" s="5">
        <v>1799.2301025390625</v>
      </c>
      <c r="AI505" s="5">
        <v>326.83184814453125</v>
      </c>
      <c r="AJ505" s="5">
        <v>94.399215698242188</v>
      </c>
      <c r="AK505" s="5">
        <v>-2.0111703872680664</v>
      </c>
      <c r="AL505" s="5">
        <v>9.0055562555789948E-2</v>
      </c>
      <c r="AM505" s="5">
        <v>1</v>
      </c>
      <c r="AN505" s="5">
        <v>-0.21956524252891541</v>
      </c>
      <c r="AO505" s="5">
        <v>2.737391471862793</v>
      </c>
      <c r="AP505" s="5">
        <v>1</v>
      </c>
      <c r="AQ505" s="5">
        <v>0</v>
      </c>
      <c r="AR505" s="5">
        <v>0.15999999642372131</v>
      </c>
      <c r="AS505" s="5">
        <v>111115</v>
      </c>
      <c r="AT505">
        <f t="shared" ref="AT505:AT510" si="1781">AG505*0.000001/(T505*0.0001)</f>
        <v>1.111943155924479</v>
      </c>
      <c r="AU505">
        <f t="shared" ref="AU505:AU510" si="1782">(AD505-AC505)/(1000-AD505)*AT505</f>
        <v>7.9933275679462835E-3</v>
      </c>
      <c r="AV505">
        <f t="shared" ref="AV505:AV510" si="1783">(Y505+273.15)</f>
        <v>296.14803352355955</v>
      </c>
      <c r="AW505">
        <f t="shared" ref="AW505:AW510" si="1784">(X505+273.15)</f>
        <v>297.83976593017576</v>
      </c>
      <c r="AX505">
        <f t="shared" ref="AX505:AX510" si="1785">(AH505*AP505+AI505*AQ505)*AR505</f>
        <v>287.87680997170173</v>
      </c>
      <c r="AY505">
        <f t="shared" ref="AY505:AY510" si="1786">((AX505+0.00000010773*(AW505^4-AV505^4))-AU505*44100)/(U505*51.4+0.00000043092*AV505^3)</f>
        <v>-0.45032174527130164</v>
      </c>
      <c r="AZ505">
        <f t="shared" ref="AZ505:AZ510" si="1787">0.61365*EXP(17.502*S505/(240.97+S505))</f>
        <v>2.8193861298318152</v>
      </c>
      <c r="BA505">
        <f t="shared" ref="BA505:BA510" si="1788">AZ505*1000/AJ505</f>
        <v>29.866626634317633</v>
      </c>
      <c r="BB505">
        <f t="shared" ref="BB505:BB510" si="1789">(BA505-AD505)</f>
        <v>13.190727128702399</v>
      </c>
      <c r="BC505">
        <f>IF(L505,Y505,(X505+Y505)/2)</f>
        <v>23.843899726867676</v>
      </c>
      <c r="BD505">
        <f t="shared" ref="BD505:BD510" si="1790">0.61365*EXP(17.502*BC505/(240.97+BC505))</f>
        <v>2.9670056574989121</v>
      </c>
      <c r="BE505">
        <f t="shared" ref="BE505:BE510" si="1791">IF(BB505&lt;&gt;0,(1000-(BA505+AD505)/2)/BB505*AU505,0)</f>
        <v>0.59187887545030382</v>
      </c>
      <c r="BF505">
        <f t="shared" ref="BF505:BF510" si="1792">AD505*AJ505/1000</f>
        <v>1.5741918343927828</v>
      </c>
      <c r="BG505">
        <f t="shared" ref="BG505:BG510" si="1793">(BD505-BF505)</f>
        <v>1.3928138231061293</v>
      </c>
      <c r="BH505">
        <f t="shared" ref="BH505:BH510" si="1794">1/(1.6/O505+1.37/W505)</f>
        <v>0.37914447387317862</v>
      </c>
      <c r="BI505">
        <f t="shared" ref="BI505:BI510" si="1795">P505*AJ505*0.001</f>
        <v>27.476755120502414</v>
      </c>
      <c r="BJ505">
        <f t="shared" ref="BJ505:BJ510" si="1796">P505/AB505</f>
        <v>0.78414619168389932</v>
      </c>
      <c r="BK505">
        <f t="shared" ref="BK505:BK510" si="1797">(1-AU505*AJ505/AZ505/O505)*100</f>
        <v>62.431825413660661</v>
      </c>
      <c r="BL505">
        <f t="shared" ref="BL505:BL510" si="1798">(AB505-N505/(W505/1.35))</f>
        <v>360.49277304981075</v>
      </c>
      <c r="BM505">
        <f t="shared" ref="BM505:BM510" si="1799">N505*BK505/100/BL505</f>
        <v>4.802675710181202E-2</v>
      </c>
    </row>
    <row r="506" spans="1:65" x14ac:dyDescent="0.3">
      <c r="A506" t="str">
        <f t="array" ref="A506">INDEX(MtrxNb!A$2:C$115,MATCH(1,(MtrxNb!B$2:B$115=D506)*(MtrxNb!C$2:C$115=F506),0),1)</f>
        <v>M15</v>
      </c>
      <c r="B506" s="6">
        <v>41599</v>
      </c>
      <c r="C506">
        <v>49</v>
      </c>
      <c r="D506">
        <v>22</v>
      </c>
      <c r="E506">
        <v>19</v>
      </c>
      <c r="F506" t="s">
        <v>7</v>
      </c>
      <c r="G506">
        <v>49</v>
      </c>
      <c r="H506">
        <v>3</v>
      </c>
      <c r="I506" s="5">
        <v>2</v>
      </c>
      <c r="J506" s="5" t="s">
        <v>721</v>
      </c>
      <c r="K506" s="5">
        <v>1123.0000037550926</v>
      </c>
      <c r="L506" s="5">
        <v>0</v>
      </c>
      <c r="M506">
        <v>50</v>
      </c>
      <c r="N506" s="7">
        <f t="shared" si="1773"/>
        <v>0.15565681900171049</v>
      </c>
      <c r="O506" s="7">
        <f t="shared" si="1774"/>
        <v>0.68670054528643054</v>
      </c>
      <c r="P506" s="7">
        <f t="shared" si="1775"/>
        <v>47.339464987512045</v>
      </c>
      <c r="Q506">
        <f t="shared" si="1776"/>
        <v>7.8531163341237633</v>
      </c>
      <c r="R506">
        <f t="shared" si="1777"/>
        <v>1.2607438016632717</v>
      </c>
      <c r="S506" s="4">
        <f>(Y506+AY506*L506)</f>
        <v>23.307590484619141</v>
      </c>
      <c r="T506" s="5">
        <f t="shared" si="1778"/>
        <v>4.5</v>
      </c>
      <c r="U506">
        <f t="shared" si="1779"/>
        <v>1.7493478804826736</v>
      </c>
      <c r="V506" s="5">
        <v>1</v>
      </c>
      <c r="W506">
        <f t="shared" si="1780"/>
        <v>3.4986957609653473</v>
      </c>
      <c r="X506" s="5">
        <v>24.757278442382813</v>
      </c>
      <c r="Y506" s="8">
        <v>23.307590484619141</v>
      </c>
      <c r="Z506" s="5">
        <v>25.05860710144043</v>
      </c>
      <c r="AA506" s="5">
        <v>49.274955749511719</v>
      </c>
      <c r="AB506" s="5">
        <v>48.790370941162109</v>
      </c>
      <c r="AC506" s="5">
        <v>10.133478164672852</v>
      </c>
      <c r="AD506" s="5">
        <v>17.07562255859375</v>
      </c>
      <c r="AE506" s="5">
        <v>30.859380722045898</v>
      </c>
      <c r="AF506" s="5">
        <v>51.430606842041016</v>
      </c>
      <c r="AG506" s="5">
        <v>500.35818481445313</v>
      </c>
      <c r="AH506" s="5">
        <v>1799.46923828125</v>
      </c>
      <c r="AI506" s="5">
        <v>333.66802978515625</v>
      </c>
      <c r="AJ506" s="5">
        <v>94.39788818359375</v>
      </c>
      <c r="AK506" s="5">
        <v>0.23338603973388672</v>
      </c>
      <c r="AL506" s="5">
        <v>0.18887528777122498</v>
      </c>
      <c r="AM506" s="5">
        <v>1</v>
      </c>
      <c r="AN506" s="5">
        <v>-0.21956524252891541</v>
      </c>
      <c r="AO506" s="5">
        <v>2.737391471862793</v>
      </c>
      <c r="AP506" s="5">
        <v>1</v>
      </c>
      <c r="AQ506" s="5">
        <v>0</v>
      </c>
      <c r="AR506" s="5">
        <v>0.15999999642372131</v>
      </c>
      <c r="AS506" s="5">
        <v>111115</v>
      </c>
      <c r="AT506">
        <f t="shared" si="1781"/>
        <v>1.1119070773654514</v>
      </c>
      <c r="AU506">
        <f t="shared" si="1782"/>
        <v>7.8531163341237636E-3</v>
      </c>
      <c r="AV506">
        <f t="shared" si="1783"/>
        <v>296.45759048461912</v>
      </c>
      <c r="AW506">
        <f t="shared" si="1784"/>
        <v>297.90727844238279</v>
      </c>
      <c r="AX506">
        <f t="shared" si="1785"/>
        <v>287.91507168959652</v>
      </c>
      <c r="AY506">
        <f t="shared" si="1786"/>
        <v>-0.41535982046548925</v>
      </c>
      <c r="AZ506">
        <f t="shared" si="1787"/>
        <v>2.8726465106146555</v>
      </c>
      <c r="BA506">
        <f t="shared" si="1788"/>
        <v>30.431258218697295</v>
      </c>
      <c r="BB506">
        <f t="shared" si="1789"/>
        <v>13.355635660103545</v>
      </c>
      <c r="BC506">
        <f>IF(L506,Y506,(X506+Y506)/2)</f>
        <v>24.032434463500977</v>
      </c>
      <c r="BD506">
        <f t="shared" si="1790"/>
        <v>3.0008146705266898</v>
      </c>
      <c r="BE506">
        <f t="shared" si="1791"/>
        <v>0.57403316461514031</v>
      </c>
      <c r="BF506">
        <f t="shared" si="1792"/>
        <v>1.6119027089513838</v>
      </c>
      <c r="BG506">
        <f t="shared" si="1793"/>
        <v>1.3889119615753061</v>
      </c>
      <c r="BH506">
        <f t="shared" si="1794"/>
        <v>0.36743677977514438</v>
      </c>
      <c r="BI506">
        <f t="shared" si="1795"/>
        <v>4.4687455225623136</v>
      </c>
      <c r="BJ506">
        <f t="shared" si="1796"/>
        <v>0.97026245290490287</v>
      </c>
      <c r="BK506">
        <f t="shared" si="1797"/>
        <v>62.420177056895568</v>
      </c>
      <c r="BL506">
        <f t="shared" si="1798"/>
        <v>48.730309501125859</v>
      </c>
      <c r="BM506">
        <f t="shared" si="1799"/>
        <v>1.9938568627345648E-3</v>
      </c>
    </row>
    <row r="507" spans="1:65" x14ac:dyDescent="0.3">
      <c r="A507" t="str">
        <f t="array" ref="A507">INDEX(MtrxNb!A$2:C$115,MATCH(1,(MtrxNb!B$2:B$115=D507)*(MtrxNb!C$2:C$115=F507),0),1)</f>
        <v>M15</v>
      </c>
      <c r="B507" s="6">
        <v>41599</v>
      </c>
      <c r="C507">
        <v>49</v>
      </c>
      <c r="D507">
        <v>22</v>
      </c>
      <c r="E507">
        <v>19</v>
      </c>
      <c r="F507" t="s">
        <v>7</v>
      </c>
      <c r="G507">
        <v>49</v>
      </c>
      <c r="H507">
        <v>3</v>
      </c>
      <c r="I507" s="5">
        <v>3</v>
      </c>
      <c r="J507" s="5" t="s">
        <v>722</v>
      </c>
      <c r="K507" s="5">
        <v>1243.5000037439167</v>
      </c>
      <c r="L507" s="5">
        <v>0</v>
      </c>
      <c r="M507">
        <v>150</v>
      </c>
      <c r="N507" s="7">
        <f t="shared" si="1773"/>
        <v>9.8801594659397427</v>
      </c>
      <c r="O507" s="7">
        <f t="shared" si="1774"/>
        <v>0.68469545667141973</v>
      </c>
      <c r="P507" s="7">
        <f t="shared" si="1775"/>
        <v>110.40160942129356</v>
      </c>
      <c r="Q507">
        <f t="shared" si="1776"/>
        <v>7.8543647183259813</v>
      </c>
      <c r="R507">
        <f t="shared" si="1777"/>
        <v>1.2636771804688289</v>
      </c>
      <c r="S507" s="4">
        <f>(Y507+AY507*L507)</f>
        <v>23.465400695800781</v>
      </c>
      <c r="T507" s="5">
        <f t="shared" si="1778"/>
        <v>4.5</v>
      </c>
      <c r="U507">
        <f t="shared" si="1779"/>
        <v>1.7493478804826736</v>
      </c>
      <c r="V507" s="5">
        <v>1</v>
      </c>
      <c r="W507">
        <f t="shared" si="1780"/>
        <v>3.4986957609653473</v>
      </c>
      <c r="X507" s="5">
        <v>24.79835319519043</v>
      </c>
      <c r="Y507" s="8">
        <v>23.465400695800781</v>
      </c>
      <c r="Z507" s="5">
        <v>25.058038711547852</v>
      </c>
      <c r="AA507" s="5">
        <v>149.9158935546875</v>
      </c>
      <c r="AB507" s="5">
        <v>140.04190063476562</v>
      </c>
      <c r="AC507" s="5">
        <v>10.395016670227051</v>
      </c>
      <c r="AD507" s="5">
        <v>17.335708618164062</v>
      </c>
      <c r="AE507" s="5">
        <v>31.479253768920898</v>
      </c>
      <c r="AF507" s="5">
        <v>52.086261749267578</v>
      </c>
      <c r="AG507" s="5">
        <v>500.41000366210938</v>
      </c>
      <c r="AH507" s="5">
        <v>1799.0855712890625</v>
      </c>
      <c r="AI507" s="5">
        <v>313.17648315429687</v>
      </c>
      <c r="AJ507" s="5">
        <v>94.398117065429688</v>
      </c>
      <c r="AK507" s="5">
        <v>-0.45179462432861328</v>
      </c>
      <c r="AL507" s="5">
        <v>0.18281754851341248</v>
      </c>
      <c r="AM507" s="5">
        <v>1</v>
      </c>
      <c r="AN507" s="5">
        <v>-0.21956524252891541</v>
      </c>
      <c r="AO507" s="5">
        <v>2.737391471862793</v>
      </c>
      <c r="AP507" s="5">
        <v>1</v>
      </c>
      <c r="AQ507" s="5">
        <v>0</v>
      </c>
      <c r="AR507" s="5">
        <v>0.15999999642372131</v>
      </c>
      <c r="AS507" s="5">
        <v>111115</v>
      </c>
      <c r="AT507">
        <f t="shared" si="1781"/>
        <v>1.1120222303602427</v>
      </c>
      <c r="AU507">
        <f t="shared" si="1782"/>
        <v>7.8543647183259811E-3</v>
      </c>
      <c r="AV507">
        <f t="shared" si="1783"/>
        <v>296.61540069580076</v>
      </c>
      <c r="AW507">
        <f t="shared" si="1784"/>
        <v>297.94835319519041</v>
      </c>
      <c r="AX507">
        <f t="shared" si="1785"/>
        <v>287.85368497221862</v>
      </c>
      <c r="AY507">
        <f t="shared" si="1786"/>
        <v>-0.42933899280523979</v>
      </c>
      <c r="AZ507">
        <f t="shared" si="1787"/>
        <v>2.9001354320184585</v>
      </c>
      <c r="BA507">
        <f t="shared" si="1788"/>
        <v>30.722386443453132</v>
      </c>
      <c r="BB507">
        <f t="shared" si="1789"/>
        <v>13.38667782528907</v>
      </c>
      <c r="BC507">
        <f>IF(L507,Y507,(X507+Y507)/2)</f>
        <v>24.131876945495605</v>
      </c>
      <c r="BD507">
        <f t="shared" si="1790"/>
        <v>3.0187825196293523</v>
      </c>
      <c r="BE507">
        <f t="shared" si="1791"/>
        <v>0.57263138138005421</v>
      </c>
      <c r="BF507">
        <f t="shared" si="1792"/>
        <v>1.6364582515496295</v>
      </c>
      <c r="BG507">
        <f t="shared" si="1793"/>
        <v>1.3823242680797228</v>
      </c>
      <c r="BH507">
        <f t="shared" si="1794"/>
        <v>0.36651788345659037</v>
      </c>
      <c r="BI507">
        <f t="shared" si="1795"/>
        <v>10.421704050363115</v>
      </c>
      <c r="BJ507">
        <f t="shared" si="1796"/>
        <v>0.78834697987443758</v>
      </c>
      <c r="BK507">
        <f t="shared" si="1797"/>
        <v>62.661344976229763</v>
      </c>
      <c r="BL507">
        <f t="shared" si="1798"/>
        <v>136.22956135455956</v>
      </c>
      <c r="BM507">
        <f t="shared" si="1799"/>
        <v>4.5445648841523703E-2</v>
      </c>
    </row>
    <row r="508" spans="1:65" x14ac:dyDescent="0.3">
      <c r="A508" t="str">
        <f t="array" ref="A508">INDEX(MtrxNb!A$2:C$115,MATCH(1,(MtrxNb!B$2:B$115=D508)*(MtrxNb!C$2:C$115=F508),0),1)</f>
        <v>M15</v>
      </c>
      <c r="B508" s="6">
        <v>41599</v>
      </c>
      <c r="C508">
        <v>49</v>
      </c>
      <c r="D508">
        <v>22</v>
      </c>
      <c r="E508">
        <v>19</v>
      </c>
      <c r="F508" t="s">
        <v>7</v>
      </c>
      <c r="G508">
        <v>49</v>
      </c>
      <c r="H508">
        <v>3</v>
      </c>
      <c r="I508" s="5">
        <v>4</v>
      </c>
      <c r="J508" s="5" t="s">
        <v>723</v>
      </c>
      <c r="K508" s="5">
        <v>1394.0000037327409</v>
      </c>
      <c r="L508" s="5">
        <v>0</v>
      </c>
      <c r="M508">
        <v>400</v>
      </c>
      <c r="N508" s="7">
        <f t="shared" si="1773"/>
        <v>28.206719198090074</v>
      </c>
      <c r="O508" s="7">
        <f t="shared" si="1774"/>
        <v>0.677335638866014</v>
      </c>
      <c r="P508" s="7">
        <f t="shared" si="1775"/>
        <v>287.00680115193683</v>
      </c>
      <c r="Q508">
        <f t="shared" si="1776"/>
        <v>7.7103046125178336</v>
      </c>
      <c r="R508">
        <f t="shared" si="1777"/>
        <v>1.2515797824647628</v>
      </c>
      <c r="S508" s="4">
        <f>(Y508+AY508*L508)</f>
        <v>23.529035568237305</v>
      </c>
      <c r="T508" s="5">
        <f t="shared" si="1778"/>
        <v>4.5</v>
      </c>
      <c r="U508">
        <f t="shared" si="1779"/>
        <v>1.7493478804826736</v>
      </c>
      <c r="V508" s="5">
        <v>1</v>
      </c>
      <c r="W508">
        <f t="shared" si="1780"/>
        <v>3.4986957609653473</v>
      </c>
      <c r="X508" s="5">
        <v>24.81884765625</v>
      </c>
      <c r="Y508" s="8">
        <v>23.529035568237305</v>
      </c>
      <c r="Z508" s="5">
        <v>25.058557510375977</v>
      </c>
      <c r="AA508" s="5">
        <v>399.6214599609375</v>
      </c>
      <c r="AB508" s="5">
        <v>371.67434692382812</v>
      </c>
      <c r="AC508" s="5">
        <v>10.768548011779785</v>
      </c>
      <c r="AD508" s="5">
        <v>17.581411361694336</v>
      </c>
      <c r="AE508" s="5">
        <v>32.474411010742188</v>
      </c>
      <c r="AF508" s="5">
        <v>52.760280609130859</v>
      </c>
      <c r="AG508" s="5">
        <v>500.32354736328125</v>
      </c>
      <c r="AH508" s="5">
        <v>1799.096923828125</v>
      </c>
      <c r="AI508" s="5">
        <v>276.13699340820312</v>
      </c>
      <c r="AJ508" s="5">
        <v>94.401130676269531</v>
      </c>
      <c r="AK508" s="5">
        <v>-2.1452760696411133</v>
      </c>
      <c r="AL508" s="5">
        <v>0.10572823882102966</v>
      </c>
      <c r="AM508" s="5">
        <v>1</v>
      </c>
      <c r="AN508" s="5">
        <v>-0.21956524252891541</v>
      </c>
      <c r="AO508" s="5">
        <v>2.737391471862793</v>
      </c>
      <c r="AP508" s="5">
        <v>1</v>
      </c>
      <c r="AQ508" s="5">
        <v>0</v>
      </c>
      <c r="AR508" s="5">
        <v>0.15999999642372131</v>
      </c>
      <c r="AS508" s="5">
        <v>111115</v>
      </c>
      <c r="AT508">
        <f t="shared" si="1781"/>
        <v>1.1118301052517359</v>
      </c>
      <c r="AU508">
        <f t="shared" si="1782"/>
        <v>7.7103046125178336E-3</v>
      </c>
      <c r="AV508">
        <f t="shared" si="1783"/>
        <v>296.67903556823728</v>
      </c>
      <c r="AW508">
        <f t="shared" si="1784"/>
        <v>297.96884765624998</v>
      </c>
      <c r="AX508">
        <f t="shared" si="1785"/>
        <v>287.85550137842802</v>
      </c>
      <c r="AY508">
        <f t="shared" si="1786"/>
        <v>-0.37126048605898643</v>
      </c>
      <c r="AZ508">
        <f t="shared" si="1787"/>
        <v>2.9112848938933196</v>
      </c>
      <c r="BA508">
        <f t="shared" si="1788"/>
        <v>30.839512970210169</v>
      </c>
      <c r="BB508">
        <f t="shared" si="1789"/>
        <v>13.258101608515833</v>
      </c>
      <c r="BC508">
        <f>IF(L508,Y508,(X508+Y508)/2)</f>
        <v>24.173941612243652</v>
      </c>
      <c r="BD508">
        <f t="shared" si="1790"/>
        <v>3.0264112734517088</v>
      </c>
      <c r="BE508">
        <f t="shared" si="1791"/>
        <v>0.56747449948460083</v>
      </c>
      <c r="BF508">
        <f t="shared" si="1792"/>
        <v>1.6597051114285568</v>
      </c>
      <c r="BG508">
        <f t="shared" si="1793"/>
        <v>1.366706162023152</v>
      </c>
      <c r="BH508">
        <f t="shared" si="1794"/>
        <v>0.36313837923232922</v>
      </c>
      <c r="BI508">
        <f t="shared" si="1795"/>
        <v>27.093766540522093</v>
      </c>
      <c r="BJ508">
        <f t="shared" si="1796"/>
        <v>0.77219965146197389</v>
      </c>
      <c r="BK508">
        <f t="shared" si="1797"/>
        <v>63.088635663294546</v>
      </c>
      <c r="BL508">
        <f t="shared" si="1798"/>
        <v>360.79055664338517</v>
      </c>
      <c r="BM508">
        <f t="shared" si="1799"/>
        <v>4.9322893794697849E-2</v>
      </c>
    </row>
    <row r="509" spans="1:65" x14ac:dyDescent="0.3">
      <c r="A509" t="str">
        <f t="array" ref="A509">INDEX(MtrxNb!A$2:C$115,MATCH(1,(MtrxNb!B$2:B$115=D509)*(MtrxNb!C$2:C$115=F509),0),1)</f>
        <v>M15</v>
      </c>
      <c r="B509" s="6">
        <v>41599</v>
      </c>
      <c r="C509">
        <v>49</v>
      </c>
      <c r="D509">
        <v>22</v>
      </c>
      <c r="E509">
        <v>19</v>
      </c>
      <c r="F509" t="s">
        <v>7</v>
      </c>
      <c r="G509">
        <v>49</v>
      </c>
      <c r="H509">
        <v>3</v>
      </c>
      <c r="I509" s="5">
        <v>5</v>
      </c>
      <c r="J509" s="5" t="s">
        <v>724</v>
      </c>
      <c r="K509" s="5">
        <v>1544.5000037439167</v>
      </c>
      <c r="L509" s="5">
        <v>0</v>
      </c>
      <c r="M509">
        <v>600</v>
      </c>
      <c r="N509" s="7">
        <f t="shared" si="1773"/>
        <v>36.97145078513109</v>
      </c>
      <c r="O509" s="7">
        <f t="shared" si="1774"/>
        <v>0.65576602634891201</v>
      </c>
      <c r="P509" s="7">
        <f t="shared" si="1775"/>
        <v>447.25296100367001</v>
      </c>
      <c r="Q509">
        <f t="shared" si="1776"/>
        <v>7.4102274059953404</v>
      </c>
      <c r="R509">
        <f t="shared" si="1777"/>
        <v>1.2358833965899996</v>
      </c>
      <c r="S509" s="4">
        <f>(Y509+AY509*L509)</f>
        <v>23.545581817626953</v>
      </c>
      <c r="T509" s="5">
        <f t="shared" si="1778"/>
        <v>4.5</v>
      </c>
      <c r="U509">
        <f t="shared" si="1779"/>
        <v>1.7493478804826736</v>
      </c>
      <c r="V509" s="5">
        <v>1</v>
      </c>
      <c r="W509">
        <f t="shared" si="1780"/>
        <v>3.4986957609653473</v>
      </c>
      <c r="X509" s="5">
        <v>24.815792083740234</v>
      </c>
      <c r="Y509" s="8">
        <v>23.545581817626953</v>
      </c>
      <c r="Z509" s="5">
        <v>25.056676864624023</v>
      </c>
      <c r="AA509" s="5">
        <v>599.53094482421875</v>
      </c>
      <c r="AB509" s="5">
        <v>562.530029296875</v>
      </c>
      <c r="AC509" s="5">
        <v>11.23210334777832</v>
      </c>
      <c r="AD509" s="5">
        <v>17.778314590454102</v>
      </c>
      <c r="AE509" s="5">
        <v>33.947902679443359</v>
      </c>
      <c r="AF509" s="5">
        <v>53.363452911376953</v>
      </c>
      <c r="AG509" s="5">
        <v>500.33807373046875</v>
      </c>
      <c r="AH509" s="5">
        <v>1799.3814697265625</v>
      </c>
      <c r="AI509" s="5">
        <v>241.82916259765625</v>
      </c>
      <c r="AJ509" s="5">
        <v>94.401901245117188</v>
      </c>
      <c r="AK509" s="5">
        <v>-4.2442750930786133</v>
      </c>
      <c r="AL509" s="5">
        <v>5.5433362722396851E-2</v>
      </c>
      <c r="AM509" s="5">
        <v>1</v>
      </c>
      <c r="AN509" s="5">
        <v>-0.21956524252891541</v>
      </c>
      <c r="AO509" s="5">
        <v>2.737391471862793</v>
      </c>
      <c r="AP509" s="5">
        <v>1</v>
      </c>
      <c r="AQ509" s="5">
        <v>0</v>
      </c>
      <c r="AR509" s="5">
        <v>0.15999999642372131</v>
      </c>
      <c r="AS509" s="5">
        <v>111115</v>
      </c>
      <c r="AT509">
        <f t="shared" si="1781"/>
        <v>1.1118623860677082</v>
      </c>
      <c r="AU509">
        <f t="shared" si="1782"/>
        <v>7.4102274059953408E-3</v>
      </c>
      <c r="AV509">
        <f t="shared" si="1783"/>
        <v>296.69558181762693</v>
      </c>
      <c r="AW509">
        <f t="shared" si="1784"/>
        <v>297.96579208374021</v>
      </c>
      <c r="AX509">
        <f t="shared" si="1785"/>
        <v>287.9010287211604</v>
      </c>
      <c r="AY509">
        <f t="shared" si="1786"/>
        <v>-0.24218612487968255</v>
      </c>
      <c r="AZ509">
        <f t="shared" si="1787"/>
        <v>2.9141900948626738</v>
      </c>
      <c r="BA509">
        <f t="shared" si="1788"/>
        <v>30.870036052514426</v>
      </c>
      <c r="BB509">
        <f t="shared" si="1789"/>
        <v>13.091721462060324</v>
      </c>
      <c r="BC509">
        <f>IF(L509,Y509,(X509+Y509)/2)</f>
        <v>24.180686950683594</v>
      </c>
      <c r="BD509">
        <f t="shared" si="1790"/>
        <v>3.0276361596887029</v>
      </c>
      <c r="BE509">
        <f t="shared" si="1791"/>
        <v>0.55225584781590797</v>
      </c>
      <c r="BF509">
        <f t="shared" si="1792"/>
        <v>1.6783066982726742</v>
      </c>
      <c r="BG509">
        <f t="shared" si="1793"/>
        <v>1.3493294614160287</v>
      </c>
      <c r="BH509">
        <f t="shared" si="1794"/>
        <v>0.3531735511870876</v>
      </c>
      <c r="BI509">
        <f t="shared" si="1795"/>
        <v>42.221529856254705</v>
      </c>
      <c r="BJ509">
        <f t="shared" si="1796"/>
        <v>0.79507392976461433</v>
      </c>
      <c r="BK509">
        <f t="shared" si="1797"/>
        <v>63.39457226040934</v>
      </c>
      <c r="BL509">
        <f t="shared" si="1798"/>
        <v>548.26429658676489</v>
      </c>
      <c r="BM509">
        <f t="shared" si="1799"/>
        <v>4.2749260219231644E-2</v>
      </c>
    </row>
    <row r="510" spans="1:65" x14ac:dyDescent="0.3">
      <c r="A510" t="str">
        <f t="array" ref="A510">INDEX(MtrxNb!A$2:C$115,MATCH(1,(MtrxNb!B$2:B$115=D510)*(MtrxNb!C$2:C$115=F510),0),1)</f>
        <v>M15</v>
      </c>
      <c r="B510" s="6">
        <v>41599</v>
      </c>
      <c r="C510">
        <v>49</v>
      </c>
      <c r="D510">
        <v>22</v>
      </c>
      <c r="E510">
        <v>19</v>
      </c>
      <c r="F510" t="s">
        <v>7</v>
      </c>
      <c r="G510">
        <v>49</v>
      </c>
      <c r="H510">
        <v>3</v>
      </c>
      <c r="I510" s="5">
        <v>6</v>
      </c>
      <c r="J510" s="5" t="s">
        <v>725</v>
      </c>
      <c r="K510" s="5">
        <v>1693.0000036656857</v>
      </c>
      <c r="L510" s="5">
        <v>0</v>
      </c>
      <c r="M510">
        <v>800</v>
      </c>
      <c r="N510" s="7">
        <f t="shared" si="1773"/>
        <v>41.886012769529586</v>
      </c>
      <c r="O510" s="7">
        <f t="shared" si="1774"/>
        <v>0.63115736858847415</v>
      </c>
      <c r="P510" s="7">
        <f t="shared" si="1775"/>
        <v>620.62610538165109</v>
      </c>
      <c r="Q510">
        <f t="shared" si="1776"/>
        <v>7.1737071424357532</v>
      </c>
      <c r="R510">
        <f t="shared" si="1777"/>
        <v>1.2356437870875021</v>
      </c>
      <c r="S510" s="4">
        <f>(Y510+AY510*L510)</f>
        <v>23.578441619873047</v>
      </c>
      <c r="T510" s="5">
        <f t="shared" si="1778"/>
        <v>4.5</v>
      </c>
      <c r="U510">
        <f t="shared" si="1779"/>
        <v>1.7493478804826736</v>
      </c>
      <c r="V510" s="5">
        <v>1</v>
      </c>
      <c r="W510">
        <f t="shared" si="1780"/>
        <v>3.4986957609653473</v>
      </c>
      <c r="X510" s="5">
        <v>24.809772491455078</v>
      </c>
      <c r="Y510" s="8">
        <v>23.578441619873047</v>
      </c>
      <c r="Z510" s="5">
        <v>25.058589935302734</v>
      </c>
      <c r="AA510" s="5">
        <v>800.23565673828125</v>
      </c>
      <c r="AB510" s="5">
        <v>757.67816162109375</v>
      </c>
      <c r="AC510" s="5">
        <v>11.505617141723633</v>
      </c>
      <c r="AD510" s="5">
        <v>17.842033386230469</v>
      </c>
      <c r="AE510" s="5">
        <v>34.546142578125</v>
      </c>
      <c r="AF510" s="5">
        <v>53.574600219726563</v>
      </c>
      <c r="AG510" s="5">
        <v>500.3729248046875</v>
      </c>
      <c r="AH510" s="5">
        <v>1799.4530029296875</v>
      </c>
      <c r="AI510" s="5">
        <v>201.49720764160156</v>
      </c>
      <c r="AJ510" s="5">
        <v>94.401985168457031</v>
      </c>
      <c r="AK510" s="5">
        <v>-6.5731325149536133</v>
      </c>
      <c r="AL510" s="5">
        <v>1.1411756277084351E-2</v>
      </c>
      <c r="AM510" s="5">
        <v>1</v>
      </c>
      <c r="AN510" s="5">
        <v>-0.21956524252891541</v>
      </c>
      <c r="AO510" s="5">
        <v>2.737391471862793</v>
      </c>
      <c r="AP510" s="5">
        <v>1</v>
      </c>
      <c r="AQ510" s="5">
        <v>0</v>
      </c>
      <c r="AR510" s="5">
        <v>0.15999999642372131</v>
      </c>
      <c r="AS510" s="5">
        <v>111115</v>
      </c>
      <c r="AT510">
        <f t="shared" si="1781"/>
        <v>1.1119398328993053</v>
      </c>
      <c r="AU510">
        <f t="shared" si="1782"/>
        <v>7.1737071424357529E-3</v>
      </c>
      <c r="AV510">
        <f t="shared" si="1783"/>
        <v>296.72844161987302</v>
      </c>
      <c r="AW510">
        <f t="shared" si="1784"/>
        <v>297.95977249145506</v>
      </c>
      <c r="AX510">
        <f t="shared" si="1785"/>
        <v>287.91247403340458</v>
      </c>
      <c r="AY510">
        <f t="shared" si="1786"/>
        <v>-0.14330391331413725</v>
      </c>
      <c r="AZ510">
        <f t="shared" si="1787"/>
        <v>2.9199671581895461</v>
      </c>
      <c r="BA510">
        <f t="shared" si="1788"/>
        <v>30.931205026874878</v>
      </c>
      <c r="BB510">
        <f t="shared" si="1789"/>
        <v>13.089171640644409</v>
      </c>
      <c r="BC510">
        <f>IF(L510,Y510,(X510+Y510)/2)</f>
        <v>24.194107055664063</v>
      </c>
      <c r="BD510">
        <f t="shared" si="1790"/>
        <v>3.0300744060043883</v>
      </c>
      <c r="BE510">
        <f t="shared" si="1791"/>
        <v>0.53469882359257381</v>
      </c>
      <c r="BF510">
        <f t="shared" si="1792"/>
        <v>1.684323371102044</v>
      </c>
      <c r="BG510">
        <f t="shared" si="1793"/>
        <v>1.3457510349023443</v>
      </c>
      <c r="BH510">
        <f t="shared" si="1794"/>
        <v>0.34169343851388256</v>
      </c>
      <c r="BI510">
        <f t="shared" si="1795"/>
        <v>58.588336395395878</v>
      </c>
      <c r="BJ510">
        <f t="shared" si="1796"/>
        <v>0.81911573649395897</v>
      </c>
      <c r="BK510">
        <f t="shared" si="1797"/>
        <v>63.254078186709336</v>
      </c>
      <c r="BL510">
        <f t="shared" si="1798"/>
        <v>741.51610550014004</v>
      </c>
      <c r="BM510">
        <f t="shared" si="1799"/>
        <v>3.5730324763024714E-2</v>
      </c>
    </row>
    <row r="511" spans="1:65" hidden="1" x14ac:dyDescent="0.3">
      <c r="A511" t="str">
        <f t="array" ref="A511">INDEX(MtrxNb!A$2:C$115,MATCH(1,(MtrxNb!B$2:B$115=D511)*(MtrxNb!C$2:C$115=F511),0),1)</f>
        <v>M71</v>
      </c>
      <c r="B511" s="6">
        <v>41599</v>
      </c>
      <c r="C511">
        <v>49</v>
      </c>
      <c r="D511">
        <v>22</v>
      </c>
      <c r="E511">
        <v>19</v>
      </c>
      <c r="F511" t="s">
        <v>36</v>
      </c>
      <c r="G511">
        <v>47</v>
      </c>
      <c r="H511">
        <v>3</v>
      </c>
      <c r="I511" s="5" t="s">
        <v>323</v>
      </c>
      <c r="J511" s="5" t="s">
        <v>726</v>
      </c>
      <c r="M511">
        <f t="shared" ref="M511" si="1800">AA511</f>
        <v>0</v>
      </c>
      <c r="S511" s="4">
        <f>AVERAGE(S506:S510)</f>
        <v>23.485210037231447</v>
      </c>
      <c r="Y511" s="4">
        <f>AVERAGE(Y505:Y510)</f>
        <v>23.404013951619465</v>
      </c>
    </row>
    <row r="512" spans="1:65" hidden="1" x14ac:dyDescent="0.3">
      <c r="A512" t="str">
        <f t="array" ref="A512">INDEX(MtrxNb!A$2:C$115,MATCH(1,(MtrxNb!B$2:B$115=D512)*(MtrxNb!C$2:C$115=F512),0),1)</f>
        <v>M71</v>
      </c>
      <c r="B512" s="6">
        <v>41599</v>
      </c>
      <c r="C512">
        <v>49</v>
      </c>
      <c r="D512">
        <v>22</v>
      </c>
      <c r="E512">
        <v>19</v>
      </c>
      <c r="F512" t="s">
        <v>36</v>
      </c>
      <c r="G512">
        <v>47</v>
      </c>
      <c r="H512">
        <v>3</v>
      </c>
      <c r="I512" s="5">
        <v>7</v>
      </c>
      <c r="J512" s="5" t="s">
        <v>727</v>
      </c>
      <c r="K512" s="5">
        <v>2117.0000035762787</v>
      </c>
      <c r="L512" s="5">
        <v>0</v>
      </c>
      <c r="M512" t="s">
        <v>315</v>
      </c>
      <c r="N512">
        <f t="shared" ref="N512:N517" si="1801">(AA512-AB512*(1000-AC512)/(1000-AD512))*AT512</f>
        <v>33.680124041440216</v>
      </c>
      <c r="O512">
        <f t="shared" ref="O512:O517" si="1802">IF(BE512&lt;&gt;0,1/(1/BE512-1/W512),0)</f>
        <v>0.87578297186569942</v>
      </c>
      <c r="P512">
        <f t="shared" ref="P512:P517" si="1803">((BH512-AU512/2)*AB512-N512)/(BH512+AU512/2)</f>
        <v>290.95329421242252</v>
      </c>
      <c r="Q512">
        <f t="shared" ref="Q512:Q517" si="1804">AU512*1000</f>
        <v>8.6385734929159153</v>
      </c>
      <c r="R512">
        <f t="shared" ref="R512:R517" si="1805">(AZ512-BF512)</f>
        <v>1.1194019898410767</v>
      </c>
      <c r="S512" s="4">
        <f>(Y512+AY512*L512)</f>
        <v>23.484966278076172</v>
      </c>
      <c r="T512" s="5">
        <f t="shared" ref="T512:T517" si="1806">3*1.3</f>
        <v>3.9000000000000004</v>
      </c>
      <c r="U512">
        <f t="shared" ref="U512:U517" si="1807">(T512*AN512+AO512)</f>
        <v>1.8810870260000228</v>
      </c>
      <c r="V512" s="5">
        <v>1</v>
      </c>
      <c r="W512">
        <f t="shared" ref="W512:W517" si="1808">U512*(V512+1)*(V512+1)/(V512*V512+1)</f>
        <v>3.7621740520000455</v>
      </c>
      <c r="X512" s="5">
        <v>24.795272827148437</v>
      </c>
      <c r="Y512" s="8">
        <v>23.484966278076172</v>
      </c>
      <c r="Z512" s="5">
        <v>25.060379028320312</v>
      </c>
      <c r="AA512" s="5">
        <v>399.76290893554687</v>
      </c>
      <c r="AB512" s="5">
        <v>371.01422119140625</v>
      </c>
      <c r="AC512" s="5">
        <v>12.294233322143555</v>
      </c>
      <c r="AD512" s="5">
        <v>18.89997673034668</v>
      </c>
      <c r="AE512" s="5">
        <v>36.946853637695313</v>
      </c>
      <c r="AF512" s="5">
        <v>56.800140380859375</v>
      </c>
      <c r="AG512" s="5">
        <v>500.37802124023438</v>
      </c>
      <c r="AH512" s="5">
        <v>1798.924560546875</v>
      </c>
      <c r="AI512" s="5">
        <v>174.51460266113281</v>
      </c>
      <c r="AJ512" s="5">
        <v>94.399986267089844</v>
      </c>
      <c r="AK512" s="5">
        <v>-2.0099306106567383</v>
      </c>
      <c r="AL512" s="5">
        <v>6.8054288625717163E-2</v>
      </c>
      <c r="AM512" s="5">
        <v>1</v>
      </c>
      <c r="AN512" s="5">
        <v>-0.21956524252891541</v>
      </c>
      <c r="AO512" s="5">
        <v>2.737391471862793</v>
      </c>
      <c r="AP512" s="5">
        <v>1</v>
      </c>
      <c r="AQ512" s="5">
        <v>0</v>
      </c>
      <c r="AR512" s="5">
        <v>0.15999999642372131</v>
      </c>
      <c r="AS512" s="5">
        <v>111115</v>
      </c>
      <c r="AT512">
        <f t="shared" ref="AT512:AT517" si="1809">AG512*0.000001/(T512*0.0001)</f>
        <v>1.2830205672826522</v>
      </c>
      <c r="AU512">
        <f t="shared" ref="AU512:AU517" si="1810">(AD512-AC512)/(1000-AD512)*AT512</f>
        <v>8.6385734929159148E-3</v>
      </c>
      <c r="AV512">
        <f t="shared" ref="AV512:AV517" si="1811">(Y512+273.15)</f>
        <v>296.63496627807615</v>
      </c>
      <c r="AW512">
        <f t="shared" ref="AW512:AW517" si="1812">(X512+273.15)</f>
        <v>297.94527282714841</v>
      </c>
      <c r="AX512">
        <f t="shared" ref="AX512:AX517" si="1813">(AH512*AP512+AI512*AQ512)*AR512</f>
        <v>287.82792325404444</v>
      </c>
      <c r="AY512">
        <f t="shared" ref="AY512:AY517" si="1814">((AX512+0.00000010773*(AW512^4-AV512^4))-AU512*44100)/(U512*51.4+0.00000043092*AV512^3)</f>
        <v>-0.72540770036483793</v>
      </c>
      <c r="AZ512">
        <f t="shared" ref="AZ512:AZ517" si="1815">0.61365*EXP(17.502*S512/(240.97+S512))</f>
        <v>2.9035595336341209</v>
      </c>
      <c r="BA512">
        <f t="shared" ref="BA512:BA517" si="1816">AZ512*1000/AJ512</f>
        <v>30.758050381691348</v>
      </c>
      <c r="BB512">
        <f t="shared" ref="BB512:BB517" si="1817">(BA512-AD512)</f>
        <v>11.858073651344668</v>
      </c>
      <c r="BC512">
        <f>IF(L512,Y512,(X512+Y512)/2)</f>
        <v>24.140119552612305</v>
      </c>
      <c r="BD512">
        <f t="shared" ref="BD512:BD517" si="1818">0.61365*EXP(17.502*BC512/(240.97+BC512))</f>
        <v>3.020276054566426</v>
      </c>
      <c r="BE512">
        <f t="shared" ref="BE512:BE517" si="1819">IF(BB512&lt;&gt;0,(1000-(BA512+AD512)/2)/BB512*AU512,0)</f>
        <v>0.71040933647771476</v>
      </c>
      <c r="BF512">
        <f t="shared" ref="BF512:BF517" si="1820">AD512*AJ512/1000</f>
        <v>1.7841575437930441</v>
      </c>
      <c r="BG512">
        <f t="shared" ref="BG512:BG517" si="1821">(BD512-BF512)</f>
        <v>1.2361185107733819</v>
      </c>
      <c r="BH512">
        <f t="shared" ref="BH512:BH517" si="1822">1/(1.6/O512+1.37/W512)</f>
        <v>0.45639431038440764</v>
      </c>
      <c r="BI512">
        <f t="shared" ref="BI512:BI517" si="1823">P512*AJ512*0.001</f>
        <v>27.465986978017238</v>
      </c>
      <c r="BJ512">
        <f t="shared" ref="BJ512:BJ517" si="1824">P512/AB512</f>
        <v>0.78421062480599557</v>
      </c>
      <c r="BK512">
        <f t="shared" ref="BK512:BK517" si="1825">(1-AU512*AJ512/AZ512/O512)*100</f>
        <v>67.930902975407776</v>
      </c>
      <c r="BL512">
        <f t="shared" ref="BL512:BL517" si="1826">(AB512-N512/(W512/1.35))</f>
        <v>358.92861142761222</v>
      </c>
      <c r="BM512">
        <f t="shared" ref="BM512:BM517" si="1827">N512*BK512/100/BL512</f>
        <v>6.374307217690825E-2</v>
      </c>
    </row>
    <row r="513" spans="1:65" x14ac:dyDescent="0.3">
      <c r="A513" t="str">
        <f t="array" ref="A513">INDEX(MtrxNb!A$2:C$115,MATCH(1,(MtrxNb!B$2:B$115=D513)*(MtrxNb!C$2:C$115=F513),0),1)</f>
        <v>M71</v>
      </c>
      <c r="B513" s="6">
        <v>41599</v>
      </c>
      <c r="C513">
        <v>49</v>
      </c>
      <c r="D513">
        <v>22</v>
      </c>
      <c r="E513">
        <v>19</v>
      </c>
      <c r="F513" t="s">
        <v>36</v>
      </c>
      <c r="G513">
        <v>47</v>
      </c>
      <c r="H513">
        <v>3</v>
      </c>
      <c r="I513" s="5">
        <v>8</v>
      </c>
      <c r="J513" s="5" t="s">
        <v>728</v>
      </c>
      <c r="K513" s="5">
        <v>2237.5000037439167</v>
      </c>
      <c r="L513" s="5">
        <v>0</v>
      </c>
      <c r="M513">
        <v>50</v>
      </c>
      <c r="N513" s="7">
        <f t="shared" si="1801"/>
        <v>0.3460366076590124</v>
      </c>
      <c r="O513" s="7">
        <f t="shared" si="1802"/>
        <v>0.85816598703458336</v>
      </c>
      <c r="P513" s="7">
        <f t="shared" si="1803"/>
        <v>46.548450114250713</v>
      </c>
      <c r="Q513">
        <f t="shared" si="1804"/>
        <v>8.4843465077704483</v>
      </c>
      <c r="R513">
        <f t="shared" si="1805"/>
        <v>1.1175868688901573</v>
      </c>
      <c r="S513" s="4">
        <f>(Y513+AY513*L513)</f>
        <v>23.54296875</v>
      </c>
      <c r="T513" s="5">
        <f t="shared" si="1806"/>
        <v>3.9000000000000004</v>
      </c>
      <c r="U513">
        <f t="shared" si="1807"/>
        <v>1.8810870260000228</v>
      </c>
      <c r="V513" s="5">
        <v>1</v>
      </c>
      <c r="W513">
        <f t="shared" si="1808"/>
        <v>3.7621740520000455</v>
      </c>
      <c r="X513" s="5">
        <v>24.78956413269043</v>
      </c>
      <c r="Y513" s="8">
        <v>23.54296875</v>
      </c>
      <c r="Z513" s="5">
        <v>25.058881759643555</v>
      </c>
      <c r="AA513" s="5">
        <v>48.804096221923828</v>
      </c>
      <c r="AB513" s="5">
        <v>48.215530395507813</v>
      </c>
      <c r="AC513" s="5">
        <v>12.539798736572266</v>
      </c>
      <c r="AD513" s="5">
        <v>19.027009963989258</v>
      </c>
      <c r="AE513" s="5">
        <v>37.932670593261719</v>
      </c>
      <c r="AF513" s="5">
        <v>57.201423645019531</v>
      </c>
      <c r="AG513" s="5">
        <v>500.35934448242187</v>
      </c>
      <c r="AH513" s="5">
        <v>1798.6278076171875</v>
      </c>
      <c r="AI513" s="5">
        <v>187.75132751464844</v>
      </c>
      <c r="AJ513" s="5">
        <v>94.399711608886719</v>
      </c>
      <c r="AK513" s="5">
        <v>0.17105388641357422</v>
      </c>
      <c r="AL513" s="5">
        <v>0.16668900847434998</v>
      </c>
      <c r="AM513" s="5">
        <v>1</v>
      </c>
      <c r="AN513" s="5">
        <v>-0.21956524252891541</v>
      </c>
      <c r="AO513" s="5">
        <v>2.737391471862793</v>
      </c>
      <c r="AP513" s="5">
        <v>1</v>
      </c>
      <c r="AQ513" s="5">
        <v>0</v>
      </c>
      <c r="AR513" s="5">
        <v>0.15999999642372131</v>
      </c>
      <c r="AS513" s="5">
        <v>111115</v>
      </c>
      <c r="AT513">
        <f t="shared" si="1809"/>
        <v>1.2829726781600559</v>
      </c>
      <c r="AU513">
        <f t="shared" si="1810"/>
        <v>8.4843465077704475E-3</v>
      </c>
      <c r="AV513">
        <f t="shared" si="1811"/>
        <v>296.69296874999998</v>
      </c>
      <c r="AW513">
        <f t="shared" si="1812"/>
        <v>297.93956413269041</v>
      </c>
      <c r="AX513">
        <f t="shared" si="1813"/>
        <v>287.78044278635571</v>
      </c>
      <c r="AY513">
        <f t="shared" si="1814"/>
        <v>-0.66944191348663262</v>
      </c>
      <c r="AZ513">
        <f t="shared" si="1815"/>
        <v>2.9137311222701574</v>
      </c>
      <c r="BA513">
        <f t="shared" si="1816"/>
        <v>30.865890081764412</v>
      </c>
      <c r="BB513">
        <f t="shared" si="1817"/>
        <v>11.838880117775155</v>
      </c>
      <c r="BC513">
        <f>IF(L513,Y513,(X513+Y513)/2)</f>
        <v>24.166266441345215</v>
      </c>
      <c r="BD513">
        <f t="shared" si="1818"/>
        <v>3.025018065866746</v>
      </c>
      <c r="BE513">
        <f t="shared" si="1819"/>
        <v>0.69877320315261748</v>
      </c>
      <c r="BF513">
        <f t="shared" si="1820"/>
        <v>1.7961442533800001</v>
      </c>
      <c r="BG513">
        <f t="shared" si="1821"/>
        <v>1.228873812486746</v>
      </c>
      <c r="BH513">
        <f t="shared" si="1822"/>
        <v>0.44871374199515429</v>
      </c>
      <c r="BI513">
        <f t="shared" si="1823"/>
        <v>4.3941602666259181</v>
      </c>
      <c r="BJ513">
        <f t="shared" si="1824"/>
        <v>0.96542441268234147</v>
      </c>
      <c r="BK513">
        <f t="shared" si="1825"/>
        <v>67.969162483710903</v>
      </c>
      <c r="BL513">
        <f t="shared" si="1826"/>
        <v>48.091360324191918</v>
      </c>
      <c r="BM513">
        <f t="shared" si="1827"/>
        <v>4.8906535919833625E-3</v>
      </c>
    </row>
    <row r="514" spans="1:65" x14ac:dyDescent="0.3">
      <c r="A514" t="str">
        <f t="array" ref="A514">INDEX(MtrxNb!A$2:C$115,MATCH(1,(MtrxNb!B$2:B$115=D514)*(MtrxNb!C$2:C$115=F514),0),1)</f>
        <v>M71</v>
      </c>
      <c r="B514" s="6">
        <v>41599</v>
      </c>
      <c r="C514">
        <v>49</v>
      </c>
      <c r="D514">
        <v>22</v>
      </c>
      <c r="E514">
        <v>19</v>
      </c>
      <c r="F514" t="s">
        <v>36</v>
      </c>
      <c r="G514">
        <v>47</v>
      </c>
      <c r="H514">
        <v>3</v>
      </c>
      <c r="I514" s="5">
        <v>9</v>
      </c>
      <c r="J514" s="5" t="s">
        <v>729</v>
      </c>
      <c r="K514" s="5">
        <v>2357.0000037550926</v>
      </c>
      <c r="L514" s="5">
        <v>0</v>
      </c>
      <c r="M514">
        <v>150</v>
      </c>
      <c r="N514" s="7">
        <f t="shared" si="1801"/>
        <v>11.994406934545122</v>
      </c>
      <c r="O514" s="7">
        <f t="shared" si="1802"/>
        <v>0.82668186091014417</v>
      </c>
      <c r="P514" s="7">
        <f t="shared" si="1803"/>
        <v>110.50690520028583</v>
      </c>
      <c r="Q514">
        <f t="shared" si="1804"/>
        <v>8.2324732080600587</v>
      </c>
      <c r="R514">
        <f t="shared" si="1805"/>
        <v>1.118077160758788</v>
      </c>
      <c r="S514" s="4">
        <f>(Y514+AY514*L514)</f>
        <v>23.522422790527344</v>
      </c>
      <c r="T514" s="5">
        <f t="shared" si="1806"/>
        <v>3.9000000000000004</v>
      </c>
      <c r="U514">
        <f t="shared" si="1807"/>
        <v>1.8810870260000228</v>
      </c>
      <c r="V514" s="5">
        <v>1</v>
      </c>
      <c r="W514">
        <f t="shared" si="1808"/>
        <v>3.7621740520000455</v>
      </c>
      <c r="X514" s="5">
        <v>24.782331466674805</v>
      </c>
      <c r="Y514" s="8">
        <v>23.522422790527344</v>
      </c>
      <c r="Z514" s="5">
        <v>25.0584716796875</v>
      </c>
      <c r="AA514" s="5">
        <v>150.71440124511719</v>
      </c>
      <c r="AB514" s="5">
        <v>140.46485900878906</v>
      </c>
      <c r="AC514" s="5">
        <v>12.689263343811035</v>
      </c>
      <c r="AD514" s="5">
        <v>18.983737945556641</v>
      </c>
      <c r="AE514" s="5">
        <v>38.474697113037109</v>
      </c>
      <c r="AF514" s="5">
        <v>57.096103668212891</v>
      </c>
      <c r="AG514" s="5">
        <v>500.39349365234375</v>
      </c>
      <c r="AH514" s="5">
        <v>1798.67236328125</v>
      </c>
      <c r="AI514" s="5">
        <v>214.8013916015625</v>
      </c>
      <c r="AJ514" s="5">
        <v>94.399078369140625</v>
      </c>
      <c r="AK514" s="5">
        <v>-0.26762104034423828</v>
      </c>
      <c r="AL514" s="5">
        <v>0.11634263396263123</v>
      </c>
      <c r="AM514" s="5">
        <v>1</v>
      </c>
      <c r="AN514" s="5">
        <v>-0.21956524252891541</v>
      </c>
      <c r="AO514" s="5">
        <v>2.737391471862793</v>
      </c>
      <c r="AP514" s="5">
        <v>1</v>
      </c>
      <c r="AQ514" s="5">
        <v>0</v>
      </c>
      <c r="AR514" s="5">
        <v>0.15999999642372131</v>
      </c>
      <c r="AS514" s="5">
        <v>111115</v>
      </c>
      <c r="AT514">
        <f t="shared" si="1809"/>
        <v>1.2830602401342146</v>
      </c>
      <c r="AU514">
        <f t="shared" si="1810"/>
        <v>8.2324732080600593E-3</v>
      </c>
      <c r="AV514">
        <f t="shared" si="1811"/>
        <v>296.67242279052732</v>
      </c>
      <c r="AW514">
        <f t="shared" si="1812"/>
        <v>297.93233146667478</v>
      </c>
      <c r="AX514">
        <f t="shared" si="1813"/>
        <v>287.78757169244636</v>
      </c>
      <c r="AY514">
        <f t="shared" si="1814"/>
        <v>-0.56510641102744485</v>
      </c>
      <c r="AZ514">
        <f t="shared" si="1815"/>
        <v>2.910124526820618</v>
      </c>
      <c r="BA514">
        <f t="shared" si="1816"/>
        <v>30.827891300387392</v>
      </c>
      <c r="BB514">
        <f t="shared" si="1817"/>
        <v>11.844153354830752</v>
      </c>
      <c r="BC514">
        <f>IF(L514,Y514,(X514+Y514)/2)</f>
        <v>24.152377128601074</v>
      </c>
      <c r="BD514">
        <f t="shared" si="1818"/>
        <v>3.0224982841344916</v>
      </c>
      <c r="BE514">
        <f t="shared" si="1819"/>
        <v>0.67775521947100303</v>
      </c>
      <c r="BF514">
        <f t="shared" si="1820"/>
        <v>1.7920473660618299</v>
      </c>
      <c r="BG514">
        <f t="shared" si="1821"/>
        <v>1.2304509180726617</v>
      </c>
      <c r="BH514">
        <f t="shared" si="1822"/>
        <v>0.4348583411348611</v>
      </c>
      <c r="BI514">
        <f t="shared" si="1823"/>
        <v>10.431750004332976</v>
      </c>
      <c r="BJ514">
        <f t="shared" si="1824"/>
        <v>0.78672278589886513</v>
      </c>
      <c r="BK514">
        <f t="shared" si="1825"/>
        <v>67.696610155754882</v>
      </c>
      <c r="BL514">
        <f t="shared" si="1826"/>
        <v>136.16084512271496</v>
      </c>
      <c r="BM514">
        <f t="shared" si="1827"/>
        <v>5.9633934378534918E-2</v>
      </c>
    </row>
    <row r="515" spans="1:65" x14ac:dyDescent="0.3">
      <c r="A515" t="str">
        <f t="array" ref="A515">INDEX(MtrxNb!A$2:C$115,MATCH(1,(MtrxNb!B$2:B$115=D515)*(MtrxNb!C$2:C$115=F515),0),1)</f>
        <v>M71</v>
      </c>
      <c r="B515" s="6">
        <v>41599</v>
      </c>
      <c r="C515">
        <v>49</v>
      </c>
      <c r="D515">
        <v>22</v>
      </c>
      <c r="E515">
        <v>19</v>
      </c>
      <c r="F515" t="s">
        <v>36</v>
      </c>
      <c r="G515">
        <v>47</v>
      </c>
      <c r="H515">
        <v>3</v>
      </c>
      <c r="I515" s="5">
        <v>10</v>
      </c>
      <c r="J515" s="5" t="s">
        <v>730</v>
      </c>
      <c r="K515" s="5">
        <v>2507.5000037439167</v>
      </c>
      <c r="L515" s="5">
        <v>0</v>
      </c>
      <c r="M515">
        <v>400</v>
      </c>
      <c r="N515" s="7">
        <f t="shared" si="1801"/>
        <v>34.247747137959678</v>
      </c>
      <c r="O515" s="7">
        <f t="shared" si="1802"/>
        <v>0.82709077019510879</v>
      </c>
      <c r="P515" s="7">
        <f t="shared" si="1803"/>
        <v>286.4859473863184</v>
      </c>
      <c r="Q515">
        <f t="shared" si="1804"/>
        <v>8.20416612251217</v>
      </c>
      <c r="R515">
        <f t="shared" si="1805"/>
        <v>1.1138546047651854</v>
      </c>
      <c r="S515" s="4">
        <f>(Y515+AY515*L515)</f>
        <v>23.481744766235352</v>
      </c>
      <c r="T515" s="5">
        <f t="shared" si="1806"/>
        <v>3.9000000000000004</v>
      </c>
      <c r="U515">
        <f t="shared" si="1807"/>
        <v>1.8810870260000228</v>
      </c>
      <c r="V515" s="5">
        <v>1</v>
      </c>
      <c r="W515">
        <f t="shared" si="1808"/>
        <v>3.7621740520000455</v>
      </c>
      <c r="X515" s="5">
        <v>24.774868011474609</v>
      </c>
      <c r="Y515" s="8">
        <v>23.481744766235352</v>
      </c>
      <c r="Z515" s="5">
        <v>25.058015823364258</v>
      </c>
      <c r="AA515" s="5">
        <v>400.47991943359375</v>
      </c>
      <c r="AB515" s="5">
        <v>371.41275024414062</v>
      </c>
      <c r="AC515" s="5">
        <v>12.67969799041748</v>
      </c>
      <c r="AD515" s="5">
        <v>18.952735900878906</v>
      </c>
      <c r="AE515" s="5">
        <v>38.380054473876953</v>
      </c>
      <c r="AF515" s="5">
        <v>57.02825927734375</v>
      </c>
      <c r="AG515" s="5">
        <v>500.392822265625</v>
      </c>
      <c r="AH515" s="5">
        <v>1798.784423828125</v>
      </c>
      <c r="AI515" s="5">
        <v>240.79486083984375</v>
      </c>
      <c r="AJ515" s="5">
        <v>94.400138854980469</v>
      </c>
      <c r="AK515" s="5">
        <v>-2.2654237747192383</v>
      </c>
      <c r="AL515" s="5">
        <v>6.9618314504623413E-2</v>
      </c>
      <c r="AM515" s="5">
        <v>1</v>
      </c>
      <c r="AN515" s="5">
        <v>-0.21956524252891541</v>
      </c>
      <c r="AO515" s="5">
        <v>2.737391471862793</v>
      </c>
      <c r="AP515" s="5">
        <v>1</v>
      </c>
      <c r="AQ515" s="5">
        <v>0</v>
      </c>
      <c r="AR515" s="5">
        <v>0.15999999642372131</v>
      </c>
      <c r="AS515" s="5">
        <v>111115</v>
      </c>
      <c r="AT515">
        <f t="shared" si="1809"/>
        <v>1.2830585186298074</v>
      </c>
      <c r="AU515">
        <f t="shared" si="1810"/>
        <v>8.2041661225121694E-3</v>
      </c>
      <c r="AV515">
        <f t="shared" si="1811"/>
        <v>296.63174476623533</v>
      </c>
      <c r="AW515">
        <f t="shared" si="1812"/>
        <v>297.92486801147459</v>
      </c>
      <c r="AX515">
        <f t="shared" si="1813"/>
        <v>287.8055013795456</v>
      </c>
      <c r="AY515">
        <f t="shared" si="1814"/>
        <v>-0.54994712569476933</v>
      </c>
      <c r="AZ515">
        <f t="shared" si="1815"/>
        <v>2.9029955054899275</v>
      </c>
      <c r="BA515">
        <f t="shared" si="1816"/>
        <v>30.752025798919341</v>
      </c>
      <c r="BB515">
        <f t="shared" si="1817"/>
        <v>11.799289898040435</v>
      </c>
      <c r="BC515">
        <f>IF(L515,Y515,(X515+Y515)/2)</f>
        <v>24.12830638885498</v>
      </c>
      <c r="BD515">
        <f t="shared" si="1818"/>
        <v>3.018135746264317</v>
      </c>
      <c r="BE515">
        <f t="shared" si="1819"/>
        <v>0.67803004507994169</v>
      </c>
      <c r="BF515">
        <f t="shared" si="1820"/>
        <v>1.7891409007247421</v>
      </c>
      <c r="BG515">
        <f t="shared" si="1821"/>
        <v>1.2289948455395749</v>
      </c>
      <c r="BH515">
        <f t="shared" si="1822"/>
        <v>0.435039363290114</v>
      </c>
      <c r="BI515">
        <f t="shared" si="1823"/>
        <v>27.044313213269085</v>
      </c>
      <c r="BJ515">
        <f t="shared" si="1824"/>
        <v>0.77134117554661941</v>
      </c>
      <c r="BK515">
        <f t="shared" si="1825"/>
        <v>67.744220553806713</v>
      </c>
      <c r="BL515">
        <f t="shared" si="1826"/>
        <v>359.12345740515929</v>
      </c>
      <c r="BM515">
        <f t="shared" si="1827"/>
        <v>6.4604160150069104E-2</v>
      </c>
    </row>
    <row r="516" spans="1:65" x14ac:dyDescent="0.3">
      <c r="A516" t="str">
        <f t="array" ref="A516">INDEX(MtrxNb!A$2:C$115,MATCH(1,(MtrxNb!B$2:B$115=D516)*(MtrxNb!C$2:C$115=F516),0),1)</f>
        <v>M71</v>
      </c>
      <c r="B516" s="6">
        <v>41599</v>
      </c>
      <c r="C516">
        <v>49</v>
      </c>
      <c r="D516">
        <v>22</v>
      </c>
      <c r="E516">
        <v>19</v>
      </c>
      <c r="F516" t="s">
        <v>36</v>
      </c>
      <c r="G516">
        <v>47</v>
      </c>
      <c r="H516">
        <v>3</v>
      </c>
      <c r="I516" s="5">
        <v>11</v>
      </c>
      <c r="J516" s="5" t="s">
        <v>731</v>
      </c>
      <c r="K516" s="5">
        <v>2657.0000037550926</v>
      </c>
      <c r="L516" s="5">
        <v>0</v>
      </c>
      <c r="M516">
        <v>600</v>
      </c>
      <c r="N516" s="7">
        <f t="shared" si="1801"/>
        <v>44.150859681081528</v>
      </c>
      <c r="O516" s="7">
        <f t="shared" si="1802"/>
        <v>0.77832657817460227</v>
      </c>
      <c r="P516" s="7">
        <f t="shared" si="1803"/>
        <v>444.90356991572077</v>
      </c>
      <c r="Q516">
        <f t="shared" si="1804"/>
        <v>7.900192839718307</v>
      </c>
      <c r="R516">
        <f t="shared" si="1805"/>
        <v>1.1277246724989964</v>
      </c>
      <c r="S516" s="4">
        <f>(Y516+AY516*L516)</f>
        <v>23.519321441650391</v>
      </c>
      <c r="T516" s="5">
        <f t="shared" si="1806"/>
        <v>3.9000000000000004</v>
      </c>
      <c r="U516">
        <f t="shared" si="1807"/>
        <v>1.8810870260000228</v>
      </c>
      <c r="V516" s="5">
        <v>1</v>
      </c>
      <c r="W516">
        <f t="shared" si="1808"/>
        <v>3.7621740520000455</v>
      </c>
      <c r="X516" s="5">
        <v>24.777000427246094</v>
      </c>
      <c r="Y516" s="8">
        <v>23.519321441650391</v>
      </c>
      <c r="Z516" s="5">
        <v>25.059524536132812</v>
      </c>
      <c r="AA516" s="5">
        <v>599.22869873046875</v>
      </c>
      <c r="AB516" s="5">
        <v>561.3602294921875</v>
      </c>
      <c r="AC516" s="5">
        <v>12.833498954772949</v>
      </c>
      <c r="AD516" s="5">
        <v>18.874811172485352</v>
      </c>
      <c r="AE516" s="5">
        <v>38.911445617675781</v>
      </c>
      <c r="AF516" s="5">
        <v>56.7901611328125</v>
      </c>
      <c r="AG516" s="5">
        <v>500.37481689453125</v>
      </c>
      <c r="AH516" s="5">
        <v>1798.76123046875</v>
      </c>
      <c r="AI516" s="5">
        <v>284.26937866210937</v>
      </c>
      <c r="AJ516" s="5">
        <v>94.403900146484375</v>
      </c>
      <c r="AK516" s="5">
        <v>-4.4223451614379883</v>
      </c>
      <c r="AL516" s="5">
        <v>2.1644681692123413E-2</v>
      </c>
      <c r="AM516" s="5">
        <v>1</v>
      </c>
      <c r="AN516" s="5">
        <v>-0.21956524252891541</v>
      </c>
      <c r="AO516" s="5">
        <v>2.737391471862793</v>
      </c>
      <c r="AP516" s="5">
        <v>1</v>
      </c>
      <c r="AQ516" s="5">
        <v>0</v>
      </c>
      <c r="AR516" s="5">
        <v>0.15999999642372131</v>
      </c>
      <c r="AS516" s="5">
        <v>111115</v>
      </c>
      <c r="AT516">
        <f t="shared" si="1809"/>
        <v>1.2830123510116185</v>
      </c>
      <c r="AU516">
        <f t="shared" si="1810"/>
        <v>7.9001928397183074E-3</v>
      </c>
      <c r="AV516">
        <f t="shared" si="1811"/>
        <v>296.66932144165037</v>
      </c>
      <c r="AW516">
        <f t="shared" si="1812"/>
        <v>297.92700042724607</v>
      </c>
      <c r="AX516">
        <f t="shared" si="1813"/>
        <v>287.80179044212855</v>
      </c>
      <c r="AY516">
        <f t="shared" si="1814"/>
        <v>-0.42945883574095622</v>
      </c>
      <c r="AZ516">
        <f t="shared" si="1815"/>
        <v>2.9095804617100511</v>
      </c>
      <c r="BA516">
        <f t="shared" si="1816"/>
        <v>30.82055357030082</v>
      </c>
      <c r="BB516">
        <f t="shared" si="1817"/>
        <v>11.945742397815469</v>
      </c>
      <c r="BC516">
        <f>IF(L516,Y516,(X516+Y516)/2)</f>
        <v>24.148160934448242</v>
      </c>
      <c r="BD516">
        <f t="shared" si="1818"/>
        <v>3.0217337506244548</v>
      </c>
      <c r="BE516">
        <f t="shared" si="1819"/>
        <v>0.64490687148695358</v>
      </c>
      <c r="BF516">
        <f t="shared" si="1820"/>
        <v>1.7818557892110547</v>
      </c>
      <c r="BG516">
        <f t="shared" si="1821"/>
        <v>1.2398779614134001</v>
      </c>
      <c r="BH516">
        <f t="shared" si="1822"/>
        <v>0.41324986383416501</v>
      </c>
      <c r="BI516">
        <f t="shared" si="1823"/>
        <v>42.00063218913813</v>
      </c>
      <c r="BJ516">
        <f t="shared" si="1824"/>
        <v>0.79254558221587112</v>
      </c>
      <c r="BK516">
        <f t="shared" si="1825"/>
        <v>67.066688908879769</v>
      </c>
      <c r="BL516">
        <f t="shared" si="1826"/>
        <v>545.51735254241601</v>
      </c>
      <c r="BM516">
        <f t="shared" si="1827"/>
        <v>5.4279702698558328E-2</v>
      </c>
    </row>
    <row r="517" spans="1:65" x14ac:dyDescent="0.3">
      <c r="A517" t="str">
        <f t="array" ref="A517">INDEX(MtrxNb!A$2:C$115,MATCH(1,(MtrxNb!B$2:B$115=D517)*(MtrxNb!C$2:C$115=F517),0),1)</f>
        <v>M71</v>
      </c>
      <c r="B517" s="6">
        <v>41599</v>
      </c>
      <c r="C517">
        <v>49</v>
      </c>
      <c r="D517">
        <v>22</v>
      </c>
      <c r="E517">
        <v>19</v>
      </c>
      <c r="F517" t="s">
        <v>36</v>
      </c>
      <c r="G517">
        <v>47</v>
      </c>
      <c r="H517">
        <v>3</v>
      </c>
      <c r="I517" s="5">
        <v>12</v>
      </c>
      <c r="J517" s="5" t="s">
        <v>732</v>
      </c>
      <c r="K517" s="5">
        <v>2807.5000037439167</v>
      </c>
      <c r="L517" s="5">
        <v>0</v>
      </c>
      <c r="M517">
        <v>800</v>
      </c>
      <c r="N517" s="7">
        <f t="shared" si="1801"/>
        <v>49.723766230174952</v>
      </c>
      <c r="O517" s="7">
        <f t="shared" si="1802"/>
        <v>0.730293208094973</v>
      </c>
      <c r="P517" s="7">
        <f t="shared" si="1803"/>
        <v>615.85394955163963</v>
      </c>
      <c r="Q517">
        <f t="shared" si="1804"/>
        <v>7.7031657782061194</v>
      </c>
      <c r="R517">
        <f t="shared" si="1805"/>
        <v>1.159464456133064</v>
      </c>
      <c r="S517" s="4">
        <f>(Y517+AY517*L517)</f>
        <v>23.624691009521484</v>
      </c>
      <c r="T517" s="5">
        <f t="shared" si="1806"/>
        <v>3.9000000000000004</v>
      </c>
      <c r="U517">
        <f t="shared" si="1807"/>
        <v>1.8810870260000228</v>
      </c>
      <c r="V517" s="5">
        <v>1</v>
      </c>
      <c r="W517">
        <f t="shared" si="1808"/>
        <v>3.7621740520000455</v>
      </c>
      <c r="X517" s="5">
        <v>24.783187866210937</v>
      </c>
      <c r="Y517" s="8">
        <v>23.624691009521484</v>
      </c>
      <c r="Z517" s="5">
        <v>25.059318542480469</v>
      </c>
      <c r="AA517" s="5">
        <v>799.70379638671875</v>
      </c>
      <c r="AB517" s="5">
        <v>756.4051513671875</v>
      </c>
      <c r="AC517" s="5">
        <v>12.843653678894043</v>
      </c>
      <c r="AD517" s="5">
        <v>18.735370635986328</v>
      </c>
      <c r="AE517" s="5">
        <v>38.84234619140625</v>
      </c>
      <c r="AF517" s="5">
        <v>56.349079132080078</v>
      </c>
      <c r="AG517" s="5">
        <v>500.3548583984375</v>
      </c>
      <c r="AH517" s="5">
        <v>1799.8736572265625</v>
      </c>
      <c r="AI517" s="5">
        <v>303.675537109375</v>
      </c>
      <c r="AJ517" s="5">
        <v>94.401695251464844</v>
      </c>
      <c r="AK517" s="5">
        <v>-6.9586610794067383</v>
      </c>
      <c r="AL517" s="5">
        <v>-1.5180498361587524E-2</v>
      </c>
      <c r="AM517" s="5">
        <v>1</v>
      </c>
      <c r="AN517" s="5">
        <v>-0.21956524252891541</v>
      </c>
      <c r="AO517" s="5">
        <v>2.737391471862793</v>
      </c>
      <c r="AP517" s="5">
        <v>1</v>
      </c>
      <c r="AQ517" s="5">
        <v>0</v>
      </c>
      <c r="AR517" s="5">
        <v>0.15999999642372131</v>
      </c>
      <c r="AS517" s="5">
        <v>111115</v>
      </c>
      <c r="AT517">
        <f t="shared" si="1809"/>
        <v>1.2829611753806087</v>
      </c>
      <c r="AU517">
        <f t="shared" si="1810"/>
        <v>7.703165778206119E-3</v>
      </c>
      <c r="AV517">
        <f t="shared" si="1811"/>
        <v>296.77469100952146</v>
      </c>
      <c r="AW517">
        <f t="shared" si="1812"/>
        <v>297.93318786621091</v>
      </c>
      <c r="AX517">
        <f t="shared" si="1813"/>
        <v>287.9797787194002</v>
      </c>
      <c r="AY517">
        <f t="shared" si="1814"/>
        <v>-0.35760864964515737</v>
      </c>
      <c r="AZ517">
        <f t="shared" si="1815"/>
        <v>2.9281152053346884</v>
      </c>
      <c r="BA517">
        <f t="shared" si="1816"/>
        <v>31.017612528406922</v>
      </c>
      <c r="BB517">
        <f t="shared" si="1817"/>
        <v>12.282241892420593</v>
      </c>
      <c r="BC517">
        <f>IF(L517,Y517,(X517+Y517)/2)</f>
        <v>24.203939437866211</v>
      </c>
      <c r="BD517">
        <f t="shared" si="1818"/>
        <v>3.0318619024722215</v>
      </c>
      <c r="BE517">
        <f t="shared" si="1819"/>
        <v>0.61157711314932672</v>
      </c>
      <c r="BF517">
        <f t="shared" si="1820"/>
        <v>1.7686507492016244</v>
      </c>
      <c r="BG517">
        <f t="shared" si="1821"/>
        <v>1.2632111532705972</v>
      </c>
      <c r="BH517">
        <f t="shared" si="1822"/>
        <v>0.39138146947246316</v>
      </c>
      <c r="BI517">
        <f t="shared" si="1823"/>
        <v>58.137656864984883</v>
      </c>
      <c r="BJ517">
        <f t="shared" si="1824"/>
        <v>0.81418529268143625</v>
      </c>
      <c r="BK517">
        <f t="shared" si="1825"/>
        <v>65.993368432247422</v>
      </c>
      <c r="BL517">
        <f t="shared" si="1826"/>
        <v>738.56252008992112</v>
      </c>
      <c r="BM517">
        <f t="shared" si="1827"/>
        <v>4.4430075117640119E-2</v>
      </c>
    </row>
    <row r="518" spans="1:65" hidden="1" x14ac:dyDescent="0.3">
      <c r="A518" t="str">
        <f t="array" ref="A518">INDEX(MtrxNb!A$2:C$115,MATCH(1,(MtrxNb!B$2:B$115=D518)*(MtrxNb!C$2:C$115=F518),0),1)</f>
        <v>M20</v>
      </c>
      <c r="B518" s="6">
        <v>41599</v>
      </c>
      <c r="C518">
        <v>49</v>
      </c>
      <c r="D518">
        <v>31</v>
      </c>
      <c r="E518">
        <v>26</v>
      </c>
      <c r="F518" t="s">
        <v>7</v>
      </c>
      <c r="G518">
        <v>49</v>
      </c>
      <c r="H518">
        <v>3</v>
      </c>
      <c r="I518" s="5" t="s">
        <v>323</v>
      </c>
      <c r="J518" s="5" t="s">
        <v>733</v>
      </c>
      <c r="M518">
        <f t="shared" ref="M518" si="1828">AA518</f>
        <v>0</v>
      </c>
      <c r="S518" s="4">
        <f>AVERAGE(S513:S517)</f>
        <v>23.538229751586915</v>
      </c>
      <c r="Y518" s="4">
        <f>AVERAGE(Y512:Y517)</f>
        <v>23.529352506001789</v>
      </c>
    </row>
    <row r="519" spans="1:65" hidden="1" x14ac:dyDescent="0.3">
      <c r="A519" t="str">
        <f t="array" ref="A519">INDEX(MtrxNb!A$2:C$115,MATCH(1,(MtrxNb!B$2:B$115=D519)*(MtrxNb!C$2:C$115=F519),0),1)</f>
        <v>M20</v>
      </c>
      <c r="B519" s="6">
        <v>41599</v>
      </c>
      <c r="C519">
        <v>49</v>
      </c>
      <c r="D519">
        <v>31</v>
      </c>
      <c r="E519">
        <v>26</v>
      </c>
      <c r="F519" t="s">
        <v>7</v>
      </c>
      <c r="G519">
        <v>49</v>
      </c>
      <c r="H519">
        <v>3</v>
      </c>
      <c r="I519" s="5">
        <v>13</v>
      </c>
      <c r="J519" s="5" t="s">
        <v>734</v>
      </c>
      <c r="K519" s="5">
        <v>3194.5000036545098</v>
      </c>
      <c r="L519" s="5">
        <v>0</v>
      </c>
      <c r="M519" t="s">
        <v>315</v>
      </c>
      <c r="N519">
        <f t="shared" ref="N519:N524" si="1829">(AA519-AB519*(1000-AC519)/(1000-AD519))*AT519</f>
        <v>31.02729642422284</v>
      </c>
      <c r="O519">
        <f t="shared" ref="O519:O524" si="1830">IF(BE519&lt;&gt;0,1/(1/BE519-1/W519),0)</f>
        <v>0.76829809105490554</v>
      </c>
      <c r="P519">
        <f t="shared" ref="P519:P524" si="1831">((BH519-AU519/2)*AB519-N519)/(BH519+AU519/2)</f>
        <v>294.44339060611941</v>
      </c>
      <c r="Q519">
        <f t="shared" ref="Q519:Q524" si="1832">AU519*1000</f>
        <v>8.3093272013170978</v>
      </c>
      <c r="R519">
        <f t="shared" ref="R519:R524" si="1833">(AZ519-BF519)</f>
        <v>1.1860742409045533</v>
      </c>
      <c r="S519" s="4">
        <f>(Y519+AY519*L519)</f>
        <v>23.432754516601563</v>
      </c>
      <c r="T519" s="5">
        <f t="shared" ref="T519:T524" si="1834">1.1*3</f>
        <v>3.3000000000000003</v>
      </c>
      <c r="U519">
        <f t="shared" ref="U519:U524" si="1835">(T519*AN519+AO519)</f>
        <v>2.0128261715173723</v>
      </c>
      <c r="V519" s="5">
        <v>1</v>
      </c>
      <c r="W519">
        <f t="shared" ref="W519:W524" si="1836">U519*(V519+1)*(V519+1)/(V519*V519+1)</f>
        <v>4.0256523430347446</v>
      </c>
      <c r="X519" s="5">
        <v>24.751909255981445</v>
      </c>
      <c r="Y519" s="8">
        <v>23.432754516601563</v>
      </c>
      <c r="Z519" s="5">
        <v>25.060012817382813</v>
      </c>
      <c r="AA519" s="5">
        <v>398.8946533203125</v>
      </c>
      <c r="AB519" s="5">
        <v>376.3701171875</v>
      </c>
      <c r="AC519" s="5">
        <v>12.717685699462891</v>
      </c>
      <c r="AD519" s="5">
        <v>18.098394393920898</v>
      </c>
      <c r="AE519" s="5">
        <v>38.315250396728516</v>
      </c>
      <c r="AF519" s="5">
        <v>54.527275085449219</v>
      </c>
      <c r="AG519" s="5">
        <v>500.38961791992187</v>
      </c>
      <c r="AH519" s="5">
        <v>1799.342529296875</v>
      </c>
      <c r="AI519" s="5">
        <v>316.74432373046875</v>
      </c>
      <c r="AJ519" s="5">
        <v>94.392669677734375</v>
      </c>
      <c r="AK519" s="5">
        <v>-1.9248781204223633</v>
      </c>
      <c r="AL519" s="5">
        <v>5.2286237478256226E-2</v>
      </c>
      <c r="AM519" s="5">
        <v>1</v>
      </c>
      <c r="AN519" s="5">
        <v>-0.21956524252891541</v>
      </c>
      <c r="AO519" s="5">
        <v>2.737391471862793</v>
      </c>
      <c r="AP519" s="5">
        <v>1</v>
      </c>
      <c r="AQ519" s="5">
        <v>0</v>
      </c>
      <c r="AR519" s="5">
        <v>0.15999999642372131</v>
      </c>
      <c r="AS519" s="5">
        <v>111115</v>
      </c>
      <c r="AT519">
        <f t="shared" ref="AT519:AT524" si="1837">AG519*0.000001/(T519*0.0001)</f>
        <v>1.5163321755149146</v>
      </c>
      <c r="AU519">
        <f t="shared" ref="AU519:AU524" si="1838">(AD519-AC519)/(1000-AD519)*AT519</f>
        <v>8.3093272013170984E-3</v>
      </c>
      <c r="AV519">
        <f t="shared" ref="AV519:AV524" si="1839">(Y519+273.15)</f>
        <v>296.58275451660154</v>
      </c>
      <c r="AW519">
        <f t="shared" ref="AW519:AW524" si="1840">(X519+273.15)</f>
        <v>297.90190925598142</v>
      </c>
      <c r="AX519">
        <f t="shared" ref="AX519:AX524" si="1841">(AH519*AP519+AI519*AQ519)*AR519</f>
        <v>287.89479825254966</v>
      </c>
      <c r="AY519">
        <f t="shared" ref="AY519:AY524" si="1842">((AX519+0.00000010773*(AW519^4-AV519^4))-AU519*44100)/(U519*51.4+0.00000043092*AV519^3)</f>
        <v>-0.55463911913005159</v>
      </c>
      <c r="AZ519">
        <f t="shared" ref="AZ519:AZ524" si="1843">0.61365*EXP(17.502*S519/(240.97+S519))</f>
        <v>2.8944300046272882</v>
      </c>
      <c r="BA519">
        <f t="shared" ref="BA519:BA524" si="1844">AZ519*1000/AJ519</f>
        <v>30.663715885027408</v>
      </c>
      <c r="BB519">
        <f t="shared" ref="BB519:BB524" si="1845">(BA519-AD519)</f>
        <v>12.565321491106509</v>
      </c>
      <c r="BC519">
        <f>IF(L519,Y519,(X519+Y519)/2)</f>
        <v>24.092331886291504</v>
      </c>
      <c r="BD519">
        <f t="shared" ref="BD519:BD524" si="1846">0.61365*EXP(17.502*BC519/(240.97+BC519))</f>
        <v>3.0116260536956734</v>
      </c>
      <c r="BE519">
        <f t="shared" ref="BE519:BE524" si="1847">IF(BB519&lt;&gt;0,(1000-(BA519+AD519)/2)/BB519*AU519,0)</f>
        <v>0.64516749868975853</v>
      </c>
      <c r="BF519">
        <f t="shared" ref="BF519:BF524" si="1848">AD519*AJ519/1000</f>
        <v>1.7083557637227349</v>
      </c>
      <c r="BG519">
        <f t="shared" ref="BG519:BG524" si="1849">(BD519-BF519)</f>
        <v>1.3032702899729385</v>
      </c>
      <c r="BH519">
        <f t="shared" ref="BH519:BH524" si="1850">1/(1.6/O519+1.37/W519)</f>
        <v>0.41273833703454693</v>
      </c>
      <c r="BI519">
        <f t="shared" ref="BI519:BI524" si="1851">P519*AJ519*0.001</f>
        <v>27.793297708275546</v>
      </c>
      <c r="BJ519">
        <f t="shared" ref="BJ519:BJ524" si="1852">P519/AB519</f>
        <v>0.78232403998065991</v>
      </c>
      <c r="BK519">
        <f t="shared" ref="BK519:BK524" si="1853">(1-AU519*AJ519/AZ519/O519)*100</f>
        <v>64.729523713226314</v>
      </c>
      <c r="BL519">
        <f t="shared" ref="BL519:BL524" si="1854">(AB519-N519/(W519/1.35))</f>
        <v>365.96513270214717</v>
      </c>
      <c r="BM519">
        <f t="shared" ref="BM519:BM524" si="1855">N519*BK519/100/BL519</f>
        <v>5.4879056505189601E-2</v>
      </c>
    </row>
    <row r="520" spans="1:65" x14ac:dyDescent="0.3">
      <c r="A520" t="str">
        <f t="array" ref="A520">INDEX(MtrxNb!A$2:C$115,MATCH(1,(MtrxNb!B$2:B$115=D520)*(MtrxNb!C$2:C$115=F520),0),1)</f>
        <v>M20</v>
      </c>
      <c r="B520" s="6">
        <v>41599</v>
      </c>
      <c r="C520">
        <v>49</v>
      </c>
      <c r="D520">
        <v>31</v>
      </c>
      <c r="E520">
        <v>26</v>
      </c>
      <c r="F520" t="s">
        <v>7</v>
      </c>
      <c r="G520">
        <v>49</v>
      </c>
      <c r="H520">
        <v>3</v>
      </c>
      <c r="I520" s="5">
        <v>14</v>
      </c>
      <c r="J520" s="5" t="s">
        <v>735</v>
      </c>
      <c r="K520" s="5">
        <v>3314.5000037439167</v>
      </c>
      <c r="L520" s="5">
        <v>0</v>
      </c>
      <c r="M520">
        <v>50</v>
      </c>
      <c r="N520" s="7">
        <f t="shared" si="1829"/>
        <v>0.24803726471114462</v>
      </c>
      <c r="O520" s="7">
        <f t="shared" si="1830"/>
        <v>0.75435848329634914</v>
      </c>
      <c r="P520" s="7">
        <f t="shared" si="1831"/>
        <v>47.005980059100928</v>
      </c>
      <c r="Q520">
        <f t="shared" si="1832"/>
        <v>8.2547769780945455</v>
      </c>
      <c r="R520">
        <f t="shared" si="1833"/>
        <v>1.1961259389562464</v>
      </c>
      <c r="S520" s="4">
        <f>(Y520+AY520*L520)</f>
        <v>23.639337539672852</v>
      </c>
      <c r="T520" s="5">
        <f t="shared" si="1834"/>
        <v>3.3000000000000003</v>
      </c>
      <c r="U520">
        <f t="shared" si="1835"/>
        <v>2.0128261715173723</v>
      </c>
      <c r="V520" s="5">
        <v>1</v>
      </c>
      <c r="W520">
        <f t="shared" si="1836"/>
        <v>4.0256523430347446</v>
      </c>
      <c r="X520" s="5">
        <v>24.803007125854492</v>
      </c>
      <c r="Y520" s="8">
        <v>23.639337539672852</v>
      </c>
      <c r="Z520" s="5">
        <v>25.060243606567383</v>
      </c>
      <c r="AA520" s="5">
        <v>49.015663146972656</v>
      </c>
      <c r="AB520" s="5">
        <v>48.587600708007813</v>
      </c>
      <c r="AC520" s="5">
        <v>13.033139228820801</v>
      </c>
      <c r="AD520" s="5">
        <v>18.376743316650391</v>
      </c>
      <c r="AE520" s="5">
        <v>39.338718414306641</v>
      </c>
      <c r="AF520" s="5">
        <v>55.194725036621094</v>
      </c>
      <c r="AG520" s="5">
        <v>500.41445922851563</v>
      </c>
      <c r="AH520" s="5">
        <v>1799.102783203125</v>
      </c>
      <c r="AI520" s="5">
        <v>339.05709838867187</v>
      </c>
      <c r="AJ520" s="5">
        <v>94.389617919921875</v>
      </c>
      <c r="AK520" s="5">
        <v>-7.5047492980957031E-2</v>
      </c>
      <c r="AL520" s="5">
        <v>0.17701539397239685</v>
      </c>
      <c r="AM520" s="5">
        <v>1</v>
      </c>
      <c r="AN520" s="5">
        <v>-0.21956524252891541</v>
      </c>
      <c r="AO520" s="5">
        <v>2.737391471862793</v>
      </c>
      <c r="AP520" s="5">
        <v>1</v>
      </c>
      <c r="AQ520" s="5">
        <v>0</v>
      </c>
      <c r="AR520" s="5">
        <v>0.15999999642372131</v>
      </c>
      <c r="AS520" s="5">
        <v>111115</v>
      </c>
      <c r="AT520">
        <f t="shared" si="1837"/>
        <v>1.5164074522076227</v>
      </c>
      <c r="AU520">
        <f t="shared" si="1838"/>
        <v>8.2547769780945447E-3</v>
      </c>
      <c r="AV520">
        <f t="shared" si="1839"/>
        <v>296.78933753967283</v>
      </c>
      <c r="AW520">
        <f t="shared" si="1840"/>
        <v>297.95300712585447</v>
      </c>
      <c r="AX520">
        <f t="shared" si="1841"/>
        <v>287.85643887840706</v>
      </c>
      <c r="AY520">
        <f t="shared" si="1842"/>
        <v>-0.54907938341536133</v>
      </c>
      <c r="AZ520">
        <f t="shared" si="1843"/>
        <v>2.9306997192273547</v>
      </c>
      <c r="BA520">
        <f t="shared" si="1844"/>
        <v>31.048962627581535</v>
      </c>
      <c r="BB520">
        <f t="shared" si="1845"/>
        <v>12.672219310931144</v>
      </c>
      <c r="BC520">
        <f>IF(L520,Y520,(X520+Y520)/2)</f>
        <v>24.221172332763672</v>
      </c>
      <c r="BD520">
        <f t="shared" si="1846"/>
        <v>3.0349970129819188</v>
      </c>
      <c r="BE520">
        <f t="shared" si="1847"/>
        <v>0.63530922964477343</v>
      </c>
      <c r="BF520">
        <f t="shared" si="1848"/>
        <v>1.7345737802711083</v>
      </c>
      <c r="BG520">
        <f t="shared" si="1849"/>
        <v>1.3004232327108105</v>
      </c>
      <c r="BH520">
        <f t="shared" si="1850"/>
        <v>0.40628523030489894</v>
      </c>
      <c r="BI520">
        <f t="shared" si="1851"/>
        <v>4.4368764977300037</v>
      </c>
      <c r="BJ520">
        <f t="shared" si="1852"/>
        <v>0.96744806028987118</v>
      </c>
      <c r="BK520">
        <f t="shared" si="1853"/>
        <v>64.756383161948634</v>
      </c>
      <c r="BL520">
        <f t="shared" si="1854"/>
        <v>48.50442156613795</v>
      </c>
      <c r="BM520">
        <f t="shared" si="1855"/>
        <v>3.3114498912589461E-3</v>
      </c>
    </row>
    <row r="521" spans="1:65" x14ac:dyDescent="0.3">
      <c r="A521" t="str">
        <f t="array" ref="A521">INDEX(MtrxNb!A$2:C$115,MATCH(1,(MtrxNb!B$2:B$115=D521)*(MtrxNb!C$2:C$115=F521),0),1)</f>
        <v>M20</v>
      </c>
      <c r="B521" s="6">
        <v>41599</v>
      </c>
      <c r="C521">
        <v>49</v>
      </c>
      <c r="D521">
        <v>31</v>
      </c>
      <c r="E521">
        <v>26</v>
      </c>
      <c r="F521" t="s">
        <v>7</v>
      </c>
      <c r="G521">
        <v>49</v>
      </c>
      <c r="H521">
        <v>3</v>
      </c>
      <c r="I521" s="5">
        <v>15</v>
      </c>
      <c r="J521" s="5" t="s">
        <v>736</v>
      </c>
      <c r="K521" s="5">
        <v>3434.5000037439167</v>
      </c>
      <c r="L521" s="5">
        <v>0</v>
      </c>
      <c r="M521">
        <v>150</v>
      </c>
      <c r="N521" s="7">
        <f t="shared" si="1829"/>
        <v>11.49136365340688</v>
      </c>
      <c r="O521" s="7">
        <f t="shared" si="1830"/>
        <v>0.75010868021424681</v>
      </c>
      <c r="P521" s="7">
        <f t="shared" si="1831"/>
        <v>111.59145095072439</v>
      </c>
      <c r="Q521">
        <f t="shared" si="1832"/>
        <v>8.2318568386551583</v>
      </c>
      <c r="R521">
        <f t="shared" si="1833"/>
        <v>1.1983037680704507</v>
      </c>
      <c r="S521" s="4">
        <f>(Y521+AY521*L521)</f>
        <v>23.728128433227539</v>
      </c>
      <c r="T521" s="5">
        <f t="shared" si="1834"/>
        <v>3.3000000000000003</v>
      </c>
      <c r="U521">
        <f t="shared" si="1835"/>
        <v>2.0128261715173723</v>
      </c>
      <c r="V521" s="5">
        <v>1</v>
      </c>
      <c r="W521">
        <f t="shared" si="1836"/>
        <v>4.0256523430347446</v>
      </c>
      <c r="X521" s="5">
        <v>24.836950302124023</v>
      </c>
      <c r="Y521" s="8">
        <v>23.728128433227539</v>
      </c>
      <c r="Z521" s="5">
        <v>25.060523986816406</v>
      </c>
      <c r="AA521" s="5">
        <v>150.95356750488281</v>
      </c>
      <c r="AB521" s="5">
        <v>142.60122680664062</v>
      </c>
      <c r="AC521" s="5">
        <v>13.192026138305664</v>
      </c>
      <c r="AD521" s="5">
        <v>18.520147323608398</v>
      </c>
      <c r="AE521" s="5">
        <v>39.73541259765625</v>
      </c>
      <c r="AF521" s="5">
        <v>55.513141632080078</v>
      </c>
      <c r="AG521" s="5">
        <v>500.40200805664062</v>
      </c>
      <c r="AH521" s="5">
        <v>1798.8702392578125</v>
      </c>
      <c r="AI521" s="5">
        <v>393.41116333007812</v>
      </c>
      <c r="AJ521" s="5">
        <v>94.389457702636719</v>
      </c>
      <c r="AK521" s="5">
        <v>-0.55778980255126953</v>
      </c>
      <c r="AL521" s="5">
        <v>0.13508233428001404</v>
      </c>
      <c r="AM521" s="5">
        <v>1</v>
      </c>
      <c r="AN521" s="5">
        <v>-0.21956524252891541</v>
      </c>
      <c r="AO521" s="5">
        <v>2.737391471862793</v>
      </c>
      <c r="AP521" s="5">
        <v>1</v>
      </c>
      <c r="AQ521" s="5">
        <v>0</v>
      </c>
      <c r="AR521" s="5">
        <v>0.15999999642372131</v>
      </c>
      <c r="AS521" s="5">
        <v>111115</v>
      </c>
      <c r="AT521">
        <f t="shared" si="1837"/>
        <v>1.516369721383759</v>
      </c>
      <c r="AU521">
        <f t="shared" si="1838"/>
        <v>8.2318568386551584E-3</v>
      </c>
      <c r="AV521">
        <f t="shared" si="1839"/>
        <v>296.87812843322752</v>
      </c>
      <c r="AW521">
        <f t="shared" si="1840"/>
        <v>297.986950302124</v>
      </c>
      <c r="AX521">
        <f t="shared" si="1841"/>
        <v>287.8192318479887</v>
      </c>
      <c r="AY521">
        <f t="shared" si="1842"/>
        <v>-0.54589479424272558</v>
      </c>
      <c r="AZ521">
        <f t="shared" si="1843"/>
        <v>2.9464104305187861</v>
      </c>
      <c r="BA521">
        <f t="shared" si="1844"/>
        <v>31.21546094481354</v>
      </c>
      <c r="BB521">
        <f t="shared" si="1845"/>
        <v>12.695313621205141</v>
      </c>
      <c r="BC521">
        <f>IF(L521,Y521,(X521+Y521)/2)</f>
        <v>24.282539367675781</v>
      </c>
      <c r="BD521">
        <f t="shared" si="1846"/>
        <v>3.0461842966416373</v>
      </c>
      <c r="BE521">
        <f t="shared" si="1847"/>
        <v>0.6322922674177005</v>
      </c>
      <c r="BF521">
        <f t="shared" si="1848"/>
        <v>1.7481066624483355</v>
      </c>
      <c r="BG521">
        <f t="shared" si="1849"/>
        <v>1.2980776341933018</v>
      </c>
      <c r="BH521">
        <f t="shared" si="1850"/>
        <v>0.40431129131755367</v>
      </c>
      <c r="BI521">
        <f t="shared" si="1851"/>
        <v>10.533056539489261</v>
      </c>
      <c r="BJ521">
        <f t="shared" si="1852"/>
        <v>0.78254201208266061</v>
      </c>
      <c r="BK521">
        <f t="shared" si="1853"/>
        <v>64.843643036389295</v>
      </c>
      <c r="BL521">
        <f t="shared" si="1854"/>
        <v>138.7476051795916</v>
      </c>
      <c r="BM521">
        <f t="shared" si="1855"/>
        <v>5.3704846420834444E-2</v>
      </c>
    </row>
    <row r="522" spans="1:65" x14ac:dyDescent="0.3">
      <c r="A522" t="str">
        <f t="array" ref="A522">INDEX(MtrxNb!A$2:C$115,MATCH(1,(MtrxNb!B$2:B$115=D522)*(MtrxNb!C$2:C$115=F522),0),1)</f>
        <v>M20</v>
      </c>
      <c r="B522" s="6">
        <v>41599</v>
      </c>
      <c r="C522">
        <v>49</v>
      </c>
      <c r="D522">
        <v>31</v>
      </c>
      <c r="E522">
        <v>26</v>
      </c>
      <c r="F522" t="s">
        <v>7</v>
      </c>
      <c r="G522">
        <v>49</v>
      </c>
      <c r="H522">
        <v>3</v>
      </c>
      <c r="I522" s="5">
        <v>16</v>
      </c>
      <c r="J522" s="5" t="s">
        <v>737</v>
      </c>
      <c r="K522" s="5">
        <v>3584.5000037439167</v>
      </c>
      <c r="L522" s="5">
        <v>0</v>
      </c>
      <c r="M522">
        <v>400</v>
      </c>
      <c r="N522" s="7">
        <f t="shared" si="1829"/>
        <v>32.894522695505465</v>
      </c>
      <c r="O522" s="7">
        <f t="shared" si="1830"/>
        <v>0.74752862047585844</v>
      </c>
      <c r="P522" s="7">
        <f t="shared" si="1831"/>
        <v>287.831892441565</v>
      </c>
      <c r="Q522">
        <f t="shared" si="1832"/>
        <v>8.2213237512107149</v>
      </c>
      <c r="R522">
        <f t="shared" si="1833"/>
        <v>1.1999539287360017</v>
      </c>
      <c r="S522" s="4">
        <f>(Y522+AY522*L522)</f>
        <v>23.840850830078125</v>
      </c>
      <c r="T522" s="5">
        <f t="shared" si="1834"/>
        <v>3.3000000000000003</v>
      </c>
      <c r="U522">
        <f t="shared" si="1835"/>
        <v>2.0128261715173723</v>
      </c>
      <c r="V522" s="5">
        <v>1</v>
      </c>
      <c r="W522">
        <f t="shared" si="1836"/>
        <v>4.0256523430347446</v>
      </c>
      <c r="X522" s="5">
        <v>24.888389587402344</v>
      </c>
      <c r="Y522" s="8">
        <v>23.840850830078125</v>
      </c>
      <c r="Z522" s="5">
        <v>25.061069488525391</v>
      </c>
      <c r="AA522" s="5">
        <v>399.93878173828125</v>
      </c>
      <c r="AB522" s="5">
        <v>376.20486450195312</v>
      </c>
      <c r="AC522" s="5">
        <v>13.395286560058594</v>
      </c>
      <c r="AD522" s="5">
        <v>18.7158203125</v>
      </c>
      <c r="AE522" s="5">
        <v>40.219287872314453</v>
      </c>
      <c r="AF522" s="5">
        <v>55.925334930419922</v>
      </c>
      <c r="AG522" s="5">
        <v>500.3746337890625</v>
      </c>
      <c r="AH522" s="5">
        <v>1799.1064453125</v>
      </c>
      <c r="AI522" s="5">
        <v>518.3126220703125</v>
      </c>
      <c r="AJ522" s="5">
        <v>94.38580322265625</v>
      </c>
      <c r="AK522" s="5">
        <v>-2.1186723709106445</v>
      </c>
      <c r="AL522" s="5">
        <v>4.3340772390365601E-2</v>
      </c>
      <c r="AM522" s="5">
        <v>1</v>
      </c>
      <c r="AN522" s="5">
        <v>-0.21956524252891541</v>
      </c>
      <c r="AO522" s="5">
        <v>2.737391471862793</v>
      </c>
      <c r="AP522" s="5">
        <v>1</v>
      </c>
      <c r="AQ522" s="5">
        <v>0</v>
      </c>
      <c r="AR522" s="5">
        <v>0.15999999642372131</v>
      </c>
      <c r="AS522" s="5">
        <v>111115</v>
      </c>
      <c r="AT522">
        <f t="shared" si="1837"/>
        <v>1.5162867690577648</v>
      </c>
      <c r="AU522">
        <f t="shared" si="1838"/>
        <v>8.2213237512107143E-3</v>
      </c>
      <c r="AV522">
        <f t="shared" si="1839"/>
        <v>296.9908508300781</v>
      </c>
      <c r="AW522">
        <f t="shared" si="1840"/>
        <v>298.03838958740232</v>
      </c>
      <c r="AX522">
        <f t="shared" si="1841"/>
        <v>287.85702481589396</v>
      </c>
      <c r="AY522">
        <f t="shared" si="1842"/>
        <v>-0.54742618789361364</v>
      </c>
      <c r="AZ522">
        <f t="shared" si="1843"/>
        <v>2.9664616619022195</v>
      </c>
      <c r="BA522">
        <f t="shared" si="1844"/>
        <v>31.429108622451746</v>
      </c>
      <c r="BB522">
        <f t="shared" si="1845"/>
        <v>12.713288309951746</v>
      </c>
      <c r="BC522">
        <f>IF(L522,Y522,(X522+Y522)/2)</f>
        <v>24.364620208740234</v>
      </c>
      <c r="BD522">
        <f t="shared" si="1846"/>
        <v>3.061204079441695</v>
      </c>
      <c r="BE522">
        <f t="shared" si="1847"/>
        <v>0.63045804579989817</v>
      </c>
      <c r="BF522">
        <f t="shared" si="1848"/>
        <v>1.7665077331662178</v>
      </c>
      <c r="BG522">
        <f t="shared" si="1849"/>
        <v>1.2946963462754773</v>
      </c>
      <c r="BH522">
        <f t="shared" si="1850"/>
        <v>0.40311140890373903</v>
      </c>
      <c r="BI522">
        <f t="shared" si="1851"/>
        <v>27.167244361194314</v>
      </c>
      <c r="BJ522">
        <f t="shared" si="1852"/>
        <v>0.76509348921529075</v>
      </c>
      <c r="BK522">
        <f t="shared" si="1853"/>
        <v>65.006944801933969</v>
      </c>
      <c r="BL522">
        <f t="shared" si="1854"/>
        <v>365.17370685224518</v>
      </c>
      <c r="BM522">
        <f t="shared" si="1855"/>
        <v>5.8557677648404895E-2</v>
      </c>
    </row>
    <row r="523" spans="1:65" x14ac:dyDescent="0.3">
      <c r="A523" t="str">
        <f t="array" ref="A523">INDEX(MtrxNb!A$2:C$115,MATCH(1,(MtrxNb!B$2:B$115=D523)*(MtrxNb!C$2:C$115=F523),0),1)</f>
        <v>M20</v>
      </c>
      <c r="B523" s="6">
        <v>41599</v>
      </c>
      <c r="C523">
        <v>49</v>
      </c>
      <c r="D523">
        <v>31</v>
      </c>
      <c r="E523">
        <v>26</v>
      </c>
      <c r="F523" t="s">
        <v>7</v>
      </c>
      <c r="G523">
        <v>49</v>
      </c>
      <c r="H523">
        <v>3</v>
      </c>
      <c r="I523" s="5">
        <v>17</v>
      </c>
      <c r="J523" s="5" t="s">
        <v>738</v>
      </c>
      <c r="K523" s="5">
        <v>3734.5000037439167</v>
      </c>
      <c r="L523" s="5">
        <v>0</v>
      </c>
      <c r="M523">
        <v>600</v>
      </c>
      <c r="N523" s="7">
        <f t="shared" si="1829"/>
        <v>42.847936848073125</v>
      </c>
      <c r="O523" s="7">
        <f t="shared" si="1830"/>
        <v>0.74549670006936719</v>
      </c>
      <c r="P523" s="7">
        <f t="shared" si="1831"/>
        <v>451.80200332377848</v>
      </c>
      <c r="Q523">
        <f t="shared" si="1832"/>
        <v>8.2391345579808686</v>
      </c>
      <c r="R523">
        <f t="shared" si="1833"/>
        <v>1.204881772130252</v>
      </c>
      <c r="S523" s="4">
        <f>(Y523+AY523*L523)</f>
        <v>24.013595581054687</v>
      </c>
      <c r="T523" s="5">
        <f t="shared" si="1834"/>
        <v>3.3000000000000003</v>
      </c>
      <c r="U523">
        <f t="shared" si="1835"/>
        <v>2.0128261715173723</v>
      </c>
      <c r="V523" s="5">
        <v>1</v>
      </c>
      <c r="W523">
        <f t="shared" si="1836"/>
        <v>4.0256523430347446</v>
      </c>
      <c r="X523" s="5">
        <v>24.947093963623047</v>
      </c>
      <c r="Y523" s="8">
        <v>24.013595581054687</v>
      </c>
      <c r="Z523" s="5">
        <v>25.060497283935547</v>
      </c>
      <c r="AA523" s="5">
        <v>600.147216796875</v>
      </c>
      <c r="AB523" s="5">
        <v>568.79949951171875</v>
      </c>
      <c r="AC523" s="5">
        <v>13.662281036376953</v>
      </c>
      <c r="AD523" s="5">
        <v>18.992588043212891</v>
      </c>
      <c r="AE523" s="5">
        <v>40.871562957763672</v>
      </c>
      <c r="AF523" s="5">
        <v>56.549816131591797</v>
      </c>
      <c r="AG523" s="5">
        <v>500.39804077148437</v>
      </c>
      <c r="AH523" s="5">
        <v>1799.3095703125</v>
      </c>
      <c r="AI523" s="5">
        <v>682.37969970703125</v>
      </c>
      <c r="AJ523" s="5">
        <v>94.381004333496094</v>
      </c>
      <c r="AK523" s="5">
        <v>-3.8521318435668945</v>
      </c>
      <c r="AL523" s="5">
        <v>-7.1906149387359619E-3</v>
      </c>
      <c r="AM523" s="5">
        <v>1</v>
      </c>
      <c r="AN523" s="5">
        <v>-0.21956524252891541</v>
      </c>
      <c r="AO523" s="5">
        <v>2.737391471862793</v>
      </c>
      <c r="AP523" s="5">
        <v>1</v>
      </c>
      <c r="AQ523" s="5">
        <v>0</v>
      </c>
      <c r="AR523" s="5">
        <v>0.15999999642372131</v>
      </c>
      <c r="AS523" s="5">
        <v>111115</v>
      </c>
      <c r="AT523">
        <f t="shared" si="1837"/>
        <v>1.5163576993075281</v>
      </c>
      <c r="AU523">
        <f t="shared" si="1838"/>
        <v>8.2391345579808685E-3</v>
      </c>
      <c r="AV523">
        <f t="shared" si="1839"/>
        <v>297.16359558105466</v>
      </c>
      <c r="AW523">
        <f t="shared" si="1840"/>
        <v>298.09709396362302</v>
      </c>
      <c r="AX523">
        <f t="shared" si="1841"/>
        <v>287.88952481516753</v>
      </c>
      <c r="AY523">
        <f t="shared" si="1842"/>
        <v>-0.56506144122885626</v>
      </c>
      <c r="AZ523">
        <f t="shared" si="1843"/>
        <v>2.997421306541034</v>
      </c>
      <c r="BA523">
        <f t="shared" si="1844"/>
        <v>31.758735009320521</v>
      </c>
      <c r="BB523">
        <f t="shared" si="1845"/>
        <v>12.76614696610763</v>
      </c>
      <c r="BC523">
        <f>IF(L523,Y523,(X523+Y523)/2)</f>
        <v>24.480344772338867</v>
      </c>
      <c r="BD523">
        <f t="shared" si="1846"/>
        <v>3.0824902167770736</v>
      </c>
      <c r="BE523">
        <f t="shared" si="1847"/>
        <v>0.62901211222829334</v>
      </c>
      <c r="BF523">
        <f t="shared" si="1848"/>
        <v>1.792539534410782</v>
      </c>
      <c r="BG523">
        <f t="shared" si="1849"/>
        <v>1.2899506823662916</v>
      </c>
      <c r="BH523">
        <f t="shared" si="1850"/>
        <v>0.40216564402762561</v>
      </c>
      <c r="BI523">
        <f t="shared" si="1851"/>
        <v>42.641526833583754</v>
      </c>
      <c r="BJ523">
        <f t="shared" si="1852"/>
        <v>0.79430801839949616</v>
      </c>
      <c r="BK523">
        <f t="shared" si="1853"/>
        <v>65.200526395055476</v>
      </c>
      <c r="BL523">
        <f t="shared" si="1854"/>
        <v>554.43047063991798</v>
      </c>
      <c r="BM523">
        <f t="shared" si="1855"/>
        <v>5.0388789674780908E-2</v>
      </c>
    </row>
    <row r="524" spans="1:65" x14ac:dyDescent="0.3">
      <c r="A524" t="str">
        <f t="array" ref="A524">INDEX(MtrxNb!A$2:C$115,MATCH(1,(MtrxNb!B$2:B$115=D524)*(MtrxNb!C$2:C$115=F524),0),1)</f>
        <v>M20</v>
      </c>
      <c r="B524" s="6">
        <v>41599</v>
      </c>
      <c r="C524">
        <v>49</v>
      </c>
      <c r="D524">
        <v>31</v>
      </c>
      <c r="E524">
        <v>26</v>
      </c>
      <c r="F524" t="s">
        <v>7</v>
      </c>
      <c r="G524">
        <v>49</v>
      </c>
      <c r="H524">
        <v>3</v>
      </c>
      <c r="I524" s="5">
        <v>18</v>
      </c>
      <c r="J524" s="5" t="s">
        <v>739</v>
      </c>
      <c r="K524" s="5">
        <v>3884.5000037439167</v>
      </c>
      <c r="L524" s="5">
        <v>0</v>
      </c>
      <c r="M524">
        <v>800</v>
      </c>
      <c r="N524" s="7">
        <f t="shared" si="1829"/>
        <v>48.167023855002768</v>
      </c>
      <c r="O524" s="7">
        <f t="shared" si="1830"/>
        <v>0.72973163569769128</v>
      </c>
      <c r="P524" s="7">
        <f t="shared" si="1831"/>
        <v>627.44578059541402</v>
      </c>
      <c r="Q524">
        <f t="shared" si="1832"/>
        <v>8.2022632449717321</v>
      </c>
      <c r="R524">
        <f t="shared" si="1833"/>
        <v>1.2207968587296558</v>
      </c>
      <c r="S524" s="4">
        <f>(Y524+AY524*L524)</f>
        <v>24.262739181518555</v>
      </c>
      <c r="T524" s="5">
        <f t="shared" si="1834"/>
        <v>3.3000000000000003</v>
      </c>
      <c r="U524">
        <f t="shared" si="1835"/>
        <v>2.0128261715173723</v>
      </c>
      <c r="V524" s="5">
        <v>1</v>
      </c>
      <c r="W524">
        <f t="shared" si="1836"/>
        <v>4.0256523430347446</v>
      </c>
      <c r="X524" s="5">
        <v>25.023717880249023</v>
      </c>
      <c r="Y524" s="8">
        <v>24.262739181518555</v>
      </c>
      <c r="Z524" s="5">
        <v>25.060348510742188</v>
      </c>
      <c r="AA524" s="5">
        <v>799.79681396484375</v>
      </c>
      <c r="AB524" s="5">
        <v>763.9012451171875</v>
      </c>
      <c r="AC524" s="5">
        <v>13.998762130737305</v>
      </c>
      <c r="AD524" s="5">
        <v>19.303318023681641</v>
      </c>
      <c r="AE524" s="5">
        <v>41.679855346679688</v>
      </c>
      <c r="AF524" s="5">
        <v>57.210762023925781</v>
      </c>
      <c r="AG524" s="5">
        <v>500.41845703125</v>
      </c>
      <c r="AH524" s="5">
        <v>1799.370361328125</v>
      </c>
      <c r="AI524" s="5">
        <v>731.87420654296875</v>
      </c>
      <c r="AJ524" s="5">
        <v>94.376205444335937</v>
      </c>
      <c r="AK524" s="5">
        <v>-6.8567094802856445</v>
      </c>
      <c r="AL524" s="5">
        <v>-3.5854250192642212E-2</v>
      </c>
      <c r="AM524" s="5">
        <v>1</v>
      </c>
      <c r="AN524" s="5">
        <v>-0.21956524252891541</v>
      </c>
      <c r="AO524" s="5">
        <v>2.737391471862793</v>
      </c>
      <c r="AP524" s="5">
        <v>1</v>
      </c>
      <c r="AQ524" s="5">
        <v>0</v>
      </c>
      <c r="AR524" s="5">
        <v>0.15999999642372131</v>
      </c>
      <c r="AS524" s="5">
        <v>111115</v>
      </c>
      <c r="AT524">
        <f t="shared" si="1837"/>
        <v>1.5164195667613634</v>
      </c>
      <c r="AU524">
        <f t="shared" si="1838"/>
        <v>8.2022632449717317E-3</v>
      </c>
      <c r="AV524">
        <f t="shared" si="1839"/>
        <v>297.41273918151853</v>
      </c>
      <c r="AW524">
        <f t="shared" si="1840"/>
        <v>298.173717880249</v>
      </c>
      <c r="AX524">
        <f t="shared" si="1841"/>
        <v>287.89925137745013</v>
      </c>
      <c r="AY524">
        <f t="shared" si="1842"/>
        <v>-0.5676227069312817</v>
      </c>
      <c r="AZ524">
        <f t="shared" si="1843"/>
        <v>3.042570766289987</v>
      </c>
      <c r="BA524">
        <f t="shared" si="1844"/>
        <v>32.238748654548594</v>
      </c>
      <c r="BB524">
        <f t="shared" si="1845"/>
        <v>12.935430630866954</v>
      </c>
      <c r="BC524">
        <f>IF(L524,Y524,(X524+Y524)/2)</f>
        <v>24.643228530883789</v>
      </c>
      <c r="BD524">
        <f t="shared" si="1846"/>
        <v>3.1126698910677297</v>
      </c>
      <c r="BE524">
        <f t="shared" si="1847"/>
        <v>0.61775155953148231</v>
      </c>
      <c r="BF524">
        <f t="shared" si="1848"/>
        <v>1.8217739075603312</v>
      </c>
      <c r="BG524">
        <f t="shared" si="1849"/>
        <v>1.2908959835073985</v>
      </c>
      <c r="BH524">
        <f t="shared" si="1850"/>
        <v>0.39480369165727397</v>
      </c>
      <c r="BI524">
        <f t="shared" si="1851"/>
        <v>59.215951894654523</v>
      </c>
      <c r="BJ524">
        <f t="shared" si="1852"/>
        <v>0.82137028131058964</v>
      </c>
      <c r="BK524">
        <f t="shared" si="1853"/>
        <v>65.134784592632542</v>
      </c>
      <c r="BL524">
        <f t="shared" si="1854"/>
        <v>747.74846373834782</v>
      </c>
      <c r="BM524">
        <f t="shared" si="1855"/>
        <v>4.1957274075545538E-2</v>
      </c>
    </row>
    <row r="525" spans="1:65" hidden="1" x14ac:dyDescent="0.3">
      <c r="A525" t="str">
        <f t="array" ref="A525">INDEX(MtrxNb!A$2:C$115,MATCH(1,(MtrxNb!B$2:B$115=D525)*(MtrxNb!C$2:C$115=F525),0),1)</f>
        <v>M76</v>
      </c>
      <c r="B525" s="6">
        <v>41599</v>
      </c>
      <c r="C525">
        <v>49</v>
      </c>
      <c r="D525">
        <v>31</v>
      </c>
      <c r="E525">
        <v>26</v>
      </c>
      <c r="F525" t="s">
        <v>36</v>
      </c>
      <c r="G525">
        <v>49</v>
      </c>
      <c r="H525">
        <v>3</v>
      </c>
      <c r="I525" s="5" t="s">
        <v>323</v>
      </c>
      <c r="J525" s="5" t="s">
        <v>740</v>
      </c>
      <c r="M525">
        <f t="shared" ref="M525" si="1856">AA525</f>
        <v>0</v>
      </c>
      <c r="S525" s="4">
        <f>AVERAGE(S519:S524)</f>
        <v>23.819567680358887</v>
      </c>
      <c r="Y525" s="4">
        <f>AVERAGE(Y519:Y524)</f>
        <v>23.819567680358887</v>
      </c>
    </row>
    <row r="526" spans="1:65" hidden="1" x14ac:dyDescent="0.3">
      <c r="A526" t="str">
        <f t="array" ref="A526">INDEX(MtrxNb!A$2:C$115,MATCH(1,(MtrxNb!B$2:B$115=D526)*(MtrxNb!C$2:C$115=F526),0),1)</f>
        <v>M76</v>
      </c>
      <c r="B526" s="6">
        <v>41599</v>
      </c>
      <c r="C526">
        <v>49</v>
      </c>
      <c r="D526">
        <v>31</v>
      </c>
      <c r="E526">
        <v>26</v>
      </c>
      <c r="F526" t="s">
        <v>36</v>
      </c>
      <c r="G526">
        <v>49</v>
      </c>
      <c r="H526">
        <v>3</v>
      </c>
      <c r="I526" s="5">
        <v>19</v>
      </c>
      <c r="J526" s="5" t="s">
        <v>741</v>
      </c>
      <c r="K526" s="5">
        <v>4208.0000037550926</v>
      </c>
      <c r="L526" s="5">
        <v>0</v>
      </c>
      <c r="M526" t="s">
        <v>315</v>
      </c>
      <c r="N526">
        <f t="shared" ref="N526:N531" si="1857">(AA526-AB526*(1000-AC526)/(1000-AD526))*AT526</f>
        <v>26.188284649045766</v>
      </c>
      <c r="O526">
        <f t="shared" ref="O526:O531" si="1858">IF(BE526&lt;&gt;0,1/(1/BE526-1/W526),0)</f>
        <v>0.55237063618081172</v>
      </c>
      <c r="P526">
        <f t="shared" ref="P526:P531" si="1859">((BH526-AU526/2)*AB526-N526)/(BH526+AU526/2)</f>
        <v>284.45058001488638</v>
      </c>
      <c r="Q526">
        <f t="shared" ref="Q526:Q531" si="1860">AU526*1000</f>
        <v>6.5774075375446488</v>
      </c>
      <c r="R526">
        <f t="shared" ref="R526:R531" si="1861">(AZ526-BF526)</f>
        <v>1.2544227275782918</v>
      </c>
      <c r="S526" s="4">
        <f>(Y526+AY526*L526)</f>
        <v>24.761571884155273</v>
      </c>
      <c r="T526" s="5">
        <f t="shared" ref="T526:T531" si="1862">1.3*3</f>
        <v>3.9000000000000004</v>
      </c>
      <c r="U526">
        <f t="shared" ref="U526:U531" si="1863">(T526*AN526+AO526)</f>
        <v>1.8810870260000228</v>
      </c>
      <c r="V526" s="5">
        <v>1</v>
      </c>
      <c r="W526">
        <f t="shared" ref="W526:W531" si="1864">U526*(V526+1)*(V526+1)/(V526*V526+1)</f>
        <v>3.7621740520000455</v>
      </c>
      <c r="X526" s="5">
        <v>25.096590042114258</v>
      </c>
      <c r="Y526" s="8">
        <v>24.761571884155273</v>
      </c>
      <c r="Z526" s="5">
        <v>25.057821273803711</v>
      </c>
      <c r="AA526" s="5">
        <v>399.28274536132812</v>
      </c>
      <c r="AB526" s="5">
        <v>376.93670654296875</v>
      </c>
      <c r="AC526" s="5">
        <v>14.900930404663086</v>
      </c>
      <c r="AD526" s="5">
        <v>19.925786972045898</v>
      </c>
      <c r="AE526" s="5">
        <v>44.212608337402344</v>
      </c>
      <c r="AF526" s="5">
        <v>58.7945556640625</v>
      </c>
      <c r="AG526" s="5">
        <v>500.32781982421875</v>
      </c>
      <c r="AH526" s="5">
        <v>1799.31298828125</v>
      </c>
      <c r="AI526" s="5">
        <v>631.8763427734375</v>
      </c>
      <c r="AJ526" s="5">
        <v>94.366958618164062</v>
      </c>
      <c r="AK526" s="5">
        <v>-2.4677629470825195</v>
      </c>
      <c r="AL526" s="5">
        <v>4.4309705495834351E-2</v>
      </c>
      <c r="AM526" s="5">
        <v>1</v>
      </c>
      <c r="AN526" s="5">
        <v>-0.21956524252891541</v>
      </c>
      <c r="AO526" s="5">
        <v>2.737391471862793</v>
      </c>
      <c r="AP526" s="5">
        <v>1</v>
      </c>
      <c r="AQ526" s="5">
        <v>0</v>
      </c>
      <c r="AR526" s="5">
        <v>0.15999999642372131</v>
      </c>
      <c r="AS526" s="5">
        <v>111115</v>
      </c>
      <c r="AT526">
        <f t="shared" ref="AT526:AT531" si="1865">AG526*0.000001/(T526*0.0001)</f>
        <v>1.2828918457031249</v>
      </c>
      <c r="AU526">
        <f t="shared" ref="AU526:AU531" si="1866">(AD526-AC526)/(1000-AD526)*AT526</f>
        <v>6.5774075375446489E-3</v>
      </c>
      <c r="AV526">
        <f t="shared" ref="AV526:AV531" si="1867">(Y526+273.15)</f>
        <v>297.91157188415525</v>
      </c>
      <c r="AW526">
        <f t="shared" ref="AW526:AW531" si="1868">(X526+273.15)</f>
        <v>298.24659004211424</v>
      </c>
      <c r="AX526">
        <f t="shared" ref="AX526:AX531" si="1869">(AH526*AP526+AI526*AQ526)*AR526</f>
        <v>287.89007169015531</v>
      </c>
      <c r="AY526">
        <f t="shared" ref="AY526:AY531" si="1870">((AX526+0.00000010773*(AW526^4-AV526^4))-AU526*44100)/(U526*51.4+0.00000043092*AV526^3)</f>
        <v>1.5265218231845182E-2</v>
      </c>
      <c r="AZ526">
        <f t="shared" ref="AZ526:AZ531" si="1871">0.61365*EXP(17.502*S526/(240.97+S526))</f>
        <v>3.1347586422036997</v>
      </c>
      <c r="BA526">
        <f t="shared" ref="BA526:BA531" si="1872">AZ526*1000/AJ526</f>
        <v>33.218816078282629</v>
      </c>
      <c r="BB526">
        <f t="shared" ref="BB526:BB531" si="1873">(BA526-AD526)</f>
        <v>13.29302910623673</v>
      </c>
      <c r="BC526">
        <f>IF(L526,Y526,(X526+Y526)/2)</f>
        <v>24.929080963134766</v>
      </c>
      <c r="BD526">
        <f t="shared" ref="BD526:BD531" si="1874">0.61365*EXP(17.502*BC526/(240.97+BC526))</f>
        <v>3.1662583155357882</v>
      </c>
      <c r="BE526">
        <f t="shared" ref="BE526:BE531" si="1875">IF(BB526&lt;&gt;0,(1000-(BA526+AD526)/2)/BB526*AU526,0)</f>
        <v>0.48165325074020809</v>
      </c>
      <c r="BF526">
        <f t="shared" ref="BF526:BF531" si="1876">AD526*AJ526/1000</f>
        <v>1.8803359146254079</v>
      </c>
      <c r="BG526">
        <f t="shared" ref="BG526:BG531" si="1877">(BD526-BF526)</f>
        <v>1.2859224009103802</v>
      </c>
      <c r="BH526">
        <f t="shared" ref="BH526:BH531" si="1878">1/(1.6/O526+1.37/W526)</f>
        <v>0.30667725610018354</v>
      </c>
      <c r="BI526">
        <f t="shared" ref="BI526:BI531" si="1879">P526*AJ526*0.001</f>
        <v>26.842736113177551</v>
      </c>
      <c r="BJ526">
        <f t="shared" ref="BJ526:BJ531" si="1880">P526/AB526</f>
        <v>0.75463751626550746</v>
      </c>
      <c r="BK526">
        <f t="shared" ref="BK526:BK531" si="1881">(1-AU526*AJ526/AZ526/O526)*100</f>
        <v>64.154056329619479</v>
      </c>
      <c r="BL526">
        <f t="shared" ref="BL526:BL531" si="1882">(AB526-N526/(W526/1.35))</f>
        <v>367.53943151327763</v>
      </c>
      <c r="BM526">
        <f t="shared" ref="BM526:BM531" si="1883">N526*BK526/100/BL526</f>
        <v>4.5711685454633916E-2</v>
      </c>
    </row>
    <row r="527" spans="1:65" x14ac:dyDescent="0.3">
      <c r="A527" t="str">
        <f t="array" ref="A527">INDEX(MtrxNb!A$2:C$115,MATCH(1,(MtrxNb!B$2:B$115=D527)*(MtrxNb!C$2:C$115=F527),0),1)</f>
        <v>M76</v>
      </c>
      <c r="B527" s="6">
        <v>41599</v>
      </c>
      <c r="C527">
        <v>49</v>
      </c>
      <c r="D527">
        <v>31</v>
      </c>
      <c r="E527">
        <v>26</v>
      </c>
      <c r="F527" t="s">
        <v>36</v>
      </c>
      <c r="G527">
        <v>49</v>
      </c>
      <c r="H527">
        <v>3</v>
      </c>
      <c r="I527" s="5">
        <v>20</v>
      </c>
      <c r="J527" s="5" t="s">
        <v>742</v>
      </c>
      <c r="K527" s="5">
        <v>4328.5000037439167</v>
      </c>
      <c r="L527" s="5">
        <v>0</v>
      </c>
      <c r="M527">
        <v>50</v>
      </c>
      <c r="N527" s="7">
        <f t="shared" si="1857"/>
        <v>-4.4551766904525961E-2</v>
      </c>
      <c r="O527" s="7">
        <f t="shared" si="1858"/>
        <v>0.54128521581861744</v>
      </c>
      <c r="P527" s="7">
        <f t="shared" si="1859"/>
        <v>47.752699834620323</v>
      </c>
      <c r="Q527">
        <f t="shared" si="1860"/>
        <v>6.5364052010189697</v>
      </c>
      <c r="R527">
        <f t="shared" si="1861"/>
        <v>1.2683999412337643</v>
      </c>
      <c r="S527" s="4">
        <f>(Y527+AY527*L527)</f>
        <v>24.958795547485352</v>
      </c>
      <c r="T527" s="5">
        <f t="shared" si="1862"/>
        <v>3.9000000000000004</v>
      </c>
      <c r="U527">
        <f t="shared" si="1863"/>
        <v>1.8810870260000228</v>
      </c>
      <c r="V527" s="5">
        <v>1</v>
      </c>
      <c r="W527">
        <f t="shared" si="1864"/>
        <v>3.7621740520000455</v>
      </c>
      <c r="X527" s="5">
        <v>25.121988296508789</v>
      </c>
      <c r="Y527" s="8">
        <v>24.958795547485352</v>
      </c>
      <c r="Z527" s="5">
        <v>25.059141159057617</v>
      </c>
      <c r="AA527" s="5">
        <v>48.863964080810547</v>
      </c>
      <c r="AB527" s="5">
        <v>48.650829315185547</v>
      </c>
      <c r="AC527" s="5">
        <v>15.179841995239258</v>
      </c>
      <c r="AD527" s="5">
        <v>20.17173957824707</v>
      </c>
      <c r="AE527" s="5">
        <v>44.900371551513672</v>
      </c>
      <c r="AF527" s="5">
        <v>59.426948547363281</v>
      </c>
      <c r="AG527" s="5">
        <v>500.3660888671875</v>
      </c>
      <c r="AH527" s="5">
        <v>1798.67529296875</v>
      </c>
      <c r="AI527" s="5">
        <v>777.39581298828125</v>
      </c>
      <c r="AJ527" s="5">
        <v>94.363449096679688</v>
      </c>
      <c r="AK527" s="5">
        <v>-4.7047615051269531E-2</v>
      </c>
      <c r="AL527" s="5">
        <v>0.13587197661399841</v>
      </c>
      <c r="AM527" s="5">
        <v>1</v>
      </c>
      <c r="AN527" s="5">
        <v>-0.21956524252891541</v>
      </c>
      <c r="AO527" s="5">
        <v>2.737391471862793</v>
      </c>
      <c r="AP527" s="5">
        <v>1</v>
      </c>
      <c r="AQ527" s="5">
        <v>0</v>
      </c>
      <c r="AR527" s="5">
        <v>0.15999999642372131</v>
      </c>
      <c r="AS527" s="5">
        <v>111115</v>
      </c>
      <c r="AT527">
        <f t="shared" si="1865"/>
        <v>1.2829899714543267</v>
      </c>
      <c r="AU527">
        <f t="shared" si="1866"/>
        <v>6.53640520101897E-3</v>
      </c>
      <c r="AV527">
        <f t="shared" si="1867"/>
        <v>298.10879554748533</v>
      </c>
      <c r="AW527">
        <f t="shared" si="1868"/>
        <v>298.27198829650877</v>
      </c>
      <c r="AX527">
        <f t="shared" si="1869"/>
        <v>287.78804044243589</v>
      </c>
      <c r="AY527">
        <f t="shared" si="1870"/>
        <v>1.2924030601878493E-2</v>
      </c>
      <c r="AZ527">
        <f t="shared" si="1871"/>
        <v>3.1718748621171606</v>
      </c>
      <c r="BA527">
        <f t="shared" si="1872"/>
        <v>33.613384127867448</v>
      </c>
      <c r="BB527">
        <f t="shared" si="1873"/>
        <v>13.441644549620378</v>
      </c>
      <c r="BC527">
        <f>IF(L527,Y527,(X527+Y527)/2)</f>
        <v>25.04039192199707</v>
      </c>
      <c r="BD527">
        <f t="shared" si="1874"/>
        <v>3.1873427274832546</v>
      </c>
      <c r="BE527">
        <f t="shared" si="1875"/>
        <v>0.47320285076527785</v>
      </c>
      <c r="BF527">
        <f t="shared" si="1876"/>
        <v>1.9034749208833963</v>
      </c>
      <c r="BG527">
        <f t="shared" si="1877"/>
        <v>1.2838678065998583</v>
      </c>
      <c r="BH527">
        <f t="shared" si="1878"/>
        <v>0.30119765981951341</v>
      </c>
      <c r="BI527">
        <f t="shared" si="1879"/>
        <v>4.5061094600732199</v>
      </c>
      <c r="BJ527">
        <f t="shared" si="1880"/>
        <v>0.98153927706459698</v>
      </c>
      <c r="BK527">
        <f t="shared" si="1881"/>
        <v>64.074686803047513</v>
      </c>
      <c r="BL527">
        <f t="shared" si="1882"/>
        <v>48.666816051708047</v>
      </c>
      <c r="BM527">
        <f t="shared" si="1883"/>
        <v>-5.8656816749566056E-4</v>
      </c>
    </row>
    <row r="528" spans="1:65" x14ac:dyDescent="0.3">
      <c r="A528" t="str">
        <f t="array" ref="A528">INDEX(MtrxNb!A$2:C$115,MATCH(1,(MtrxNb!B$2:B$115=D528)*(MtrxNb!C$2:C$115=F528),0),1)</f>
        <v>M76</v>
      </c>
      <c r="B528" s="6">
        <v>41599</v>
      </c>
      <c r="C528">
        <v>49</v>
      </c>
      <c r="D528">
        <v>31</v>
      </c>
      <c r="E528">
        <v>26</v>
      </c>
      <c r="F528" t="s">
        <v>36</v>
      </c>
      <c r="G528">
        <v>49</v>
      </c>
      <c r="H528">
        <v>3</v>
      </c>
      <c r="I528" s="5">
        <v>21</v>
      </c>
      <c r="J528" s="5" t="s">
        <v>743</v>
      </c>
      <c r="K528" s="5">
        <v>4450.0000037550926</v>
      </c>
      <c r="L528" s="5">
        <v>0</v>
      </c>
      <c r="M528">
        <v>150</v>
      </c>
      <c r="N528" s="7">
        <f t="shared" si="1857"/>
        <v>9.0274091779217969</v>
      </c>
      <c r="O528" s="7">
        <f t="shared" si="1858"/>
        <v>0.52941344476688201</v>
      </c>
      <c r="P528" s="7">
        <f t="shared" si="1859"/>
        <v>109.67939369831429</v>
      </c>
      <c r="Q528">
        <f t="shared" si="1860"/>
        <v>6.4434912704845315</v>
      </c>
      <c r="R528">
        <f t="shared" si="1861"/>
        <v>1.274395900325747</v>
      </c>
      <c r="S528" s="4">
        <f>(Y528+AY528*L528)</f>
        <v>25.133899688720703</v>
      </c>
      <c r="T528" s="5">
        <f t="shared" si="1862"/>
        <v>3.9000000000000004</v>
      </c>
      <c r="U528">
        <f t="shared" si="1863"/>
        <v>1.8810870260000228</v>
      </c>
      <c r="V528" s="5">
        <v>1</v>
      </c>
      <c r="W528">
        <f t="shared" si="1864"/>
        <v>3.7621740520000455</v>
      </c>
      <c r="X528" s="5">
        <v>25.183261871337891</v>
      </c>
      <c r="Y528" s="8">
        <v>25.133899688720703</v>
      </c>
      <c r="Z528" s="5">
        <v>25.058465957641602</v>
      </c>
      <c r="AA528" s="5">
        <v>150.76129150390625</v>
      </c>
      <c r="AB528" s="5">
        <v>143.00628662109375</v>
      </c>
      <c r="AC528" s="5">
        <v>15.542007446289062</v>
      </c>
      <c r="AD528" s="5">
        <v>20.461847305297852</v>
      </c>
      <c r="AE528" s="5">
        <v>45.857761383056641</v>
      </c>
      <c r="AF528" s="5">
        <v>60.059581756591797</v>
      </c>
      <c r="AG528" s="5">
        <v>500.32965087890625</v>
      </c>
      <c r="AH528" s="5">
        <v>1799.2646484375</v>
      </c>
      <c r="AI528" s="5">
        <v>992.7691650390625</v>
      </c>
      <c r="AJ528" s="5">
        <v>94.358718872070313</v>
      </c>
      <c r="AK528" s="5">
        <v>-0.42325305938720703</v>
      </c>
      <c r="AL528" s="5">
        <v>0.10134515166282654</v>
      </c>
      <c r="AM528" s="5">
        <v>1</v>
      </c>
      <c r="AN528" s="5">
        <v>-0.21956524252891541</v>
      </c>
      <c r="AO528" s="5">
        <v>2.737391471862793</v>
      </c>
      <c r="AP528" s="5">
        <v>1</v>
      </c>
      <c r="AQ528" s="5">
        <v>0</v>
      </c>
      <c r="AR528" s="5">
        <v>0.15999999642372131</v>
      </c>
      <c r="AS528" s="5">
        <v>111115</v>
      </c>
      <c r="AT528">
        <f t="shared" si="1865"/>
        <v>1.282896540715144</v>
      </c>
      <c r="AU528">
        <f t="shared" si="1866"/>
        <v>6.4434912704845314E-3</v>
      </c>
      <c r="AV528">
        <f t="shared" si="1867"/>
        <v>298.28389968872068</v>
      </c>
      <c r="AW528">
        <f t="shared" si="1868"/>
        <v>298.33326187133787</v>
      </c>
      <c r="AX528">
        <f t="shared" si="1869"/>
        <v>287.88233731532819</v>
      </c>
      <c r="AY528">
        <f t="shared" si="1870"/>
        <v>3.9667663380106237E-2</v>
      </c>
      <c r="AZ528">
        <f t="shared" si="1871"/>
        <v>3.2051495978095765</v>
      </c>
      <c r="BA528">
        <f t="shared" si="1872"/>
        <v>33.967709991432322</v>
      </c>
      <c r="BB528">
        <f t="shared" si="1873"/>
        <v>13.505862686134471</v>
      </c>
      <c r="BC528">
        <f>IF(L528,Y528,(X528+Y528)/2)</f>
        <v>25.158580780029297</v>
      </c>
      <c r="BD528">
        <f t="shared" si="1874"/>
        <v>3.2098641427068024</v>
      </c>
      <c r="BE528">
        <f t="shared" si="1875"/>
        <v>0.4641046060886343</v>
      </c>
      <c r="BF528">
        <f t="shared" si="1876"/>
        <v>1.9307536974838295</v>
      </c>
      <c r="BG528">
        <f t="shared" si="1877"/>
        <v>1.2791104452229729</v>
      </c>
      <c r="BH528">
        <f t="shared" si="1878"/>
        <v>0.29530200095107717</v>
      </c>
      <c r="BI528">
        <f t="shared" si="1879"/>
        <v>10.349207076038358</v>
      </c>
      <c r="BJ528">
        <f t="shared" si="1880"/>
        <v>0.76695504994768759</v>
      </c>
      <c r="BK528">
        <f t="shared" si="1881"/>
        <v>64.168910870067748</v>
      </c>
      <c r="BL528">
        <f t="shared" si="1882"/>
        <v>139.76693559114457</v>
      </c>
      <c r="BM528">
        <f t="shared" si="1883"/>
        <v>4.1446069664161513E-2</v>
      </c>
    </row>
    <row r="529" spans="1:65" x14ac:dyDescent="0.3">
      <c r="A529" t="str">
        <f t="array" ref="A529">INDEX(MtrxNb!A$2:C$115,MATCH(1,(MtrxNb!B$2:B$115=D529)*(MtrxNb!C$2:C$115=F529),0),1)</f>
        <v>M76</v>
      </c>
      <c r="B529" s="6">
        <v>41599</v>
      </c>
      <c r="C529">
        <v>49</v>
      </c>
      <c r="D529">
        <v>31</v>
      </c>
      <c r="E529">
        <v>26</v>
      </c>
      <c r="F529" t="s">
        <v>36</v>
      </c>
      <c r="G529">
        <v>49</v>
      </c>
      <c r="H529">
        <v>3</v>
      </c>
      <c r="I529" s="5">
        <v>22</v>
      </c>
      <c r="J529" s="5" t="s">
        <v>744</v>
      </c>
      <c r="K529" s="5">
        <v>4600.5000037439167</v>
      </c>
      <c r="L529" s="5">
        <v>0</v>
      </c>
      <c r="M529">
        <v>400</v>
      </c>
      <c r="N529" s="7">
        <f t="shared" si="1857"/>
        <v>27.092618399441175</v>
      </c>
      <c r="O529" s="7">
        <f t="shared" si="1858"/>
        <v>0.53002512630227272</v>
      </c>
      <c r="P529" s="7">
        <f t="shared" si="1859"/>
        <v>278.23116729128878</v>
      </c>
      <c r="Q529">
        <f t="shared" si="1860"/>
        <v>6.4920625437492374</v>
      </c>
      <c r="R529">
        <f t="shared" si="1861"/>
        <v>1.2821268746861241</v>
      </c>
      <c r="S529" s="4">
        <f>(Y529+AY529*L529)</f>
        <v>25.349483489990234</v>
      </c>
      <c r="T529" s="5">
        <f t="shared" si="1862"/>
        <v>3.9000000000000004</v>
      </c>
      <c r="U529">
        <f t="shared" si="1863"/>
        <v>1.8810870260000228</v>
      </c>
      <c r="V529" s="5">
        <v>1</v>
      </c>
      <c r="W529">
        <f t="shared" si="1864"/>
        <v>3.7621740520000455</v>
      </c>
      <c r="X529" s="5">
        <v>25.260509490966797</v>
      </c>
      <c r="Y529" s="8">
        <v>25.349483489990234</v>
      </c>
      <c r="Z529" s="5">
        <v>25.057195663452148</v>
      </c>
      <c r="AA529" s="5">
        <v>400.1046142578125</v>
      </c>
      <c r="AB529" s="5">
        <v>377.07803344726562</v>
      </c>
      <c r="AC529" s="5">
        <v>15.864206314086914</v>
      </c>
      <c r="AD529" s="5">
        <v>20.819337844848633</v>
      </c>
      <c r="AE529" s="5">
        <v>46.526088714599609</v>
      </c>
      <c r="AF529" s="5">
        <v>60.825725555419922</v>
      </c>
      <c r="AG529" s="5">
        <v>500.32815551757813</v>
      </c>
      <c r="AH529" s="5">
        <v>1798.8133544921875</v>
      </c>
      <c r="AI529" s="5">
        <v>850.91064453125</v>
      </c>
      <c r="AJ529" s="5">
        <v>94.354988098144531</v>
      </c>
      <c r="AK529" s="5">
        <v>-2.400486946105957</v>
      </c>
      <c r="AL529" s="5">
        <v>2.0692914724349976E-2</v>
      </c>
      <c r="AM529" s="5">
        <v>1</v>
      </c>
      <c r="AN529" s="5">
        <v>-0.21956524252891541</v>
      </c>
      <c r="AO529" s="5">
        <v>2.737391471862793</v>
      </c>
      <c r="AP529" s="5">
        <v>1</v>
      </c>
      <c r="AQ529" s="5">
        <v>0</v>
      </c>
      <c r="AR529" s="5">
        <v>0.15999999642372131</v>
      </c>
      <c r="AS529" s="5">
        <v>111115</v>
      </c>
      <c r="AT529">
        <f t="shared" si="1865"/>
        <v>1.2828927064553282</v>
      </c>
      <c r="AU529">
        <f t="shared" si="1866"/>
        <v>6.4920625437492373E-3</v>
      </c>
      <c r="AV529">
        <f t="shared" si="1867"/>
        <v>298.49948348999021</v>
      </c>
      <c r="AW529">
        <f t="shared" si="1868"/>
        <v>298.41050949096677</v>
      </c>
      <c r="AX529">
        <f t="shared" si="1869"/>
        <v>287.81013028569214</v>
      </c>
      <c r="AY529">
        <f t="shared" si="1870"/>
        <v>4.538973573436798E-3</v>
      </c>
      <c r="AZ529">
        <f t="shared" si="1871"/>
        <v>3.2465352492480668</v>
      </c>
      <c r="BA529">
        <f t="shared" si="1872"/>
        <v>34.407669532755833</v>
      </c>
      <c r="BB529">
        <f t="shared" si="1873"/>
        <v>13.5883316879072</v>
      </c>
      <c r="BC529">
        <f>IF(L529,Y529,(X529+Y529)/2)</f>
        <v>25.304996490478516</v>
      </c>
      <c r="BD529">
        <f t="shared" si="1874"/>
        <v>3.2379570491095473</v>
      </c>
      <c r="BE529">
        <f t="shared" si="1875"/>
        <v>0.46457461414247719</v>
      </c>
      <c r="BF529">
        <f t="shared" si="1876"/>
        <v>1.9644083745619427</v>
      </c>
      <c r="BG529">
        <f t="shared" si="1877"/>
        <v>1.2735486745476046</v>
      </c>
      <c r="BH529">
        <f t="shared" si="1878"/>
        <v>0.29560646375655375</v>
      </c>
      <c r="BI529">
        <f t="shared" si="1879"/>
        <v>26.252498478302414</v>
      </c>
      <c r="BJ529">
        <f t="shared" si="1880"/>
        <v>0.73786097998784494</v>
      </c>
      <c r="BK529">
        <f t="shared" si="1881"/>
        <v>64.401559029137516</v>
      </c>
      <c r="BL529">
        <f t="shared" si="1882"/>
        <v>367.35625175037643</v>
      </c>
      <c r="BM529">
        <f t="shared" si="1883"/>
        <v>4.7496316036323455E-2</v>
      </c>
    </row>
    <row r="530" spans="1:65" x14ac:dyDescent="0.3">
      <c r="A530" t="str">
        <f t="array" ref="A530">INDEX(MtrxNb!A$2:C$115,MATCH(1,(MtrxNb!B$2:B$115=D530)*(MtrxNb!C$2:C$115=F530),0),1)</f>
        <v>M76</v>
      </c>
      <c r="B530" s="6">
        <v>41599</v>
      </c>
      <c r="C530">
        <v>49</v>
      </c>
      <c r="D530">
        <v>31</v>
      </c>
      <c r="E530">
        <v>26</v>
      </c>
      <c r="F530" t="s">
        <v>36</v>
      </c>
      <c r="G530">
        <v>49</v>
      </c>
      <c r="H530">
        <v>3</v>
      </c>
      <c r="I530" s="5">
        <v>23</v>
      </c>
      <c r="J530" s="5" t="s">
        <v>745</v>
      </c>
      <c r="K530" s="5">
        <v>4749.0000037550926</v>
      </c>
      <c r="L530" s="5">
        <v>0</v>
      </c>
      <c r="M530">
        <v>600</v>
      </c>
      <c r="N530" s="7">
        <f t="shared" si="1857"/>
        <v>35.481544516742908</v>
      </c>
      <c r="O530" s="7">
        <f t="shared" si="1858"/>
        <v>0.50347140953372815</v>
      </c>
      <c r="P530" s="7">
        <f t="shared" si="1859"/>
        <v>432.34672686934255</v>
      </c>
      <c r="Q530">
        <f t="shared" si="1860"/>
        <v>6.237842616646156</v>
      </c>
      <c r="R530">
        <f t="shared" si="1861"/>
        <v>1.2886011861452678</v>
      </c>
      <c r="S530" s="4">
        <f>(Y530+AY530*L530)</f>
        <v>25.476335525512695</v>
      </c>
      <c r="T530" s="5">
        <f t="shared" si="1862"/>
        <v>3.9000000000000004</v>
      </c>
      <c r="U530">
        <f t="shared" si="1863"/>
        <v>1.8810870260000228</v>
      </c>
      <c r="V530" s="5">
        <v>1</v>
      </c>
      <c r="W530">
        <f t="shared" si="1864"/>
        <v>3.7621740520000455</v>
      </c>
      <c r="X530" s="5">
        <v>25.295112609863281</v>
      </c>
      <c r="Y530" s="8">
        <v>25.476335525512695</v>
      </c>
      <c r="Z530" s="5">
        <v>25.055822372436523</v>
      </c>
      <c r="AA530" s="5">
        <v>599.51641845703125</v>
      </c>
      <c r="AB530" s="5">
        <v>569.08880615234375</v>
      </c>
      <c r="AC530" s="5">
        <v>16.24998664855957</v>
      </c>
      <c r="AD530" s="5">
        <v>21.010631561279297</v>
      </c>
      <c r="AE530" s="5">
        <v>47.610523223876953</v>
      </c>
      <c r="AF530" s="5">
        <v>61.261283874511719</v>
      </c>
      <c r="AG530" s="5">
        <v>500.27777099609375</v>
      </c>
      <c r="AH530" s="5">
        <v>1799.528076171875</v>
      </c>
      <c r="AI530" s="5">
        <v>838.91546630859375</v>
      </c>
      <c r="AJ530" s="5">
        <v>94.357154846191406</v>
      </c>
      <c r="AK530" s="5">
        <v>-4.021275520324707</v>
      </c>
      <c r="AL530" s="5">
        <v>-5.1160722970962524E-2</v>
      </c>
      <c r="AM530" s="5">
        <v>1</v>
      </c>
      <c r="AN530" s="5">
        <v>-0.21956524252891541</v>
      </c>
      <c r="AO530" s="5">
        <v>2.737391471862793</v>
      </c>
      <c r="AP530" s="5">
        <v>1</v>
      </c>
      <c r="AQ530" s="5">
        <v>0</v>
      </c>
      <c r="AR530" s="5">
        <v>0.15999999642372131</v>
      </c>
      <c r="AS530" s="5">
        <v>111115</v>
      </c>
      <c r="AT530">
        <f t="shared" si="1865"/>
        <v>1.2827635153745991</v>
      </c>
      <c r="AU530">
        <f t="shared" si="1866"/>
        <v>6.2378426166461564E-3</v>
      </c>
      <c r="AV530">
        <f t="shared" si="1867"/>
        <v>298.62633552551267</v>
      </c>
      <c r="AW530">
        <f t="shared" si="1868"/>
        <v>298.44511260986326</v>
      </c>
      <c r="AX530">
        <f t="shared" si="1869"/>
        <v>287.9244857518861</v>
      </c>
      <c r="AY530">
        <f t="shared" si="1870"/>
        <v>9.9459044775245878E-2</v>
      </c>
      <c r="AZ530">
        <f t="shared" si="1871"/>
        <v>3.2711046017891747</v>
      </c>
      <c r="BA530">
        <f t="shared" si="1872"/>
        <v>34.667266166739537</v>
      </c>
      <c r="BB530">
        <f t="shared" si="1873"/>
        <v>13.656634605460241</v>
      </c>
      <c r="BC530">
        <f>IF(L530,Y530,(X530+Y530)/2)</f>
        <v>25.385724067687988</v>
      </c>
      <c r="BD530">
        <f t="shared" si="1874"/>
        <v>3.2535380034407173</v>
      </c>
      <c r="BE530">
        <f t="shared" si="1875"/>
        <v>0.44404700061280117</v>
      </c>
      <c r="BF530">
        <f t="shared" si="1876"/>
        <v>1.982503415643907</v>
      </c>
      <c r="BG530">
        <f t="shared" si="1877"/>
        <v>1.2710345877968103</v>
      </c>
      <c r="BH530">
        <f t="shared" si="1878"/>
        <v>0.28231940995792082</v>
      </c>
      <c r="BI530">
        <f t="shared" si="1879"/>
        <v>40.795007054454572</v>
      </c>
      <c r="BJ530">
        <f t="shared" si="1880"/>
        <v>0.75971750313009023</v>
      </c>
      <c r="BK530">
        <f t="shared" si="1881"/>
        <v>64.26119681836964</v>
      </c>
      <c r="BL530">
        <f t="shared" si="1882"/>
        <v>556.35678354107245</v>
      </c>
      <c r="BM530">
        <f t="shared" si="1883"/>
        <v>4.0982451963611853E-2</v>
      </c>
    </row>
    <row r="531" spans="1:65" x14ac:dyDescent="0.3">
      <c r="A531" t="str">
        <f t="array" ref="A531">INDEX(MtrxNb!A$2:C$115,MATCH(1,(MtrxNb!B$2:B$115=D531)*(MtrxNb!C$2:C$115=F531),0),1)</f>
        <v>M76</v>
      </c>
      <c r="B531" s="6">
        <v>41599</v>
      </c>
      <c r="C531">
        <v>49</v>
      </c>
      <c r="D531">
        <v>31</v>
      </c>
      <c r="E531">
        <v>26</v>
      </c>
      <c r="F531" t="s">
        <v>36</v>
      </c>
      <c r="G531">
        <v>49</v>
      </c>
      <c r="H531">
        <v>3</v>
      </c>
      <c r="I531" s="5">
        <v>24</v>
      </c>
      <c r="J531" s="5" t="s">
        <v>746</v>
      </c>
      <c r="K531" s="5">
        <v>4958.5000036992133</v>
      </c>
      <c r="L531" s="5">
        <v>0</v>
      </c>
      <c r="M531">
        <v>800</v>
      </c>
      <c r="N531" s="7">
        <f t="shared" si="1857"/>
        <v>39.253631041584001</v>
      </c>
      <c r="O531" s="7">
        <f t="shared" si="1858"/>
        <v>0.4970130491589132</v>
      </c>
      <c r="P531" s="7">
        <f t="shared" si="1859"/>
        <v>610.19982395953809</v>
      </c>
      <c r="Q531">
        <f t="shared" si="1860"/>
        <v>5.9145956179775387</v>
      </c>
      <c r="R531">
        <f t="shared" si="1861"/>
        <v>1.2362247852414678</v>
      </c>
      <c r="S531" s="4">
        <f>(Y531+AY531*L531)</f>
        <v>25.193973541259766</v>
      </c>
      <c r="T531" s="5">
        <f t="shared" si="1862"/>
        <v>3.9000000000000004</v>
      </c>
      <c r="U531">
        <f t="shared" si="1863"/>
        <v>1.8810870260000228</v>
      </c>
      <c r="V531" s="5">
        <v>1</v>
      </c>
      <c r="W531">
        <f t="shared" si="1864"/>
        <v>3.7621740520000455</v>
      </c>
      <c r="X531" s="5">
        <v>25.243436813354492</v>
      </c>
      <c r="Y531" s="8">
        <v>25.193973541259766</v>
      </c>
      <c r="Z531" s="5">
        <v>25.051935195922852</v>
      </c>
      <c r="AA531" s="5">
        <v>799.565673828125</v>
      </c>
      <c r="AB531" s="5">
        <v>765.43841552734375</v>
      </c>
      <c r="AC531" s="5">
        <v>16.474527359008789</v>
      </c>
      <c r="AD531" s="5">
        <v>20.988197326660156</v>
      </c>
      <c r="AE531" s="5">
        <v>48.184581756591797</v>
      </c>
      <c r="AF531" s="5">
        <v>61.387218475341797</v>
      </c>
      <c r="AG531" s="5">
        <v>500.31991577148437</v>
      </c>
      <c r="AH531" s="5">
        <v>1799.7808837890625</v>
      </c>
      <c r="AI531" s="5">
        <v>363.04763793945312</v>
      </c>
      <c r="AJ531" s="5">
        <v>94.358299255371094</v>
      </c>
      <c r="AK531" s="5">
        <v>-6.487217903137207</v>
      </c>
      <c r="AL531" s="5">
        <v>-0.10202017426490784</v>
      </c>
      <c r="AM531" s="5">
        <v>1</v>
      </c>
      <c r="AN531" s="5">
        <v>-0.21956524252891541</v>
      </c>
      <c r="AO531" s="5">
        <v>2.737391471862793</v>
      </c>
      <c r="AP531" s="5">
        <v>1</v>
      </c>
      <c r="AQ531" s="5">
        <v>0</v>
      </c>
      <c r="AR531" s="5">
        <v>0.15999999642372131</v>
      </c>
      <c r="AS531" s="5">
        <v>111115</v>
      </c>
      <c r="AT531">
        <f t="shared" si="1865"/>
        <v>1.2828715789012419</v>
      </c>
      <c r="AU531">
        <f t="shared" si="1866"/>
        <v>5.9145956179775389E-3</v>
      </c>
      <c r="AV531">
        <f t="shared" si="1867"/>
        <v>298.34397354125974</v>
      </c>
      <c r="AW531">
        <f t="shared" si="1868"/>
        <v>298.39343681335447</v>
      </c>
      <c r="AX531">
        <f t="shared" si="1869"/>
        <v>287.96493496973198</v>
      </c>
      <c r="AY531">
        <f t="shared" si="1870"/>
        <v>0.25614673946662253</v>
      </c>
      <c r="AZ531">
        <f t="shared" si="1871"/>
        <v>3.2166353894212465</v>
      </c>
      <c r="BA531">
        <f t="shared" si="1872"/>
        <v>34.089586340632863</v>
      </c>
      <c r="BB531">
        <f t="shared" si="1873"/>
        <v>13.101389013972707</v>
      </c>
      <c r="BC531">
        <f>IF(L531,Y531,(X531+Y531)/2)</f>
        <v>25.218705177307129</v>
      </c>
      <c r="BD531">
        <f t="shared" si="1874"/>
        <v>3.2213743835022997</v>
      </c>
      <c r="BE531">
        <f t="shared" si="1875"/>
        <v>0.43901560383254473</v>
      </c>
      <c r="BF531">
        <f t="shared" si="1876"/>
        <v>1.9804106041797787</v>
      </c>
      <c r="BG531">
        <f t="shared" si="1877"/>
        <v>1.240963779322521</v>
      </c>
      <c r="BH531">
        <f t="shared" si="1878"/>
        <v>0.27906593686311226</v>
      </c>
      <c r="BI531">
        <f t="shared" si="1879"/>
        <v>57.577417594748859</v>
      </c>
      <c r="BJ531">
        <f t="shared" si="1880"/>
        <v>0.79718996536010667</v>
      </c>
      <c r="BK531">
        <f t="shared" si="1881"/>
        <v>65.091150611775333</v>
      </c>
      <c r="BL531">
        <f t="shared" si="1882"/>
        <v>751.35283597315845</v>
      </c>
      <c r="BM531">
        <f t="shared" si="1883"/>
        <v>3.4006180423575075E-2</v>
      </c>
    </row>
    <row r="532" spans="1:65" hidden="1" x14ac:dyDescent="0.3">
      <c r="A532" t="str">
        <f t="array" ref="A532">INDEX(MtrxNb!A$2:C$115,MATCH(1,(MtrxNb!B$2:B$115=D532)*(MtrxNb!C$2:C$115=F532),0),1)</f>
        <v>M43</v>
      </c>
      <c r="B532" s="6">
        <v>41599</v>
      </c>
      <c r="C532">
        <v>49</v>
      </c>
      <c r="D532">
        <v>53</v>
      </c>
      <c r="E532">
        <v>19</v>
      </c>
      <c r="F532" t="s">
        <v>7</v>
      </c>
      <c r="G532">
        <v>52</v>
      </c>
      <c r="H532">
        <v>4</v>
      </c>
      <c r="I532" s="5" t="s">
        <v>323</v>
      </c>
      <c r="J532" s="5" t="s">
        <v>747</v>
      </c>
      <c r="M532">
        <f t="shared" ref="M532" si="1884">AA532</f>
        <v>0</v>
      </c>
      <c r="S532" s="4">
        <f>AVERAGE(S526:S531)</f>
        <v>25.145676612854004</v>
      </c>
      <c r="Y532" s="4">
        <f>AVERAGE(Y526:Y531)</f>
        <v>25.145676612854004</v>
      </c>
    </row>
    <row r="533" spans="1:65" hidden="1" x14ac:dyDescent="0.3">
      <c r="A533" t="str">
        <f t="array" ref="A533">INDEX(MtrxNb!A$2:C$115,MATCH(1,(MtrxNb!B$2:B$115=D533)*(MtrxNb!C$2:C$115=F533),0),1)</f>
        <v>M43</v>
      </c>
      <c r="B533" s="6">
        <v>41599</v>
      </c>
      <c r="C533">
        <v>49</v>
      </c>
      <c r="D533">
        <v>53</v>
      </c>
      <c r="E533">
        <v>19</v>
      </c>
      <c r="F533" t="s">
        <v>7</v>
      </c>
      <c r="G533">
        <v>52</v>
      </c>
      <c r="H533">
        <v>4</v>
      </c>
      <c r="I533" s="5">
        <v>1</v>
      </c>
      <c r="J533" s="5" t="s">
        <v>748</v>
      </c>
      <c r="K533" s="5">
        <v>897.00000308454037</v>
      </c>
      <c r="L533" s="5">
        <v>0</v>
      </c>
      <c r="M533" t="s">
        <v>315</v>
      </c>
      <c r="N533">
        <f t="shared" ref="N533:N538" si="1885">(AA533-AB533*(1000-AC533)/(1000-AD533))*AT533</f>
        <v>32.411687271524208</v>
      </c>
      <c r="O533">
        <f t="shared" ref="O533:O538" si="1886">IF(BE533&lt;&gt;0,1/(1/BE533-1/W533),0)</f>
        <v>0.80374655173127174</v>
      </c>
      <c r="P533">
        <f t="shared" ref="P533:P538" si="1887">((BH533-AU533/2)*AB533-N533)/(BH533+AU533/2)</f>
        <v>290.98627777466459</v>
      </c>
      <c r="Q533">
        <f t="shared" ref="Q533:Q538" si="1888">AU533*1000</f>
        <v>8.827609897017668</v>
      </c>
      <c r="R533">
        <f t="shared" ref="R533:R538" si="1889">(AZ533-BF533)</f>
        <v>1.2203662403549893</v>
      </c>
      <c r="S533" s="4">
        <f>(Y533+AY533*L533)</f>
        <v>23.335121154785156</v>
      </c>
      <c r="T533" s="5">
        <f t="shared" ref="T533:T538" si="1890">3*1.2</f>
        <v>3.5999999999999996</v>
      </c>
      <c r="U533">
        <f t="shared" ref="U533:U538" si="1891">(T533*AN533+AO533)</f>
        <v>1.9469565987586976</v>
      </c>
      <c r="V533" s="5">
        <v>1</v>
      </c>
      <c r="W533">
        <f t="shared" ref="W533:W538" si="1892">U533*(V533+1)*(V533+1)/(V533*V533+1)</f>
        <v>3.8939131975173953</v>
      </c>
      <c r="X533" s="5">
        <v>24.494136810302734</v>
      </c>
      <c r="Y533" s="8">
        <v>23.335121154785156</v>
      </c>
      <c r="Z533" s="5">
        <v>25.033824920654297</v>
      </c>
      <c r="AA533" s="5">
        <v>399.47006225585937</v>
      </c>
      <c r="AB533" s="5">
        <v>373.78424072265625</v>
      </c>
      <c r="AC533" s="5">
        <v>11.321361541748047</v>
      </c>
      <c r="AD533" s="5">
        <v>17.559244155883789</v>
      </c>
      <c r="AE533" s="5">
        <v>34.628890991210937</v>
      </c>
      <c r="AF533" s="5">
        <v>53.710460662841797</v>
      </c>
      <c r="AG533" s="5">
        <v>500.51235961914062</v>
      </c>
      <c r="AH533" s="5">
        <v>1799.0616455078125</v>
      </c>
      <c r="AI533" s="5">
        <v>306.94790649414062</v>
      </c>
      <c r="AJ533" s="5">
        <v>94.36962890625</v>
      </c>
      <c r="AK533" s="5">
        <v>-4.7494692802429199</v>
      </c>
      <c r="AL533" s="5">
        <v>5.8516625314950943E-2</v>
      </c>
      <c r="AM533" s="5">
        <v>0.75</v>
      </c>
      <c r="AN533" s="5">
        <v>-0.21956524252891541</v>
      </c>
      <c r="AO533" s="5">
        <v>2.737391471862793</v>
      </c>
      <c r="AP533" s="5">
        <v>1</v>
      </c>
      <c r="AQ533" s="5">
        <v>0</v>
      </c>
      <c r="AR533" s="5">
        <v>0.15999999642372131</v>
      </c>
      <c r="AS533" s="5">
        <v>111115</v>
      </c>
      <c r="AT533">
        <f t="shared" ref="AT533:AT538" si="1893">AG533*0.000001/(T533*0.0001)</f>
        <v>1.3903121100531686</v>
      </c>
      <c r="AU533">
        <f t="shared" ref="AU533:AU538" si="1894">(AD533-AC533)/(1000-AD533)*AT533</f>
        <v>8.8276098970176686E-3</v>
      </c>
      <c r="AV533">
        <f t="shared" ref="AV533:AV538" si="1895">(Y533+273.15)</f>
        <v>296.48512115478513</v>
      </c>
      <c r="AW533">
        <f t="shared" ref="AW533:AW538" si="1896">(X533+273.15)</f>
        <v>297.64413681030271</v>
      </c>
      <c r="AX533">
        <f t="shared" ref="AX533:AX538" si="1897">(AH533*AP533+AI533*AQ533)*AR533</f>
        <v>287.84985684730418</v>
      </c>
      <c r="AY533">
        <f t="shared" ref="AY533:AY538" si="1898">((AX533+0.00000010773*(AW533^4-AV533^4))-AU533*44100)/(U533*51.4+0.00000043092*AV533^3)</f>
        <v>-0.7938126005345254</v>
      </c>
      <c r="AZ533">
        <f t="shared" ref="AZ533:AZ538" si="1899">0.61365*EXP(17.502*S533/(240.97+S533))</f>
        <v>2.8774255952199814</v>
      </c>
      <c r="BA533">
        <f t="shared" ref="BA533:BA538" si="1900">AZ533*1000/AJ533</f>
        <v>30.491013142358693</v>
      </c>
      <c r="BB533">
        <f t="shared" ref="BB533:BB538" si="1901">(BA533-AD533)</f>
        <v>12.931768986474903</v>
      </c>
      <c r="BC533">
        <f>IF(L533,Y533,(X533+Y533)/2)</f>
        <v>23.914628982543945</v>
      </c>
      <c r="BD533">
        <f t="shared" ref="BD533:BD538" si="1902">0.61365*EXP(17.502*BC533/(240.97+BC533))</f>
        <v>2.9796499445843088</v>
      </c>
      <c r="BE533">
        <f t="shared" ref="BE533:BE538" si="1903">IF(BB533&lt;&gt;0,(1000-(BA533+AD533)/2)/BB533*AU533,0)</f>
        <v>0.66622945728371596</v>
      </c>
      <c r="BF533">
        <f t="shared" ref="BF533:BF538" si="1904">AD533*AJ533/1000</f>
        <v>1.6570593548649921</v>
      </c>
      <c r="BG533">
        <f t="shared" ref="BG533:BG538" si="1905">(BD533-BF533)</f>
        <v>1.3225905897193166</v>
      </c>
      <c r="BH533">
        <f t="shared" ref="BH533:BH538" si="1906">1/(1.6/O533+1.37/W533)</f>
        <v>0.426892805296339</v>
      </c>
      <c r="BI533">
        <f t="shared" ref="BI533:BI538" si="1907">P533*AJ533*0.001</f>
        <v>27.460267050406081</v>
      </c>
      <c r="BJ533">
        <f t="shared" ref="BJ533:BJ538" si="1908">P533/AB533</f>
        <v>0.77848728242818876</v>
      </c>
      <c r="BK533">
        <f t="shared" ref="BK533:BK538" si="1909">(1-AU533*AJ533/AZ533/O533)*100</f>
        <v>63.979299443222814</v>
      </c>
      <c r="BL533">
        <f t="shared" ref="BL533:BL538" si="1910">(AB533-N533/(W533/1.35))</f>
        <v>362.54727276855431</v>
      </c>
      <c r="BM533">
        <f t="shared" ref="BM533:BM538" si="1911">N533*BK533/100/BL533</f>
        <v>5.7197425030107739E-2</v>
      </c>
    </row>
    <row r="534" spans="1:65" x14ac:dyDescent="0.3">
      <c r="A534" t="str">
        <f t="array" ref="A534">INDEX(MtrxNb!A$2:C$115,MATCH(1,(MtrxNb!B$2:B$115=D534)*(MtrxNb!C$2:C$115=F534),0),1)</f>
        <v>M43</v>
      </c>
      <c r="B534" s="6">
        <v>41599</v>
      </c>
      <c r="C534">
        <v>49</v>
      </c>
      <c r="D534">
        <v>53</v>
      </c>
      <c r="E534">
        <v>19</v>
      </c>
      <c r="F534" t="s">
        <v>7</v>
      </c>
      <c r="G534">
        <v>52</v>
      </c>
      <c r="H534">
        <v>4</v>
      </c>
      <c r="I534" s="5">
        <v>2</v>
      </c>
      <c r="J534" s="5" t="s">
        <v>749</v>
      </c>
      <c r="K534" s="5">
        <v>1017.0000033080578</v>
      </c>
      <c r="L534" s="5">
        <v>0</v>
      </c>
      <c r="M534">
        <v>50</v>
      </c>
      <c r="N534" s="7">
        <f t="shared" si="1885"/>
        <v>0.15537887252483146</v>
      </c>
      <c r="O534" s="7">
        <f t="shared" si="1886"/>
        <v>0.78976449506640145</v>
      </c>
      <c r="P534" s="7">
        <f t="shared" si="1887"/>
        <v>47.215311349513911</v>
      </c>
      <c r="Q534">
        <f t="shared" si="1888"/>
        <v>8.6858821333714769</v>
      </c>
      <c r="R534">
        <f t="shared" si="1889"/>
        <v>1.2179772055931004</v>
      </c>
      <c r="S534" s="4">
        <f>(Y534+AY534*L534)</f>
        <v>23.495683670043945</v>
      </c>
      <c r="T534" s="5">
        <f t="shared" si="1890"/>
        <v>3.5999999999999996</v>
      </c>
      <c r="U534">
        <f t="shared" si="1891"/>
        <v>1.9469565987586976</v>
      </c>
      <c r="V534" s="5">
        <v>1</v>
      </c>
      <c r="W534">
        <f t="shared" si="1892"/>
        <v>3.8939131975173953</v>
      </c>
      <c r="X534" s="5">
        <v>24.523530960083008</v>
      </c>
      <c r="Y534" s="8">
        <v>23.495683670043945</v>
      </c>
      <c r="Z534" s="5">
        <v>25.030296325683594</v>
      </c>
      <c r="AA534" s="5">
        <v>48.9891357421875</v>
      </c>
      <c r="AB534" s="5">
        <v>48.573925018310547</v>
      </c>
      <c r="AC534" s="5">
        <v>11.746254920959473</v>
      </c>
      <c r="AD534" s="5">
        <v>17.881826400756836</v>
      </c>
      <c r="AE534" s="5">
        <v>36.08892822265625</v>
      </c>
      <c r="AF534" s="5">
        <v>54.597675323486328</v>
      </c>
      <c r="AG534" s="5">
        <v>500.5242919921875</v>
      </c>
      <c r="AH534" s="5">
        <v>1799.5548095703125</v>
      </c>
      <c r="AI534" s="5">
        <v>304.99383544921875</v>
      </c>
      <c r="AJ534" s="5">
        <v>94.367286682128906</v>
      </c>
      <c r="AK534" s="5">
        <v>-9.1056346893310547E-2</v>
      </c>
      <c r="AL534" s="5">
        <v>9.7165226936340332E-2</v>
      </c>
      <c r="AM534" s="5">
        <v>1</v>
      </c>
      <c r="AN534" s="5">
        <v>-0.21956524252891541</v>
      </c>
      <c r="AO534" s="5">
        <v>2.737391471862793</v>
      </c>
      <c r="AP534" s="5">
        <v>1</v>
      </c>
      <c r="AQ534" s="5">
        <v>0</v>
      </c>
      <c r="AR534" s="5">
        <v>0.15999999642372131</v>
      </c>
      <c r="AS534" s="5">
        <v>111115</v>
      </c>
      <c r="AT534">
        <f t="shared" si="1893"/>
        <v>1.3903452555338542</v>
      </c>
      <c r="AU534">
        <f t="shared" si="1894"/>
        <v>8.6858821333714777E-3</v>
      </c>
      <c r="AV534">
        <f t="shared" si="1895"/>
        <v>296.64568367004392</v>
      </c>
      <c r="AW534">
        <f t="shared" si="1896"/>
        <v>297.67353096008299</v>
      </c>
      <c r="AX534">
        <f t="shared" si="1897"/>
        <v>287.92876309554049</v>
      </c>
      <c r="AY534">
        <f t="shared" si="1898"/>
        <v>-0.75003927445345575</v>
      </c>
      <c r="AZ534">
        <f t="shared" si="1899"/>
        <v>2.9054366439533821</v>
      </c>
      <c r="BA534">
        <f t="shared" si="1900"/>
        <v>30.788600012843304</v>
      </c>
      <c r="BB534">
        <f t="shared" si="1901"/>
        <v>12.906773612086468</v>
      </c>
      <c r="BC534">
        <f>IF(L534,Y534,(X534+Y534)/2)</f>
        <v>24.009607315063477</v>
      </c>
      <c r="BD534">
        <f t="shared" si="1902"/>
        <v>2.9967033484336061</v>
      </c>
      <c r="BE534">
        <f t="shared" si="1903"/>
        <v>0.65659394008668792</v>
      </c>
      <c r="BF534">
        <f t="shared" si="1904"/>
        <v>1.6874594383602817</v>
      </c>
      <c r="BG534">
        <f t="shared" si="1905"/>
        <v>1.3092439100733244</v>
      </c>
      <c r="BH534">
        <f t="shared" si="1906"/>
        <v>0.42056538515413205</v>
      </c>
      <c r="BI534">
        <f t="shared" si="1907"/>
        <v>4.4555808219055546</v>
      </c>
      <c r="BJ534">
        <f t="shared" si="1908"/>
        <v>0.97202997970033322</v>
      </c>
      <c r="BK534">
        <f t="shared" si="1909"/>
        <v>64.278771648845307</v>
      </c>
      <c r="BL534">
        <f t="shared" si="1910"/>
        <v>48.520055949518195</v>
      </c>
      <c r="BM534">
        <f t="shared" si="1911"/>
        <v>2.0584401379235965E-3</v>
      </c>
    </row>
    <row r="535" spans="1:65" x14ac:dyDescent="0.3">
      <c r="A535" t="str">
        <f t="array" ref="A535">INDEX(MtrxNb!A$2:C$115,MATCH(1,(MtrxNb!B$2:B$115=D535)*(MtrxNb!C$2:C$115=F535),0),1)</f>
        <v>M43</v>
      </c>
      <c r="B535" s="6">
        <v>41599</v>
      </c>
      <c r="C535">
        <v>49</v>
      </c>
      <c r="D535">
        <v>53</v>
      </c>
      <c r="E535">
        <v>19</v>
      </c>
      <c r="F535" t="s">
        <v>7</v>
      </c>
      <c r="G535">
        <v>52</v>
      </c>
      <c r="H535">
        <v>4</v>
      </c>
      <c r="I535" s="5">
        <v>3</v>
      </c>
      <c r="J535" s="5" t="s">
        <v>750</v>
      </c>
      <c r="K535" s="5">
        <v>1137.0000033080578</v>
      </c>
      <c r="L535" s="5">
        <v>0</v>
      </c>
      <c r="M535">
        <v>150</v>
      </c>
      <c r="N535" s="7">
        <f t="shared" si="1885"/>
        <v>11.312402673683915</v>
      </c>
      <c r="O535" s="7">
        <f t="shared" si="1886"/>
        <v>0.76093678409508414</v>
      </c>
      <c r="P535" s="7">
        <f t="shared" si="1887"/>
        <v>110.51430071525795</v>
      </c>
      <c r="Q535">
        <f t="shared" si="1888"/>
        <v>8.5617092865199105</v>
      </c>
      <c r="R535">
        <f t="shared" si="1889"/>
        <v>1.2379671855333856</v>
      </c>
      <c r="S535" s="4">
        <f>(Y535+AY535*L535)</f>
        <v>23.727235794067383</v>
      </c>
      <c r="T535" s="5">
        <f t="shared" si="1890"/>
        <v>3.5999999999999996</v>
      </c>
      <c r="U535">
        <f t="shared" si="1891"/>
        <v>1.9469565987586976</v>
      </c>
      <c r="V535" s="5">
        <v>1</v>
      </c>
      <c r="W535">
        <f t="shared" si="1892"/>
        <v>3.8939131975173953</v>
      </c>
      <c r="X535" s="5">
        <v>24.612607955932617</v>
      </c>
      <c r="Y535" s="8">
        <v>23.727235794067383</v>
      </c>
      <c r="Z535" s="5">
        <v>25.027523040771484</v>
      </c>
      <c r="AA535" s="5">
        <v>149.9271240234375</v>
      </c>
      <c r="AB535" s="5">
        <v>140.92256164550781</v>
      </c>
      <c r="AC535" s="5">
        <v>12.055721282958984</v>
      </c>
      <c r="AD535" s="5">
        <v>18.102466583251953</v>
      </c>
      <c r="AE535" s="5">
        <v>36.836555480957031</v>
      </c>
      <c r="AF535" s="5">
        <v>54.982135772705078</v>
      </c>
      <c r="AG535" s="5">
        <v>500.50390625</v>
      </c>
      <c r="AH535" s="5">
        <v>1798.873046875</v>
      </c>
      <c r="AI535" s="5">
        <v>288.16827392578125</v>
      </c>
      <c r="AJ535" s="5">
        <v>94.367523193359375</v>
      </c>
      <c r="AK535" s="5">
        <v>-0.84937238693237305</v>
      </c>
      <c r="AL535" s="5">
        <v>9.356987476348877E-2</v>
      </c>
      <c r="AM535" s="5">
        <v>1</v>
      </c>
      <c r="AN535" s="5">
        <v>-0.21956524252891541</v>
      </c>
      <c r="AO535" s="5">
        <v>2.737391471862793</v>
      </c>
      <c r="AP535" s="5">
        <v>1</v>
      </c>
      <c r="AQ535" s="5">
        <v>0</v>
      </c>
      <c r="AR535" s="5">
        <v>0.15999999642372131</v>
      </c>
      <c r="AS535" s="5">
        <v>111115</v>
      </c>
      <c r="AT535">
        <f t="shared" si="1893"/>
        <v>1.3902886284722222</v>
      </c>
      <c r="AU535">
        <f t="shared" si="1894"/>
        <v>8.5617092865199109E-3</v>
      </c>
      <c r="AV535">
        <f t="shared" si="1895"/>
        <v>296.87723579406736</v>
      </c>
      <c r="AW535">
        <f t="shared" si="1896"/>
        <v>297.76260795593259</v>
      </c>
      <c r="AX535">
        <f t="shared" si="1897"/>
        <v>287.81968106672866</v>
      </c>
      <c r="AY535">
        <f t="shared" si="1898"/>
        <v>-0.71598524293262811</v>
      </c>
      <c r="AZ535">
        <f t="shared" si="1899"/>
        <v>2.9462521206854273</v>
      </c>
      <c r="BA535">
        <f t="shared" si="1900"/>
        <v>31.221038986564757</v>
      </c>
      <c r="BB535">
        <f t="shared" si="1901"/>
        <v>13.118572403312804</v>
      </c>
      <c r="BC535">
        <f>IF(L535,Y535,(X535+Y535)/2)</f>
        <v>24.169921875</v>
      </c>
      <c r="BD535">
        <f t="shared" si="1902"/>
        <v>3.025681535266644</v>
      </c>
      <c r="BE535">
        <f t="shared" si="1903"/>
        <v>0.63654506541967593</v>
      </c>
      <c r="BF535">
        <f t="shared" si="1904"/>
        <v>1.7082849351520417</v>
      </c>
      <c r="BG535">
        <f t="shared" si="1905"/>
        <v>1.3173966001146022</v>
      </c>
      <c r="BH535">
        <f t="shared" si="1906"/>
        <v>0.40741452994713928</v>
      </c>
      <c r="BI535">
        <f t="shared" si="1907"/>
        <v>10.428960835944999</v>
      </c>
      <c r="BJ535">
        <f t="shared" si="1908"/>
        <v>0.78422006685670276</v>
      </c>
      <c r="BK535">
        <f t="shared" si="1909"/>
        <v>63.961679190205679</v>
      </c>
      <c r="BL535">
        <f t="shared" si="1910"/>
        <v>137.00060888620902</v>
      </c>
      <c r="BM535">
        <f t="shared" si="1911"/>
        <v>5.2814383568585123E-2</v>
      </c>
    </row>
    <row r="536" spans="1:65" x14ac:dyDescent="0.3">
      <c r="A536" t="str">
        <f t="array" ref="A536">INDEX(MtrxNb!A$2:C$115,MATCH(1,(MtrxNb!B$2:B$115=D536)*(MtrxNb!C$2:C$115=F536),0),1)</f>
        <v>M43</v>
      </c>
      <c r="B536" s="6">
        <v>41599</v>
      </c>
      <c r="C536">
        <v>49</v>
      </c>
      <c r="D536">
        <v>53</v>
      </c>
      <c r="E536">
        <v>19</v>
      </c>
      <c r="F536" t="s">
        <v>7</v>
      </c>
      <c r="G536">
        <v>52</v>
      </c>
      <c r="H536">
        <v>4</v>
      </c>
      <c r="I536" s="5">
        <v>4</v>
      </c>
      <c r="J536" s="5" t="s">
        <v>751</v>
      </c>
      <c r="K536" s="5">
        <v>1257.0000033080578</v>
      </c>
      <c r="L536" s="5">
        <v>0</v>
      </c>
      <c r="M536">
        <v>400</v>
      </c>
      <c r="N536" s="7">
        <f t="shared" si="1885"/>
        <v>32.286323102615754</v>
      </c>
      <c r="O536" s="7">
        <f t="shared" si="1886"/>
        <v>0.75061224000956472</v>
      </c>
      <c r="P536" s="7">
        <f t="shared" si="1887"/>
        <v>288.36546046752517</v>
      </c>
      <c r="Q536">
        <f t="shared" si="1888"/>
        <v>8.4029191304845696</v>
      </c>
      <c r="R536">
        <f t="shared" si="1889"/>
        <v>1.2288473485503357</v>
      </c>
      <c r="S536" s="4">
        <f>(Y536+AY536*L536)</f>
        <v>23.770299911499023</v>
      </c>
      <c r="T536" s="5">
        <f t="shared" si="1890"/>
        <v>3.5999999999999996</v>
      </c>
      <c r="U536">
        <f t="shared" si="1891"/>
        <v>1.9469565987586976</v>
      </c>
      <c r="V536" s="5">
        <v>1</v>
      </c>
      <c r="W536">
        <f t="shared" si="1892"/>
        <v>3.8939131975173953</v>
      </c>
      <c r="X536" s="5">
        <v>24.615398406982422</v>
      </c>
      <c r="Y536" s="8">
        <v>23.770299911499023</v>
      </c>
      <c r="Z536" s="5">
        <v>25.02924919128418</v>
      </c>
      <c r="AA536" s="5">
        <v>400.96624755859375</v>
      </c>
      <c r="AB536" s="5">
        <v>375.47259521484375</v>
      </c>
      <c r="AC536" s="5">
        <v>12.345911979675293</v>
      </c>
      <c r="AD536" s="5">
        <v>18.27979850769043</v>
      </c>
      <c r="AE536" s="5">
        <v>37.708286285400391</v>
      </c>
      <c r="AF536" s="5">
        <v>55.510391235351563</v>
      </c>
      <c r="AG536" s="5">
        <v>500.47360229492187</v>
      </c>
      <c r="AH536" s="5">
        <v>1798.697265625</v>
      </c>
      <c r="AI536" s="5">
        <v>264.71987915039062</v>
      </c>
      <c r="AJ536" s="5">
        <v>94.369239807128906</v>
      </c>
      <c r="AK536" s="5">
        <v>-4.318854808807373</v>
      </c>
      <c r="AL536" s="5">
        <v>6.8234562873840332E-2</v>
      </c>
      <c r="AM536" s="5">
        <v>1</v>
      </c>
      <c r="AN536" s="5">
        <v>-0.21956524252891541</v>
      </c>
      <c r="AO536" s="5">
        <v>2.737391471862793</v>
      </c>
      <c r="AP536" s="5">
        <v>1</v>
      </c>
      <c r="AQ536" s="5">
        <v>0</v>
      </c>
      <c r="AR536" s="5">
        <v>0.15999999642372131</v>
      </c>
      <c r="AS536" s="5">
        <v>111115</v>
      </c>
      <c r="AT536">
        <f t="shared" si="1893"/>
        <v>1.3902044508192273</v>
      </c>
      <c r="AU536">
        <f t="shared" si="1894"/>
        <v>8.4029191304845693E-3</v>
      </c>
      <c r="AV536">
        <f t="shared" si="1895"/>
        <v>296.920299911499</v>
      </c>
      <c r="AW536">
        <f t="shared" si="1896"/>
        <v>297.7653984069824</v>
      </c>
      <c r="AX536">
        <f t="shared" si="1897"/>
        <v>287.79155606735731</v>
      </c>
      <c r="AY536">
        <f t="shared" si="1898"/>
        <v>-0.65739615771854398</v>
      </c>
      <c r="AZ536">
        <f t="shared" si="1899"/>
        <v>2.9538980375485711</v>
      </c>
      <c r="BA536">
        <f t="shared" si="1900"/>
        <v>31.301492346295511</v>
      </c>
      <c r="BB536">
        <f t="shared" si="1901"/>
        <v>13.021693838605081</v>
      </c>
      <c r="BC536">
        <f>IF(L536,Y536,(X536+Y536)/2)</f>
        <v>24.192849159240723</v>
      </c>
      <c r="BD536">
        <f t="shared" si="1902"/>
        <v>3.029845790839893</v>
      </c>
      <c r="BE536">
        <f t="shared" si="1903"/>
        <v>0.62930410155049832</v>
      </c>
      <c r="BF536">
        <f t="shared" si="1904"/>
        <v>1.7250506889982353</v>
      </c>
      <c r="BG536">
        <f t="shared" si="1905"/>
        <v>1.3047951018416577</v>
      </c>
      <c r="BH536">
        <f t="shared" si="1906"/>
        <v>0.40266979224126065</v>
      </c>
      <c r="BI536">
        <f t="shared" si="1907"/>
        <v>27.212829290953032</v>
      </c>
      <c r="BJ536">
        <f t="shared" si="1908"/>
        <v>0.76800667783097121</v>
      </c>
      <c r="BK536">
        <f t="shared" si="1909"/>
        <v>64.235719023653544</v>
      </c>
      <c r="BL536">
        <f t="shared" si="1910"/>
        <v>364.27909038368307</v>
      </c>
      <c r="BM536">
        <f t="shared" si="1911"/>
        <v>5.6932589156904752E-2</v>
      </c>
    </row>
    <row r="537" spans="1:65" x14ac:dyDescent="0.3">
      <c r="A537" t="str">
        <f t="array" ref="A537">INDEX(MtrxNb!A$2:C$115,MATCH(1,(MtrxNb!B$2:B$115=D537)*(MtrxNb!C$2:C$115=F537),0),1)</f>
        <v>M43</v>
      </c>
      <c r="B537" s="6">
        <v>41599</v>
      </c>
      <c r="C537">
        <v>49</v>
      </c>
      <c r="D537">
        <v>53</v>
      </c>
      <c r="E537">
        <v>19</v>
      </c>
      <c r="F537" t="s">
        <v>7</v>
      </c>
      <c r="G537">
        <v>52</v>
      </c>
      <c r="H537">
        <v>4</v>
      </c>
      <c r="I537" s="5">
        <v>5</v>
      </c>
      <c r="J537" s="5" t="s">
        <v>752</v>
      </c>
      <c r="K537" s="5">
        <v>1380.0000032410026</v>
      </c>
      <c r="L537" s="5">
        <v>0</v>
      </c>
      <c r="M537">
        <v>600</v>
      </c>
      <c r="N537" s="7">
        <f t="shared" si="1885"/>
        <v>42.868804688920726</v>
      </c>
      <c r="O537" s="7">
        <f t="shared" si="1886"/>
        <v>0.75519820162944773</v>
      </c>
      <c r="P537" s="7">
        <f t="shared" si="1887"/>
        <v>448.51291631279969</v>
      </c>
      <c r="Q537">
        <f t="shared" si="1888"/>
        <v>8.2906923936769346</v>
      </c>
      <c r="R537">
        <f t="shared" si="1889"/>
        <v>1.2063163170207025</v>
      </c>
      <c r="S537" s="4">
        <f>(Y537+AY537*L537)</f>
        <v>23.70361328125</v>
      </c>
      <c r="T537" s="5">
        <f t="shared" si="1890"/>
        <v>3.5999999999999996</v>
      </c>
      <c r="U537">
        <f t="shared" si="1891"/>
        <v>1.9469565987586976</v>
      </c>
      <c r="V537" s="5">
        <v>1</v>
      </c>
      <c r="W537">
        <f t="shared" si="1892"/>
        <v>3.8939131975173953</v>
      </c>
      <c r="X537" s="5">
        <v>24.571104049682617</v>
      </c>
      <c r="Y537" s="8">
        <v>23.70361328125</v>
      </c>
      <c r="Z537" s="5">
        <v>25.030763626098633</v>
      </c>
      <c r="AA537" s="5">
        <v>599.00152587890625</v>
      </c>
      <c r="AB537" s="5">
        <v>564.7967529296875</v>
      </c>
      <c r="AC537" s="5">
        <v>12.538480758666992</v>
      </c>
      <c r="AD537" s="5">
        <v>18.392477035522461</v>
      </c>
      <c r="AE537" s="5">
        <v>38.176498413085937</v>
      </c>
      <c r="AF537" s="5">
        <v>56.002338409423828</v>
      </c>
      <c r="AG537" s="5">
        <v>500.47079467773437</v>
      </c>
      <c r="AH537" s="5">
        <v>1798.914794921875</v>
      </c>
      <c r="AI537" s="5">
        <v>241.60829162597656</v>
      </c>
      <c r="AJ537" s="5">
        <v>94.372772216796875</v>
      </c>
      <c r="AK537" s="5">
        <v>-7.747016429901123</v>
      </c>
      <c r="AL537" s="5">
        <v>6.2483906745910645E-2</v>
      </c>
      <c r="AM537" s="5">
        <v>1</v>
      </c>
      <c r="AN537" s="5">
        <v>-0.21956524252891541</v>
      </c>
      <c r="AO537" s="5">
        <v>2.737391471862793</v>
      </c>
      <c r="AP537" s="5">
        <v>1</v>
      </c>
      <c r="AQ537" s="5">
        <v>0</v>
      </c>
      <c r="AR537" s="5">
        <v>0.15999999642372131</v>
      </c>
      <c r="AS537" s="5">
        <v>111115</v>
      </c>
      <c r="AT537">
        <f t="shared" si="1893"/>
        <v>1.3901966518825954</v>
      </c>
      <c r="AU537">
        <f t="shared" si="1894"/>
        <v>8.2906923936769353E-3</v>
      </c>
      <c r="AV537">
        <f t="shared" si="1895"/>
        <v>296.85361328124998</v>
      </c>
      <c r="AW537">
        <f t="shared" si="1896"/>
        <v>297.72110404968259</v>
      </c>
      <c r="AX537">
        <f t="shared" si="1897"/>
        <v>287.82636075407936</v>
      </c>
      <c r="AY537">
        <f t="shared" si="1898"/>
        <v>-0.61045086449331598</v>
      </c>
      <c r="AZ537">
        <f t="shared" si="1899"/>
        <v>2.9420653627967313</v>
      </c>
      <c r="BA537">
        <f t="shared" si="1900"/>
        <v>31.174938424380521</v>
      </c>
      <c r="BB537">
        <f t="shared" si="1901"/>
        <v>12.78246138885806</v>
      </c>
      <c r="BC537">
        <f>IF(L537,Y537,(X537+Y537)/2)</f>
        <v>24.137358665466309</v>
      </c>
      <c r="BD537">
        <f t="shared" si="1902"/>
        <v>3.0197757184097305</v>
      </c>
      <c r="BE537">
        <f t="shared" si="1903"/>
        <v>0.63252436682974555</v>
      </c>
      <c r="BF537">
        <f t="shared" si="1904"/>
        <v>1.7357490457760287</v>
      </c>
      <c r="BG537">
        <f t="shared" si="1905"/>
        <v>1.2840266726337017</v>
      </c>
      <c r="BH537">
        <f t="shared" si="1906"/>
        <v>0.40477959312273765</v>
      </c>
      <c r="BI537">
        <f t="shared" si="1907"/>
        <v>42.327407287479126</v>
      </c>
      <c r="BJ537">
        <f t="shared" si="1908"/>
        <v>0.79411383650188194</v>
      </c>
      <c r="BK537">
        <f t="shared" si="1909"/>
        <v>64.785279110512548</v>
      </c>
      <c r="BL537">
        <f t="shared" si="1910"/>
        <v>549.93435528637576</v>
      </c>
      <c r="BM537">
        <f t="shared" si="1911"/>
        <v>5.05017999004541E-2</v>
      </c>
    </row>
    <row r="538" spans="1:65" x14ac:dyDescent="0.3">
      <c r="A538" t="str">
        <f t="array" ref="A538">INDEX(MtrxNb!A$2:C$115,MATCH(1,(MtrxNb!B$2:B$115=D538)*(MtrxNb!C$2:C$115=F538),0),1)</f>
        <v>M43</v>
      </c>
      <c r="B538" s="6">
        <v>41599</v>
      </c>
      <c r="C538">
        <v>49</v>
      </c>
      <c r="D538">
        <v>53</v>
      </c>
      <c r="E538">
        <v>19</v>
      </c>
      <c r="F538" t="s">
        <v>7</v>
      </c>
      <c r="G538">
        <v>52</v>
      </c>
      <c r="H538">
        <v>4</v>
      </c>
      <c r="I538" s="5">
        <v>6</v>
      </c>
      <c r="J538" s="5" t="s">
        <v>753</v>
      </c>
      <c r="K538" s="5">
        <v>1503.0000033080578</v>
      </c>
      <c r="L538" s="5">
        <v>0</v>
      </c>
      <c r="M538">
        <v>800</v>
      </c>
      <c r="N538" s="7">
        <f t="shared" si="1885"/>
        <v>47.882277334449903</v>
      </c>
      <c r="O538" s="7">
        <f t="shared" si="1886"/>
        <v>0.71712765287114066</v>
      </c>
      <c r="P538" s="7">
        <f t="shared" si="1887"/>
        <v>622.50300045013898</v>
      </c>
      <c r="Q538">
        <f t="shared" si="1888"/>
        <v>7.927830745586534</v>
      </c>
      <c r="R538">
        <f t="shared" si="1889"/>
        <v>1.2047501987640594</v>
      </c>
      <c r="S538" s="4">
        <f>(Y538+AY538*L538)</f>
        <v>23.717857360839844</v>
      </c>
      <c r="T538" s="5">
        <f t="shared" si="1890"/>
        <v>3.5999999999999996</v>
      </c>
      <c r="U538">
        <f t="shared" si="1891"/>
        <v>1.9469565987586976</v>
      </c>
      <c r="V538" s="5">
        <v>1</v>
      </c>
      <c r="W538">
        <f t="shared" si="1892"/>
        <v>3.8939131975173953</v>
      </c>
      <c r="X538" s="5">
        <v>24.565134048461914</v>
      </c>
      <c r="Y538" s="8">
        <v>23.717857360839844</v>
      </c>
      <c r="Z538" s="5">
        <v>25.03026008605957</v>
      </c>
      <c r="AA538" s="5">
        <v>799.114990234375</v>
      </c>
      <c r="AB538" s="5">
        <v>760.339111328125</v>
      </c>
      <c r="AC538" s="5">
        <v>12.838933944702148</v>
      </c>
      <c r="AD538" s="5">
        <v>18.436050415039063</v>
      </c>
      <c r="AE538" s="5">
        <v>39.312213897705078</v>
      </c>
      <c r="AF538" s="5">
        <v>56.154376983642578</v>
      </c>
      <c r="AG538" s="5">
        <v>500.50811767578125</v>
      </c>
      <c r="AH538" s="5">
        <v>1798.8399658203125</v>
      </c>
      <c r="AI538" s="5">
        <v>208.86125183105469</v>
      </c>
      <c r="AJ538" s="5">
        <v>94.371574401855469</v>
      </c>
      <c r="AK538" s="5">
        <v>-11.830757141113281</v>
      </c>
      <c r="AL538" s="5">
        <v>3.9694905281066895E-2</v>
      </c>
      <c r="AM538" s="5">
        <v>1</v>
      </c>
      <c r="AN538" s="5">
        <v>-0.21956524252891541</v>
      </c>
      <c r="AO538" s="5">
        <v>2.737391471862793</v>
      </c>
      <c r="AP538" s="5">
        <v>1</v>
      </c>
      <c r="AQ538" s="5">
        <v>0</v>
      </c>
      <c r="AR538" s="5">
        <v>0.15999999642372131</v>
      </c>
      <c r="AS538" s="5">
        <v>111115</v>
      </c>
      <c r="AT538">
        <f t="shared" si="1893"/>
        <v>1.3903003268771701</v>
      </c>
      <c r="AU538">
        <f t="shared" si="1894"/>
        <v>7.9278307455865338E-3</v>
      </c>
      <c r="AV538">
        <f t="shared" si="1895"/>
        <v>296.86785736083982</v>
      </c>
      <c r="AW538">
        <f t="shared" si="1896"/>
        <v>297.71513404846189</v>
      </c>
      <c r="AX538">
        <f t="shared" si="1897"/>
        <v>287.81438809809697</v>
      </c>
      <c r="AY538">
        <f t="shared" si="1898"/>
        <v>-0.4688876445097489</v>
      </c>
      <c r="AZ538">
        <f t="shared" si="1899"/>
        <v>2.9445893021832767</v>
      </c>
      <c r="BA538">
        <f t="shared" si="1900"/>
        <v>31.20207881289074</v>
      </c>
      <c r="BB538">
        <f t="shared" si="1901"/>
        <v>12.766028397851677</v>
      </c>
      <c r="BC538">
        <f>IF(L538,Y538,(X538+Y538)/2)</f>
        <v>24.141495704650879</v>
      </c>
      <c r="BD538">
        <f t="shared" si="1902"/>
        <v>3.0205254719853158</v>
      </c>
      <c r="BE538">
        <f t="shared" si="1903"/>
        <v>0.60559707068834834</v>
      </c>
      <c r="BF538">
        <f t="shared" si="1904"/>
        <v>1.7398391034192173</v>
      </c>
      <c r="BG538">
        <f t="shared" si="1905"/>
        <v>1.2806863685660985</v>
      </c>
      <c r="BH538">
        <f t="shared" si="1906"/>
        <v>0.38715359929671739</v>
      </c>
      <c r="BI538">
        <f t="shared" si="1907"/>
        <v>58.746588222358561</v>
      </c>
      <c r="BJ538">
        <f t="shared" si="1908"/>
        <v>0.8187175842668144</v>
      </c>
      <c r="BK538">
        <f t="shared" si="1909"/>
        <v>64.569737444788075</v>
      </c>
      <c r="BL538">
        <f t="shared" si="1910"/>
        <v>743.73856808984226</v>
      </c>
      <c r="BM538">
        <f t="shared" si="1911"/>
        <v>4.1570334098506502E-2</v>
      </c>
    </row>
    <row r="539" spans="1:65" hidden="1" x14ac:dyDescent="0.3">
      <c r="A539" t="str">
        <f t="array" ref="A539">INDEX(MtrxNb!A$2:C$115,MATCH(1,(MtrxNb!B$2:B$115=D539)*(MtrxNb!C$2:C$115=F539),0),1)</f>
        <v>M99</v>
      </c>
      <c r="B539" s="6">
        <v>41599</v>
      </c>
      <c r="C539">
        <v>49</v>
      </c>
      <c r="D539">
        <v>53</v>
      </c>
      <c r="E539">
        <v>19</v>
      </c>
      <c r="F539" t="s">
        <v>36</v>
      </c>
      <c r="G539">
        <v>52</v>
      </c>
      <c r="H539">
        <v>4</v>
      </c>
      <c r="I539" s="5" t="s">
        <v>323</v>
      </c>
      <c r="J539" s="5" t="s">
        <v>754</v>
      </c>
      <c r="M539">
        <f t="shared" ref="M539" si="1912">AA539</f>
        <v>0</v>
      </c>
      <c r="S539" s="4">
        <f>AVERAGE(S534:S538)</f>
        <v>23.682938003540038</v>
      </c>
      <c r="Y539" s="4">
        <f>AVERAGE(Y533:Y538)</f>
        <v>23.624968528747559</v>
      </c>
    </row>
    <row r="540" spans="1:65" hidden="1" x14ac:dyDescent="0.3">
      <c r="A540" t="str">
        <f t="array" ref="A540">INDEX(MtrxNb!A$2:C$115,MATCH(1,(MtrxNb!B$2:B$115=D540)*(MtrxNb!C$2:C$115=F540),0),1)</f>
        <v>M99</v>
      </c>
      <c r="B540" s="6">
        <v>41599</v>
      </c>
      <c r="C540">
        <v>49</v>
      </c>
      <c r="D540">
        <v>53</v>
      </c>
      <c r="E540">
        <v>19</v>
      </c>
      <c r="F540" t="s">
        <v>36</v>
      </c>
      <c r="G540">
        <v>52</v>
      </c>
      <c r="H540">
        <v>4</v>
      </c>
      <c r="I540" s="5">
        <v>7</v>
      </c>
      <c r="J540" s="5" t="s">
        <v>755</v>
      </c>
      <c r="K540" s="5">
        <v>1803.0000033080578</v>
      </c>
      <c r="L540" s="5">
        <v>0</v>
      </c>
      <c r="M540" t="s">
        <v>315</v>
      </c>
      <c r="N540">
        <f t="shared" ref="N540:N545" si="1913">(AA540-AB540*(1000-AC540)/(1000-AD540))*AT540</f>
        <v>33.792398862549931</v>
      </c>
      <c r="O540">
        <f t="shared" ref="O540:O545" si="1914">IF(BE540&lt;&gt;0,1/(1/BE540-1/W540),0)</f>
        <v>0.87612813596340411</v>
      </c>
      <c r="P540">
        <f t="shared" ref="P540:P545" si="1915">((BH540-AU540/2)*AB540-N540)/(BH540+AU540/2)</f>
        <v>295.69523796625975</v>
      </c>
      <c r="Q540">
        <f t="shared" ref="Q540:Q545" si="1916">AU540*1000</f>
        <v>8.5736058742617729</v>
      </c>
      <c r="R540">
        <f t="shared" ref="R540:R545" si="1917">(AZ540-BF540)</f>
        <v>1.0968039308932358</v>
      </c>
      <c r="S540" s="4">
        <f>(Y540+AY540*L540)</f>
        <v>23.297422409057617</v>
      </c>
      <c r="T540" s="5">
        <f t="shared" ref="T540:T545" si="1918">3*1.1</f>
        <v>3.3000000000000003</v>
      </c>
      <c r="U540">
        <f t="shared" ref="U540:U545" si="1919">(T540*AN540+AO540)</f>
        <v>2.0128261715173723</v>
      </c>
      <c r="V540" s="5">
        <v>1</v>
      </c>
      <c r="W540">
        <f t="shared" ref="W540:W545" si="1920">U540*(V540+1)*(V540+1)/(V540*V540+1)</f>
        <v>4.0256523430347446</v>
      </c>
      <c r="X540" s="5">
        <v>24.488679885864258</v>
      </c>
      <c r="Y540" s="8">
        <v>23.297422409057617</v>
      </c>
      <c r="Z540" s="5">
        <v>25.030920028686523</v>
      </c>
      <c r="AA540" s="5">
        <v>399.53640747070312</v>
      </c>
      <c r="AB540" s="5">
        <v>375.13800048828125</v>
      </c>
      <c r="AC540" s="5">
        <v>13.253048896789551</v>
      </c>
      <c r="AD540" s="5">
        <v>18.799041748046875</v>
      </c>
      <c r="AE540" s="5">
        <v>40.759323120117188</v>
      </c>
      <c r="AF540" s="5">
        <v>57.522495269775391</v>
      </c>
      <c r="AG540" s="5">
        <v>500.55996704101563</v>
      </c>
      <c r="AH540" s="5">
        <v>1799.309814453125</v>
      </c>
      <c r="AI540" s="5">
        <v>219.29512023925781</v>
      </c>
      <c r="AJ540" s="5">
        <v>94.3707275390625</v>
      </c>
      <c r="AK540" s="5">
        <v>-4.3250198364257812</v>
      </c>
      <c r="AL540" s="5">
        <v>7.5219273567199707E-2</v>
      </c>
      <c r="AM540" s="5">
        <v>1</v>
      </c>
      <c r="AN540" s="5">
        <v>-0.21956524252891541</v>
      </c>
      <c r="AO540" s="5">
        <v>2.737391471862793</v>
      </c>
      <c r="AP540" s="5">
        <v>1</v>
      </c>
      <c r="AQ540" s="5">
        <v>0</v>
      </c>
      <c r="AR540" s="5">
        <v>0.15999999642372131</v>
      </c>
      <c r="AS540" s="5">
        <v>111115</v>
      </c>
      <c r="AT540">
        <f t="shared" ref="AT540:AT545" si="1921">AG540*0.000001/(T540*0.0001)</f>
        <v>1.5168483849727745</v>
      </c>
      <c r="AU540">
        <f t="shared" ref="AU540:AU545" si="1922">(AD540-AC540)/(1000-AD540)*AT540</f>
        <v>8.5736058742617721E-3</v>
      </c>
      <c r="AV540">
        <f t="shared" ref="AV540:AV545" si="1923">(Y540+273.15)</f>
        <v>296.44742240905759</v>
      </c>
      <c r="AW540">
        <f t="shared" ref="AW540:AW545" si="1924">(X540+273.15)</f>
        <v>297.63867988586424</v>
      </c>
      <c r="AX540">
        <f t="shared" ref="AX540:AX545" si="1925">(AH540*AP540+AI540*AQ540)*AR540</f>
        <v>287.88956387766666</v>
      </c>
      <c r="AY540">
        <f t="shared" ref="AY540:AY545" si="1926">((AX540+0.00000010773*(AW540^4-AV540^4))-AU540*44100)/(U540*51.4+0.00000043092*AV540^3)</f>
        <v>-0.66923912920913886</v>
      </c>
      <c r="AZ540">
        <f t="shared" ref="AZ540:AZ545" si="1927">0.61365*EXP(17.502*S540/(240.97+S540))</f>
        <v>2.8708831776936288</v>
      </c>
      <c r="BA540">
        <f t="shared" ref="BA540:BA545" si="1928">AZ540*1000/AJ540</f>
        <v>30.421331408145555</v>
      </c>
      <c r="BB540">
        <f t="shared" ref="BB540:BB545" si="1929">(BA540-AD540)</f>
        <v>11.62228966009868</v>
      </c>
      <c r="BC540">
        <f>IF(L540,Y540,(X540+Y540)/2)</f>
        <v>23.893051147460937</v>
      </c>
      <c r="BD540">
        <f t="shared" ref="BD540:BD545" si="1930">0.61365*EXP(17.502*BC540/(240.97+BC540))</f>
        <v>2.9757874845279813</v>
      </c>
      <c r="BE540">
        <f t="shared" ref="BE540:BE545" si="1931">IF(BB540&lt;&gt;0,(1000-(BA540+AD540)/2)/BB540*AU540,0)</f>
        <v>0.71953187182723555</v>
      </c>
      <c r="BF540">
        <f t="shared" ref="BF540:BF545" si="1932">AD540*AJ540/1000</f>
        <v>1.774079246800393</v>
      </c>
      <c r="BG540">
        <f t="shared" ref="BG540:BG545" si="1933">(BD540-BF540)</f>
        <v>1.2017082377275883</v>
      </c>
      <c r="BH540">
        <f t="shared" ref="BH540:BH545" si="1934">1/(1.6/O540+1.37/W540)</f>
        <v>0.46156663735500775</v>
      </c>
      <c r="BI540">
        <f t="shared" ref="BI540:BI545" si="1935">P540*AJ540*0.001</f>
        <v>27.904974736712148</v>
      </c>
      <c r="BJ540">
        <f t="shared" ref="BJ540:BJ545" si="1936">P540/AB540</f>
        <v>0.78823056470254027</v>
      </c>
      <c r="BK540">
        <f t="shared" ref="BK540:BK545" si="1937">(1-AU540*AJ540/AZ540/O540)*100</f>
        <v>67.832473272114669</v>
      </c>
      <c r="BL540">
        <f t="shared" ref="BL540:BL545" si="1938">(AB540-N540/(W540/1.35))</f>
        <v>363.80574062650396</v>
      </c>
      <c r="BM540">
        <f t="shared" ref="BM540:BM545" si="1939">N540*BK540/100/BL540</f>
        <v>6.3006757086822157E-2</v>
      </c>
    </row>
    <row r="541" spans="1:65" x14ac:dyDescent="0.3">
      <c r="A541" t="str">
        <f t="array" ref="A541">INDEX(MtrxNb!A$2:C$115,MATCH(1,(MtrxNb!B$2:B$115=D541)*(MtrxNb!C$2:C$115=F541),0),1)</f>
        <v>M99</v>
      </c>
      <c r="B541" s="6">
        <v>41599</v>
      </c>
      <c r="C541">
        <v>49</v>
      </c>
      <c r="D541">
        <v>53</v>
      </c>
      <c r="E541">
        <v>19</v>
      </c>
      <c r="F541" t="s">
        <v>36</v>
      </c>
      <c r="G541">
        <v>52</v>
      </c>
      <c r="H541">
        <v>4</v>
      </c>
      <c r="I541" s="5">
        <v>8</v>
      </c>
      <c r="J541" s="5" t="s">
        <v>756</v>
      </c>
      <c r="K541" s="5">
        <v>1922.5000032968819</v>
      </c>
      <c r="L541" s="5">
        <v>0</v>
      </c>
      <c r="M541">
        <v>50</v>
      </c>
      <c r="N541" s="7">
        <f t="shared" si="1913"/>
        <v>0.1123808618190492</v>
      </c>
      <c r="O541" s="7">
        <f t="shared" si="1914"/>
        <v>0.90604476355055663</v>
      </c>
      <c r="P541" s="7">
        <f t="shared" si="1915"/>
        <v>48.597770504892239</v>
      </c>
      <c r="Q541">
        <f t="shared" si="1916"/>
        <v>8.5785980884874888</v>
      </c>
      <c r="R541">
        <f t="shared" si="1917"/>
        <v>1.0677086272976979</v>
      </c>
      <c r="S541" s="4">
        <f>(Y541+AY541*L541)</f>
        <v>23.20231819152832</v>
      </c>
      <c r="T541" s="5">
        <f t="shared" si="1918"/>
        <v>3.3000000000000003</v>
      </c>
      <c r="U541">
        <f t="shared" si="1919"/>
        <v>2.0128261715173723</v>
      </c>
      <c r="V541" s="5">
        <v>1</v>
      </c>
      <c r="W541">
        <f t="shared" si="1920"/>
        <v>4.0256523430347446</v>
      </c>
      <c r="X541" s="5">
        <v>24.448976516723633</v>
      </c>
      <c r="Y541" s="8">
        <v>23.20231819152832</v>
      </c>
      <c r="Z541" s="5">
        <v>25.032209396362305</v>
      </c>
      <c r="AA541" s="5">
        <v>50.078052520751953</v>
      </c>
      <c r="AB541" s="5">
        <v>49.722724914550781</v>
      </c>
      <c r="AC541" s="5">
        <v>13.384068489074707</v>
      </c>
      <c r="AD541" s="5">
        <v>18.933006286621094</v>
      </c>
      <c r="AE541" s="5">
        <v>41.186920166015625</v>
      </c>
      <c r="AF541" s="5">
        <v>58.069110870361328</v>
      </c>
      <c r="AG541" s="5">
        <v>500.51727294921875</v>
      </c>
      <c r="AH541" s="5">
        <v>1798.9232177734375</v>
      </c>
      <c r="AI541" s="5">
        <v>207.89701843261719</v>
      </c>
      <c r="AJ541" s="5">
        <v>94.371040344238281</v>
      </c>
      <c r="AK541" s="5">
        <v>-1.346588134765625E-3</v>
      </c>
      <c r="AL541" s="5">
        <v>0.11778557300567627</v>
      </c>
      <c r="AM541" s="5">
        <v>1</v>
      </c>
      <c r="AN541" s="5">
        <v>-0.21956524252891541</v>
      </c>
      <c r="AO541" s="5">
        <v>2.737391471862793</v>
      </c>
      <c r="AP541" s="5">
        <v>1</v>
      </c>
      <c r="AQ541" s="5">
        <v>0</v>
      </c>
      <c r="AR541" s="5">
        <v>0.15999999642372131</v>
      </c>
      <c r="AS541" s="5">
        <v>111115</v>
      </c>
      <c r="AT541">
        <f t="shared" si="1921"/>
        <v>1.5167190089370262</v>
      </c>
      <c r="AU541">
        <f t="shared" si="1922"/>
        <v>8.5785980884874897E-3</v>
      </c>
      <c r="AV541">
        <f t="shared" si="1923"/>
        <v>296.3523181915283</v>
      </c>
      <c r="AW541">
        <f t="shared" si="1924"/>
        <v>297.59897651672361</v>
      </c>
      <c r="AX541">
        <f t="shared" si="1925"/>
        <v>287.82770841029924</v>
      </c>
      <c r="AY541">
        <f t="shared" si="1926"/>
        <v>-0.66638853215416161</v>
      </c>
      <c r="AZ541">
        <f t="shared" si="1927"/>
        <v>2.8544361274101342</v>
      </c>
      <c r="BA541">
        <f t="shared" si="1928"/>
        <v>30.246949879941731</v>
      </c>
      <c r="BB541">
        <f t="shared" si="1929"/>
        <v>11.313943593320637</v>
      </c>
      <c r="BC541">
        <f>IF(L541,Y541,(X541+Y541)/2)</f>
        <v>23.825647354125977</v>
      </c>
      <c r="BD541">
        <f t="shared" si="1930"/>
        <v>2.963750302301698</v>
      </c>
      <c r="BE541">
        <f t="shared" si="1931"/>
        <v>0.73958743743837252</v>
      </c>
      <c r="BF541">
        <f t="shared" si="1932"/>
        <v>1.7867275001124363</v>
      </c>
      <c r="BG541">
        <f t="shared" si="1933"/>
        <v>1.1770228021892617</v>
      </c>
      <c r="BH541">
        <f t="shared" si="1934"/>
        <v>0.47478090157747083</v>
      </c>
      <c r="BI541">
        <f t="shared" si="1935"/>
        <v>4.5862221609572194</v>
      </c>
      <c r="BJ541">
        <f t="shared" si="1936"/>
        <v>0.97737544731122861</v>
      </c>
      <c r="BK541">
        <f t="shared" si="1937"/>
        <v>68.69706351752609</v>
      </c>
      <c r="BL541">
        <f t="shared" si="1938"/>
        <v>49.685038062699746</v>
      </c>
      <c r="BM541">
        <f t="shared" si="1939"/>
        <v>1.5538350182594284E-3</v>
      </c>
    </row>
    <row r="542" spans="1:65" x14ac:dyDescent="0.3">
      <c r="A542" t="str">
        <f t="array" ref="A542">INDEX(MtrxNb!A$2:C$115,MATCH(1,(MtrxNb!B$2:B$115=D542)*(MtrxNb!C$2:C$115=F542),0),1)</f>
        <v>M99</v>
      </c>
      <c r="B542" s="6">
        <v>41599</v>
      </c>
      <c r="C542">
        <v>49</v>
      </c>
      <c r="D542">
        <v>53</v>
      </c>
      <c r="E542">
        <v>19</v>
      </c>
      <c r="F542" t="s">
        <v>36</v>
      </c>
      <c r="G542">
        <v>52</v>
      </c>
      <c r="H542">
        <v>4</v>
      </c>
      <c r="I542" s="5">
        <v>9</v>
      </c>
      <c r="J542" s="5" t="s">
        <v>757</v>
      </c>
      <c r="K542" s="5">
        <v>2043.0000033080578</v>
      </c>
      <c r="L542" s="5">
        <v>0</v>
      </c>
      <c r="M542">
        <v>150</v>
      </c>
      <c r="N542" s="7">
        <f t="shared" si="1913"/>
        <v>12.306244743008547</v>
      </c>
      <c r="O542" s="7">
        <f t="shared" si="1914"/>
        <v>0.87547597606240679</v>
      </c>
      <c r="P542" s="7">
        <f t="shared" si="1915"/>
        <v>111.97654207593888</v>
      </c>
      <c r="Q542">
        <f t="shared" si="1916"/>
        <v>8.3414078518107271</v>
      </c>
      <c r="R542">
        <f t="shared" si="1917"/>
        <v>1.0676797464547345</v>
      </c>
      <c r="S542" s="4">
        <f>(Y542+AY542*L542)</f>
        <v>23.245965957641602</v>
      </c>
      <c r="T542" s="5">
        <f t="shared" si="1918"/>
        <v>3.3000000000000003</v>
      </c>
      <c r="U542">
        <f t="shared" si="1919"/>
        <v>2.0128261715173723</v>
      </c>
      <c r="V542" s="5">
        <v>1</v>
      </c>
      <c r="W542">
        <f t="shared" si="1920"/>
        <v>4.0256523430347446</v>
      </c>
      <c r="X542" s="5">
        <v>24.465368270874023</v>
      </c>
      <c r="Y542" s="8">
        <v>23.245965957641602</v>
      </c>
      <c r="Z542" s="5">
        <v>25.027339935302734</v>
      </c>
      <c r="AA542" s="5">
        <v>149.83132934570312</v>
      </c>
      <c r="AB542" s="5">
        <v>140.94198608398437</v>
      </c>
      <c r="AC542" s="5">
        <v>13.618002891540527</v>
      </c>
      <c r="AD542" s="5">
        <v>19.013370513916016</v>
      </c>
      <c r="AE542" s="5">
        <v>41.926937103271484</v>
      </c>
      <c r="AF542" s="5">
        <v>58.258430480957031</v>
      </c>
      <c r="AG542" s="5">
        <v>500.48992919921875</v>
      </c>
      <c r="AH542" s="5">
        <v>1798.721435546875</v>
      </c>
      <c r="AI542" s="5">
        <v>202.68521118164062</v>
      </c>
      <c r="AJ542" s="5">
        <v>94.370140075683594</v>
      </c>
      <c r="AK542" s="5">
        <v>-0.97249221801757813</v>
      </c>
      <c r="AL542" s="5">
        <v>0.10348618030548096</v>
      </c>
      <c r="AM542" s="5">
        <v>1</v>
      </c>
      <c r="AN542" s="5">
        <v>-0.21956524252891541</v>
      </c>
      <c r="AO542" s="5">
        <v>2.737391471862793</v>
      </c>
      <c r="AP542" s="5">
        <v>1</v>
      </c>
      <c r="AQ542" s="5">
        <v>0</v>
      </c>
      <c r="AR542" s="5">
        <v>0.15999999642372131</v>
      </c>
      <c r="AS542" s="5">
        <v>111115</v>
      </c>
      <c r="AT542">
        <f t="shared" si="1921"/>
        <v>1.5166361490885416</v>
      </c>
      <c r="AU542">
        <f t="shared" si="1922"/>
        <v>8.3414078518107265E-3</v>
      </c>
      <c r="AV542">
        <f t="shared" si="1923"/>
        <v>296.39596595764158</v>
      </c>
      <c r="AW542">
        <f t="shared" si="1924"/>
        <v>297.615368270874</v>
      </c>
      <c r="AX542">
        <f t="shared" si="1925"/>
        <v>287.79542325477087</v>
      </c>
      <c r="AY542">
        <f t="shared" si="1926"/>
        <v>-0.57807609698221407</v>
      </c>
      <c r="AZ542">
        <f t="shared" si="1927"/>
        <v>2.8619741851638612</v>
      </c>
      <c r="BA542">
        <f t="shared" si="1928"/>
        <v>30.327116001614449</v>
      </c>
      <c r="BB542">
        <f t="shared" si="1929"/>
        <v>11.313745487698434</v>
      </c>
      <c r="BC542">
        <f>IF(L542,Y542,(X542+Y542)/2)</f>
        <v>23.855667114257813</v>
      </c>
      <c r="BD542">
        <f t="shared" si="1930"/>
        <v>2.9691060570074117</v>
      </c>
      <c r="BE542">
        <f t="shared" si="1931"/>
        <v>0.71909194880159533</v>
      </c>
      <c r="BF542">
        <f t="shared" si="1932"/>
        <v>1.7942944387091266</v>
      </c>
      <c r="BG542">
        <f t="shared" si="1933"/>
        <v>1.1748116182982851</v>
      </c>
      <c r="BH542">
        <f t="shared" si="1934"/>
        <v>0.46127699743280776</v>
      </c>
      <c r="BI542">
        <f t="shared" si="1935"/>
        <v>10.56724196089703</v>
      </c>
      <c r="BJ542">
        <f t="shared" si="1936"/>
        <v>0.79448676144817776</v>
      </c>
      <c r="BK542">
        <f t="shared" si="1937"/>
        <v>68.583050718887392</v>
      </c>
      <c r="BL542">
        <f t="shared" si="1938"/>
        <v>136.81509459227215</v>
      </c>
      <c r="BM542">
        <f t="shared" si="1939"/>
        <v>6.1689085541623341E-2</v>
      </c>
    </row>
    <row r="543" spans="1:65" x14ac:dyDescent="0.3">
      <c r="A543" t="str">
        <f t="array" ref="A543">INDEX(MtrxNb!A$2:C$115,MATCH(1,(MtrxNb!B$2:B$115=D543)*(MtrxNb!C$2:C$115=F543),0),1)</f>
        <v>M99</v>
      </c>
      <c r="B543" s="6">
        <v>41599</v>
      </c>
      <c r="C543">
        <v>49</v>
      </c>
      <c r="D543">
        <v>53</v>
      </c>
      <c r="E543">
        <v>19</v>
      </c>
      <c r="F543" t="s">
        <v>36</v>
      </c>
      <c r="G543">
        <v>52</v>
      </c>
      <c r="H543">
        <v>4</v>
      </c>
      <c r="I543" s="5">
        <v>10</v>
      </c>
      <c r="J543" s="5" t="s">
        <v>758</v>
      </c>
      <c r="K543" s="5">
        <v>2175.0000033080578</v>
      </c>
      <c r="L543" s="5">
        <v>0</v>
      </c>
      <c r="M543">
        <v>400</v>
      </c>
      <c r="N543" s="7">
        <f t="shared" si="1913"/>
        <v>34.969247890192662</v>
      </c>
      <c r="O543" s="7">
        <f t="shared" si="1914"/>
        <v>0.85329073902442398</v>
      </c>
      <c r="P543" s="7">
        <f t="shared" si="1915"/>
        <v>291.18441933193515</v>
      </c>
      <c r="Q543">
        <f t="shared" si="1916"/>
        <v>8.1536736600325028</v>
      </c>
      <c r="R543">
        <f t="shared" si="1917"/>
        <v>1.0658398505413595</v>
      </c>
      <c r="S543" s="4">
        <f>(Y543+AY543*L543)</f>
        <v>23.279502868652344</v>
      </c>
      <c r="T543" s="5">
        <f t="shared" si="1918"/>
        <v>3.3000000000000003</v>
      </c>
      <c r="U543">
        <f t="shared" si="1919"/>
        <v>2.0128261715173723</v>
      </c>
      <c r="V543" s="5">
        <v>1</v>
      </c>
      <c r="W543">
        <f t="shared" si="1920"/>
        <v>4.0256523430347446</v>
      </c>
      <c r="X543" s="5">
        <v>24.470487594604492</v>
      </c>
      <c r="Y543" s="8">
        <v>23.279502868652344</v>
      </c>
      <c r="Z543" s="5">
        <v>25.027156829833984</v>
      </c>
      <c r="AA543" s="5">
        <v>399.7398681640625</v>
      </c>
      <c r="AB543" s="5">
        <v>374.66958618164062</v>
      </c>
      <c r="AC543" s="5">
        <v>13.821450233459473</v>
      </c>
      <c r="AD543" s="5">
        <v>19.094717025756836</v>
      </c>
      <c r="AE543" s="5">
        <v>42.531253814697266</v>
      </c>
      <c r="AF543" s="5">
        <v>58.487743377685547</v>
      </c>
      <c r="AG543" s="5">
        <v>500.51211547851562</v>
      </c>
      <c r="AH543" s="5">
        <v>1799.3330078125</v>
      </c>
      <c r="AI543" s="5">
        <v>204.02320861816406</v>
      </c>
      <c r="AJ543" s="5">
        <v>94.368408203125</v>
      </c>
      <c r="AK543" s="5">
        <v>-4.1381111145019531</v>
      </c>
      <c r="AL543" s="5">
        <v>7.140648365020752E-2</v>
      </c>
      <c r="AM543" s="5">
        <v>1</v>
      </c>
      <c r="AN543" s="5">
        <v>-0.21956524252891541</v>
      </c>
      <c r="AO543" s="5">
        <v>2.737391471862793</v>
      </c>
      <c r="AP543" s="5">
        <v>1</v>
      </c>
      <c r="AQ543" s="5">
        <v>0</v>
      </c>
      <c r="AR543" s="5">
        <v>0.15999999642372131</v>
      </c>
      <c r="AS543" s="5">
        <v>111115</v>
      </c>
      <c r="AT543">
        <f t="shared" si="1921"/>
        <v>1.5167033802379257</v>
      </c>
      <c r="AU543">
        <f t="shared" si="1922"/>
        <v>8.1536736600325028E-3</v>
      </c>
      <c r="AV543">
        <f t="shared" si="1923"/>
        <v>296.42950286865232</v>
      </c>
      <c r="AW543">
        <f t="shared" si="1924"/>
        <v>297.62048759460447</v>
      </c>
      <c r="AX543">
        <f t="shared" si="1925"/>
        <v>287.89327481508371</v>
      </c>
      <c r="AY543">
        <f t="shared" si="1926"/>
        <v>-0.507787756999039</v>
      </c>
      <c r="AZ543">
        <f t="shared" si="1927"/>
        <v>2.8677779013511415</v>
      </c>
      <c r="BA543">
        <f t="shared" si="1928"/>
        <v>30.389173198496056</v>
      </c>
      <c r="BB543">
        <f t="shared" si="1929"/>
        <v>11.294456172739221</v>
      </c>
      <c r="BC543">
        <f>IF(L543,Y543,(X543+Y543)/2)</f>
        <v>23.874995231628418</v>
      </c>
      <c r="BD543">
        <f t="shared" si="1930"/>
        <v>2.9725588176626596</v>
      </c>
      <c r="BE543">
        <f t="shared" si="1931"/>
        <v>0.70405655591164429</v>
      </c>
      <c r="BF543">
        <f t="shared" si="1932"/>
        <v>1.801938050809782</v>
      </c>
      <c r="BG543">
        <f t="shared" si="1933"/>
        <v>1.1706207668528776</v>
      </c>
      <c r="BH543">
        <f t="shared" si="1934"/>
        <v>0.45138349056814758</v>
      </c>
      <c r="BI543">
        <f t="shared" si="1935"/>
        <v>27.478610145905979</v>
      </c>
      <c r="BJ543">
        <f t="shared" si="1936"/>
        <v>0.77717655788257201</v>
      </c>
      <c r="BK543">
        <f t="shared" si="1937"/>
        <v>68.556027418570537</v>
      </c>
      <c r="BL543">
        <f t="shared" si="1938"/>
        <v>362.9426707331566</v>
      </c>
      <c r="BM543">
        <f t="shared" si="1939"/>
        <v>6.6053206483660448E-2</v>
      </c>
    </row>
    <row r="544" spans="1:65" x14ac:dyDescent="0.3">
      <c r="A544" t="str">
        <f t="array" ref="A544">INDEX(MtrxNb!A$2:C$115,MATCH(1,(MtrxNb!B$2:B$115=D544)*(MtrxNb!C$2:C$115=F544),0),1)</f>
        <v>M99</v>
      </c>
      <c r="B544" s="6">
        <v>41599</v>
      </c>
      <c r="C544">
        <v>49</v>
      </c>
      <c r="D544">
        <v>53</v>
      </c>
      <c r="E544">
        <v>19</v>
      </c>
      <c r="F544" t="s">
        <v>36</v>
      </c>
      <c r="G544">
        <v>52</v>
      </c>
      <c r="H544">
        <v>4</v>
      </c>
      <c r="I544" s="5">
        <v>11</v>
      </c>
      <c r="J544" s="5" t="s">
        <v>759</v>
      </c>
      <c r="K544" s="5">
        <v>2295.0000033080578</v>
      </c>
      <c r="L544" s="5">
        <v>0</v>
      </c>
      <c r="M544">
        <v>600</v>
      </c>
      <c r="N544" s="7">
        <f t="shared" si="1913"/>
        <v>46.848040594462326</v>
      </c>
      <c r="O544" s="7">
        <f t="shared" si="1914"/>
        <v>0.86437346054819941</v>
      </c>
      <c r="P544" s="7">
        <f t="shared" si="1915"/>
        <v>453.4860875795797</v>
      </c>
      <c r="Q544">
        <f t="shared" si="1916"/>
        <v>7.9379245280113579</v>
      </c>
      <c r="R544">
        <f t="shared" si="1917"/>
        <v>1.0268496565117673</v>
      </c>
      <c r="S544" s="4">
        <f>(Y544+AY544*L544)</f>
        <v>23.0673828125</v>
      </c>
      <c r="T544" s="5">
        <f t="shared" si="1918"/>
        <v>3.3000000000000003</v>
      </c>
      <c r="U544">
        <f t="shared" si="1919"/>
        <v>2.0128261715173723</v>
      </c>
      <c r="V544" s="5">
        <v>1</v>
      </c>
      <c r="W544">
        <f t="shared" si="1920"/>
        <v>4.0256523430347446</v>
      </c>
      <c r="X544" s="5">
        <v>24.390962600708008</v>
      </c>
      <c r="Y544" s="8">
        <v>23.0673828125</v>
      </c>
      <c r="Z544" s="5">
        <v>25.031291961669922</v>
      </c>
      <c r="AA544" s="5">
        <v>598.85455322265625</v>
      </c>
      <c r="AB544" s="5">
        <v>565.0057373046875</v>
      </c>
      <c r="AC544" s="5">
        <v>13.986575126647949</v>
      </c>
      <c r="AD544" s="5">
        <v>19.120733261108398</v>
      </c>
      <c r="AE544" s="5">
        <v>43.240039825439453</v>
      </c>
      <c r="AF544" s="5">
        <v>58.849395751953125</v>
      </c>
      <c r="AG544" s="5">
        <v>500.45751953125</v>
      </c>
      <c r="AH544" s="5">
        <v>1799.2650146484375</v>
      </c>
      <c r="AI544" s="5">
        <v>220.00395202636719</v>
      </c>
      <c r="AJ544" s="5">
        <v>94.368377685546875</v>
      </c>
      <c r="AK544" s="5">
        <v>-7.8863410949707031</v>
      </c>
      <c r="AL544" s="5">
        <v>5.2176594734191895E-2</v>
      </c>
      <c r="AM544" s="5">
        <v>1</v>
      </c>
      <c r="AN544" s="5">
        <v>-0.21956524252891541</v>
      </c>
      <c r="AO544" s="5">
        <v>2.737391471862793</v>
      </c>
      <c r="AP544" s="5">
        <v>1</v>
      </c>
      <c r="AQ544" s="5">
        <v>0</v>
      </c>
      <c r="AR544" s="5">
        <v>0.15999999642372131</v>
      </c>
      <c r="AS544" s="5">
        <v>111115</v>
      </c>
      <c r="AT544">
        <f t="shared" si="1921"/>
        <v>1.5165379379734847</v>
      </c>
      <c r="AU544">
        <f t="shared" si="1922"/>
        <v>7.9379245280113576E-3</v>
      </c>
      <c r="AV544">
        <f t="shared" si="1923"/>
        <v>296.21738281249998</v>
      </c>
      <c r="AW544">
        <f t="shared" si="1924"/>
        <v>297.54096260070799</v>
      </c>
      <c r="AX544">
        <f t="shared" si="1925"/>
        <v>287.88239590907688</v>
      </c>
      <c r="AY544">
        <f t="shared" si="1926"/>
        <v>-0.41214172679487865</v>
      </c>
      <c r="AZ544">
        <f t="shared" si="1927"/>
        <v>2.8312422345206429</v>
      </c>
      <c r="BA544">
        <f t="shared" si="1928"/>
        <v>30.002022965308068</v>
      </c>
      <c r="BB544">
        <f t="shared" si="1929"/>
        <v>10.88128970419967</v>
      </c>
      <c r="BC544">
        <f>IF(L544,Y544,(X544+Y544)/2)</f>
        <v>23.729172706604004</v>
      </c>
      <c r="BD544">
        <f t="shared" si="1930"/>
        <v>2.946595642169024</v>
      </c>
      <c r="BE544">
        <f t="shared" si="1931"/>
        <v>0.71158459821691356</v>
      </c>
      <c r="BF544">
        <f t="shared" si="1932"/>
        <v>1.8043925780088756</v>
      </c>
      <c r="BG544">
        <f t="shared" si="1933"/>
        <v>1.1422030641601484</v>
      </c>
      <c r="BH544">
        <f t="shared" si="1934"/>
        <v>0.45633568917288908</v>
      </c>
      <c r="BI544">
        <f t="shared" si="1935"/>
        <v>42.794746387850765</v>
      </c>
      <c r="BJ544">
        <f t="shared" si="1936"/>
        <v>0.80262209326032163</v>
      </c>
      <c r="BK544">
        <f t="shared" si="1937"/>
        <v>69.390586920850339</v>
      </c>
      <c r="BL544">
        <f t="shared" si="1938"/>
        <v>549.29527613882169</v>
      </c>
      <c r="BM544">
        <f t="shared" si="1939"/>
        <v>5.9181521745328008E-2</v>
      </c>
    </row>
    <row r="545" spans="1:65" x14ac:dyDescent="0.3">
      <c r="A545" t="str">
        <f t="array" ref="A545">INDEX(MtrxNb!A$2:C$115,MATCH(1,(MtrxNb!B$2:B$115=D545)*(MtrxNb!C$2:C$115=F545),0),1)</f>
        <v>M99</v>
      </c>
      <c r="B545" s="6">
        <v>41599</v>
      </c>
      <c r="C545">
        <v>49</v>
      </c>
      <c r="D545">
        <v>53</v>
      </c>
      <c r="E545">
        <v>19</v>
      </c>
      <c r="F545" t="s">
        <v>36</v>
      </c>
      <c r="G545">
        <v>52</v>
      </c>
      <c r="H545">
        <v>4</v>
      </c>
      <c r="I545" s="5">
        <v>12</v>
      </c>
      <c r="J545" s="5" t="s">
        <v>760</v>
      </c>
      <c r="K545" s="5">
        <v>2416.000003285706</v>
      </c>
      <c r="L545" s="5">
        <v>0</v>
      </c>
      <c r="M545">
        <v>800</v>
      </c>
      <c r="N545" s="7">
        <f t="shared" si="1913"/>
        <v>53.912265605727015</v>
      </c>
      <c r="O545" s="7">
        <f t="shared" si="1914"/>
        <v>0.84167197957162709</v>
      </c>
      <c r="P545" s="7">
        <f t="shared" si="1915"/>
        <v>627.04891080126447</v>
      </c>
      <c r="Q545">
        <f t="shared" si="1916"/>
        <v>7.8265645290539929</v>
      </c>
      <c r="R545">
        <f t="shared" si="1917"/>
        <v>1.0348789318608715</v>
      </c>
      <c r="S545" s="4">
        <f>(Y545+AY545*L545)</f>
        <v>23.11968994140625</v>
      </c>
      <c r="T545" s="5">
        <f t="shared" si="1918"/>
        <v>3.3000000000000003</v>
      </c>
      <c r="U545">
        <f t="shared" si="1919"/>
        <v>2.0128261715173723</v>
      </c>
      <c r="V545" s="5">
        <v>1</v>
      </c>
      <c r="W545">
        <f t="shared" si="1920"/>
        <v>4.0256523430347446</v>
      </c>
      <c r="X545" s="5">
        <v>24.41229248046875</v>
      </c>
      <c r="Y545" s="8">
        <v>23.11968994140625</v>
      </c>
      <c r="Z545" s="5">
        <v>25.036842346191406</v>
      </c>
      <c r="AA545" s="5">
        <v>799.5164794921875</v>
      </c>
      <c r="AB545" s="5">
        <v>760.0482177734375</v>
      </c>
      <c r="AC545" s="5">
        <v>14.068939208984375</v>
      </c>
      <c r="AD545" s="5">
        <v>19.130537033081055</v>
      </c>
      <c r="AE545" s="5">
        <v>43.311504364013672</v>
      </c>
      <c r="AF545" s="5">
        <v>58.809005737304687</v>
      </c>
      <c r="AG545" s="5">
        <v>500.50531005859375</v>
      </c>
      <c r="AH545" s="5">
        <v>1799.1290283203125</v>
      </c>
      <c r="AI545" s="5">
        <v>230.07135009765625</v>
      </c>
      <c r="AJ545" s="5">
        <v>94.3692626953125</v>
      </c>
      <c r="AK545" s="5">
        <v>-12.040149688720703</v>
      </c>
      <c r="AL545" s="5">
        <v>4.2763829231262207E-2</v>
      </c>
      <c r="AM545" s="5">
        <v>1</v>
      </c>
      <c r="AN545" s="5">
        <v>-0.21956524252891541</v>
      </c>
      <c r="AO545" s="5">
        <v>2.737391471862793</v>
      </c>
      <c r="AP545" s="5">
        <v>1</v>
      </c>
      <c r="AQ545" s="5">
        <v>0</v>
      </c>
      <c r="AR545" s="5">
        <v>0.15999999642372131</v>
      </c>
      <c r="AS545" s="5">
        <v>111115</v>
      </c>
      <c r="AT545">
        <f t="shared" si="1921"/>
        <v>1.5166827577533142</v>
      </c>
      <c r="AU545">
        <f t="shared" si="1922"/>
        <v>7.8265645290539927E-3</v>
      </c>
      <c r="AV545">
        <f t="shared" si="1923"/>
        <v>296.26968994140623</v>
      </c>
      <c r="AW545">
        <f t="shared" si="1924"/>
        <v>297.56229248046873</v>
      </c>
      <c r="AX545">
        <f t="shared" si="1925"/>
        <v>287.8606380970632</v>
      </c>
      <c r="AY545">
        <f t="shared" si="1926"/>
        <v>-0.3724802803266008</v>
      </c>
      <c r="AZ545">
        <f t="shared" si="1927"/>
        <v>2.8402136066381019</v>
      </c>
      <c r="BA545">
        <f t="shared" si="1928"/>
        <v>30.096808277587407</v>
      </c>
      <c r="BB545">
        <f t="shared" si="1929"/>
        <v>10.966271244506352</v>
      </c>
      <c r="BC545">
        <f>IF(L545,Y545,(X545+Y545)/2)</f>
        <v>23.7659912109375</v>
      </c>
      <c r="BD545">
        <f t="shared" si="1930"/>
        <v>2.9531322591243558</v>
      </c>
      <c r="BE545">
        <f t="shared" si="1931"/>
        <v>0.69612759537972291</v>
      </c>
      <c r="BF545">
        <f t="shared" si="1932"/>
        <v>1.8053346747772303</v>
      </c>
      <c r="BG545">
        <f t="shared" si="1933"/>
        <v>1.1477975843471255</v>
      </c>
      <c r="BH545">
        <f t="shared" si="1934"/>
        <v>0.44617050681752946</v>
      </c>
      <c r="BI545">
        <f t="shared" si="1935"/>
        <v>59.174143386214105</v>
      </c>
      <c r="BJ545">
        <f t="shared" si="1936"/>
        <v>0.82501201389328338</v>
      </c>
      <c r="BK545">
        <f t="shared" si="1937"/>
        <v>69.103601398449612</v>
      </c>
      <c r="BL545">
        <f t="shared" si="1938"/>
        <v>741.96877316027826</v>
      </c>
      <c r="BM545">
        <f t="shared" si="1939"/>
        <v>5.0211435409030676E-2</v>
      </c>
    </row>
    <row r="546" spans="1:65" hidden="1" x14ac:dyDescent="0.3">
      <c r="A546" t="str">
        <f t="array" ref="A546">INDEX(MtrxNb!A$2:C$115,MATCH(1,(MtrxNb!B$2:B$115=D546)*(MtrxNb!C$2:C$115=F546),0),1)</f>
        <v>M48</v>
      </c>
      <c r="B546" s="6">
        <v>41599</v>
      </c>
      <c r="C546">
        <v>49</v>
      </c>
      <c r="D546">
        <v>58</v>
      </c>
      <c r="E546">
        <v>26</v>
      </c>
      <c r="F546" t="s">
        <v>7</v>
      </c>
      <c r="G546">
        <v>49</v>
      </c>
      <c r="H546">
        <v>4</v>
      </c>
      <c r="I546" s="5" t="s">
        <v>323</v>
      </c>
      <c r="J546" s="5" t="s">
        <v>761</v>
      </c>
      <c r="M546">
        <f t="shared" ref="M546" si="1940">AA546</f>
        <v>0</v>
      </c>
      <c r="S546" s="4">
        <f>AVERAGE(S541:S545)</f>
        <v>23.182971954345703</v>
      </c>
      <c r="Y546" s="4">
        <f>AVERAGE(Y540:Y545)</f>
        <v>23.202047030131023</v>
      </c>
    </row>
    <row r="547" spans="1:65" hidden="1" x14ac:dyDescent="0.3">
      <c r="A547" t="str">
        <f t="array" ref="A547">INDEX(MtrxNb!A$2:C$115,MATCH(1,(MtrxNb!B$2:B$115=D547)*(MtrxNb!C$2:C$115=F547),0),1)</f>
        <v>M48</v>
      </c>
      <c r="B547" s="6">
        <v>41599</v>
      </c>
      <c r="C547">
        <v>49</v>
      </c>
      <c r="D547">
        <v>58</v>
      </c>
      <c r="E547">
        <v>26</v>
      </c>
      <c r="F547" t="s">
        <v>7</v>
      </c>
      <c r="G547">
        <v>49</v>
      </c>
      <c r="H547">
        <v>4</v>
      </c>
      <c r="I547" s="5">
        <v>13</v>
      </c>
      <c r="J547" s="5" t="s">
        <v>762</v>
      </c>
      <c r="K547" s="5">
        <v>2853.0000032410026</v>
      </c>
      <c r="L547" s="5">
        <v>0</v>
      </c>
      <c r="M547" t="s">
        <v>315</v>
      </c>
      <c r="N547">
        <f t="shared" ref="N547:N552" si="1941">(AA547-AB547*(1000-AC547)/(1000-AD547))*AT547</f>
        <v>32.480741900223194</v>
      </c>
      <c r="O547">
        <f t="shared" ref="O547:O552" si="1942">IF(BE547&lt;&gt;0,1/(1/BE547-1/W547),0)</f>
        <v>0.69465412655533265</v>
      </c>
      <c r="P547">
        <f t="shared" ref="P547:P552" si="1943">((BH547-AU547/2)*AB547-N547)/(BH547+AU547/2)</f>
        <v>283.94588474088641</v>
      </c>
      <c r="Q547">
        <f t="shared" ref="Q547:Q552" si="1944">AU547*1000</f>
        <v>7.0236904647109011</v>
      </c>
      <c r="R547">
        <f t="shared" ref="R547:R552" si="1945">(AZ547-BF547)</f>
        <v>1.0913994799579996</v>
      </c>
      <c r="S547" s="4">
        <f>(Y547+AY547*L547)</f>
        <v>23.226158142089844</v>
      </c>
      <c r="T547" s="5">
        <f t="shared" ref="T547:T552" si="1946">1.1*3</f>
        <v>3.3000000000000003</v>
      </c>
      <c r="U547">
        <f t="shared" ref="U547:U552" si="1947">(T547*AN547+AO547)</f>
        <v>2.0128261715173723</v>
      </c>
      <c r="V547" s="5">
        <v>1</v>
      </c>
      <c r="W547">
        <f t="shared" ref="W547:W552" si="1948">U547*(V547+1)*(V547+1)/(V547*V547+1)</f>
        <v>4.0256523430347446</v>
      </c>
      <c r="X547" s="5">
        <v>24.410282135009766</v>
      </c>
      <c r="Y547" s="8">
        <v>23.226158142089844</v>
      </c>
      <c r="Z547" s="5">
        <v>25.03297233581543</v>
      </c>
      <c r="AA547" s="5">
        <v>399.09503173828125</v>
      </c>
      <c r="AB547" s="5">
        <v>375.93905639648437</v>
      </c>
      <c r="AC547" s="5">
        <v>14.181852340698242</v>
      </c>
      <c r="AD547" s="5">
        <v>18.72596549987793</v>
      </c>
      <c r="AE547" s="5">
        <v>43.599464416503906</v>
      </c>
      <c r="AF547" s="5">
        <v>57.570030212402344</v>
      </c>
      <c r="AG547" s="5">
        <v>500.51889038085937</v>
      </c>
      <c r="AH547" s="5">
        <v>1799.4727783203125</v>
      </c>
      <c r="AI547" s="5">
        <v>303.36679077148437</v>
      </c>
      <c r="AJ547" s="5">
        <v>94.369056701660156</v>
      </c>
      <c r="AK547" s="5">
        <v>-4.4606819152832031</v>
      </c>
      <c r="AL547" s="5">
        <v>7.979118824005127E-2</v>
      </c>
      <c r="AM547" s="5">
        <v>1</v>
      </c>
      <c r="AN547" s="5">
        <v>-0.21956524252891541</v>
      </c>
      <c r="AO547" s="5">
        <v>2.737391471862793</v>
      </c>
      <c r="AP547" s="5">
        <v>1</v>
      </c>
      <c r="AQ547" s="5">
        <v>0</v>
      </c>
      <c r="AR547" s="5">
        <v>0.15999999642372131</v>
      </c>
      <c r="AS547" s="5">
        <v>111115</v>
      </c>
      <c r="AT547">
        <f t="shared" ref="AT547:AT552" si="1949">AG547*0.000001/(T547*0.0001)</f>
        <v>1.5167239102450281</v>
      </c>
      <c r="AU547">
        <f t="shared" ref="AU547:AU552" si="1950">(AD547-AC547)/(1000-AD547)*AT547</f>
        <v>7.0236904647109008E-3</v>
      </c>
      <c r="AV547">
        <f t="shared" ref="AV547:AV552" si="1951">(Y547+273.15)</f>
        <v>296.37615814208982</v>
      </c>
      <c r="AW547">
        <f t="shared" ref="AW547:AW552" si="1952">(X547+273.15)</f>
        <v>297.56028213500974</v>
      </c>
      <c r="AX547">
        <f t="shared" ref="AX547:AX552" si="1953">(AH547*AP547+AI547*AQ547)*AR547</f>
        <v>287.91563809583386</v>
      </c>
      <c r="AY547">
        <f t="shared" ref="AY547:AY552" si="1954">((AX547+0.00000010773*(AW547^4-AV547^4))-AU547*44100)/(U547*51.4+0.00000043092*AV547^3)</f>
        <v>-7.3819586428155781E-2</v>
      </c>
      <c r="AZ547">
        <f t="shared" ref="AZ547:AZ552" si="1955">0.61365*EXP(17.502*S547/(240.97+S547))</f>
        <v>2.8585511800093117</v>
      </c>
      <c r="BA547">
        <f t="shared" ref="BA547:BA552" si="1956">AZ547*1000/AJ547</f>
        <v>30.291191624881673</v>
      </c>
      <c r="BB547">
        <f t="shared" ref="BB547:BB552" si="1957">(BA547-AD547)</f>
        <v>11.565226125003743</v>
      </c>
      <c r="BC547">
        <f>IF(L547,Y547,(X547+Y547)/2)</f>
        <v>23.818220138549805</v>
      </c>
      <c r="BD547">
        <f t="shared" ref="BD547:BD552" si="1958">0.61365*EXP(17.502*BC547/(240.97+BC547))</f>
        <v>2.9624265345770984</v>
      </c>
      <c r="BE547">
        <f t="shared" ref="BE547:BE552" si="1959">IF(BB547&lt;&gt;0,(1000-(BA547+AD547)/2)/BB547*AU547,0)</f>
        <v>0.59242679054461433</v>
      </c>
      <c r="BF547">
        <f t="shared" ref="BF547:BF552" si="1960">AD547*AJ547/1000</f>
        <v>1.7671517000513122</v>
      </c>
      <c r="BG547">
        <f t="shared" ref="BG547:BG552" si="1961">(BD547-BF547)</f>
        <v>1.1952748345257862</v>
      </c>
      <c r="BH547">
        <f t="shared" ref="BH547:BH552" si="1962">1/(1.6/O547+1.37/W547)</f>
        <v>0.37826889820622978</v>
      </c>
      <c r="BI547">
        <f t="shared" ref="BI547:BI552" si="1963">P547*AJ547*0.001</f>
        <v>26.79570529731577</v>
      </c>
      <c r="BJ547">
        <f t="shared" ref="BJ547:BJ552" si="1964">P547/AB547</f>
        <v>0.75529764707772928</v>
      </c>
      <c r="BK547">
        <f t="shared" ref="BK547:BK552" si="1965">(1-AU547*AJ547/AZ547/O547)*100</f>
        <v>66.620457069176425</v>
      </c>
      <c r="BL547">
        <f t="shared" ref="BL547:BL552" si="1966">(AB547-N547/(W547/1.35))</f>
        <v>365.04665987814877</v>
      </c>
      <c r="BM547">
        <f t="shared" ref="BM547:BM552" si="1967">N547*BK547/100/BL547</f>
        <v>5.9276857157414202E-2</v>
      </c>
    </row>
    <row r="548" spans="1:65" x14ac:dyDescent="0.3">
      <c r="A548" t="str">
        <f t="array" ref="A548">INDEX(MtrxNb!A$2:C$115,MATCH(1,(MtrxNb!B$2:B$115=D548)*(MtrxNb!C$2:C$115=F548),0),1)</f>
        <v>M48</v>
      </c>
      <c r="B548" s="6">
        <v>41599</v>
      </c>
      <c r="C548">
        <v>49</v>
      </c>
      <c r="D548">
        <v>58</v>
      </c>
      <c r="E548">
        <v>26</v>
      </c>
      <c r="F548" t="s">
        <v>7</v>
      </c>
      <c r="G548">
        <v>49</v>
      </c>
      <c r="H548">
        <v>4</v>
      </c>
      <c r="I548" s="5">
        <v>14</v>
      </c>
      <c r="J548" s="5" t="s">
        <v>763</v>
      </c>
      <c r="K548" s="5">
        <v>2973.0000033080578</v>
      </c>
      <c r="L548" s="5">
        <v>0</v>
      </c>
      <c r="M548">
        <v>50</v>
      </c>
      <c r="N548" s="7">
        <f t="shared" si="1941"/>
        <v>0.19416346514787325</v>
      </c>
      <c r="O548" s="7">
        <f t="shared" si="1942"/>
        <v>0.67718906023888203</v>
      </c>
      <c r="P548" s="7">
        <f t="shared" si="1943"/>
        <v>48.11330643904757</v>
      </c>
      <c r="Q548">
        <f t="shared" si="1944"/>
        <v>6.9134553502098832</v>
      </c>
      <c r="R548">
        <f t="shared" si="1945"/>
        <v>1.0978029701198249</v>
      </c>
      <c r="S548" s="4">
        <f>(Y548+AY548*L548)</f>
        <v>23.278091430664063</v>
      </c>
      <c r="T548" s="5">
        <f t="shared" si="1946"/>
        <v>3.3000000000000003</v>
      </c>
      <c r="U548">
        <f t="shared" si="1947"/>
        <v>2.0128261715173723</v>
      </c>
      <c r="V548" s="5">
        <v>1</v>
      </c>
      <c r="W548">
        <f t="shared" si="1948"/>
        <v>4.0256523430347446</v>
      </c>
      <c r="X548" s="5">
        <v>24.421472549438477</v>
      </c>
      <c r="Y548" s="8">
        <v>23.278091430664063</v>
      </c>
      <c r="Z548" s="5">
        <v>25.037971496582031</v>
      </c>
      <c r="AA548" s="5">
        <v>49.904571533203125</v>
      </c>
      <c r="AB548" s="5">
        <v>49.550670623779297</v>
      </c>
      <c r="AC548" s="5">
        <v>14.280739784240723</v>
      </c>
      <c r="AD548" s="5">
        <v>18.753742218017578</v>
      </c>
      <c r="AE548" s="5">
        <v>44.044441223144531</v>
      </c>
      <c r="AF548" s="5">
        <v>57.616710662841797</v>
      </c>
      <c r="AG548" s="5">
        <v>500.4814453125</v>
      </c>
      <c r="AH548" s="5">
        <v>1799.332275390625</v>
      </c>
      <c r="AI548" s="5">
        <v>304.38259887695312</v>
      </c>
      <c r="AJ548" s="5">
        <v>94.366790771484375</v>
      </c>
      <c r="AK548" s="5">
        <v>-0.23583221435546875</v>
      </c>
      <c r="AL548" s="5">
        <v>0.12441551685333252</v>
      </c>
      <c r="AM548" s="5">
        <v>1</v>
      </c>
      <c r="AN548" s="5">
        <v>-0.21956524252891541</v>
      </c>
      <c r="AO548" s="5">
        <v>2.737391471862793</v>
      </c>
      <c r="AP548" s="5">
        <v>1</v>
      </c>
      <c r="AQ548" s="5">
        <v>0</v>
      </c>
      <c r="AR548" s="5">
        <v>0.15999999642372131</v>
      </c>
      <c r="AS548" s="5">
        <v>111115</v>
      </c>
      <c r="AT548">
        <f t="shared" si="1949"/>
        <v>1.5166104403409089</v>
      </c>
      <c r="AU548">
        <f t="shared" si="1950"/>
        <v>6.9134553502098834E-3</v>
      </c>
      <c r="AV548">
        <f t="shared" si="1951"/>
        <v>296.42809143066404</v>
      </c>
      <c r="AW548">
        <f t="shared" si="1952"/>
        <v>297.57147254943845</v>
      </c>
      <c r="AX548">
        <f t="shared" si="1953"/>
        <v>287.89315762758633</v>
      </c>
      <c r="AY548">
        <f t="shared" si="1954"/>
        <v>-3.5595909378529293E-2</v>
      </c>
      <c r="AZ548">
        <f t="shared" si="1955"/>
        <v>2.867533438189843</v>
      </c>
      <c r="BA548">
        <f t="shared" si="1956"/>
        <v>30.3871035005712</v>
      </c>
      <c r="BB548">
        <f t="shared" si="1957"/>
        <v>11.633361282553622</v>
      </c>
      <c r="BC548">
        <f>IF(L548,Y548,(X548+Y548)/2)</f>
        <v>23.84978199005127</v>
      </c>
      <c r="BD548">
        <f t="shared" si="1958"/>
        <v>2.9680554394512333</v>
      </c>
      <c r="BE548">
        <f t="shared" si="1959"/>
        <v>0.57967673014244259</v>
      </c>
      <c r="BF548">
        <f t="shared" si="1960"/>
        <v>1.7697304680700181</v>
      </c>
      <c r="BG548">
        <f t="shared" si="1961"/>
        <v>1.1983249713812152</v>
      </c>
      <c r="BH548">
        <f t="shared" si="1962"/>
        <v>0.36995581437909175</v>
      </c>
      <c r="BI548">
        <f t="shared" si="1963"/>
        <v>4.5402983220579136</v>
      </c>
      <c r="BJ548">
        <f t="shared" si="1964"/>
        <v>0.97099203367709941</v>
      </c>
      <c r="BK548">
        <f t="shared" si="1965"/>
        <v>66.403353975955099</v>
      </c>
      <c r="BL548">
        <f t="shared" si="1966"/>
        <v>49.485558026959268</v>
      </c>
      <c r="BM548">
        <f t="shared" si="1967"/>
        <v>2.6054278903732287E-3</v>
      </c>
    </row>
    <row r="549" spans="1:65" x14ac:dyDescent="0.3">
      <c r="A549" t="str">
        <f t="array" ref="A549">INDEX(MtrxNb!A$2:C$115,MATCH(1,(MtrxNb!B$2:B$115=D549)*(MtrxNb!C$2:C$115=F549),0),1)</f>
        <v>M48</v>
      </c>
      <c r="B549" s="6">
        <v>41599</v>
      </c>
      <c r="C549">
        <v>49</v>
      </c>
      <c r="D549">
        <v>58</v>
      </c>
      <c r="E549">
        <v>26</v>
      </c>
      <c r="F549" t="s">
        <v>7</v>
      </c>
      <c r="G549">
        <v>49</v>
      </c>
      <c r="H549">
        <v>4</v>
      </c>
      <c r="I549" s="5">
        <v>15</v>
      </c>
      <c r="J549" s="5" t="s">
        <v>764</v>
      </c>
      <c r="K549" s="5">
        <v>3093.0000033080578</v>
      </c>
      <c r="L549" s="5">
        <v>0</v>
      </c>
      <c r="M549">
        <v>150</v>
      </c>
      <c r="N549" s="7">
        <f t="shared" si="1941"/>
        <v>11.19102427976993</v>
      </c>
      <c r="O549" s="7">
        <f t="shared" si="1942"/>
        <v>0.68831790340509569</v>
      </c>
      <c r="P549" s="7">
        <f t="shared" si="1943"/>
        <v>109.59456432203157</v>
      </c>
      <c r="Q549">
        <f t="shared" si="1944"/>
        <v>6.9788256376990079</v>
      </c>
      <c r="R549">
        <f t="shared" si="1945"/>
        <v>1.0928178051534696</v>
      </c>
      <c r="S549" s="4">
        <f>(Y549+AY549*L549)</f>
        <v>23.255626678466797</v>
      </c>
      <c r="T549" s="5">
        <f t="shared" si="1946"/>
        <v>3.3000000000000003</v>
      </c>
      <c r="U549">
        <f t="shared" si="1947"/>
        <v>2.0128261715173723</v>
      </c>
      <c r="V549" s="5">
        <v>1</v>
      </c>
      <c r="W549">
        <f t="shared" si="1948"/>
        <v>4.0256523430347446</v>
      </c>
      <c r="X549" s="5">
        <v>24.41185188293457</v>
      </c>
      <c r="Y549" s="8">
        <v>23.255626678466797</v>
      </c>
      <c r="Z549" s="5">
        <v>25.02961540222168</v>
      </c>
      <c r="AA549" s="5">
        <v>149.78402709960937</v>
      </c>
      <c r="AB549" s="5">
        <v>141.75389099121094</v>
      </c>
      <c r="AC549" s="5">
        <v>14.251507759094238</v>
      </c>
      <c r="AD549" s="5">
        <v>18.76611328125</v>
      </c>
      <c r="AE549" s="5">
        <v>43.975685119628906</v>
      </c>
      <c r="AF549" s="5">
        <v>57.68023681640625</v>
      </c>
      <c r="AG549" s="5">
        <v>500.55178833007812</v>
      </c>
      <c r="AH549" s="5">
        <v>1799.330322265625</v>
      </c>
      <c r="AI549" s="5">
        <v>292.39300537109375</v>
      </c>
      <c r="AJ549" s="5">
        <v>94.363021850585938</v>
      </c>
      <c r="AK549" s="5">
        <v>-1.0214614868164063</v>
      </c>
      <c r="AL549" s="5">
        <v>0.10953056812286377</v>
      </c>
      <c r="AM549" s="5">
        <v>1</v>
      </c>
      <c r="AN549" s="5">
        <v>-0.21956524252891541</v>
      </c>
      <c r="AO549" s="5">
        <v>2.737391471862793</v>
      </c>
      <c r="AP549" s="5">
        <v>1</v>
      </c>
      <c r="AQ549" s="5">
        <v>0</v>
      </c>
      <c r="AR549" s="5">
        <v>0.15999999642372131</v>
      </c>
      <c r="AS549" s="5">
        <v>111115</v>
      </c>
      <c r="AT549">
        <f t="shared" si="1949"/>
        <v>1.5168236010002365</v>
      </c>
      <c r="AU549">
        <f t="shared" si="1950"/>
        <v>6.9788256376990074E-3</v>
      </c>
      <c r="AV549">
        <f t="shared" si="1951"/>
        <v>296.40562667846677</v>
      </c>
      <c r="AW549">
        <f t="shared" si="1952"/>
        <v>297.56185188293455</v>
      </c>
      <c r="AX549">
        <f t="shared" si="1953"/>
        <v>287.89284512759332</v>
      </c>
      <c r="AY549">
        <f t="shared" si="1954"/>
        <v>-5.9491313700491759E-2</v>
      </c>
      <c r="AZ549">
        <f t="shared" si="1955"/>
        <v>2.8636449627626344</v>
      </c>
      <c r="BA549">
        <f t="shared" si="1956"/>
        <v>30.34710956265177</v>
      </c>
      <c r="BB549">
        <f t="shared" si="1957"/>
        <v>11.58099628140177</v>
      </c>
      <c r="BC549">
        <f>IF(L549,Y549,(X549+Y549)/2)</f>
        <v>23.833739280700684</v>
      </c>
      <c r="BD549">
        <f t="shared" si="1958"/>
        <v>2.9651931315506763</v>
      </c>
      <c r="BE549">
        <f t="shared" si="1959"/>
        <v>0.58781206408508646</v>
      </c>
      <c r="BF549">
        <f t="shared" si="1960"/>
        <v>1.7708271576091648</v>
      </c>
      <c r="BG549">
        <f t="shared" si="1961"/>
        <v>1.1943659739415116</v>
      </c>
      <c r="BH549">
        <f t="shared" si="1962"/>
        <v>0.37525918766526029</v>
      </c>
      <c r="BI549">
        <f t="shared" si="1963"/>
        <v>10.341674267825313</v>
      </c>
      <c r="BJ549">
        <f t="shared" si="1964"/>
        <v>0.77313267068504443</v>
      </c>
      <c r="BK549">
        <f t="shared" si="1965"/>
        <v>66.590040486117388</v>
      </c>
      <c r="BL549">
        <f t="shared" si="1966"/>
        <v>138.00098798560754</v>
      </c>
      <c r="BM549">
        <f t="shared" si="1967"/>
        <v>5.4000393094919164E-2</v>
      </c>
    </row>
    <row r="550" spans="1:65" x14ac:dyDescent="0.3">
      <c r="A550" t="str">
        <f t="array" ref="A550">INDEX(MtrxNb!A$2:C$115,MATCH(1,(MtrxNb!B$2:B$115=D550)*(MtrxNb!C$2:C$115=F550),0),1)</f>
        <v>M48</v>
      </c>
      <c r="B550" s="6">
        <v>41599</v>
      </c>
      <c r="C550">
        <v>49</v>
      </c>
      <c r="D550">
        <v>58</v>
      </c>
      <c r="E550">
        <v>26</v>
      </c>
      <c r="F550" t="s">
        <v>7</v>
      </c>
      <c r="G550">
        <v>49</v>
      </c>
      <c r="H550">
        <v>4</v>
      </c>
      <c r="I550" s="5">
        <v>16</v>
      </c>
      <c r="J550" s="5" t="s">
        <v>765</v>
      </c>
      <c r="K550" s="5">
        <v>3216.0000033080578</v>
      </c>
      <c r="L550" s="5">
        <v>0</v>
      </c>
      <c r="M550">
        <v>400</v>
      </c>
      <c r="N550" s="7">
        <f t="shared" si="1941"/>
        <v>34.255286226250227</v>
      </c>
      <c r="O550" s="7">
        <f t="shared" si="1942"/>
        <v>0.70446675865203967</v>
      </c>
      <c r="P550" s="7">
        <f t="shared" si="1943"/>
        <v>280.23678056691614</v>
      </c>
      <c r="Q550">
        <f t="shared" si="1944"/>
        <v>7.0672778686237834</v>
      </c>
      <c r="R550">
        <f t="shared" si="1945"/>
        <v>1.0849866770960035</v>
      </c>
      <c r="S550" s="4">
        <f>(Y550+AY550*L550)</f>
        <v>23.216978073120117</v>
      </c>
      <c r="T550" s="5">
        <f t="shared" si="1946"/>
        <v>3.3000000000000003</v>
      </c>
      <c r="U550">
        <f t="shared" si="1947"/>
        <v>2.0128261715173723</v>
      </c>
      <c r="V550" s="5">
        <v>1</v>
      </c>
      <c r="W550">
        <f t="shared" si="1948"/>
        <v>4.0256523430347446</v>
      </c>
      <c r="X550" s="5">
        <v>24.408370971679688</v>
      </c>
      <c r="Y550" s="8">
        <v>23.216978073120117</v>
      </c>
      <c r="Z550" s="5">
        <v>25.035717010498047</v>
      </c>
      <c r="AA550" s="5">
        <v>400.08309936523437</v>
      </c>
      <c r="AB550" s="5">
        <v>375.7493896484375</v>
      </c>
      <c r="AC550" s="5">
        <v>14.207509994506836</v>
      </c>
      <c r="AD550" s="5">
        <v>18.779167175292969</v>
      </c>
      <c r="AE550" s="5">
        <v>43.854251861572266</v>
      </c>
      <c r="AF550" s="5">
        <v>57.734100341796875</v>
      </c>
      <c r="AG550" s="5">
        <v>500.56353759765625</v>
      </c>
      <c r="AH550" s="5">
        <v>1799.2247314453125</v>
      </c>
      <c r="AI550" s="5">
        <v>350.83071899414062</v>
      </c>
      <c r="AJ550" s="5">
        <v>94.358779907226563</v>
      </c>
      <c r="AK550" s="5">
        <v>-4.5550308227539062</v>
      </c>
      <c r="AL550" s="5">
        <v>8.8645100593566895E-2</v>
      </c>
      <c r="AM550" s="5">
        <v>1</v>
      </c>
      <c r="AN550" s="5">
        <v>-0.21956524252891541</v>
      </c>
      <c r="AO550" s="5">
        <v>2.737391471862793</v>
      </c>
      <c r="AP550" s="5">
        <v>1</v>
      </c>
      <c r="AQ550" s="5">
        <v>0</v>
      </c>
      <c r="AR550" s="5">
        <v>0.15999999642372131</v>
      </c>
      <c r="AS550" s="5">
        <v>111115</v>
      </c>
      <c r="AT550">
        <f t="shared" si="1949"/>
        <v>1.5168592048413825</v>
      </c>
      <c r="AU550">
        <f t="shared" si="1950"/>
        <v>7.0672778686237834E-3</v>
      </c>
      <c r="AV550">
        <f t="shared" si="1951"/>
        <v>296.36697807312009</v>
      </c>
      <c r="AW550">
        <f t="shared" si="1952"/>
        <v>297.55837097167966</v>
      </c>
      <c r="AX550">
        <f t="shared" si="1953"/>
        <v>287.87595059672094</v>
      </c>
      <c r="AY550">
        <f t="shared" si="1954"/>
        <v>-9.0219518218787778E-2</v>
      </c>
      <c r="AZ550">
        <f t="shared" si="1955"/>
        <v>2.8569659794304862</v>
      </c>
      <c r="BA550">
        <f t="shared" si="1956"/>
        <v>30.277690981585938</v>
      </c>
      <c r="BB550">
        <f t="shared" si="1957"/>
        <v>11.498523806292969</v>
      </c>
      <c r="BC550">
        <f>IF(L550,Y550,(X550+Y550)/2)</f>
        <v>23.812674522399902</v>
      </c>
      <c r="BD550">
        <f t="shared" si="1958"/>
        <v>2.9614384653103749</v>
      </c>
      <c r="BE550">
        <f t="shared" si="1959"/>
        <v>0.5995490169679587</v>
      </c>
      <c r="BF550">
        <f t="shared" si="1960"/>
        <v>1.7719793023344828</v>
      </c>
      <c r="BG550">
        <f t="shared" si="1961"/>
        <v>1.1894591629758922</v>
      </c>
      <c r="BH550">
        <f t="shared" si="1962"/>
        <v>0.38291598197759968</v>
      </c>
      <c r="BI550">
        <f t="shared" si="1963"/>
        <v>26.442800699423387</v>
      </c>
      <c r="BJ550">
        <f t="shared" si="1964"/>
        <v>0.74580768003140108</v>
      </c>
      <c r="BK550">
        <f t="shared" si="1965"/>
        <v>66.86637827037714</v>
      </c>
      <c r="BL550">
        <f t="shared" si="1966"/>
        <v>364.26190079822641</v>
      </c>
      <c r="BM550">
        <f t="shared" si="1967"/>
        <v>6.2881320323238163E-2</v>
      </c>
    </row>
    <row r="551" spans="1:65" x14ac:dyDescent="0.3">
      <c r="A551" t="str">
        <f t="array" ref="A551">INDEX(MtrxNb!A$2:C$115,MATCH(1,(MtrxNb!B$2:B$115=D551)*(MtrxNb!C$2:C$115=F551),0),1)</f>
        <v>M48</v>
      </c>
      <c r="B551" s="6">
        <v>41599</v>
      </c>
      <c r="C551">
        <v>49</v>
      </c>
      <c r="D551">
        <v>58</v>
      </c>
      <c r="E551">
        <v>26</v>
      </c>
      <c r="F551" t="s">
        <v>7</v>
      </c>
      <c r="G551">
        <v>49</v>
      </c>
      <c r="H551">
        <v>4</v>
      </c>
      <c r="I551" s="5">
        <v>17</v>
      </c>
      <c r="J551" s="5" t="s">
        <v>766</v>
      </c>
      <c r="K551" s="5">
        <v>3335.5000032968819</v>
      </c>
      <c r="L551" s="5">
        <v>0</v>
      </c>
      <c r="M551">
        <v>600</v>
      </c>
      <c r="N551" s="7">
        <f t="shared" si="1941"/>
        <v>47.720313035266273</v>
      </c>
      <c r="O551" s="7">
        <f t="shared" si="1942"/>
        <v>0.72046740835938095</v>
      </c>
      <c r="P551" s="7">
        <f t="shared" si="1943"/>
        <v>433.38280695303854</v>
      </c>
      <c r="Q551">
        <f t="shared" si="1944"/>
        <v>7.1746415129121344</v>
      </c>
      <c r="R551">
        <f t="shared" si="1945"/>
        <v>1.0806680841793614</v>
      </c>
      <c r="S551" s="4">
        <f>(Y551+AY551*L551)</f>
        <v>23.192998886108398</v>
      </c>
      <c r="T551" s="5">
        <f t="shared" si="1946"/>
        <v>3.3000000000000003</v>
      </c>
      <c r="U551">
        <f t="shared" si="1947"/>
        <v>2.0128261715173723</v>
      </c>
      <c r="V551" s="5">
        <v>1</v>
      </c>
      <c r="W551">
        <f t="shared" si="1948"/>
        <v>4.0256523430347446</v>
      </c>
      <c r="X551" s="5">
        <v>24.410276412963867</v>
      </c>
      <c r="Y551" s="8">
        <v>23.192998886108398</v>
      </c>
      <c r="Z551" s="5">
        <v>25.034368515014648</v>
      </c>
      <c r="AA551" s="5">
        <v>598.9046630859375</v>
      </c>
      <c r="AB551" s="5">
        <v>564.76971435546875</v>
      </c>
      <c r="AC551" s="5">
        <v>14.139586448669434</v>
      </c>
      <c r="AD551" s="5">
        <v>18.781185150146484</v>
      </c>
      <c r="AE551" s="5">
        <v>43.579208374023438</v>
      </c>
      <c r="AF551" s="5">
        <v>57.731006622314453</v>
      </c>
      <c r="AG551" s="5">
        <v>500.50961303710937</v>
      </c>
      <c r="AH551" s="5">
        <v>1799.034912109375</v>
      </c>
      <c r="AI551" s="5">
        <v>396.2691650390625</v>
      </c>
      <c r="AJ551" s="5">
        <v>94.358306884765625</v>
      </c>
      <c r="AK551" s="5">
        <v>-8.0614395141601562</v>
      </c>
      <c r="AL551" s="5">
        <v>6.1711430549621582E-2</v>
      </c>
      <c r="AM551" s="5">
        <v>1</v>
      </c>
      <c r="AN551" s="5">
        <v>-0.21956524252891541</v>
      </c>
      <c r="AO551" s="5">
        <v>2.737391471862793</v>
      </c>
      <c r="AP551" s="5">
        <v>1</v>
      </c>
      <c r="AQ551" s="5">
        <v>0</v>
      </c>
      <c r="AR551" s="5">
        <v>0.15999999642372131</v>
      </c>
      <c r="AS551" s="5">
        <v>111115</v>
      </c>
      <c r="AT551">
        <f t="shared" si="1949"/>
        <v>1.5166957970821493</v>
      </c>
      <c r="AU551">
        <f t="shared" si="1950"/>
        <v>7.1746415129121345E-3</v>
      </c>
      <c r="AV551">
        <f t="shared" si="1951"/>
        <v>296.34299888610838</v>
      </c>
      <c r="AW551">
        <f t="shared" si="1952"/>
        <v>297.56027641296384</v>
      </c>
      <c r="AX551">
        <f t="shared" si="1953"/>
        <v>287.84557950364979</v>
      </c>
      <c r="AY551">
        <f t="shared" si="1954"/>
        <v>-0.12924127844326749</v>
      </c>
      <c r="AZ551">
        <f t="shared" si="1955"/>
        <v>2.8528289162364864</v>
      </c>
      <c r="BA551">
        <f t="shared" si="1956"/>
        <v>30.23399857863582</v>
      </c>
      <c r="BB551">
        <f t="shared" si="1957"/>
        <v>11.452813428489335</v>
      </c>
      <c r="BC551">
        <f>IF(L551,Y551,(X551+Y551)/2)</f>
        <v>23.801637649536133</v>
      </c>
      <c r="BD551">
        <f t="shared" si="1958"/>
        <v>2.9594728695044794</v>
      </c>
      <c r="BE551">
        <f t="shared" si="1959"/>
        <v>0.61109947967287648</v>
      </c>
      <c r="BF551">
        <f t="shared" si="1960"/>
        <v>1.7721608320571249</v>
      </c>
      <c r="BG551">
        <f t="shared" si="1961"/>
        <v>1.1873120374473545</v>
      </c>
      <c r="BH551">
        <f t="shared" si="1962"/>
        <v>0.39045752204162421</v>
      </c>
      <c r="BI551">
        <f t="shared" si="1963"/>
        <v>40.893267897055949</v>
      </c>
      <c r="BJ551">
        <f t="shared" si="1964"/>
        <v>0.76736198124155319</v>
      </c>
      <c r="BK551">
        <f t="shared" si="1965"/>
        <v>67.062526872622414</v>
      </c>
      <c r="BL551">
        <f t="shared" si="1966"/>
        <v>548.76673717114375</v>
      </c>
      <c r="BM551">
        <f t="shared" si="1967"/>
        <v>5.8317032693973918E-2</v>
      </c>
    </row>
    <row r="552" spans="1:65" x14ac:dyDescent="0.3">
      <c r="A552" t="str">
        <f t="array" ref="A552">INDEX(MtrxNb!A$2:C$115,MATCH(1,(MtrxNb!B$2:B$115=D552)*(MtrxNb!C$2:C$115=F552),0),1)</f>
        <v>M48</v>
      </c>
      <c r="B552" s="6">
        <v>41599</v>
      </c>
      <c r="C552">
        <v>49</v>
      </c>
      <c r="D552">
        <v>58</v>
      </c>
      <c r="E552">
        <v>26</v>
      </c>
      <c r="F552" t="s">
        <v>7</v>
      </c>
      <c r="G552">
        <v>49</v>
      </c>
      <c r="H552">
        <v>4</v>
      </c>
      <c r="I552" s="5">
        <v>18</v>
      </c>
      <c r="J552" s="5" t="s">
        <v>767</v>
      </c>
      <c r="K552" s="5">
        <v>3462.0000032633543</v>
      </c>
      <c r="L552" s="5">
        <v>0</v>
      </c>
      <c r="M552">
        <v>800</v>
      </c>
      <c r="N552" s="7">
        <f t="shared" si="1941"/>
        <v>55.397143461274588</v>
      </c>
      <c r="O552" s="7">
        <f t="shared" si="1942"/>
        <v>0.71634435906025029</v>
      </c>
      <c r="P552" s="7">
        <f t="shared" si="1943"/>
        <v>603.90714156903346</v>
      </c>
      <c r="Q552">
        <f t="shared" si="1944"/>
        <v>7.2676396564953292</v>
      </c>
      <c r="R552">
        <f t="shared" si="1945"/>
        <v>1.0998138461225855</v>
      </c>
      <c r="S552" s="4">
        <f>(Y552+AY552*L552)</f>
        <v>23.33824348449707</v>
      </c>
      <c r="T552" s="5">
        <f t="shared" si="1946"/>
        <v>3.3000000000000003</v>
      </c>
      <c r="U552">
        <f t="shared" si="1947"/>
        <v>2.0128261715173723</v>
      </c>
      <c r="V552" s="5">
        <v>1</v>
      </c>
      <c r="W552">
        <f t="shared" si="1948"/>
        <v>4.0256523430347446</v>
      </c>
      <c r="X552" s="5">
        <v>24.46484375</v>
      </c>
      <c r="Y552" s="8">
        <v>23.33824348449707</v>
      </c>
      <c r="Z552" s="5">
        <v>25.032098770141602</v>
      </c>
      <c r="AA552" s="5">
        <v>799.40765380859375</v>
      </c>
      <c r="AB552" s="5">
        <v>759.2423095703125</v>
      </c>
      <c r="AC552" s="5">
        <v>14.143304824829102</v>
      </c>
      <c r="AD552" s="5">
        <v>18.845037460327148</v>
      </c>
      <c r="AE552" s="5">
        <v>43.334716796875</v>
      </c>
      <c r="AF552" s="5">
        <v>57.738651275634766</v>
      </c>
      <c r="AG552" s="5">
        <v>500.48031616210937</v>
      </c>
      <c r="AH552" s="5">
        <v>1798.789306640625</v>
      </c>
      <c r="AI552" s="5">
        <v>491.06350708007812</v>
      </c>
      <c r="AJ552" s="5">
        <v>94.35662841796875</v>
      </c>
      <c r="AK552" s="5">
        <v>-12.012489318847656</v>
      </c>
      <c r="AL552" s="5">
        <v>4.6441197395324707E-2</v>
      </c>
      <c r="AM552" s="5">
        <v>1</v>
      </c>
      <c r="AN552" s="5">
        <v>-0.21956524252891541</v>
      </c>
      <c r="AO552" s="5">
        <v>2.737391471862793</v>
      </c>
      <c r="AP552" s="5">
        <v>1</v>
      </c>
      <c r="AQ552" s="5">
        <v>0</v>
      </c>
      <c r="AR552" s="5">
        <v>0.15999999642372131</v>
      </c>
      <c r="AS552" s="5">
        <v>111115</v>
      </c>
      <c r="AT552">
        <f t="shared" si="1949"/>
        <v>1.5166070186730585</v>
      </c>
      <c r="AU552">
        <f t="shared" si="1950"/>
        <v>7.2676396564953288E-3</v>
      </c>
      <c r="AV552">
        <f t="shared" si="1951"/>
        <v>296.48824348449705</v>
      </c>
      <c r="AW552">
        <f t="shared" si="1952"/>
        <v>297.61484374999998</v>
      </c>
      <c r="AX552">
        <f t="shared" si="1953"/>
        <v>287.80628262952814</v>
      </c>
      <c r="AY552">
        <f t="shared" si="1954"/>
        <v>-0.17413383671138921</v>
      </c>
      <c r="AZ552">
        <f t="shared" si="1955"/>
        <v>2.8779680432893757</v>
      </c>
      <c r="BA552">
        <f t="shared" si="1956"/>
        <v>30.500963117725298</v>
      </c>
      <c r="BB552">
        <f t="shared" si="1957"/>
        <v>11.65592565739815</v>
      </c>
      <c r="BC552">
        <f>IF(L552,Y552,(X552+Y552)/2)</f>
        <v>23.901543617248535</v>
      </c>
      <c r="BD552">
        <f t="shared" si="1958"/>
        <v>2.9773071247044407</v>
      </c>
      <c r="BE552">
        <f t="shared" si="1959"/>
        <v>0.6081306100859557</v>
      </c>
      <c r="BF552">
        <f t="shared" si="1960"/>
        <v>1.7781541971667902</v>
      </c>
      <c r="BG552">
        <f t="shared" si="1961"/>
        <v>1.1991529275376505</v>
      </c>
      <c r="BH552">
        <f t="shared" si="1962"/>
        <v>0.38851847744609097</v>
      </c>
      <c r="BI552">
        <f t="shared" si="1963"/>
        <v>56.98264175598694</v>
      </c>
      <c r="BJ552">
        <f t="shared" si="1964"/>
        <v>0.79540765043877781</v>
      </c>
      <c r="BK552">
        <f t="shared" si="1965"/>
        <v>66.737262570850106</v>
      </c>
      <c r="BL552">
        <f t="shared" si="1966"/>
        <v>740.66491209531273</v>
      </c>
      <c r="BM552">
        <f t="shared" si="1967"/>
        <v>4.9915334835982858E-2</v>
      </c>
    </row>
    <row r="553" spans="1:65" hidden="1" x14ac:dyDescent="0.3">
      <c r="A553" t="str">
        <f t="array" ref="A553">INDEX(MtrxNb!A$2:C$115,MATCH(1,(MtrxNb!B$2:B$115=D553)*(MtrxNb!C$2:C$115=F553),0),1)</f>
        <v>M104</v>
      </c>
      <c r="B553" s="6">
        <v>41599</v>
      </c>
      <c r="C553">
        <v>49</v>
      </c>
      <c r="D553">
        <v>58</v>
      </c>
      <c r="E553">
        <v>26</v>
      </c>
      <c r="F553" t="s">
        <v>36</v>
      </c>
      <c r="G553">
        <v>49</v>
      </c>
      <c r="H553">
        <v>4</v>
      </c>
      <c r="I553" s="5" t="s">
        <v>323</v>
      </c>
      <c r="J553" s="5"/>
      <c r="M553">
        <f t="shared" ref="M553" si="1968">AA553</f>
        <v>0</v>
      </c>
      <c r="S553" s="4">
        <f>AVERAGE(S547:S552)</f>
        <v>23.251349449157715</v>
      </c>
      <c r="T553" s="5"/>
      <c r="Y553" s="4">
        <f>AVERAGE(Y547:Y552)</f>
        <v>23.251349449157715</v>
      </c>
    </row>
    <row r="554" spans="1:65" hidden="1" x14ac:dyDescent="0.3">
      <c r="A554" t="str">
        <f t="array" ref="A554">INDEX(MtrxNb!A$2:C$115,MATCH(1,(MtrxNb!B$2:B$115=D554)*(MtrxNb!C$2:C$115=F554),0),1)</f>
        <v>M104</v>
      </c>
      <c r="B554" s="6">
        <v>41599</v>
      </c>
      <c r="C554">
        <v>49</v>
      </c>
      <c r="D554">
        <v>58</v>
      </c>
      <c r="E554">
        <v>26</v>
      </c>
      <c r="F554" t="s">
        <v>36</v>
      </c>
      <c r="G554">
        <v>49</v>
      </c>
      <c r="H554">
        <v>4</v>
      </c>
      <c r="I554" s="5">
        <v>19</v>
      </c>
      <c r="J554" s="5" t="s">
        <v>768</v>
      </c>
      <c r="K554" s="5">
        <v>3731.5000033192337</v>
      </c>
      <c r="L554" s="5">
        <v>0</v>
      </c>
      <c r="M554" t="s">
        <v>315</v>
      </c>
      <c r="N554">
        <f t="shared" ref="N554:N559" si="1969">(AA554-AB554*(1000-AC554)/(1000-AD554))*AT554</f>
        <v>32.629169677272763</v>
      </c>
      <c r="O554">
        <f t="shared" ref="O554:O559" si="1970">IF(BE554&lt;&gt;0,1/(1/BE554-1/W554),0)</f>
        <v>0.78356672908396852</v>
      </c>
      <c r="P554">
        <f t="shared" ref="P554:P559" si="1971">((BH554-AU554/2)*AB554-N554)/(BH554+AU554/2)</f>
        <v>292.94856527447314</v>
      </c>
      <c r="Q554">
        <f t="shared" ref="Q554:Q559" si="1972">AU554*1000</f>
        <v>7.4547009548925329</v>
      </c>
      <c r="R554">
        <f t="shared" ref="R554:R559" si="1973">(AZ554-BF554)</f>
        <v>1.0455384960061374</v>
      </c>
      <c r="S554" s="4">
        <f>(Y554+AY554*L554)</f>
        <v>23.342555999755859</v>
      </c>
      <c r="T554" s="5">
        <f t="shared" ref="T554" si="1974">1.1*3</f>
        <v>3.3000000000000003</v>
      </c>
      <c r="U554">
        <f t="shared" ref="U554:U559" si="1975">(T554*AN554+AO554)</f>
        <v>2.0128261715173723</v>
      </c>
      <c r="V554" s="5">
        <v>1</v>
      </c>
      <c r="W554">
        <f t="shared" ref="W554:W559" si="1976">U554*(V554+1)*(V554+1)/(V554*V554+1)</f>
        <v>4.0256523430347446</v>
      </c>
      <c r="X554" s="5">
        <v>24.538482666015625</v>
      </c>
      <c r="Y554" s="8">
        <v>23.342555999755859</v>
      </c>
      <c r="Z554" s="5">
        <v>25.034158706665039</v>
      </c>
      <c r="AA554" s="5">
        <v>399.98980712890625</v>
      </c>
      <c r="AB554" s="5">
        <v>376.62530517578125</v>
      </c>
      <c r="AC554" s="5">
        <v>14.610495567321777</v>
      </c>
      <c r="AD554" s="5">
        <v>19.430093765258789</v>
      </c>
      <c r="AE554" s="5">
        <v>44.808090209960938</v>
      </c>
      <c r="AF554" s="5">
        <v>59.264358520507813</v>
      </c>
      <c r="AG554" s="5">
        <v>500.50900268554687</v>
      </c>
      <c r="AH554" s="5">
        <v>1798.88671875</v>
      </c>
      <c r="AI554" s="5">
        <v>695.96826171875</v>
      </c>
      <c r="AJ554" s="5">
        <v>94.347404479980469</v>
      </c>
      <c r="AK554" s="5">
        <v>-4.4865493774414062</v>
      </c>
      <c r="AL554" s="5">
        <v>8.8820576667785645E-2</v>
      </c>
      <c r="AM554" s="5">
        <v>1</v>
      </c>
      <c r="AN554" s="5">
        <v>-0.21956524252891541</v>
      </c>
      <c r="AO554" s="5">
        <v>2.737391471862793</v>
      </c>
      <c r="AP554" s="5">
        <v>1</v>
      </c>
      <c r="AQ554" s="5">
        <v>0</v>
      </c>
      <c r="AR554" s="5">
        <v>0.15999999642372131</v>
      </c>
      <c r="AS554" s="5">
        <v>111115</v>
      </c>
      <c r="AT554">
        <f t="shared" ref="AT554:AT559" si="1977">AG554*0.000001/(T554*0.0001)</f>
        <v>1.5166939475319601</v>
      </c>
      <c r="AU554">
        <f t="shared" ref="AU554:AU559" si="1978">(AD554-AC554)/(1000-AD554)*AT554</f>
        <v>7.454700954892533E-3</v>
      </c>
      <c r="AV554">
        <f t="shared" ref="AV554:AV559" si="1979">(Y554+273.15)</f>
        <v>296.49255599975584</v>
      </c>
      <c r="AW554">
        <f t="shared" ref="AW554:AW559" si="1980">(X554+273.15)</f>
        <v>297.6884826660156</v>
      </c>
      <c r="AX554">
        <f t="shared" ref="AX554:AX559" si="1981">(AH554*AP554+AI554*AQ554)*AR554</f>
        <v>287.82186856667977</v>
      </c>
      <c r="AY554">
        <f t="shared" ref="AY554:AY559" si="1982">((AX554+0.00000010773*(AW554^4-AV554^4))-AU554*44100)/(U554*51.4+0.00000043092*AV554^3)</f>
        <v>-0.23905059271399062</v>
      </c>
      <c r="AZ554">
        <f t="shared" ref="AZ554:AZ559" si="1983">0.61365*EXP(17.502*S554/(240.97+S554))</f>
        <v>2.8787174115609551</v>
      </c>
      <c r="BA554">
        <f t="shared" ref="BA554:BA559" si="1984">AZ554*1000/AJ554</f>
        <v>30.511887713580808</v>
      </c>
      <c r="BB554">
        <f t="shared" ref="BB554:BB559" si="1985">(BA554-AD554)</f>
        <v>11.081793948322019</v>
      </c>
      <c r="BC554">
        <f>IF(L554,Y554,(X554+Y554)/2)</f>
        <v>23.940519332885742</v>
      </c>
      <c r="BD554">
        <f t="shared" ref="BD554:BD559" si="1986">0.61365*EXP(17.502*BC554/(240.97+BC554))</f>
        <v>2.9842901350902595</v>
      </c>
      <c r="BE554">
        <f t="shared" ref="BE554:BE559" si="1987">IF(BB554&lt;&gt;0,(1000-(BA554+AD554)/2)/BB554*AU554,0)</f>
        <v>0.65590009345764411</v>
      </c>
      <c r="BF554">
        <f t="shared" ref="BF554:BF559" si="1988">AD554*AJ554/1000</f>
        <v>1.8331789155548177</v>
      </c>
      <c r="BG554">
        <f t="shared" ref="BG554:BG559" si="1989">(BD554-BF554)</f>
        <v>1.1511112195354418</v>
      </c>
      <c r="BH554">
        <f t="shared" ref="BH554:BH559" si="1990">1/(1.6/O554+1.37/W554)</f>
        <v>0.41976905654317892</v>
      </c>
      <c r="BI554">
        <f t="shared" ref="BI554:BI559" si="1991">P554*AJ554*0.001</f>
        <v>27.638936779780678</v>
      </c>
      <c r="BJ554">
        <f t="shared" ref="BJ554:BJ559" si="1992">P554/AB554</f>
        <v>0.77782496621608066</v>
      </c>
      <c r="BK554">
        <f t="shared" ref="BK554:BK559" si="1993">(1-AU554*AJ554/AZ554/O554)*100</f>
        <v>68.819350186406623</v>
      </c>
      <c r="BL554">
        <f t="shared" ref="BL554:BL559" si="1994">(AB554-N554/(W554/1.35))</f>
        <v>365.68313349507633</v>
      </c>
      <c r="BM554">
        <f t="shared" ref="BM554:BM559" si="1995">N554*BK554/100/BL554</f>
        <v>6.140612045324615E-2</v>
      </c>
    </row>
    <row r="555" spans="1:65" x14ac:dyDescent="0.3">
      <c r="A555" t="str">
        <f t="array" ref="A555">INDEX(MtrxNb!A$2:C$115,MATCH(1,(MtrxNb!B$2:B$115=D555)*(MtrxNb!C$2:C$115=F555),0),1)</f>
        <v>M104</v>
      </c>
      <c r="B555" s="6">
        <v>41599</v>
      </c>
      <c r="C555">
        <v>49</v>
      </c>
      <c r="D555">
        <v>58</v>
      </c>
      <c r="E555">
        <v>26</v>
      </c>
      <c r="F555" t="s">
        <v>36</v>
      </c>
      <c r="G555">
        <v>49</v>
      </c>
      <c r="H555">
        <v>4</v>
      </c>
      <c r="I555" s="5">
        <v>20</v>
      </c>
      <c r="J555" s="5" t="s">
        <v>769</v>
      </c>
      <c r="K555" s="5">
        <v>3852.0000033080578</v>
      </c>
      <c r="L555" s="5">
        <v>0</v>
      </c>
      <c r="M555">
        <v>50</v>
      </c>
      <c r="N555" s="7">
        <f t="shared" si="1969"/>
        <v>-1.8262192941590007E-2</v>
      </c>
      <c r="O555" s="7">
        <f t="shared" si="1970"/>
        <v>0.77908570420725598</v>
      </c>
      <c r="P555" s="7">
        <f t="shared" si="1971"/>
        <v>48.896318719344656</v>
      </c>
      <c r="Q555">
        <f t="shared" si="1972"/>
        <v>7.5154220241372149</v>
      </c>
      <c r="R555">
        <f t="shared" si="1973"/>
        <v>1.058752568613095</v>
      </c>
      <c r="S555" s="4">
        <f>(Y555+AY555*L555)</f>
        <v>23.545021057128906</v>
      </c>
      <c r="T555" s="5">
        <f>1.1*3</f>
        <v>3.3000000000000003</v>
      </c>
      <c r="U555">
        <f t="shared" si="1975"/>
        <v>2.0128261715173723</v>
      </c>
      <c r="V555" s="5">
        <v>1</v>
      </c>
      <c r="W555">
        <f t="shared" si="1976"/>
        <v>4.0256523430347446</v>
      </c>
      <c r="X555" s="5">
        <v>24.611577987670898</v>
      </c>
      <c r="Y555" s="8">
        <v>23.545021057128906</v>
      </c>
      <c r="Z555" s="5">
        <v>25.028160095214844</v>
      </c>
      <c r="AA555" s="5">
        <v>49.974357604980469</v>
      </c>
      <c r="AB555" s="5">
        <v>49.73992919921875</v>
      </c>
      <c r="AC555" s="5">
        <v>14.808088302612305</v>
      </c>
      <c r="AD555" s="5">
        <v>19.665800094604492</v>
      </c>
      <c r="AE555" s="5">
        <v>45.145954132080078</v>
      </c>
      <c r="AF555" s="5">
        <v>59.715919494628906</v>
      </c>
      <c r="AG555" s="5">
        <v>500.50650024414062</v>
      </c>
      <c r="AH555" s="5">
        <v>1799.1370849609375</v>
      </c>
      <c r="AI555" s="5">
        <v>701.975341796875</v>
      </c>
      <c r="AJ555" s="5">
        <v>94.343429565429688</v>
      </c>
      <c r="AK555" s="5">
        <v>-5.281829833984375E-2</v>
      </c>
      <c r="AL555" s="5">
        <v>0.13627350330352783</v>
      </c>
      <c r="AM555" s="5">
        <v>1</v>
      </c>
      <c r="AN555" s="5">
        <v>-0.21956524252891541</v>
      </c>
      <c r="AO555" s="5">
        <v>2.737391471862793</v>
      </c>
      <c r="AP555" s="5">
        <v>1</v>
      </c>
      <c r="AQ555" s="5">
        <v>0</v>
      </c>
      <c r="AR555" s="5">
        <v>0.15999999642372131</v>
      </c>
      <c r="AS555" s="5">
        <v>111115</v>
      </c>
      <c r="AT555">
        <f t="shared" si="1977"/>
        <v>1.5166863643761832</v>
      </c>
      <c r="AU555">
        <f t="shared" si="1978"/>
        <v>7.5154220241372147E-3</v>
      </c>
      <c r="AV555">
        <f t="shared" si="1979"/>
        <v>296.69502105712888</v>
      </c>
      <c r="AW555">
        <f t="shared" si="1980"/>
        <v>297.76157798767088</v>
      </c>
      <c r="AX555">
        <f t="shared" si="1981"/>
        <v>287.86192715953439</v>
      </c>
      <c r="AY555">
        <f t="shared" si="1982"/>
        <v>-0.27459386174579326</v>
      </c>
      <c r="AZ555">
        <f t="shared" si="1983"/>
        <v>2.9140915946862345</v>
      </c>
      <c r="BA555">
        <f t="shared" si="1984"/>
        <v>30.888124463031463</v>
      </c>
      <c r="BB555">
        <f t="shared" si="1985"/>
        <v>11.222324368426971</v>
      </c>
      <c r="BC555">
        <f>IF(L555,Y555,(X555+Y555)/2)</f>
        <v>24.078299522399902</v>
      </c>
      <c r="BD555">
        <f t="shared" si="1986"/>
        <v>3.0090901859680903</v>
      </c>
      <c r="BE555">
        <f t="shared" si="1987"/>
        <v>0.65275737401898914</v>
      </c>
      <c r="BF555">
        <f t="shared" si="1988"/>
        <v>1.8553390260731395</v>
      </c>
      <c r="BG555">
        <f t="shared" si="1989"/>
        <v>1.1537511598949508</v>
      </c>
      <c r="BH555">
        <f t="shared" si="1990"/>
        <v>0.41770974929533378</v>
      </c>
      <c r="BI555">
        <f t="shared" si="1991"/>
        <v>4.6130464011072938</v>
      </c>
      <c r="BJ555">
        <f t="shared" si="1992"/>
        <v>0.98303957216152726</v>
      </c>
      <c r="BK555">
        <f t="shared" si="1993"/>
        <v>68.769668136772367</v>
      </c>
      <c r="BL555">
        <f t="shared" si="1994"/>
        <v>49.746053414220526</v>
      </c>
      <c r="BM555">
        <f t="shared" si="1995"/>
        <v>-2.5245921271090045E-4</v>
      </c>
    </row>
    <row r="556" spans="1:65" x14ac:dyDescent="0.3">
      <c r="A556" t="str">
        <f t="array" ref="A556">INDEX(MtrxNb!A$2:C$115,MATCH(1,(MtrxNb!B$2:B$115=D556)*(MtrxNb!C$2:C$115=F556),0),1)</f>
        <v>M104</v>
      </c>
      <c r="B556" s="6">
        <v>41599</v>
      </c>
      <c r="C556">
        <v>49</v>
      </c>
      <c r="D556">
        <v>58</v>
      </c>
      <c r="E556">
        <v>26</v>
      </c>
      <c r="F556" t="s">
        <v>36</v>
      </c>
      <c r="G556">
        <v>49</v>
      </c>
      <c r="H556">
        <v>4</v>
      </c>
      <c r="I556" s="5">
        <v>21</v>
      </c>
      <c r="J556" s="5" t="s">
        <v>770</v>
      </c>
      <c r="K556" s="5">
        <v>3970.5000033192337</v>
      </c>
      <c r="L556" s="5">
        <v>0</v>
      </c>
      <c r="M556">
        <v>150</v>
      </c>
      <c r="N556" s="7">
        <f t="shared" si="1969"/>
        <v>11.376261385108666</v>
      </c>
      <c r="O556" s="7">
        <f t="shared" si="1970"/>
        <v>0.76552944023486069</v>
      </c>
      <c r="P556" s="7">
        <f t="shared" si="1971"/>
        <v>111.4537747494565</v>
      </c>
      <c r="Q556">
        <f t="shared" si="1972"/>
        <v>7.4259220685991671</v>
      </c>
      <c r="R556">
        <f t="shared" si="1973"/>
        <v>1.0613877267981298</v>
      </c>
      <c r="S556" s="4">
        <f>(Y556+AY556*L556)</f>
        <v>23.67625617980957</v>
      </c>
      <c r="T556" s="5">
        <f>1.1*3</f>
        <v>3.3000000000000003</v>
      </c>
      <c r="U556">
        <f t="shared" si="1975"/>
        <v>2.0128261715173723</v>
      </c>
      <c r="V556" s="5">
        <v>1</v>
      </c>
      <c r="W556">
        <f t="shared" si="1976"/>
        <v>4.0256523430347446</v>
      </c>
      <c r="X556" s="5">
        <v>24.653030395507812</v>
      </c>
      <c r="Y556" s="8">
        <v>23.67625617980957</v>
      </c>
      <c r="Z556" s="5">
        <v>25.032506942749023</v>
      </c>
      <c r="AA556" s="5">
        <v>149.57679748535156</v>
      </c>
      <c r="AB556" s="5">
        <v>141.38392639160156</v>
      </c>
      <c r="AC556" s="5">
        <v>15.084792137145996</v>
      </c>
      <c r="AD556" s="5">
        <v>19.883529663085938</v>
      </c>
      <c r="AE556" s="5">
        <v>45.931995391845703</v>
      </c>
      <c r="AF556" s="5">
        <v>60.222667694091797</v>
      </c>
      <c r="AG556" s="5">
        <v>500.51260375976563</v>
      </c>
      <c r="AH556" s="5">
        <v>1799.125</v>
      </c>
      <c r="AI556" s="5">
        <v>701.39874267578125</v>
      </c>
      <c r="AJ556" s="5">
        <v>94.341171264648438</v>
      </c>
      <c r="AK556" s="5">
        <v>-0.93769073486328125</v>
      </c>
      <c r="AL556" s="5">
        <v>0.11902534961700439</v>
      </c>
      <c r="AM556" s="5">
        <v>1</v>
      </c>
      <c r="AN556" s="5">
        <v>-0.21956524252891541</v>
      </c>
      <c r="AO556" s="5">
        <v>2.737391471862793</v>
      </c>
      <c r="AP556" s="5">
        <v>1</v>
      </c>
      <c r="AQ556" s="5">
        <v>0</v>
      </c>
      <c r="AR556" s="5">
        <v>0.15999999642372131</v>
      </c>
      <c r="AS556" s="5">
        <v>111115</v>
      </c>
      <c r="AT556">
        <f t="shared" si="1977"/>
        <v>1.5167048598780775</v>
      </c>
      <c r="AU556">
        <f t="shared" si="1978"/>
        <v>7.4259220685991669E-3</v>
      </c>
      <c r="AV556">
        <f t="shared" si="1979"/>
        <v>296.82625617980955</v>
      </c>
      <c r="AW556">
        <f t="shared" si="1980"/>
        <v>297.80303039550779</v>
      </c>
      <c r="AX556">
        <f t="shared" si="1981"/>
        <v>287.85999356582761</v>
      </c>
      <c r="AY556">
        <f t="shared" si="1982"/>
        <v>-0.24894359869215094</v>
      </c>
      <c r="AZ556">
        <f t="shared" si="1983"/>
        <v>2.9372232040890376</v>
      </c>
      <c r="BA556">
        <f t="shared" si="1984"/>
        <v>31.134054885215054</v>
      </c>
      <c r="BB556">
        <f t="shared" si="1985"/>
        <v>11.250525222129117</v>
      </c>
      <c r="BC556">
        <f>IF(L556,Y556,(X556+Y556)/2)</f>
        <v>24.164643287658691</v>
      </c>
      <c r="BD556">
        <f t="shared" si="1986"/>
        <v>3.024723500616227</v>
      </c>
      <c r="BE556">
        <f t="shared" si="1987"/>
        <v>0.64321403865425608</v>
      </c>
      <c r="BF556">
        <f t="shared" si="1988"/>
        <v>1.8758354772909078</v>
      </c>
      <c r="BG556">
        <f t="shared" si="1989"/>
        <v>1.1488880233253191</v>
      </c>
      <c r="BH556">
        <f t="shared" si="1990"/>
        <v>0.41145925569272152</v>
      </c>
      <c r="BI556">
        <f t="shared" si="1991"/>
        <v>10.514679651730024</v>
      </c>
      <c r="BJ556">
        <f t="shared" si="1992"/>
        <v>0.78830583924197084</v>
      </c>
      <c r="BK556">
        <f t="shared" si="1993"/>
        <v>68.843203095892932</v>
      </c>
      <c r="BL556">
        <f t="shared" si="1994"/>
        <v>137.56890423836737</v>
      </c>
      <c r="BM556">
        <f t="shared" si="1995"/>
        <v>5.6929891049359332E-2</v>
      </c>
    </row>
    <row r="557" spans="1:65" x14ac:dyDescent="0.3">
      <c r="A557" t="str">
        <f t="array" ref="A557">INDEX(MtrxNb!A$2:C$115,MATCH(1,(MtrxNb!B$2:B$115=D557)*(MtrxNb!C$2:C$115=F557),0),1)</f>
        <v>M104</v>
      </c>
      <c r="B557" s="6">
        <v>41599</v>
      </c>
      <c r="C557">
        <v>49</v>
      </c>
      <c r="D557">
        <v>58</v>
      </c>
      <c r="E557">
        <v>26</v>
      </c>
      <c r="F557" t="s">
        <v>36</v>
      </c>
      <c r="G557">
        <v>49</v>
      </c>
      <c r="H557">
        <v>4</v>
      </c>
      <c r="I557" s="5">
        <v>22</v>
      </c>
      <c r="J557" s="5" t="s">
        <v>771</v>
      </c>
      <c r="K557" s="5">
        <v>4091.0000033080578</v>
      </c>
      <c r="L557" s="5">
        <v>0</v>
      </c>
      <c r="M557">
        <v>400</v>
      </c>
      <c r="N557" s="7">
        <f t="shared" si="1969"/>
        <v>34.313814194580125</v>
      </c>
      <c r="O557" s="7">
        <f t="shared" si="1970"/>
        <v>0.78751343049448053</v>
      </c>
      <c r="P557" s="7">
        <f t="shared" si="1971"/>
        <v>288.59852729150151</v>
      </c>
      <c r="Q557">
        <f t="shared" si="1972"/>
        <v>7.4857016426055489</v>
      </c>
      <c r="R557">
        <f t="shared" si="1973"/>
        <v>1.044722717208223</v>
      </c>
      <c r="S557" s="4">
        <f>(Y557+AY557*L557)</f>
        <v>23.668521881103516</v>
      </c>
      <c r="T557" s="5">
        <f>1.1*3</f>
        <v>3.3000000000000003</v>
      </c>
      <c r="U557">
        <f t="shared" si="1975"/>
        <v>2.0128261715173723</v>
      </c>
      <c r="V557" s="5">
        <v>1</v>
      </c>
      <c r="W557">
        <f t="shared" si="1976"/>
        <v>4.0256523430347446</v>
      </c>
      <c r="X557" s="5">
        <v>24.646230697631836</v>
      </c>
      <c r="Y557" s="8">
        <v>23.668521881103516</v>
      </c>
      <c r="Z557" s="5">
        <v>25.033159255981445</v>
      </c>
      <c r="AA557" s="5">
        <v>400.3714599609375</v>
      </c>
      <c r="AB557" s="5">
        <v>375.89132690429687</v>
      </c>
      <c r="AC557" s="5">
        <v>15.209562301635742</v>
      </c>
      <c r="AD557" s="5">
        <v>20.046323776245117</v>
      </c>
      <c r="AE557" s="5">
        <v>46.267448425292969</v>
      </c>
      <c r="AF557" s="5">
        <v>60.742252349853516</v>
      </c>
      <c r="AG557" s="5">
        <v>500.49221801757813</v>
      </c>
      <c r="AH557" s="5">
        <v>1799.4134521484375</v>
      </c>
      <c r="AI557" s="5">
        <v>734.30572509765625</v>
      </c>
      <c r="AJ557" s="5">
        <v>94.338134765625</v>
      </c>
      <c r="AK557" s="5">
        <v>-3.9659805297851562</v>
      </c>
      <c r="AL557" s="5">
        <v>8.757317066192627E-2</v>
      </c>
      <c r="AM557" s="5">
        <v>1</v>
      </c>
      <c r="AN557" s="5">
        <v>-0.21956524252891541</v>
      </c>
      <c r="AO557" s="5">
        <v>2.737391471862793</v>
      </c>
      <c r="AP557" s="5">
        <v>1</v>
      </c>
      <c r="AQ557" s="5">
        <v>0</v>
      </c>
      <c r="AR557" s="5">
        <v>0.15999999642372131</v>
      </c>
      <c r="AS557" s="5">
        <v>111115</v>
      </c>
      <c r="AT557">
        <f t="shared" si="1977"/>
        <v>1.5166430849017516</v>
      </c>
      <c r="AU557">
        <f t="shared" si="1978"/>
        <v>7.4857016426055486E-3</v>
      </c>
      <c r="AV557">
        <f t="shared" si="1979"/>
        <v>296.81852188110349</v>
      </c>
      <c r="AW557">
        <f t="shared" si="1980"/>
        <v>297.79623069763181</v>
      </c>
      <c r="AX557">
        <f t="shared" si="1981"/>
        <v>287.90614590854602</v>
      </c>
      <c r="AY557">
        <f t="shared" si="1982"/>
        <v>-0.27143659665862441</v>
      </c>
      <c r="AZ557">
        <f t="shared" si="1983"/>
        <v>2.9358555111669875</v>
      </c>
      <c r="BA557">
        <f t="shared" si="1984"/>
        <v>31.120559235783798</v>
      </c>
      <c r="BB557">
        <f t="shared" si="1985"/>
        <v>11.074235459538681</v>
      </c>
      <c r="BC557">
        <f>IF(L557,Y557,(X557+Y557)/2)</f>
        <v>24.157376289367676</v>
      </c>
      <c r="BD557">
        <f t="shared" si="1986"/>
        <v>3.0234050141637585</v>
      </c>
      <c r="BE557">
        <f t="shared" si="1987"/>
        <v>0.65866322412511968</v>
      </c>
      <c r="BF557">
        <f t="shared" si="1988"/>
        <v>1.8911327939587645</v>
      </c>
      <c r="BG557">
        <f t="shared" si="1989"/>
        <v>1.132272220204994</v>
      </c>
      <c r="BH557">
        <f t="shared" si="1990"/>
        <v>0.42158002440455533</v>
      </c>
      <c r="BI557">
        <f t="shared" si="1991"/>
        <v>27.225846760786574</v>
      </c>
      <c r="BJ557">
        <f t="shared" si="1992"/>
        <v>0.76777117915513815</v>
      </c>
      <c r="BK557">
        <f t="shared" si="1993"/>
        <v>69.455912745093329</v>
      </c>
      <c r="BL557">
        <f t="shared" si="1994"/>
        <v>364.38421073644565</v>
      </c>
      <c r="BM557">
        <f t="shared" si="1995"/>
        <v>6.5406162353557909E-2</v>
      </c>
    </row>
    <row r="558" spans="1:65" x14ac:dyDescent="0.3">
      <c r="A558" t="str">
        <f t="array" ref="A558">INDEX(MtrxNb!A$2:C$115,MATCH(1,(MtrxNb!B$2:B$115=D558)*(MtrxNb!C$2:C$115=F558),0),1)</f>
        <v>M104</v>
      </c>
      <c r="B558" s="6">
        <v>41599</v>
      </c>
      <c r="C558">
        <v>49</v>
      </c>
      <c r="D558">
        <v>58</v>
      </c>
      <c r="E558">
        <v>26</v>
      </c>
      <c r="F558" t="s">
        <v>36</v>
      </c>
      <c r="G558">
        <v>49</v>
      </c>
      <c r="H558">
        <v>4</v>
      </c>
      <c r="I558" s="5">
        <v>23</v>
      </c>
      <c r="J558" s="5" t="s">
        <v>772</v>
      </c>
      <c r="K558" s="5">
        <v>4221.0000030845404</v>
      </c>
      <c r="L558" s="5">
        <v>0</v>
      </c>
      <c r="M558">
        <v>600</v>
      </c>
      <c r="N558" s="7">
        <f t="shared" si="1969"/>
        <v>48.370177933929483</v>
      </c>
      <c r="O558" s="7">
        <f t="shared" si="1970"/>
        <v>0.7968809960482478</v>
      </c>
      <c r="P558" s="7">
        <f t="shared" si="1971"/>
        <v>442.29440517109884</v>
      </c>
      <c r="Q558">
        <f t="shared" si="1972"/>
        <v>7.5869231796632821</v>
      </c>
      <c r="R558">
        <f t="shared" si="1973"/>
        <v>1.0481208757771734</v>
      </c>
      <c r="S558" s="4">
        <f>(Y558+AY558*L558)</f>
        <v>23.813117980957031</v>
      </c>
      <c r="T558" s="5">
        <f>1.1*3</f>
        <v>3.3000000000000003</v>
      </c>
      <c r="U558">
        <f t="shared" si="1975"/>
        <v>2.0128261715173723</v>
      </c>
      <c r="V558" s="5">
        <v>1</v>
      </c>
      <c r="W558">
        <f t="shared" si="1976"/>
        <v>4.0256523430347446</v>
      </c>
      <c r="X558" s="5">
        <v>24.694965362548828</v>
      </c>
      <c r="Y558" s="8">
        <v>23.813117980957031</v>
      </c>
      <c r="Z558" s="5">
        <v>25.028583526611328</v>
      </c>
      <c r="AA558" s="5">
        <v>599.56689453125</v>
      </c>
      <c r="AB558" s="5">
        <v>564.8458251953125</v>
      </c>
      <c r="AC558" s="5">
        <v>15.381829261779785</v>
      </c>
      <c r="AD558" s="5">
        <v>20.283166885375977</v>
      </c>
      <c r="AE558" s="5">
        <v>46.466686248779297</v>
      </c>
      <c r="AF558" s="5">
        <v>61.273239135742188</v>
      </c>
      <c r="AG558" s="5">
        <v>500.45562744140625</v>
      </c>
      <c r="AH558" s="5">
        <v>1798.7552490234375</v>
      </c>
      <c r="AI558" s="5">
        <v>733.1728515625</v>
      </c>
      <c r="AJ558" s="5">
        <v>94.334213256835938</v>
      </c>
      <c r="AK558" s="5">
        <v>-7.4693374633789062</v>
      </c>
      <c r="AL558" s="5">
        <v>7.4263691902160645E-2</v>
      </c>
      <c r="AM558" s="5">
        <v>1</v>
      </c>
      <c r="AN558" s="5">
        <v>-0.21956524252891541</v>
      </c>
      <c r="AO558" s="5">
        <v>2.737391471862793</v>
      </c>
      <c r="AP558" s="5">
        <v>1</v>
      </c>
      <c r="AQ558" s="5">
        <v>0</v>
      </c>
      <c r="AR558" s="5">
        <v>0.15999999642372131</v>
      </c>
      <c r="AS558" s="5">
        <v>111115</v>
      </c>
      <c r="AT558">
        <f t="shared" si="1977"/>
        <v>1.5165322043678975</v>
      </c>
      <c r="AU558">
        <f t="shared" si="1978"/>
        <v>7.5869231796632823E-3</v>
      </c>
      <c r="AV558">
        <f t="shared" si="1979"/>
        <v>296.96311798095701</v>
      </c>
      <c r="AW558">
        <f t="shared" si="1980"/>
        <v>297.84496536254881</v>
      </c>
      <c r="AX558">
        <f t="shared" si="1981"/>
        <v>287.80083341089994</v>
      </c>
      <c r="AY558">
        <f t="shared" si="1982"/>
        <v>-0.32059408668435446</v>
      </c>
      <c r="AZ558">
        <f t="shared" si="1983"/>
        <v>2.9615174662662236</v>
      </c>
      <c r="BA558">
        <f t="shared" si="1984"/>
        <v>31.393885251400206</v>
      </c>
      <c r="BB558">
        <f t="shared" si="1985"/>
        <v>11.11071836602423</v>
      </c>
      <c r="BC558">
        <f>IF(L558,Y558,(X558+Y558)/2)</f>
        <v>24.25404167175293</v>
      </c>
      <c r="BD558">
        <f t="shared" si="1986"/>
        <v>3.0409846573011547</v>
      </c>
      <c r="BE558">
        <f t="shared" si="1987"/>
        <v>0.66520345704266015</v>
      </c>
      <c r="BF558">
        <f t="shared" si="1988"/>
        <v>1.9133965904890502</v>
      </c>
      <c r="BG558">
        <f t="shared" si="1989"/>
        <v>1.1275880668121046</v>
      </c>
      <c r="BH558">
        <f t="shared" si="1990"/>
        <v>0.42586798017588723</v>
      </c>
      <c r="BI558">
        <f t="shared" si="1991"/>
        <v>41.723494739715839</v>
      </c>
      <c r="BJ558">
        <f t="shared" si="1992"/>
        <v>0.78303562749740108</v>
      </c>
      <c r="BK558">
        <f t="shared" si="1993"/>
        <v>69.673160681991035</v>
      </c>
      <c r="BL558">
        <f t="shared" si="1994"/>
        <v>548.62491622293498</v>
      </c>
      <c r="BM558">
        <f t="shared" si="1995"/>
        <v>6.1428183076499519E-2</v>
      </c>
    </row>
    <row r="559" spans="1:65" x14ac:dyDescent="0.3">
      <c r="A559" t="str">
        <f t="array" ref="A559">INDEX(MtrxNb!A$2:C$115,MATCH(1,(MtrxNb!B$2:B$115=D559)*(MtrxNb!C$2:C$115=F559),0),1)</f>
        <v>M104</v>
      </c>
      <c r="B559" s="6">
        <v>41599</v>
      </c>
      <c r="C559">
        <v>49</v>
      </c>
      <c r="D559">
        <v>58</v>
      </c>
      <c r="E559">
        <v>26</v>
      </c>
      <c r="F559" t="s">
        <v>36</v>
      </c>
      <c r="G559">
        <v>49</v>
      </c>
      <c r="H559">
        <v>4</v>
      </c>
      <c r="I559" s="5">
        <v>24</v>
      </c>
      <c r="J559" s="5" t="s">
        <v>773</v>
      </c>
      <c r="K559" s="5">
        <v>4347.0000032186508</v>
      </c>
      <c r="L559" s="5">
        <v>0</v>
      </c>
      <c r="M559">
        <v>800</v>
      </c>
      <c r="N559" s="7">
        <f t="shared" si="1969"/>
        <v>56.188128276398643</v>
      </c>
      <c r="O559" s="7">
        <f t="shared" si="1970"/>
        <v>0.78757863436706821</v>
      </c>
      <c r="P559" s="7">
        <f t="shared" si="1971"/>
        <v>612.82435938854132</v>
      </c>
      <c r="Q559">
        <f t="shared" si="1972"/>
        <v>7.5693273104670196</v>
      </c>
      <c r="R559">
        <f t="shared" si="1973"/>
        <v>1.0556157563620925</v>
      </c>
      <c r="S559" s="4">
        <f>(Y559+AY559*L559)</f>
        <v>23.98881721496582</v>
      </c>
      <c r="T559" s="5">
        <f>1.1*3</f>
        <v>3.3000000000000003</v>
      </c>
      <c r="U559">
        <f t="shared" si="1975"/>
        <v>2.0128261715173723</v>
      </c>
      <c r="V559" s="5">
        <v>1</v>
      </c>
      <c r="W559">
        <f t="shared" si="1976"/>
        <v>4.0256523430347446</v>
      </c>
      <c r="X559" s="5">
        <v>24.753730773925781</v>
      </c>
      <c r="Y559" s="8">
        <v>23.98881721496582</v>
      </c>
      <c r="Z559" s="5">
        <v>25.026119232177734</v>
      </c>
      <c r="AA559" s="5">
        <v>799.23388671875</v>
      </c>
      <c r="AB559" s="5">
        <v>758.40386962890625</v>
      </c>
      <c r="AC559" s="5">
        <v>15.650302886962891</v>
      </c>
      <c r="AD559" s="5">
        <v>20.538312911987305</v>
      </c>
      <c r="AE559" s="5">
        <v>47.110694885253906</v>
      </c>
      <c r="AF559" s="5">
        <v>61.824642181396484</v>
      </c>
      <c r="AG559" s="5">
        <v>500.52593994140625</v>
      </c>
      <c r="AH559" s="5">
        <v>1799.2139892578125</v>
      </c>
      <c r="AI559" s="5">
        <v>844.31414794921875</v>
      </c>
      <c r="AJ559" s="5">
        <v>94.328460693359375</v>
      </c>
      <c r="AK559" s="5">
        <v>-11.152870178222656</v>
      </c>
      <c r="AL559" s="5">
        <v>6.4511418342590332E-2</v>
      </c>
      <c r="AM559" s="5">
        <v>1</v>
      </c>
      <c r="AN559" s="5">
        <v>-0.21956524252891541</v>
      </c>
      <c r="AO559" s="5">
        <v>2.737391471862793</v>
      </c>
      <c r="AP559" s="5">
        <v>1</v>
      </c>
      <c r="AQ559" s="5">
        <v>0</v>
      </c>
      <c r="AR559" s="5">
        <v>0.15999999642372131</v>
      </c>
      <c r="AS559" s="5">
        <v>111115</v>
      </c>
      <c r="AT559">
        <f t="shared" si="1977"/>
        <v>1.5167452725497155</v>
      </c>
      <c r="AU559">
        <f t="shared" si="1978"/>
        <v>7.56932731046702E-3</v>
      </c>
      <c r="AV559">
        <f t="shared" si="1979"/>
        <v>297.1388172149658</v>
      </c>
      <c r="AW559">
        <f t="shared" si="1980"/>
        <v>297.90373077392576</v>
      </c>
      <c r="AX559">
        <f t="shared" si="1981"/>
        <v>287.87423184675936</v>
      </c>
      <c r="AY559">
        <f t="shared" si="1982"/>
        <v>-0.32459743031691268</v>
      </c>
      <c r="AZ559">
        <f t="shared" si="1983"/>
        <v>2.9929631985884022</v>
      </c>
      <c r="BA559">
        <f t="shared" si="1984"/>
        <v>31.729163993440462</v>
      </c>
      <c r="BB559">
        <f t="shared" si="1985"/>
        <v>11.190851081453157</v>
      </c>
      <c r="BC559">
        <f>IF(L559,Y559,(X559+Y559)/2)</f>
        <v>24.371273994445801</v>
      </c>
      <c r="BD559">
        <f t="shared" si="1986"/>
        <v>3.0624244720692229</v>
      </c>
      <c r="BE559">
        <f t="shared" si="1987"/>
        <v>0.65870883604994612</v>
      </c>
      <c r="BF559">
        <f t="shared" si="1988"/>
        <v>1.9373474422263097</v>
      </c>
      <c r="BG559">
        <f t="shared" si="1989"/>
        <v>1.1250770298429131</v>
      </c>
      <c r="BH559">
        <f t="shared" si="1990"/>
        <v>0.4216099217290325</v>
      </c>
      <c r="BI559">
        <f t="shared" si="1991"/>
        <v>57.806778496515157</v>
      </c>
      <c r="BJ559">
        <f t="shared" si="1992"/>
        <v>0.80804487414918091</v>
      </c>
      <c r="BK559">
        <f t="shared" si="1993"/>
        <v>69.709619426088125</v>
      </c>
      <c r="BL559">
        <f t="shared" si="1994"/>
        <v>739.56121588997075</v>
      </c>
      <c r="BM559">
        <f t="shared" si="1995"/>
        <v>5.2961850273591224E-2</v>
      </c>
    </row>
    <row r="560" spans="1:65" hidden="1" x14ac:dyDescent="0.3">
      <c r="A560" t="str">
        <f t="array" ref="A560">INDEX(MtrxNb!A$2:C$115,MATCH(1,(MtrxNb!B$2:B$115=D560)*(MtrxNb!C$2:C$115=F560),0),1)</f>
        <v>M19</v>
      </c>
      <c r="B560" s="6">
        <v>41603</v>
      </c>
      <c r="C560">
        <v>53</v>
      </c>
      <c r="D560">
        <v>7</v>
      </c>
      <c r="E560">
        <v>25</v>
      </c>
      <c r="F560" t="s">
        <v>7</v>
      </c>
      <c r="G560">
        <v>49</v>
      </c>
      <c r="H560">
        <v>3</v>
      </c>
      <c r="I560" t="s">
        <v>323</v>
      </c>
      <c r="J560" t="s">
        <v>774</v>
      </c>
      <c r="M560">
        <f t="shared" ref="M560" si="1996">AA560</f>
        <v>0</v>
      </c>
      <c r="S560" s="4">
        <f>AVERAGE(S554:S559)</f>
        <v>23.672381718953449</v>
      </c>
      <c r="Y560" s="4">
        <f>AVERAGE(Y554:Y559)</f>
        <v>23.672381718953449</v>
      </c>
    </row>
    <row r="561" spans="1:65" hidden="1" x14ac:dyDescent="0.3">
      <c r="A561" t="str">
        <f t="array" ref="A561">INDEX(MtrxNb!A$2:C$115,MATCH(1,(MtrxNb!B$2:B$115=D561)*(MtrxNb!C$2:C$115=F561),0),1)</f>
        <v>M19</v>
      </c>
      <c r="B561" s="6">
        <v>41603</v>
      </c>
      <c r="C561">
        <v>53</v>
      </c>
      <c r="D561">
        <v>7</v>
      </c>
      <c r="E561">
        <v>25</v>
      </c>
      <c r="F561" t="s">
        <v>7</v>
      </c>
      <c r="G561">
        <v>49</v>
      </c>
      <c r="H561">
        <v>3</v>
      </c>
      <c r="I561">
        <v>1</v>
      </c>
      <c r="J561" t="s">
        <v>775</v>
      </c>
      <c r="K561">
        <v>326.00000250339508</v>
      </c>
      <c r="L561">
        <v>0</v>
      </c>
      <c r="M561" t="s">
        <v>315</v>
      </c>
      <c r="N561">
        <f t="shared" ref="N561:N566" si="1997">(AA561-AB561*(1000-AC561)/(1000-AD561))*AT561</f>
        <v>26.386722214731293</v>
      </c>
      <c r="O561">
        <f t="shared" ref="O561:O566" si="1998">IF(BE561&lt;&gt;0,1/(1/BE561-1/W561),0)</f>
        <v>0.36486792479729946</v>
      </c>
      <c r="P561">
        <f t="shared" ref="P561:P566" si="1999">((BH561-AU561/2)*AB561-N561)/(BH561+AU561/2)</f>
        <v>242.68832133067266</v>
      </c>
      <c r="Q561">
        <f t="shared" ref="Q561:Q566" si="2000">AU561*1000</f>
        <v>5.0141978332310941</v>
      </c>
      <c r="R561">
        <f t="shared" ref="R561:R566" si="2001">(AZ561-BF561)</f>
        <v>1.3891252936685818</v>
      </c>
      <c r="S561" s="4">
        <f>(Y561+AY561*L561)</f>
        <v>24.814792633056641</v>
      </c>
      <c r="T561">
        <f t="shared" ref="T561:T566" si="2002">1.4*3</f>
        <v>4.1999999999999993</v>
      </c>
      <c r="U561">
        <f t="shared" ref="U561:U566" si="2003">(T561*AN561+AO561)</f>
        <v>1.8152174532413485</v>
      </c>
      <c r="V561">
        <v>1</v>
      </c>
      <c r="W561">
        <f t="shared" ref="W561:W566" si="2004">U561*(V561+1)*(V561+1)/(V561*V561+1)</f>
        <v>3.6304349064826971</v>
      </c>
      <c r="X561">
        <v>24.909584045410156</v>
      </c>
      <c r="Y561" s="4">
        <v>24.814792633056641</v>
      </c>
      <c r="Z561">
        <v>25.063350677490234</v>
      </c>
      <c r="AA561">
        <v>399.46621704101562</v>
      </c>
      <c r="AB561">
        <v>375.73953247070312</v>
      </c>
      <c r="AC561">
        <v>14.487139701843262</v>
      </c>
      <c r="AD561">
        <v>18.617040634155273</v>
      </c>
      <c r="AE561">
        <v>43.400882720947266</v>
      </c>
      <c r="AF561">
        <v>55.510017395019531</v>
      </c>
      <c r="AG561">
        <v>500.437255859375</v>
      </c>
      <c r="AH561">
        <v>1798.7154541015625</v>
      </c>
      <c r="AI561">
        <v>650.4169921875</v>
      </c>
      <c r="AJ561">
        <v>94.301322937011719</v>
      </c>
      <c r="AK561">
        <v>1.4207077026367188</v>
      </c>
      <c r="AL561">
        <v>-0.27051565051078796</v>
      </c>
      <c r="AM561">
        <v>1</v>
      </c>
      <c r="AN561">
        <v>-0.21956524252891541</v>
      </c>
      <c r="AO561">
        <v>2.737391471862793</v>
      </c>
      <c r="AP561">
        <v>1</v>
      </c>
      <c r="AQ561">
        <v>0</v>
      </c>
      <c r="AR561">
        <v>0.15999999642372131</v>
      </c>
      <c r="AS561">
        <v>111115</v>
      </c>
      <c r="AT561">
        <f t="shared" ref="AT561:AT566" si="2005">AG561*0.000001/(T561*0.0001)</f>
        <v>1.1915172758556549</v>
      </c>
      <c r="AU561">
        <f t="shared" ref="AU561:AU566" si="2006">(AD561-AC561)/(1000-AD561)*AT561</f>
        <v>5.0141978332310941E-3</v>
      </c>
      <c r="AV561">
        <f t="shared" ref="AV561:AV566" si="2007">(Y561+273.15)</f>
        <v>297.96479263305662</v>
      </c>
      <c r="AW561">
        <f t="shared" ref="AW561:AW566" si="2008">(X561+273.15)</f>
        <v>298.05958404541013</v>
      </c>
      <c r="AX561">
        <f t="shared" ref="AX561:AX566" si="2009">(AH561*AP561+AI561*AQ561)*AR561</f>
        <v>287.79446622354226</v>
      </c>
      <c r="AY561">
        <f t="shared" ref="AY561:AY566" si="2010">((AX561+0.00000010773*(AW561^4-AV561^4))-AU561*44100)/(U561*51.4+0.00000043092*AV561^3)</f>
        <v>0.6470703380291869</v>
      </c>
      <c r="AZ561">
        <f t="shared" ref="AZ561:AZ566" si="2011">0.61365*EXP(17.502*S561/(240.97+S561))</f>
        <v>3.1447368546415277</v>
      </c>
      <c r="BA561">
        <f t="shared" ref="BA561:BA566" si="2012">AZ561*1000/AJ561</f>
        <v>33.347749073913256</v>
      </c>
      <c r="BB561">
        <f t="shared" ref="BB561:BB566" si="2013">(BA561-AD561)</f>
        <v>14.730708439757983</v>
      </c>
      <c r="BC561">
        <f>IF(L561,Y561,(X561+Y561)/2)</f>
        <v>24.862188339233398</v>
      </c>
      <c r="BD561">
        <f t="shared" ref="BD561:BD566" si="2014">0.61365*EXP(17.502*BC561/(240.97+BC561))</f>
        <v>3.1536463017205336</v>
      </c>
      <c r="BE561">
        <f t="shared" ref="BE561:BE566" si="2015">IF(BB561&lt;&gt;0,(1000-(BA561+AD561)/2)/BB561*AU561,0)</f>
        <v>0.33154664524281907</v>
      </c>
      <c r="BF561">
        <f t="shared" ref="BF561:BF566" si="2016">AD561*AJ561/1000</f>
        <v>1.7556115609729459</v>
      </c>
      <c r="BG561">
        <f t="shared" ref="BG561:BG566" si="2017">(BD561-BF561)</f>
        <v>1.3980347407475877</v>
      </c>
      <c r="BH561">
        <f t="shared" ref="BH561:BH566" si="2018">1/(1.6/O561+1.37/W561)</f>
        <v>0.20997315077123918</v>
      </c>
      <c r="BI561">
        <f t="shared" ref="BI561:BI566" si="2019">P561*AJ561*0.001</f>
        <v>22.885829762845031</v>
      </c>
      <c r="BJ561">
        <f t="shared" ref="BJ561:BJ566" si="2020">P561/AB561</f>
        <v>0.64589509582571103</v>
      </c>
      <c r="BK561">
        <f t="shared" ref="BK561:BK566" si="2021">(1-AU561*AJ561/AZ561/O561)*100</f>
        <v>58.79031894482447</v>
      </c>
      <c r="BL561">
        <f t="shared" ref="BL561:BL566" si="2022">(AB561-N561/(W561/1.35))</f>
        <v>365.92746424541184</v>
      </c>
      <c r="BM561">
        <f t="shared" ref="BM561:BM566" si="2023">N561*BK561/100/BL561</f>
        <v>4.239320538870945E-2</v>
      </c>
    </row>
    <row r="562" spans="1:65" x14ac:dyDescent="0.3">
      <c r="A562" t="str">
        <f t="array" ref="A562">INDEX(MtrxNb!A$2:C$115,MATCH(1,(MtrxNb!B$2:B$115=D562)*(MtrxNb!C$2:C$115=F562),0),1)</f>
        <v>M19</v>
      </c>
      <c r="B562" s="6">
        <v>41603</v>
      </c>
      <c r="C562">
        <v>53</v>
      </c>
      <c r="D562">
        <v>7</v>
      </c>
      <c r="E562">
        <v>25</v>
      </c>
      <c r="F562" t="s">
        <v>7</v>
      </c>
      <c r="G562">
        <v>49</v>
      </c>
      <c r="H562">
        <v>3</v>
      </c>
      <c r="I562">
        <v>2</v>
      </c>
      <c r="J562" t="s">
        <v>776</v>
      </c>
      <c r="K562">
        <v>446.00000250339508</v>
      </c>
      <c r="L562">
        <v>0</v>
      </c>
      <c r="M562">
        <v>50</v>
      </c>
      <c r="N562" s="7">
        <f t="shared" si="1997"/>
        <v>7.0891328749757617E-3</v>
      </c>
      <c r="O562" s="7">
        <f t="shared" si="1998"/>
        <v>0.363975327724812</v>
      </c>
      <c r="P562" s="7">
        <f t="shared" si="1999"/>
        <v>48.27201027792632</v>
      </c>
      <c r="Q562">
        <f t="shared" si="2000"/>
        <v>5.3437391071852272</v>
      </c>
      <c r="R562">
        <f t="shared" si="2001"/>
        <v>1.4818600234055128</v>
      </c>
      <c r="S562" s="4">
        <f>(Y562+AY562*L562)</f>
        <v>25.638586044311523</v>
      </c>
      <c r="T562">
        <f t="shared" si="2002"/>
        <v>4.1999999999999993</v>
      </c>
      <c r="U562">
        <f t="shared" si="2003"/>
        <v>1.8152174532413485</v>
      </c>
      <c r="V562">
        <v>1</v>
      </c>
      <c r="W562">
        <f t="shared" si="2004"/>
        <v>3.6304349064826971</v>
      </c>
      <c r="X562">
        <v>25.151039123535156</v>
      </c>
      <c r="Y562" s="4">
        <v>25.638586044311523</v>
      </c>
      <c r="Z562">
        <v>25.059686660766602</v>
      </c>
      <c r="AA562">
        <v>49.781658172607422</v>
      </c>
      <c r="AB562">
        <v>49.553470611572266</v>
      </c>
      <c r="AC562">
        <v>14.911953926086426</v>
      </c>
      <c r="AD562">
        <v>19.310161590576172</v>
      </c>
      <c r="AE562">
        <v>43.981918334960938</v>
      </c>
      <c r="AF562">
        <v>56.748130798339844</v>
      </c>
      <c r="AG562">
        <v>500.438232421875</v>
      </c>
      <c r="AH562">
        <v>1798.67822265625</v>
      </c>
      <c r="AI562">
        <v>627.859130859375</v>
      </c>
      <c r="AJ562">
        <v>94.2978515625</v>
      </c>
      <c r="AK562">
        <v>2.4082679748535156</v>
      </c>
      <c r="AL562">
        <v>-0.15725728869438171</v>
      </c>
      <c r="AM562">
        <v>1</v>
      </c>
      <c r="AN562">
        <v>-0.21956524252891541</v>
      </c>
      <c r="AO562">
        <v>2.737391471862793</v>
      </c>
      <c r="AP562">
        <v>1</v>
      </c>
      <c r="AQ562">
        <v>0</v>
      </c>
      <c r="AR562">
        <v>0.15999999642372131</v>
      </c>
      <c r="AS562">
        <v>111115</v>
      </c>
      <c r="AT562">
        <f t="shared" si="2005"/>
        <v>1.1915196010044644</v>
      </c>
      <c r="AU562">
        <f t="shared" si="2006"/>
        <v>5.343739107185227E-3</v>
      </c>
      <c r="AV562">
        <f t="shared" si="2007"/>
        <v>298.7885860443115</v>
      </c>
      <c r="AW562">
        <f t="shared" si="2008"/>
        <v>298.30103912353513</v>
      </c>
      <c r="AX562">
        <f t="shared" si="2009"/>
        <v>287.78850919242541</v>
      </c>
      <c r="AY562">
        <f t="shared" si="2010"/>
        <v>0.44409083043991326</v>
      </c>
      <c r="AZ562">
        <f t="shared" si="2011"/>
        <v>3.3027667747215537</v>
      </c>
      <c r="BA562">
        <f t="shared" si="2012"/>
        <v>35.024835879028501</v>
      </c>
      <c r="BB562">
        <f t="shared" si="2013"/>
        <v>15.714674288452329</v>
      </c>
      <c r="BC562">
        <f>IF(L562,Y562,(X562+Y562)/2)</f>
        <v>25.39481258392334</v>
      </c>
      <c r="BD562">
        <f t="shared" si="2014"/>
        <v>3.2552962426588845</v>
      </c>
      <c r="BE562">
        <f t="shared" si="2015"/>
        <v>0.33080947058328386</v>
      </c>
      <c r="BF562">
        <f t="shared" si="2016"/>
        <v>1.8209067513160409</v>
      </c>
      <c r="BG562">
        <f t="shared" si="2017"/>
        <v>1.4343894913428437</v>
      </c>
      <c r="BH562">
        <f t="shared" si="2018"/>
        <v>0.2095000912477388</v>
      </c>
      <c r="BI562">
        <f t="shared" si="2019"/>
        <v>4.5519468598113706</v>
      </c>
      <c r="BJ562">
        <f t="shared" si="2020"/>
        <v>0.97413984696065492</v>
      </c>
      <c r="BK562">
        <f t="shared" si="2021"/>
        <v>58.082324421159406</v>
      </c>
      <c r="BL562">
        <f t="shared" si="2022"/>
        <v>49.550834473030264</v>
      </c>
      <c r="BM562">
        <f t="shared" si="2023"/>
        <v>8.3097150610684373E-5</v>
      </c>
    </row>
    <row r="563" spans="1:65" x14ac:dyDescent="0.3">
      <c r="A563" t="str">
        <f t="array" ref="A563">INDEX(MtrxNb!A$2:C$115,MATCH(1,(MtrxNb!B$2:B$115=D563)*(MtrxNb!C$2:C$115=F563),0),1)</f>
        <v>M19</v>
      </c>
      <c r="B563" s="6">
        <v>41603</v>
      </c>
      <c r="C563">
        <v>53</v>
      </c>
      <c r="D563">
        <v>7</v>
      </c>
      <c r="E563">
        <v>25</v>
      </c>
      <c r="F563" t="s">
        <v>7</v>
      </c>
      <c r="G563">
        <v>49</v>
      </c>
      <c r="H563">
        <v>3</v>
      </c>
      <c r="I563">
        <v>3</v>
      </c>
      <c r="J563" t="s">
        <v>777</v>
      </c>
      <c r="K563">
        <v>564.50000251457095</v>
      </c>
      <c r="L563">
        <v>0</v>
      </c>
      <c r="M563">
        <v>150</v>
      </c>
      <c r="N563" s="7">
        <f t="shared" si="1997"/>
        <v>8.2542399471854218</v>
      </c>
      <c r="O563" s="7">
        <f t="shared" si="1998"/>
        <v>0.36482147506721918</v>
      </c>
      <c r="P563" s="7">
        <f t="shared" si="1999"/>
        <v>98.512594774662659</v>
      </c>
      <c r="Q563">
        <f t="shared" si="2000"/>
        <v>5.4738624658293018</v>
      </c>
      <c r="R563">
        <f t="shared" si="2001"/>
        <v>1.513341893422455</v>
      </c>
      <c r="S563" s="4">
        <f>(Y563+AY563*L563)</f>
        <v>26.103948593139648</v>
      </c>
      <c r="T563">
        <f t="shared" si="2002"/>
        <v>4.1999999999999993</v>
      </c>
      <c r="U563">
        <f t="shared" si="2003"/>
        <v>1.8152174532413485</v>
      </c>
      <c r="V563">
        <v>1</v>
      </c>
      <c r="W563">
        <f t="shared" si="2004"/>
        <v>3.6304349064826971</v>
      </c>
      <c r="X563">
        <v>25.309320449829102</v>
      </c>
      <c r="Y563" s="4">
        <v>26.103948593139648</v>
      </c>
      <c r="Z563">
        <v>25.059663772583008</v>
      </c>
      <c r="AA563">
        <v>148.52525329589844</v>
      </c>
      <c r="AB563">
        <v>140.94981384277344</v>
      </c>
      <c r="AC563">
        <v>15.454331398010254</v>
      </c>
      <c r="AD563">
        <v>19.956918716430664</v>
      </c>
      <c r="AE563">
        <v>45.204704284667969</v>
      </c>
      <c r="AF563">
        <v>58.093162536621094</v>
      </c>
      <c r="AG563">
        <v>500.41024780273437</v>
      </c>
      <c r="AH563">
        <v>1798.8968505859375</v>
      </c>
      <c r="AI563">
        <v>631.1376953125</v>
      </c>
      <c r="AJ563">
        <v>94.289474487304688</v>
      </c>
      <c r="AK563">
        <v>2.5468025207519531</v>
      </c>
      <c r="AL563">
        <v>-0.20452329516410828</v>
      </c>
      <c r="AM563">
        <v>1</v>
      </c>
      <c r="AN563">
        <v>-0.21956524252891541</v>
      </c>
      <c r="AO563">
        <v>2.737391471862793</v>
      </c>
      <c r="AP563">
        <v>1</v>
      </c>
      <c r="AQ563">
        <v>0</v>
      </c>
      <c r="AR563">
        <v>0.15999999642372131</v>
      </c>
      <c r="AS563">
        <v>111115</v>
      </c>
      <c r="AT563">
        <f t="shared" si="2005"/>
        <v>1.1914529709588915</v>
      </c>
      <c r="AU563">
        <f t="shared" si="2006"/>
        <v>5.4738624658293017E-3</v>
      </c>
      <c r="AV563">
        <f t="shared" si="2007"/>
        <v>299.25394859313963</v>
      </c>
      <c r="AW563">
        <f t="shared" si="2008"/>
        <v>298.45932044982908</v>
      </c>
      <c r="AX563">
        <f t="shared" si="2009"/>
        <v>287.82348966039353</v>
      </c>
      <c r="AY563">
        <f t="shared" si="2010"/>
        <v>0.35561201948926641</v>
      </c>
      <c r="AZ563">
        <f t="shared" si="2011"/>
        <v>3.3950692715805575</v>
      </c>
      <c r="BA563">
        <f t="shared" si="2012"/>
        <v>36.006874468662737</v>
      </c>
      <c r="BB563">
        <f t="shared" si="2013"/>
        <v>16.049955752232073</v>
      </c>
      <c r="BC563">
        <f>IF(L563,Y563,(X563+Y563)/2)</f>
        <v>25.706634521484375</v>
      </c>
      <c r="BD563">
        <f t="shared" si="2014"/>
        <v>3.3161254901189623</v>
      </c>
      <c r="BE563">
        <f t="shared" si="2015"/>
        <v>0.3315082916417818</v>
      </c>
      <c r="BF563">
        <f t="shared" si="2016"/>
        <v>1.8817273781581025</v>
      </c>
      <c r="BG563">
        <f t="shared" si="2017"/>
        <v>1.4343981119608598</v>
      </c>
      <c r="BH563">
        <f t="shared" si="2018"/>
        <v>0.20994853781864684</v>
      </c>
      <c r="BI563">
        <f t="shared" si="2019"/>
        <v>9.2887007916837394</v>
      </c>
      <c r="BJ563">
        <f t="shared" si="2020"/>
        <v>0.69891965153321445</v>
      </c>
      <c r="BK563">
        <f t="shared" si="2021"/>
        <v>58.329562352705302</v>
      </c>
      <c r="BL563">
        <f t="shared" si="2022"/>
        <v>137.88042292522735</v>
      </c>
      <c r="BM563">
        <f t="shared" si="2023"/>
        <v>3.4919112768796952E-2</v>
      </c>
    </row>
    <row r="564" spans="1:65" x14ac:dyDescent="0.3">
      <c r="A564" t="str">
        <f t="array" ref="A564">INDEX(MtrxNb!A$2:C$115,MATCH(1,(MtrxNb!B$2:B$115=D564)*(MtrxNb!C$2:C$115=F564),0),1)</f>
        <v>M19</v>
      </c>
      <c r="B564" s="6">
        <v>41603</v>
      </c>
      <c r="C564">
        <v>53</v>
      </c>
      <c r="D564">
        <v>7</v>
      </c>
      <c r="E564">
        <v>25</v>
      </c>
      <c r="F564" t="s">
        <v>7</v>
      </c>
      <c r="G564">
        <v>49</v>
      </c>
      <c r="H564">
        <v>3</v>
      </c>
      <c r="I564">
        <v>4</v>
      </c>
      <c r="J564" t="s">
        <v>778</v>
      </c>
      <c r="K564">
        <v>715.00000250339508</v>
      </c>
      <c r="L564">
        <v>0</v>
      </c>
      <c r="M564">
        <v>400</v>
      </c>
      <c r="N564" s="7">
        <f t="shared" si="1997"/>
        <v>27.843134130638596</v>
      </c>
      <c r="O564" s="7">
        <f t="shared" si="1998"/>
        <v>0.37819127646900697</v>
      </c>
      <c r="P564" s="7">
        <f t="shared" si="1999"/>
        <v>237.81657931609701</v>
      </c>
      <c r="Q564">
        <f t="shared" si="2000"/>
        <v>5.6899112401788852</v>
      </c>
      <c r="R564">
        <f t="shared" si="2001"/>
        <v>1.5211958225486708</v>
      </c>
      <c r="S564" s="4">
        <f>(Y564+AY564*L564)</f>
        <v>26.530155181884766</v>
      </c>
      <c r="T564">
        <f t="shared" si="2002"/>
        <v>4.1999999999999993</v>
      </c>
      <c r="U564">
        <f t="shared" si="2003"/>
        <v>1.8152174532413485</v>
      </c>
      <c r="V564">
        <v>1</v>
      </c>
      <c r="W564">
        <f t="shared" si="2004"/>
        <v>3.6304349064826971</v>
      </c>
      <c r="X564">
        <v>25.469842910766602</v>
      </c>
      <c r="Y564" s="4">
        <v>26.530155181884766</v>
      </c>
      <c r="Z564">
        <v>25.056266784667969</v>
      </c>
      <c r="AA564">
        <v>399.29598999023437</v>
      </c>
      <c r="AB564">
        <v>374.14108276367188</v>
      </c>
      <c r="AC564">
        <v>16.114528656005859</v>
      </c>
      <c r="AD564">
        <v>20.790679931640625</v>
      </c>
      <c r="AE564">
        <v>46.628181457519531</v>
      </c>
      <c r="AF564">
        <v>59.947147369384766</v>
      </c>
      <c r="AG564">
        <v>500.42819213867187</v>
      </c>
      <c r="AH564">
        <v>1798.801025390625</v>
      </c>
      <c r="AI564">
        <v>658.0013427734375</v>
      </c>
      <c r="AJ564">
        <v>94.291191101074219</v>
      </c>
      <c r="AK564">
        <v>1.3089485168457031</v>
      </c>
      <c r="AL564">
        <v>-0.27907583117485046</v>
      </c>
      <c r="AM564">
        <v>1</v>
      </c>
      <c r="AN564">
        <v>-0.21956524252891541</v>
      </c>
      <c r="AO564">
        <v>2.737391471862793</v>
      </c>
      <c r="AP564">
        <v>1</v>
      </c>
      <c r="AQ564">
        <v>0</v>
      </c>
      <c r="AR564">
        <v>0.15999999642372131</v>
      </c>
      <c r="AS564">
        <v>111115</v>
      </c>
      <c r="AT564">
        <f t="shared" si="2005"/>
        <v>1.1914956955682665</v>
      </c>
      <c r="AU564">
        <f t="shared" si="2006"/>
        <v>5.6899112401788852E-3</v>
      </c>
      <c r="AV564">
        <f t="shared" si="2007"/>
        <v>299.68015518188474</v>
      </c>
      <c r="AW564">
        <f t="shared" si="2008"/>
        <v>298.61984291076658</v>
      </c>
      <c r="AX564">
        <f t="shared" si="2009"/>
        <v>287.80815762948623</v>
      </c>
      <c r="AY564">
        <f t="shared" si="2010"/>
        <v>0.23499590845230015</v>
      </c>
      <c r="AZ564">
        <f t="shared" si="2011"/>
        <v>3.4815737971042657</v>
      </c>
      <c r="BA564">
        <f t="shared" si="2012"/>
        <v>36.923637897120614</v>
      </c>
      <c r="BB564">
        <f t="shared" si="2013"/>
        <v>16.132957965479989</v>
      </c>
      <c r="BC564">
        <f>IF(L564,Y564,(X564+Y564)/2)</f>
        <v>25.999999046325684</v>
      </c>
      <c r="BD564">
        <f t="shared" si="2014"/>
        <v>3.3742582483834522</v>
      </c>
      <c r="BE564">
        <f t="shared" si="2015"/>
        <v>0.34251106208395315</v>
      </c>
      <c r="BF564">
        <f t="shared" si="2016"/>
        <v>1.9603779745555949</v>
      </c>
      <c r="BG564">
        <f t="shared" si="2017"/>
        <v>1.4138802738278573</v>
      </c>
      <c r="BH564">
        <f t="shared" si="2018"/>
        <v>0.21701253826320469</v>
      </c>
      <c r="BI564">
        <f t="shared" si="2019"/>
        <v>22.424008527297875</v>
      </c>
      <c r="BJ564">
        <f t="shared" si="2020"/>
        <v>0.63563342886435992</v>
      </c>
      <c r="BK564">
        <f t="shared" si="2021"/>
        <v>59.253575874662715</v>
      </c>
      <c r="BL564">
        <f t="shared" si="2022"/>
        <v>363.78743862884863</v>
      </c>
      <c r="BM564">
        <f t="shared" si="2023"/>
        <v>4.5350803398173579E-2</v>
      </c>
    </row>
    <row r="565" spans="1:65" x14ac:dyDescent="0.3">
      <c r="A565" t="str">
        <f t="array" ref="A565">INDEX(MtrxNb!A$2:C$115,MATCH(1,(MtrxNb!B$2:B$115=D565)*(MtrxNb!C$2:C$115=F565),0),1)</f>
        <v>M19</v>
      </c>
      <c r="B565" s="6">
        <v>41603</v>
      </c>
      <c r="C565">
        <v>53</v>
      </c>
      <c r="D565">
        <v>7</v>
      </c>
      <c r="E565">
        <v>25</v>
      </c>
      <c r="F565" t="s">
        <v>7</v>
      </c>
      <c r="G565">
        <v>49</v>
      </c>
      <c r="H565">
        <v>3</v>
      </c>
      <c r="I565">
        <v>5</v>
      </c>
      <c r="J565" t="s">
        <v>779</v>
      </c>
      <c r="K565">
        <v>865.50000246986747</v>
      </c>
      <c r="L565">
        <v>0</v>
      </c>
      <c r="M565">
        <v>600</v>
      </c>
      <c r="N565" s="7">
        <f t="shared" si="1997"/>
        <v>40.2846692219902</v>
      </c>
      <c r="O565" s="7">
        <f t="shared" si="1998"/>
        <v>0.38121812766533969</v>
      </c>
      <c r="P565" s="7">
        <f t="shared" si="1999"/>
        <v>367.21531062076173</v>
      </c>
      <c r="Q565">
        <f t="shared" si="2000"/>
        <v>5.5445956590164958</v>
      </c>
      <c r="R565">
        <f t="shared" si="2001"/>
        <v>1.4713894192302548</v>
      </c>
      <c r="S565" s="4">
        <f>(Y565+AY565*L565)</f>
        <v>26.508840560913086</v>
      </c>
      <c r="T565">
        <f t="shared" si="2002"/>
        <v>4.1999999999999993</v>
      </c>
      <c r="U565">
        <f t="shared" si="2003"/>
        <v>1.8152174532413485</v>
      </c>
      <c r="V565">
        <v>1</v>
      </c>
      <c r="W565">
        <f t="shared" si="2004"/>
        <v>3.6304349064826971</v>
      </c>
      <c r="X565">
        <v>25.441617965698242</v>
      </c>
      <c r="Y565" s="4">
        <v>26.508840560913086</v>
      </c>
      <c r="Z565">
        <v>25.047548294067383</v>
      </c>
      <c r="AA565">
        <v>599.73138427734375</v>
      </c>
      <c r="AB565">
        <v>563.29547119140625</v>
      </c>
      <c r="AC565">
        <v>16.717031478881836</v>
      </c>
      <c r="AD565">
        <v>21.272075653076172</v>
      </c>
      <c r="AE565">
        <v>48.293548583984375</v>
      </c>
      <c r="AF565">
        <v>61.441360473632812</v>
      </c>
      <c r="AG565">
        <v>500.36688232421875</v>
      </c>
      <c r="AH565">
        <v>1801.2979736328125</v>
      </c>
      <c r="AI565">
        <v>344.4620361328125</v>
      </c>
      <c r="AJ565">
        <v>94.293243408203125</v>
      </c>
      <c r="AK565">
        <v>-0.29249191284179688</v>
      </c>
      <c r="AL565">
        <v>-0.33737584948539734</v>
      </c>
      <c r="AM565">
        <v>1</v>
      </c>
      <c r="AN565">
        <v>-0.21956524252891541</v>
      </c>
      <c r="AO565">
        <v>2.737391471862793</v>
      </c>
      <c r="AP565">
        <v>1</v>
      </c>
      <c r="AQ565">
        <v>0</v>
      </c>
      <c r="AR565">
        <v>0.15999999642372131</v>
      </c>
      <c r="AS565">
        <v>111115</v>
      </c>
      <c r="AT565">
        <f t="shared" si="2005"/>
        <v>1.1913497198195684</v>
      </c>
      <c r="AU565">
        <f t="shared" si="2006"/>
        <v>5.5445956590164961E-3</v>
      </c>
      <c r="AV565">
        <f t="shared" si="2007"/>
        <v>299.65884056091306</v>
      </c>
      <c r="AW565">
        <f t="shared" si="2008"/>
        <v>298.59161796569822</v>
      </c>
      <c r="AX565">
        <f t="shared" si="2009"/>
        <v>288.20766933930645</v>
      </c>
      <c r="AY565">
        <f t="shared" si="2010"/>
        <v>0.29917147930467614</v>
      </c>
      <c r="AZ565">
        <f t="shared" si="2011"/>
        <v>3.4772024265834776</v>
      </c>
      <c r="BA565">
        <f t="shared" si="2012"/>
        <v>36.876474929708223</v>
      </c>
      <c r="BB565">
        <f t="shared" si="2013"/>
        <v>15.604399276632051</v>
      </c>
      <c r="BC565">
        <f>IF(L565,Y565,(X565+Y565)/2)</f>
        <v>25.975229263305664</v>
      </c>
      <c r="BD565">
        <f t="shared" si="2014"/>
        <v>3.3693157300551895</v>
      </c>
      <c r="BE565">
        <f t="shared" si="2015"/>
        <v>0.34499184896585827</v>
      </c>
      <c r="BF565">
        <f t="shared" si="2016"/>
        <v>2.0058130073532228</v>
      </c>
      <c r="BG565">
        <f t="shared" si="2017"/>
        <v>1.3635027227019667</v>
      </c>
      <c r="BH565">
        <f t="shared" si="2018"/>
        <v>0.21860611557026322</v>
      </c>
      <c r="BI565">
        <f t="shared" si="2019"/>
        <v>34.625922667582401</v>
      </c>
      <c r="BJ565">
        <f t="shared" si="2020"/>
        <v>0.65190531328802925</v>
      </c>
      <c r="BK565">
        <f t="shared" si="2021"/>
        <v>60.559089058001561</v>
      </c>
      <c r="BL565">
        <f t="shared" si="2022"/>
        <v>548.31536416550273</v>
      </c>
      <c r="BM565">
        <f t="shared" si="2023"/>
        <v>4.4492695819303589E-2</v>
      </c>
    </row>
    <row r="566" spans="1:65" x14ac:dyDescent="0.3">
      <c r="A566" t="str">
        <f t="array" ref="A566">INDEX(MtrxNb!A$2:C$115,MATCH(1,(MtrxNb!B$2:B$115=D566)*(MtrxNb!C$2:C$115=F566),0),1)</f>
        <v>M19</v>
      </c>
      <c r="B566" s="6">
        <v>41603</v>
      </c>
      <c r="C566">
        <v>53</v>
      </c>
      <c r="D566">
        <v>7</v>
      </c>
      <c r="E566">
        <v>25</v>
      </c>
      <c r="F566" t="s">
        <v>7</v>
      </c>
      <c r="G566">
        <v>49</v>
      </c>
      <c r="H566">
        <v>3</v>
      </c>
      <c r="I566">
        <v>6</v>
      </c>
      <c r="J566" t="s">
        <v>780</v>
      </c>
      <c r="K566">
        <v>1016.0000025033951</v>
      </c>
      <c r="L566">
        <v>0</v>
      </c>
      <c r="M566">
        <v>800</v>
      </c>
      <c r="N566" s="7">
        <f t="shared" si="1997"/>
        <v>47.377360367432424</v>
      </c>
      <c r="O566" s="7">
        <f t="shared" si="1998"/>
        <v>0.36821599306745462</v>
      </c>
      <c r="P566" s="7">
        <f t="shared" si="1999"/>
        <v>517.1479139705973</v>
      </c>
      <c r="Q566">
        <f t="shared" si="2000"/>
        <v>5.2644031995596814</v>
      </c>
      <c r="R566">
        <f t="shared" si="2001"/>
        <v>1.4411389764476827</v>
      </c>
      <c r="S566" s="4">
        <f>(Y566+AY566*L566)</f>
        <v>26.58863639831543</v>
      </c>
      <c r="T566">
        <f t="shared" si="2002"/>
        <v>4.1999999999999993</v>
      </c>
      <c r="U566">
        <f t="shared" si="2003"/>
        <v>1.8152174532413485</v>
      </c>
      <c r="V566">
        <v>1</v>
      </c>
      <c r="W566">
        <f t="shared" si="2004"/>
        <v>3.6304349064826971</v>
      </c>
      <c r="X566">
        <v>25.476936340332031</v>
      </c>
      <c r="Y566" s="4">
        <v>26.58863639831543</v>
      </c>
      <c r="Z566">
        <v>25.048898696899414</v>
      </c>
      <c r="AA566">
        <v>799.8394775390625</v>
      </c>
      <c r="AB566">
        <v>756.72967529296875</v>
      </c>
      <c r="AC566">
        <v>17.444833755493164</v>
      </c>
      <c r="AD566">
        <v>21.767314910888672</v>
      </c>
      <c r="AE566">
        <v>50.43280029296875</v>
      </c>
      <c r="AF566">
        <v>62.737403869628906</v>
      </c>
      <c r="AG566">
        <v>500.38870239257813</v>
      </c>
      <c r="AH566">
        <v>1799.1593017578125</v>
      </c>
      <c r="AI566">
        <v>560.5706787109375</v>
      </c>
      <c r="AJ566">
        <v>94.290603637695313</v>
      </c>
      <c r="AK566">
        <v>-1.9797477722167969</v>
      </c>
      <c r="AL566">
        <v>-0.4122602641582489</v>
      </c>
      <c r="AM566">
        <v>1</v>
      </c>
      <c r="AN566">
        <v>-0.21956524252891541</v>
      </c>
      <c r="AO566">
        <v>2.737391471862793</v>
      </c>
      <c r="AP566">
        <v>1</v>
      </c>
      <c r="AQ566">
        <v>0</v>
      </c>
      <c r="AR566">
        <v>0.15999999642372131</v>
      </c>
      <c r="AS566">
        <v>111115</v>
      </c>
      <c r="AT566">
        <f t="shared" si="2005"/>
        <v>1.1914016723632812</v>
      </c>
      <c r="AU566">
        <f t="shared" si="2006"/>
        <v>5.2644031995596812E-3</v>
      </c>
      <c r="AV566">
        <f t="shared" si="2007"/>
        <v>299.73863639831541</v>
      </c>
      <c r="AW566">
        <f t="shared" si="2008"/>
        <v>298.62693634033201</v>
      </c>
      <c r="AX566">
        <f t="shared" si="2009"/>
        <v>287.86548184695494</v>
      </c>
      <c r="AY566">
        <f t="shared" si="2010"/>
        <v>0.4087083611055447</v>
      </c>
      <c r="AZ566">
        <f t="shared" si="2011"/>
        <v>3.4935922389671816</v>
      </c>
      <c r="BA566">
        <f t="shared" si="2012"/>
        <v>37.051329657311896</v>
      </c>
      <c r="BB566">
        <f t="shared" si="2013"/>
        <v>15.284014746423225</v>
      </c>
      <c r="BC566">
        <f>IF(L566,Y566,(X566+Y566)/2)</f>
        <v>26.03278636932373</v>
      </c>
      <c r="BD566">
        <f t="shared" si="2014"/>
        <v>3.3808103102874991</v>
      </c>
      <c r="BE566">
        <f t="shared" si="2015"/>
        <v>0.33430880262832308</v>
      </c>
      <c r="BF566">
        <f t="shared" si="2016"/>
        <v>2.0524532625194989</v>
      </c>
      <c r="BG566">
        <f t="shared" si="2017"/>
        <v>1.3283570477680002</v>
      </c>
      <c r="BH566">
        <f t="shared" si="2018"/>
        <v>0.211745930557522</v>
      </c>
      <c r="BI566">
        <f t="shared" si="2019"/>
        <v>48.762188978262543</v>
      </c>
      <c r="BJ566">
        <f t="shared" si="2020"/>
        <v>0.68339848542398296</v>
      </c>
      <c r="BK566">
        <f t="shared" si="2021"/>
        <v>61.412850413953009</v>
      </c>
      <c r="BL566">
        <f t="shared" si="2022"/>
        <v>739.11210655986065</v>
      </c>
      <c r="BM566">
        <f t="shared" si="2023"/>
        <v>3.9365865062006344E-2</v>
      </c>
    </row>
    <row r="567" spans="1:65" hidden="1" x14ac:dyDescent="0.3">
      <c r="A567" t="str">
        <f t="array" ref="A567">INDEX(MtrxNb!A$2:C$115,MATCH(1,(MtrxNb!B$2:B$115=D567)*(MtrxNb!C$2:C$115=F567),0),1)</f>
        <v>M75</v>
      </c>
      <c r="B567" s="6">
        <v>41603</v>
      </c>
      <c r="C567">
        <v>53</v>
      </c>
      <c r="D567">
        <v>7</v>
      </c>
      <c r="E567">
        <v>25</v>
      </c>
      <c r="F567" t="s">
        <v>36</v>
      </c>
      <c r="G567">
        <v>49</v>
      </c>
      <c r="H567">
        <v>3</v>
      </c>
      <c r="I567" t="s">
        <v>323</v>
      </c>
      <c r="J567" t="s">
        <v>781</v>
      </c>
      <c r="M567">
        <f t="shared" ref="M567" si="2024">AA567</f>
        <v>0</v>
      </c>
      <c r="S567" s="4">
        <f>AVERAGE(S561:S566)</f>
        <v>26.030826568603516</v>
      </c>
      <c r="Y567" s="4">
        <f>AVERAGE(Y561:Y566)</f>
        <v>26.030826568603516</v>
      </c>
    </row>
    <row r="568" spans="1:65" hidden="1" x14ac:dyDescent="0.3">
      <c r="A568" t="str">
        <f t="array" ref="A568">INDEX(MtrxNb!A$2:C$115,MATCH(1,(MtrxNb!B$2:B$115=D568)*(MtrxNb!C$2:C$115=F568),0),1)</f>
        <v>M75</v>
      </c>
      <c r="B568" s="6">
        <v>41603</v>
      </c>
      <c r="C568">
        <v>53</v>
      </c>
      <c r="D568">
        <v>7</v>
      </c>
      <c r="E568">
        <v>25</v>
      </c>
      <c r="F568" t="s">
        <v>36</v>
      </c>
      <c r="G568">
        <v>49</v>
      </c>
      <c r="H568">
        <v>3</v>
      </c>
      <c r="I568">
        <v>7</v>
      </c>
      <c r="J568" t="s">
        <v>782</v>
      </c>
      <c r="K568">
        <v>1645.0000024586916</v>
      </c>
      <c r="L568">
        <v>0</v>
      </c>
      <c r="M568" t="s">
        <v>315</v>
      </c>
      <c r="N568">
        <f t="shared" ref="N568:N574" si="2025">(AA568-AB568*(1000-AC568)/(1000-AD568))*AT568</f>
        <v>24.660273716290934</v>
      </c>
      <c r="O568">
        <f t="shared" ref="O568:O574" si="2026">IF(BE568&lt;&gt;0,1/(1/BE568-1/W568),0)</f>
        <v>0.26984687051392553</v>
      </c>
      <c r="P568">
        <f t="shared" ref="P568:P574" si="2027">((BH568-AU568/2)*AB568-N568)/(BH568+AU568/2)</f>
        <v>214.86127046102285</v>
      </c>
      <c r="Q568">
        <f t="shared" ref="Q568:Q574" si="2028">AU568*1000</f>
        <v>3.7384087026040667</v>
      </c>
      <c r="R568">
        <f t="shared" ref="R568:R574" si="2029">(AZ568-BF568)</f>
        <v>1.3620685549118692</v>
      </c>
      <c r="S568" s="4">
        <f>(Y568+AY568*L568)</f>
        <v>26.424339294433594</v>
      </c>
      <c r="T568">
        <f t="shared" ref="T568:T574" si="2030">1.4*3</f>
        <v>4.1999999999999993</v>
      </c>
      <c r="U568">
        <f t="shared" ref="U568:U574" si="2031">(T568*AN568+AO568)</f>
        <v>1.8152174532413485</v>
      </c>
      <c r="V568">
        <v>1</v>
      </c>
      <c r="W568">
        <f t="shared" ref="W568:W574" si="2032">U568*(V568+1)*(V568+1)/(V568*V568+1)</f>
        <v>3.6304349064826971</v>
      </c>
      <c r="X568">
        <v>25.368494033813477</v>
      </c>
      <c r="Y568" s="4">
        <v>26.424339294433594</v>
      </c>
      <c r="Z568">
        <v>25.043378829956055</v>
      </c>
      <c r="AA568">
        <v>399.25286865234375</v>
      </c>
      <c r="AB568">
        <v>377.36651611328125</v>
      </c>
      <c r="AC568">
        <v>19.179473876953125</v>
      </c>
      <c r="AD568">
        <v>22.248006820678711</v>
      </c>
      <c r="AE568">
        <v>55.649829864501953</v>
      </c>
      <c r="AF568">
        <v>64.544090270996094</v>
      </c>
      <c r="AG568">
        <v>500.30401611328125</v>
      </c>
      <c r="AH568">
        <v>1801.0931396484375</v>
      </c>
      <c r="AI568">
        <v>600.4619140625</v>
      </c>
      <c r="AJ568">
        <v>94.293876647949219</v>
      </c>
      <c r="AK568">
        <v>1.1879463195800781</v>
      </c>
      <c r="AL568">
        <v>-0.38779851794242859</v>
      </c>
      <c r="AM568">
        <v>1</v>
      </c>
      <c r="AN568">
        <v>-0.21956524252891541</v>
      </c>
      <c r="AO568">
        <v>2.737391471862793</v>
      </c>
      <c r="AP568">
        <v>1</v>
      </c>
      <c r="AQ568">
        <v>0</v>
      </c>
      <c r="AR568">
        <v>0.15999999642372131</v>
      </c>
      <c r="AS568">
        <v>111115</v>
      </c>
      <c r="AT568">
        <f t="shared" ref="AT568:AT574" si="2033">AG568*0.000001/(T568*0.0001)</f>
        <v>1.1912000383649552</v>
      </c>
      <c r="AU568">
        <f t="shared" ref="AU568:AU574" si="2034">(AD568-AC568)/(1000-AD568)*AT568</f>
        <v>3.7384087026040669E-3</v>
      </c>
      <c r="AV568">
        <f t="shared" ref="AV568:AV574" si="2035">(Y568+273.15)</f>
        <v>299.57433929443357</v>
      </c>
      <c r="AW568">
        <f t="shared" ref="AW568:AW574" si="2036">(X568+273.15)</f>
        <v>298.51849403381345</v>
      </c>
      <c r="AX568">
        <f t="shared" ref="AX568:AX574" si="2037">(AH568*AP568+AI568*AQ568)*AR568</f>
        <v>288.17489590253899</v>
      </c>
      <c r="AY568">
        <f t="shared" ref="AY568:AY574" si="2038">((AX568+0.00000010773*(AW568^4-AV568^4))-AU568*44100)/(U568*51.4+0.00000043092*AV568^3)</f>
        <v>1.0596415136462094</v>
      </c>
      <c r="AZ568">
        <f t="shared" ref="AZ568:AZ574" si="2039">0.61365*EXP(17.502*S568/(240.97+S568))</f>
        <v>3.4599193657236804</v>
      </c>
      <c r="BA568">
        <f t="shared" ref="BA568:BA574" si="2040">AZ568*1000/AJ568</f>
        <v>36.69293795864877</v>
      </c>
      <c r="BB568">
        <f t="shared" ref="BB568:BB574" si="2041">(BA568-AD568)</f>
        <v>14.444931137970059</v>
      </c>
      <c r="BC568">
        <f>IF(L568,Y568,(X568+Y568)/2)</f>
        <v>25.896416664123535</v>
      </c>
      <c r="BD568">
        <f t="shared" ref="BD568:BD574" si="2042">0.61365*EXP(17.502*BC568/(240.97+BC568))</f>
        <v>3.353631646474486</v>
      </c>
      <c r="BE568">
        <f t="shared" ref="BE568:BE574" si="2043">IF(BB568&lt;&gt;0,(1000-(BA568+AD568)/2)/BB568*AU568,0)</f>
        <v>0.25117710825325329</v>
      </c>
      <c r="BF568">
        <f t="shared" ref="BF568:BF574" si="2044">AD568*AJ568/1000</f>
        <v>2.0978508108118112</v>
      </c>
      <c r="BG568">
        <f t="shared" ref="BG568:BG574" si="2045">(BD568-BF568)</f>
        <v>1.2557808356626747</v>
      </c>
      <c r="BH568">
        <f t="shared" ref="BH568:BH574" si="2046">1/(1.6/O568+1.37/W568)</f>
        <v>0.15856268742891191</v>
      </c>
      <c r="BI568">
        <f t="shared" ref="BI568:BI574" si="2047">P568*AJ568*0.001</f>
        <v>20.260102133273342</v>
      </c>
      <c r="BJ568">
        <f t="shared" ref="BJ568:BJ574" si="2048">P568/AB568</f>
        <v>0.56937025752577342</v>
      </c>
      <c r="BK568">
        <f t="shared" ref="BK568:BK574" si="2049">(1-AU568*AJ568/AZ568/O568)*100</f>
        <v>62.243919217571921</v>
      </c>
      <c r="BL568">
        <f t="shared" ref="BL568:BL574" si="2050">(AB568-N568/(W568/1.35))</f>
        <v>368.19643859514537</v>
      </c>
      <c r="BM568">
        <f t="shared" ref="BM568:BM574" si="2051">N568*BK568/100/BL568</f>
        <v>4.1688401195205456E-2</v>
      </c>
    </row>
    <row r="569" spans="1:65" x14ac:dyDescent="0.3">
      <c r="A569" t="str">
        <f t="array" ref="A569">INDEX(MtrxNb!A$2:C$115,MATCH(1,(MtrxNb!B$2:B$115=D569)*(MtrxNb!C$2:C$115=F569),0),1)</f>
        <v>M75</v>
      </c>
      <c r="B569" s="6">
        <v>41603</v>
      </c>
      <c r="C569">
        <v>53</v>
      </c>
      <c r="D569">
        <v>7</v>
      </c>
      <c r="E569">
        <v>25</v>
      </c>
      <c r="F569" t="s">
        <v>36</v>
      </c>
      <c r="G569">
        <v>49</v>
      </c>
      <c r="H569">
        <v>3</v>
      </c>
      <c r="I569">
        <v>8</v>
      </c>
      <c r="J569" t="s">
        <v>783</v>
      </c>
      <c r="K569">
        <v>1763.500002514571</v>
      </c>
      <c r="L569">
        <v>0</v>
      </c>
      <c r="M569">
        <v>50</v>
      </c>
      <c r="N569" s="7">
        <f t="shared" si="2025"/>
        <v>-0.29059390910920946</v>
      </c>
      <c r="O569" s="7">
        <f t="shared" si="2026"/>
        <v>0.2819654126840262</v>
      </c>
      <c r="P569" s="7">
        <f t="shared" si="2027"/>
        <v>50.714392985508596</v>
      </c>
      <c r="Q569">
        <f t="shared" si="2028"/>
        <v>3.7799487428447658</v>
      </c>
      <c r="R569">
        <f t="shared" si="2029"/>
        <v>1.321856883005601</v>
      </c>
      <c r="S569" s="4">
        <f>(Y569+AY569*L569)</f>
        <v>26.398916244506836</v>
      </c>
      <c r="T569">
        <f t="shared" si="2030"/>
        <v>4.1999999999999993</v>
      </c>
      <c r="U569">
        <f t="shared" si="2031"/>
        <v>1.8152174532413485</v>
      </c>
      <c r="V569">
        <v>1</v>
      </c>
      <c r="W569">
        <f t="shared" si="2032"/>
        <v>3.6304349064826971</v>
      </c>
      <c r="X569">
        <v>25.357839584350586</v>
      </c>
      <c r="Y569" s="4">
        <v>26.398916244506836</v>
      </c>
      <c r="Z569">
        <v>25.041561126708984</v>
      </c>
      <c r="AA569">
        <v>50.024028778076172</v>
      </c>
      <c r="AB569">
        <v>50.108966827392578</v>
      </c>
      <c r="AC569">
        <v>19.518806457519531</v>
      </c>
      <c r="AD569">
        <v>22.620059967041016</v>
      </c>
      <c r="AE569">
        <v>56.852565765380859</v>
      </c>
      <c r="AF569">
        <v>65.658958435058594</v>
      </c>
      <c r="AG569">
        <v>500.33554077148437</v>
      </c>
      <c r="AH569">
        <v>1801.4508056640625</v>
      </c>
      <c r="AI569">
        <v>524.6162109375</v>
      </c>
      <c r="AJ569">
        <v>94.291412353515625</v>
      </c>
      <c r="AK569">
        <v>2.077484130859375</v>
      </c>
      <c r="AL569">
        <v>-0.27850934863090515</v>
      </c>
      <c r="AM569">
        <v>1</v>
      </c>
      <c r="AN569">
        <v>-0.21956524252891541</v>
      </c>
      <c r="AO569">
        <v>2.737391471862793</v>
      </c>
      <c r="AP569">
        <v>1</v>
      </c>
      <c r="AQ569">
        <v>0</v>
      </c>
      <c r="AR569">
        <v>0.15999999642372131</v>
      </c>
      <c r="AS569">
        <v>111115</v>
      </c>
      <c r="AT569">
        <f t="shared" si="2033"/>
        <v>1.1912750970749628</v>
      </c>
      <c r="AU569">
        <f t="shared" si="2034"/>
        <v>3.7799487428447657E-3</v>
      </c>
      <c r="AV569">
        <f t="shared" si="2035"/>
        <v>299.54891624450681</v>
      </c>
      <c r="AW569">
        <f t="shared" si="2036"/>
        <v>298.50783958435056</v>
      </c>
      <c r="AX569">
        <f t="shared" si="2037"/>
        <v>288.23212246375988</v>
      </c>
      <c r="AY569">
        <f t="shared" si="2038"/>
        <v>1.0443943343951101</v>
      </c>
      <c r="AZ569">
        <f t="shared" si="2039"/>
        <v>3.4547342848191165</v>
      </c>
      <c r="BA569">
        <f t="shared" si="2040"/>
        <v>36.638906965002185</v>
      </c>
      <c r="BB569">
        <f t="shared" si="2041"/>
        <v>14.01884699796117</v>
      </c>
      <c r="BC569">
        <f>IF(L569,Y569,(X569+Y569)/2)</f>
        <v>25.878377914428711</v>
      </c>
      <c r="BD569">
        <f t="shared" si="2042"/>
        <v>3.3500508305462717</v>
      </c>
      <c r="BE569">
        <f t="shared" si="2043"/>
        <v>0.26164425751987208</v>
      </c>
      <c r="BF569">
        <f t="shared" si="2044"/>
        <v>2.1328774018135155</v>
      </c>
      <c r="BG569">
        <f t="shared" si="2045"/>
        <v>1.2171734287327562</v>
      </c>
      <c r="BH569">
        <f t="shared" si="2046"/>
        <v>0.16523954520471443</v>
      </c>
      <c r="BI569">
        <f t="shared" si="2047"/>
        <v>4.7819317412548319</v>
      </c>
      <c r="BJ569">
        <f t="shared" si="2048"/>
        <v>1.0120821919997172</v>
      </c>
      <c r="BK569">
        <f t="shared" si="2049"/>
        <v>63.411250829518437</v>
      </c>
      <c r="BL569">
        <f t="shared" si="2050"/>
        <v>50.217025995895206</v>
      </c>
      <c r="BM569">
        <f t="shared" si="2051"/>
        <v>-3.6694572995144312E-3</v>
      </c>
    </row>
    <row r="570" spans="1:65" x14ac:dyDescent="0.3">
      <c r="A570" t="str">
        <f t="array" ref="A570">INDEX(MtrxNb!A$2:C$115,MATCH(1,(MtrxNb!B$2:B$115=D570)*(MtrxNb!C$2:C$115=F570),0),1)</f>
        <v>M75</v>
      </c>
      <c r="B570" s="6">
        <v>41603</v>
      </c>
      <c r="C570">
        <v>53</v>
      </c>
      <c r="D570">
        <v>7</v>
      </c>
      <c r="E570">
        <v>25</v>
      </c>
      <c r="F570" t="s">
        <v>36</v>
      </c>
      <c r="G570">
        <v>49</v>
      </c>
      <c r="H570">
        <v>3</v>
      </c>
      <c r="I570">
        <v>9</v>
      </c>
      <c r="J570" t="s">
        <v>784</v>
      </c>
      <c r="K570">
        <v>1887.0000025033951</v>
      </c>
      <c r="L570">
        <v>0</v>
      </c>
      <c r="M570">
        <v>150</v>
      </c>
      <c r="N570" s="7">
        <f t="shared" si="2025"/>
        <v>8.126851024589163</v>
      </c>
      <c r="O570" s="7">
        <f t="shared" si="2026"/>
        <v>0.33018245736466084</v>
      </c>
      <c r="P570" s="7">
        <f t="shared" si="2027"/>
        <v>97.701966284686847</v>
      </c>
      <c r="Q570">
        <f t="shared" si="2028"/>
        <v>4.2678734058184382</v>
      </c>
      <c r="R570">
        <f t="shared" si="2029"/>
        <v>1.2897877244092411</v>
      </c>
      <c r="S570" s="4">
        <f>(Y570+AY570*L570)</f>
        <v>26.470346450805664</v>
      </c>
      <c r="T570">
        <f t="shared" si="2030"/>
        <v>4.1999999999999993</v>
      </c>
      <c r="U570">
        <f t="shared" si="2031"/>
        <v>1.8152174532413485</v>
      </c>
      <c r="V570">
        <v>1</v>
      </c>
      <c r="W570">
        <f t="shared" si="2032"/>
        <v>3.6304349064826971</v>
      </c>
      <c r="X570">
        <v>25.421777725219727</v>
      </c>
      <c r="Y570" s="4">
        <v>26.470346450805664</v>
      </c>
      <c r="Z570">
        <v>25.039060592651367</v>
      </c>
      <c r="AA570">
        <v>150.16546630859375</v>
      </c>
      <c r="AB570">
        <v>142.83085632324219</v>
      </c>
      <c r="AC570">
        <v>19.615022659301758</v>
      </c>
      <c r="AD570">
        <v>23.115261077880859</v>
      </c>
      <c r="AE570">
        <v>56.848361968994141</v>
      </c>
      <c r="AF570">
        <v>66.842277526855469</v>
      </c>
      <c r="AG570">
        <v>500.27236938476562</v>
      </c>
      <c r="AH570">
        <v>1799.2861328125</v>
      </c>
      <c r="AI570">
        <v>290.90945434570312</v>
      </c>
      <c r="AJ570">
        <v>94.289749145507813</v>
      </c>
      <c r="AK570">
        <v>2.295562744140625</v>
      </c>
      <c r="AL570">
        <v>-0.34063360095024109</v>
      </c>
      <c r="AM570">
        <v>1</v>
      </c>
      <c r="AN570">
        <v>-0.21956524252891541</v>
      </c>
      <c r="AO570">
        <v>2.737391471862793</v>
      </c>
      <c r="AP570">
        <v>1</v>
      </c>
      <c r="AQ570">
        <v>0</v>
      </c>
      <c r="AR570">
        <v>0.15999999642372131</v>
      </c>
      <c r="AS570">
        <v>111115</v>
      </c>
      <c r="AT570">
        <f t="shared" si="2033"/>
        <v>1.1911246890113467</v>
      </c>
      <c r="AU570">
        <f t="shared" si="2034"/>
        <v>4.267873405818438E-3</v>
      </c>
      <c r="AV570">
        <f t="shared" si="2035"/>
        <v>299.62034645080564</v>
      </c>
      <c r="AW570">
        <f t="shared" si="2036"/>
        <v>298.5717777252197</v>
      </c>
      <c r="AX570">
        <f t="shared" si="2037"/>
        <v>287.88577481525135</v>
      </c>
      <c r="AY570">
        <f t="shared" si="2038"/>
        <v>0.83497108202079429</v>
      </c>
      <c r="AZ570">
        <f t="shared" si="2039"/>
        <v>3.4693198928755478</v>
      </c>
      <c r="BA570">
        <f t="shared" si="2040"/>
        <v>36.79424247403287</v>
      </c>
      <c r="BB570">
        <f t="shared" si="2041"/>
        <v>13.678981396152011</v>
      </c>
      <c r="BC570">
        <f>IF(L570,Y570,(X570+Y570)/2)</f>
        <v>25.946062088012695</v>
      </c>
      <c r="BD570">
        <f t="shared" si="2042"/>
        <v>3.3635038715710386</v>
      </c>
      <c r="BE570">
        <f t="shared" si="2043"/>
        <v>0.30265633071922715</v>
      </c>
      <c r="BF570">
        <f t="shared" si="2044"/>
        <v>2.1795321684663067</v>
      </c>
      <c r="BG570">
        <f t="shared" si="2045"/>
        <v>1.1839717031047319</v>
      </c>
      <c r="BH570">
        <f t="shared" si="2046"/>
        <v>0.1914545834303697</v>
      </c>
      <c r="BI570">
        <f t="shared" si="2047"/>
        <v>9.2122938920059845</v>
      </c>
      <c r="BJ570">
        <f t="shared" si="2048"/>
        <v>0.68403963120949429</v>
      </c>
      <c r="BK570">
        <f t="shared" si="2049"/>
        <v>64.870039020511811</v>
      </c>
      <c r="BL570">
        <f t="shared" si="2050"/>
        <v>139.80883577589549</v>
      </c>
      <c r="BM570">
        <f t="shared" si="2051"/>
        <v>3.7707855884304441E-2</v>
      </c>
    </row>
    <row r="571" spans="1:65" x14ac:dyDescent="0.3">
      <c r="A571" t="str">
        <f t="array" ref="A571">INDEX(MtrxNb!A$2:C$115,MATCH(1,(MtrxNb!B$2:B$115=D571)*(MtrxNb!C$2:C$115=F571),0),1)</f>
        <v>M75</v>
      </c>
      <c r="B571" s="6">
        <v>41603</v>
      </c>
      <c r="C571">
        <v>53</v>
      </c>
      <c r="D571">
        <v>7</v>
      </c>
      <c r="E571">
        <v>25</v>
      </c>
      <c r="F571" t="s">
        <v>36</v>
      </c>
      <c r="G571">
        <v>49</v>
      </c>
      <c r="H571">
        <v>3</v>
      </c>
      <c r="I571">
        <v>10</v>
      </c>
      <c r="J571" t="s">
        <v>785</v>
      </c>
      <c r="K571">
        <v>2012.500002514571</v>
      </c>
      <c r="L571">
        <v>0</v>
      </c>
      <c r="M571">
        <v>250</v>
      </c>
      <c r="N571" s="7">
        <f t="shared" si="2025"/>
        <v>16.658217928025866</v>
      </c>
      <c r="O571" s="7">
        <f t="shared" si="2026"/>
        <v>0.36621527863335329</v>
      </c>
      <c r="P571" s="7">
        <f t="shared" si="2027"/>
        <v>151.8657868151079</v>
      </c>
      <c r="Q571">
        <f t="shared" si="2028"/>
        <v>4.4303769214683619</v>
      </c>
      <c r="R571">
        <f t="shared" si="2029"/>
        <v>1.218484122585112</v>
      </c>
      <c r="S571" s="4">
        <f>(Y571+AY571*L571)</f>
        <v>26.173913955688477</v>
      </c>
      <c r="T571">
        <f t="shared" si="2030"/>
        <v>4.1999999999999993</v>
      </c>
      <c r="U571">
        <f t="shared" si="2031"/>
        <v>1.8152174532413485</v>
      </c>
      <c r="V571">
        <v>1</v>
      </c>
      <c r="W571">
        <f t="shared" si="2032"/>
        <v>3.6304349064826971</v>
      </c>
      <c r="X571">
        <v>25.334194183349609</v>
      </c>
      <c r="Y571" s="4">
        <v>26.173913955688477</v>
      </c>
      <c r="Z571">
        <v>25.042423248291016</v>
      </c>
      <c r="AA571">
        <v>249.85772705078125</v>
      </c>
      <c r="AB571">
        <v>234.99957275390625</v>
      </c>
      <c r="AC571">
        <v>19.600177764892578</v>
      </c>
      <c r="AD571">
        <v>23.23295783996582</v>
      </c>
      <c r="AE571">
        <v>57.158061981201172</v>
      </c>
      <c r="AF571">
        <v>67.537796020507812</v>
      </c>
      <c r="AG571">
        <v>500.31307983398437</v>
      </c>
      <c r="AH571">
        <v>1800.929931640625</v>
      </c>
      <c r="AI571">
        <v>361.73724365234375</v>
      </c>
      <c r="AJ571">
        <v>94.290855407714844</v>
      </c>
      <c r="AK571">
        <v>1.510467529296875</v>
      </c>
      <c r="AL571">
        <v>-0.33159276843070984</v>
      </c>
      <c r="AM571">
        <v>1</v>
      </c>
      <c r="AN571">
        <v>-0.21956524252891541</v>
      </c>
      <c r="AO571">
        <v>2.737391471862793</v>
      </c>
      <c r="AP571">
        <v>1</v>
      </c>
      <c r="AQ571">
        <v>0</v>
      </c>
      <c r="AR571">
        <v>0.15999999642372131</v>
      </c>
      <c r="AS571">
        <v>111115</v>
      </c>
      <c r="AT571">
        <f t="shared" si="2033"/>
        <v>1.1912216186523437</v>
      </c>
      <c r="AU571">
        <f t="shared" si="2034"/>
        <v>4.4303769214683623E-3</v>
      </c>
      <c r="AV571">
        <f t="shared" si="2035"/>
        <v>299.32391395568845</v>
      </c>
      <c r="AW571">
        <f t="shared" si="2036"/>
        <v>298.48419418334959</v>
      </c>
      <c r="AX571">
        <f t="shared" si="2037"/>
        <v>288.14878262187267</v>
      </c>
      <c r="AY571">
        <f t="shared" si="2038"/>
        <v>0.79255180546689508</v>
      </c>
      <c r="AZ571">
        <f t="shared" si="2039"/>
        <v>3.409139590966864</v>
      </c>
      <c r="BA571">
        <f t="shared" si="2040"/>
        <v>36.155569659705613</v>
      </c>
      <c r="BB571">
        <f t="shared" si="2041"/>
        <v>12.922611819739792</v>
      </c>
      <c r="BC571">
        <f>IF(L571,Y571,(X571+Y571)/2)</f>
        <v>25.754054069519043</v>
      </c>
      <c r="BD571">
        <f t="shared" si="2042"/>
        <v>3.325462386943935</v>
      </c>
      <c r="BE571">
        <f t="shared" si="2043"/>
        <v>0.3326587690333993</v>
      </c>
      <c r="BF571">
        <f t="shared" si="2044"/>
        <v>2.1906554683817521</v>
      </c>
      <c r="BG571">
        <f t="shared" si="2045"/>
        <v>1.134806918562183</v>
      </c>
      <c r="BH571">
        <f t="shared" si="2046"/>
        <v>0.21068687550564943</v>
      </c>
      <c r="BI571">
        <f t="shared" si="2047"/>
        <v>14.319554945962185</v>
      </c>
      <c r="BJ571">
        <f t="shared" si="2048"/>
        <v>0.64623856560855608</v>
      </c>
      <c r="BK571">
        <f t="shared" si="2049"/>
        <v>66.539763347085938</v>
      </c>
      <c r="BL571">
        <f t="shared" si="2050"/>
        <v>228.80510989143264</v>
      </c>
      <c r="BM571">
        <f t="shared" si="2051"/>
        <v>4.8444454725725936E-2</v>
      </c>
    </row>
    <row r="572" spans="1:65" x14ac:dyDescent="0.3">
      <c r="A572" t="str">
        <f t="array" ref="A572">INDEX(MtrxNb!A$2:C$115,MATCH(1,(MtrxNb!B$2:B$115=D572)*(MtrxNb!C$2:C$115=F572),0),1)</f>
        <v>M75</v>
      </c>
      <c r="B572" s="6">
        <v>41603</v>
      </c>
      <c r="C572">
        <v>53</v>
      </c>
      <c r="D572">
        <v>7</v>
      </c>
      <c r="E572">
        <v>25</v>
      </c>
      <c r="F572" t="s">
        <v>36</v>
      </c>
      <c r="G572">
        <v>49</v>
      </c>
      <c r="H572">
        <v>3</v>
      </c>
      <c r="I572">
        <v>11</v>
      </c>
      <c r="J572" t="s">
        <v>786</v>
      </c>
      <c r="K572">
        <v>2133.0000025033951</v>
      </c>
      <c r="L572">
        <v>0</v>
      </c>
      <c r="M572">
        <v>400</v>
      </c>
      <c r="N572" s="7">
        <f t="shared" si="2025"/>
        <v>28.968344085121689</v>
      </c>
      <c r="O572" s="7">
        <f t="shared" si="2026"/>
        <v>0.4009086115856702</v>
      </c>
      <c r="P572" s="7">
        <f t="shared" si="2027"/>
        <v>240.42229815102431</v>
      </c>
      <c r="Q572">
        <f t="shared" si="2028"/>
        <v>4.6413464530346094</v>
      </c>
      <c r="R572">
        <f t="shared" si="2029"/>
        <v>1.1766499546860327</v>
      </c>
      <c r="S572" s="4">
        <f>(Y572+AY572*L572)</f>
        <v>25.902927398681641</v>
      </c>
      <c r="T572">
        <f t="shared" si="2030"/>
        <v>4.1999999999999993</v>
      </c>
      <c r="U572">
        <f t="shared" si="2031"/>
        <v>1.8152174532413485</v>
      </c>
      <c r="V572">
        <v>1</v>
      </c>
      <c r="W572">
        <f t="shared" si="2032"/>
        <v>3.6304349064826971</v>
      </c>
      <c r="X572">
        <v>25.259199142456055</v>
      </c>
      <c r="Y572" s="4">
        <v>25.902927398681641</v>
      </c>
      <c r="Z572">
        <v>25.042987823486328</v>
      </c>
      <c r="AA572">
        <v>398.95501708984375</v>
      </c>
      <c r="AB572">
        <v>373.18508911132812</v>
      </c>
      <c r="AC572">
        <v>19.294609069824219</v>
      </c>
      <c r="AD572">
        <v>23.100555419921875</v>
      </c>
      <c r="AE572">
        <v>56.482597351074219</v>
      </c>
      <c r="AF572">
        <v>67.456718444824219</v>
      </c>
      <c r="AG572">
        <v>500.35757446289062</v>
      </c>
      <c r="AH572">
        <v>1800.8333740234375</v>
      </c>
      <c r="AI572">
        <v>244.68525695800781</v>
      </c>
      <c r="AJ572">
        <v>94.29534912109375</v>
      </c>
      <c r="AK572">
        <v>0.5418701171875</v>
      </c>
      <c r="AL572">
        <v>-0.36841222643852234</v>
      </c>
      <c r="AM572">
        <v>1</v>
      </c>
      <c r="AN572">
        <v>-0.21956524252891541</v>
      </c>
      <c r="AO572">
        <v>2.737391471862793</v>
      </c>
      <c r="AP572">
        <v>1</v>
      </c>
      <c r="AQ572">
        <v>0</v>
      </c>
      <c r="AR572">
        <v>0.15999999642372131</v>
      </c>
      <c r="AS572">
        <v>111115</v>
      </c>
      <c r="AT572">
        <f t="shared" si="2033"/>
        <v>1.1913275582449776</v>
      </c>
      <c r="AU572">
        <f t="shared" si="2034"/>
        <v>4.6413464530346091E-3</v>
      </c>
      <c r="AV572">
        <f t="shared" si="2035"/>
        <v>299.05292739868162</v>
      </c>
      <c r="AW572">
        <f t="shared" si="2036"/>
        <v>298.40919914245603</v>
      </c>
      <c r="AX572">
        <f t="shared" si="2037"/>
        <v>288.13333340346799</v>
      </c>
      <c r="AY572">
        <f t="shared" si="2038"/>
        <v>0.72552665241507119</v>
      </c>
      <c r="AZ572">
        <f t="shared" si="2039"/>
        <v>3.3549248928987403</v>
      </c>
      <c r="BA572">
        <f t="shared" si="2040"/>
        <v>35.578901018653191</v>
      </c>
      <c r="BB572">
        <f t="shared" si="2041"/>
        <v>12.478345598731316</v>
      </c>
      <c r="BC572">
        <f>IF(L572,Y572,(X572+Y572)/2)</f>
        <v>25.581063270568848</v>
      </c>
      <c r="BD572">
        <f t="shared" si="2042"/>
        <v>3.2915110684792301</v>
      </c>
      <c r="BE572">
        <f t="shared" si="2043"/>
        <v>0.36103909559846331</v>
      </c>
      <c r="BF572">
        <f t="shared" si="2044"/>
        <v>2.1782749382127076</v>
      </c>
      <c r="BG572">
        <f t="shared" si="2045"/>
        <v>1.1132361302665226</v>
      </c>
      <c r="BH572">
        <f t="shared" si="2046"/>
        <v>0.22892202024754055</v>
      </c>
      <c r="BI572">
        <f t="shared" si="2047"/>
        <v>22.670704540646529</v>
      </c>
      <c r="BJ572">
        <f t="shared" si="2048"/>
        <v>0.64424411683635574</v>
      </c>
      <c r="BK572">
        <f t="shared" si="2049"/>
        <v>67.460859794038356</v>
      </c>
      <c r="BL572">
        <f t="shared" si="2050"/>
        <v>362.41302859453378</v>
      </c>
      <c r="BM572">
        <f t="shared" si="2051"/>
        <v>5.3922713716184817E-2</v>
      </c>
    </row>
    <row r="573" spans="1:65" x14ac:dyDescent="0.3">
      <c r="A573" t="str">
        <f t="array" ref="A573">INDEX(MtrxNb!A$2:C$115,MATCH(1,(MtrxNb!B$2:B$115=D573)*(MtrxNb!C$2:C$115=F573),0),1)</f>
        <v>M75</v>
      </c>
      <c r="B573" s="6">
        <v>41603</v>
      </c>
      <c r="C573">
        <v>53</v>
      </c>
      <c r="D573">
        <v>7</v>
      </c>
      <c r="E573">
        <v>25</v>
      </c>
      <c r="F573" t="s">
        <v>36</v>
      </c>
      <c r="G573">
        <v>49</v>
      </c>
      <c r="H573">
        <v>3</v>
      </c>
      <c r="I573">
        <v>12</v>
      </c>
      <c r="J573" t="s">
        <v>787</v>
      </c>
      <c r="K573">
        <v>2276.500002514571</v>
      </c>
      <c r="L573">
        <v>0</v>
      </c>
      <c r="M573">
        <v>600</v>
      </c>
      <c r="N573" s="7">
        <f t="shared" si="2025"/>
        <v>40.846583566206014</v>
      </c>
      <c r="O573" s="7">
        <f t="shared" si="2026"/>
        <v>0.41551241845035164</v>
      </c>
      <c r="P573" s="7">
        <f t="shared" si="2027"/>
        <v>381.24881133632715</v>
      </c>
      <c r="Q573">
        <f t="shared" si="2028"/>
        <v>4.535935636284492</v>
      </c>
      <c r="R573">
        <f t="shared" si="2029"/>
        <v>1.1142986582165988</v>
      </c>
      <c r="S573" s="4">
        <f>(Y573+AY573*L573)</f>
        <v>25.437126159667969</v>
      </c>
      <c r="T573">
        <f t="shared" si="2030"/>
        <v>4.1999999999999993</v>
      </c>
      <c r="U573">
        <f t="shared" si="2031"/>
        <v>1.8152174532413485</v>
      </c>
      <c r="V573">
        <v>1</v>
      </c>
      <c r="W573">
        <f t="shared" si="2032"/>
        <v>3.6304349064826971</v>
      </c>
      <c r="X573">
        <v>25.129474639892578</v>
      </c>
      <c r="Y573" s="4">
        <v>25.437126159667969</v>
      </c>
      <c r="Z573">
        <v>25.040668487548828</v>
      </c>
      <c r="AA573">
        <v>599.43505859375</v>
      </c>
      <c r="AB573">
        <v>563.00396728515625</v>
      </c>
      <c r="AC573">
        <v>19.0706787109375</v>
      </c>
      <c r="AD573">
        <v>22.791452407836914</v>
      </c>
      <c r="AE573">
        <v>56.309013366699219</v>
      </c>
      <c r="AF573">
        <v>67.073104858398438</v>
      </c>
      <c r="AG573">
        <v>500.345703125</v>
      </c>
      <c r="AH573">
        <v>1799.5638427734375</v>
      </c>
      <c r="AI573">
        <v>212.96548461914062</v>
      </c>
      <c r="AJ573">
        <v>94.298263549804688</v>
      </c>
      <c r="AK573">
        <v>-0.67529296875</v>
      </c>
      <c r="AL573">
        <v>-0.39997884631156921</v>
      </c>
      <c r="AM573">
        <v>1</v>
      </c>
      <c r="AN573">
        <v>-0.21956524252891541</v>
      </c>
      <c r="AO573">
        <v>2.737391471862793</v>
      </c>
      <c r="AP573">
        <v>1</v>
      </c>
      <c r="AQ573">
        <v>0</v>
      </c>
      <c r="AR573">
        <v>0.15999999642372131</v>
      </c>
      <c r="AS573">
        <v>111115</v>
      </c>
      <c r="AT573">
        <f t="shared" si="2033"/>
        <v>1.1912992931547619</v>
      </c>
      <c r="AU573">
        <f t="shared" si="2034"/>
        <v>4.5359356362844917E-3</v>
      </c>
      <c r="AV573">
        <f t="shared" si="2035"/>
        <v>298.58712615966795</v>
      </c>
      <c r="AW573">
        <f t="shared" si="2036"/>
        <v>298.27947463989256</v>
      </c>
      <c r="AX573">
        <f t="shared" si="2037"/>
        <v>287.93020840800818</v>
      </c>
      <c r="AY573">
        <f t="shared" si="2038"/>
        <v>0.80527837596643281</v>
      </c>
      <c r="AZ573">
        <f t="shared" si="2039"/>
        <v>3.2634930440536349</v>
      </c>
      <c r="BA573">
        <f t="shared" si="2040"/>
        <v>34.608198721814048</v>
      </c>
      <c r="BB573">
        <f t="shared" si="2041"/>
        <v>11.816746313977134</v>
      </c>
      <c r="BC573">
        <f>IF(L573,Y573,(X573+Y573)/2)</f>
        <v>25.283300399780273</v>
      </c>
      <c r="BD573">
        <f t="shared" si="2042"/>
        <v>3.2337806921521408</v>
      </c>
      <c r="BE573">
        <f t="shared" si="2043"/>
        <v>0.3728399474514078</v>
      </c>
      <c r="BF573">
        <f t="shared" si="2044"/>
        <v>2.1491943858370361</v>
      </c>
      <c r="BG573">
        <f t="shared" si="2045"/>
        <v>1.0845863063151047</v>
      </c>
      <c r="BH573">
        <f t="shared" si="2046"/>
        <v>0.23651663830881206</v>
      </c>
      <c r="BI573">
        <f t="shared" si="2047"/>
        <v>35.951100889442742</v>
      </c>
      <c r="BJ573">
        <f t="shared" si="2048"/>
        <v>0.6771689605931821</v>
      </c>
      <c r="BK573">
        <f t="shared" si="2049"/>
        <v>68.456935830342047</v>
      </c>
      <c r="BL573">
        <f t="shared" si="2050"/>
        <v>547.81490888449139</v>
      </c>
      <c r="BM573">
        <f t="shared" si="2051"/>
        <v>5.1043370757732777E-2</v>
      </c>
    </row>
    <row r="574" spans="1:65" x14ac:dyDescent="0.3">
      <c r="A574" t="str">
        <f t="array" ref="A574">INDEX(MtrxNb!A$2:C$115,MATCH(1,(MtrxNb!B$2:B$115=D574)*(MtrxNb!C$2:C$115=F574),0),1)</f>
        <v>M75</v>
      </c>
      <c r="B574" s="6">
        <v>41603</v>
      </c>
      <c r="C574">
        <v>53</v>
      </c>
      <c r="D574">
        <v>7</v>
      </c>
      <c r="E574">
        <v>25</v>
      </c>
      <c r="F574" t="s">
        <v>36</v>
      </c>
      <c r="G574">
        <v>49</v>
      </c>
      <c r="H574">
        <v>3</v>
      </c>
      <c r="I574">
        <v>13</v>
      </c>
      <c r="J574" t="s">
        <v>580</v>
      </c>
      <c r="K574">
        <v>2427.0000025033951</v>
      </c>
      <c r="L574">
        <v>0</v>
      </c>
      <c r="M574">
        <v>800</v>
      </c>
      <c r="N574" s="7">
        <f t="shared" si="2025"/>
        <v>49.414765430647691</v>
      </c>
      <c r="O574" s="7">
        <f t="shared" si="2026"/>
        <v>0.42509828574775138</v>
      </c>
      <c r="P574" s="7">
        <f t="shared" si="2027"/>
        <v>538.07990249791078</v>
      </c>
      <c r="Q574">
        <f t="shared" si="2028"/>
        <v>4.6039522569850302</v>
      </c>
      <c r="R574">
        <f t="shared" si="2029"/>
        <v>1.1083527761835597</v>
      </c>
      <c r="S574" s="4">
        <f>(Y574+AY574*L574)</f>
        <v>25.286006927490234</v>
      </c>
      <c r="T574">
        <f t="shared" si="2030"/>
        <v>4.1999999999999993</v>
      </c>
      <c r="U574">
        <f t="shared" si="2031"/>
        <v>1.8152174532413485</v>
      </c>
      <c r="V574">
        <v>1</v>
      </c>
      <c r="W574">
        <f t="shared" si="2032"/>
        <v>3.6304349064826971</v>
      </c>
      <c r="X574">
        <v>25.096851348876953</v>
      </c>
      <c r="Y574" s="4">
        <v>25.286006927490234</v>
      </c>
      <c r="Z574">
        <v>25.049350738525391</v>
      </c>
      <c r="AA574">
        <v>799.4371337890625</v>
      </c>
      <c r="AB574">
        <v>755.04364013671875</v>
      </c>
      <c r="AC574">
        <v>18.769510269165039</v>
      </c>
      <c r="AD574">
        <v>22.546665191650391</v>
      </c>
      <c r="AE574">
        <v>55.480915069580078</v>
      </c>
      <c r="AF574">
        <v>66.476409912109375</v>
      </c>
      <c r="AG574">
        <v>500.39312744140625</v>
      </c>
      <c r="AH574">
        <v>1799.9459228515625</v>
      </c>
      <c r="AI574">
        <v>414.69683837890625</v>
      </c>
      <c r="AJ574">
        <v>94.291046142578125</v>
      </c>
      <c r="AK574">
        <v>-2.604248046875</v>
      </c>
      <c r="AL574">
        <v>-0.4222242534160614</v>
      </c>
      <c r="AM574">
        <v>1</v>
      </c>
      <c r="AN574">
        <v>-0.21956524252891541</v>
      </c>
      <c r="AO574">
        <v>2.737391471862793</v>
      </c>
      <c r="AP574">
        <v>1</v>
      </c>
      <c r="AQ574">
        <v>0</v>
      </c>
      <c r="AR574">
        <v>0.15999999642372131</v>
      </c>
      <c r="AS574">
        <v>111115</v>
      </c>
      <c r="AT574">
        <f t="shared" si="2033"/>
        <v>1.1914122081938243</v>
      </c>
      <c r="AU574">
        <f t="shared" si="2034"/>
        <v>4.6039522569850302E-3</v>
      </c>
      <c r="AV574">
        <f t="shared" si="2035"/>
        <v>298.43600692749021</v>
      </c>
      <c r="AW574">
        <f t="shared" si="2036"/>
        <v>298.24685134887693</v>
      </c>
      <c r="AX574">
        <f t="shared" si="2037"/>
        <v>287.99134121914176</v>
      </c>
      <c r="AY574">
        <f t="shared" si="2038"/>
        <v>0.79033711711018073</v>
      </c>
      <c r="AZ574">
        <f t="shared" si="2039"/>
        <v>3.2343014241307269</v>
      </c>
      <c r="BA574">
        <f t="shared" si="2040"/>
        <v>34.301257186606222</v>
      </c>
      <c r="BB574">
        <f t="shared" si="2041"/>
        <v>11.754591994955831</v>
      </c>
      <c r="BC574">
        <f>IF(L574,Y574,(X574+Y574)/2)</f>
        <v>25.191429138183594</v>
      </c>
      <c r="BD574">
        <f t="shared" si="2042"/>
        <v>3.2161481851112583</v>
      </c>
      <c r="BE574">
        <f t="shared" si="2043"/>
        <v>0.38053976681074042</v>
      </c>
      <c r="BF574">
        <f t="shared" si="2044"/>
        <v>2.1259486479471672</v>
      </c>
      <c r="BG574">
        <f t="shared" si="2045"/>
        <v>1.0901995371640911</v>
      </c>
      <c r="BH574">
        <f t="shared" si="2046"/>
        <v>0.24147585917884315</v>
      </c>
      <c r="BI574">
        <f t="shared" si="2047"/>
        <v>50.736116914824443</v>
      </c>
      <c r="BJ574">
        <f t="shared" si="2048"/>
        <v>0.71264742048615692</v>
      </c>
      <c r="BK574">
        <f t="shared" si="2049"/>
        <v>68.425868025901977</v>
      </c>
      <c r="BL574">
        <f t="shared" si="2050"/>
        <v>736.66844954667306</v>
      </c>
      <c r="BM574">
        <f t="shared" si="2051"/>
        <v>4.5899185990239372E-2</v>
      </c>
    </row>
    <row r="575" spans="1:65" hidden="1" x14ac:dyDescent="0.3">
      <c r="A575" t="str">
        <f t="array" ref="A575">INDEX(MtrxNb!A$2:C$115,MATCH(1,(MtrxNb!B$2:B$115=D575)*(MtrxNb!C$2:C$115=F575),0),1)</f>
        <v>M22</v>
      </c>
      <c r="B575" s="6">
        <v>41603</v>
      </c>
      <c r="C575">
        <v>53</v>
      </c>
      <c r="D575">
        <v>17</v>
      </c>
      <c r="E575">
        <v>28</v>
      </c>
      <c r="F575" t="s">
        <v>7</v>
      </c>
      <c r="G575">
        <v>45</v>
      </c>
      <c r="H575">
        <v>3</v>
      </c>
      <c r="I575" t="s">
        <v>323</v>
      </c>
      <c r="J575" t="s">
        <v>788</v>
      </c>
      <c r="M575">
        <f t="shared" ref="M575" si="2052">AA575</f>
        <v>0</v>
      </c>
      <c r="S575" s="4">
        <f>AVERAGE(S569:S574)</f>
        <v>25.944872856140137</v>
      </c>
      <c r="Y575" s="4">
        <f>AVERAGE(Y569:Y574)</f>
        <v>25.944872856140137</v>
      </c>
    </row>
    <row r="576" spans="1:65" hidden="1" x14ac:dyDescent="0.3">
      <c r="A576" t="str">
        <f t="array" ref="A576">INDEX(MtrxNb!A$2:C$115,MATCH(1,(MtrxNb!B$2:B$115=D576)*(MtrxNb!C$2:C$115=F576),0),1)</f>
        <v>M22</v>
      </c>
      <c r="B576" s="6">
        <v>41603</v>
      </c>
      <c r="C576">
        <v>53</v>
      </c>
      <c r="D576">
        <v>17</v>
      </c>
      <c r="E576">
        <v>28</v>
      </c>
      <c r="F576" t="s">
        <v>7</v>
      </c>
      <c r="G576">
        <v>45</v>
      </c>
      <c r="H576">
        <v>3</v>
      </c>
      <c r="I576">
        <v>14</v>
      </c>
      <c r="J576" t="s">
        <v>789</v>
      </c>
      <c r="K576">
        <v>3325.0000022798777</v>
      </c>
      <c r="L576">
        <v>0</v>
      </c>
      <c r="M576" t="s">
        <v>315</v>
      </c>
      <c r="N576">
        <f t="shared" ref="N576:N582" si="2053">(AA576-AB576*(1000-AC576)/(1000-AD576))*AT576</f>
        <v>12.464803621594253</v>
      </c>
      <c r="O576">
        <f t="shared" ref="O576:O582" si="2054">IF(BE576&lt;&gt;0,1/(1/BE576-1/W576),0)</f>
        <v>0.11834133720957668</v>
      </c>
      <c r="P576">
        <f t="shared" ref="P576:P582" si="2055">((BH576-AU576/2)*AB576-N576)/(BH576+AU576/2)</f>
        <v>208.88056866739862</v>
      </c>
      <c r="Q576">
        <f t="shared" ref="Q576:Q582" si="2056">AU576*1000</f>
        <v>1.6151501506987298</v>
      </c>
      <c r="R576">
        <f t="shared" ref="R576:R582" si="2057">(AZ576-BF576)</f>
        <v>1.2928291205805615</v>
      </c>
      <c r="S576" s="4">
        <f>(Y576+AY576*L576)</f>
        <v>24.581924438476563</v>
      </c>
      <c r="T576">
        <f t="shared" ref="T576:T582" si="2058">1.3*3</f>
        <v>3.9000000000000004</v>
      </c>
      <c r="U576">
        <f t="shared" ref="U576:U582" si="2059">(T576*AN576+AO576)</f>
        <v>1.8810870260000228</v>
      </c>
      <c r="V576">
        <v>1</v>
      </c>
      <c r="W576">
        <f t="shared" ref="W576:W582" si="2060">U576*(V576+1)*(V576+1)/(V576*V576+1)</f>
        <v>3.7621740520000455</v>
      </c>
      <c r="X576">
        <v>24.701936721801758</v>
      </c>
      <c r="Y576" s="4">
        <v>24.581924438476563</v>
      </c>
      <c r="Z576">
        <v>25.048328399658203</v>
      </c>
      <c r="AA576">
        <v>398.85134887695312</v>
      </c>
      <c r="AB576">
        <v>388.64630126953125</v>
      </c>
      <c r="AC576">
        <v>17.944658279418945</v>
      </c>
      <c r="AD576">
        <v>19.179450988769531</v>
      </c>
      <c r="AE576">
        <v>54.174160003662109</v>
      </c>
      <c r="AF576">
        <v>57.905918121337891</v>
      </c>
      <c r="AG576">
        <v>500.34896850585938</v>
      </c>
      <c r="AH576">
        <v>1799.9256591796875</v>
      </c>
      <c r="AI576">
        <v>59.772712707519531</v>
      </c>
      <c r="AJ576">
        <v>94.291122436523438</v>
      </c>
      <c r="AK576">
        <v>0.2996826171875</v>
      </c>
      <c r="AL576">
        <v>-0.21872732043266296</v>
      </c>
      <c r="AM576">
        <v>0.75</v>
      </c>
      <c r="AN576">
        <v>-0.21956524252891541</v>
      </c>
      <c r="AO576">
        <v>2.737391471862793</v>
      </c>
      <c r="AP576">
        <v>1</v>
      </c>
      <c r="AQ576">
        <v>0</v>
      </c>
      <c r="AR576">
        <v>0.15999999642372131</v>
      </c>
      <c r="AS576">
        <v>111115</v>
      </c>
      <c r="AT576">
        <f t="shared" ref="AT576:AT582" si="2061">AG576*0.000001/(T576*0.0001)</f>
        <v>1.2829460730919469</v>
      </c>
      <c r="AU576">
        <f t="shared" ref="AU576:AU582" si="2062">(AD576-AC576)/(1000-AD576)*AT576</f>
        <v>1.6151501506987298E-3</v>
      </c>
      <c r="AV576">
        <f t="shared" ref="AV576:AV582" si="2063">(Y576+273.15)</f>
        <v>297.73192443847654</v>
      </c>
      <c r="AW576">
        <f t="shared" ref="AW576:AW582" si="2064">(X576+273.15)</f>
        <v>297.85193672180174</v>
      </c>
      <c r="AX576">
        <f t="shared" ref="AX576:AX582" si="2065">(AH576*AP576+AI576*AQ576)*AR576</f>
        <v>287.98809903171423</v>
      </c>
      <c r="AY576">
        <f t="shared" ref="AY576:AY582" si="2066">((AX576+0.00000010773*(AW576^4-AV576^4))-AU576*44100)/(U576*51.4+0.00000043092*AV576^3)</f>
        <v>2.0185456986719852</v>
      </c>
      <c r="AZ576">
        <f t="shared" ref="AZ576:AZ582" si="2067">0.61365*EXP(17.502*S576/(240.97+S576))</f>
        <v>3.10128108202793</v>
      </c>
      <c r="BA576">
        <f t="shared" ref="BA576:BA582" si="2068">AZ576*1000/AJ576</f>
        <v>32.890488541121201</v>
      </c>
      <c r="BB576">
        <f t="shared" ref="BB576:BB582" si="2069">(BA576-AD576)</f>
        <v>13.711037552351669</v>
      </c>
      <c r="BC576">
        <f>IF(L576,Y576,(X576+Y576)/2)</f>
        <v>24.64193058013916</v>
      </c>
      <c r="BD576">
        <f t="shared" ref="BD576:BD582" si="2070">0.61365*EXP(17.502*BC576/(240.97+BC576))</f>
        <v>3.1124283851337999</v>
      </c>
      <c r="BE576">
        <f t="shared" ref="BE576:BE582" si="2071">IF(BB576&lt;&gt;0,(1000-(BA576+AD576)/2)/BB576*AU576,0)</f>
        <v>0.11473236502730086</v>
      </c>
      <c r="BF576">
        <f t="shared" ref="BF576:BF582" si="2072">AD576*AJ576/1000</f>
        <v>1.8084519614473684</v>
      </c>
      <c r="BG576">
        <f t="shared" ref="BG576:BG582" si="2073">(BD576-BF576)</f>
        <v>1.3039764236864315</v>
      </c>
      <c r="BH576">
        <f t="shared" ref="BH576:BH582" si="2074">1/(1.6/O576+1.37/W576)</f>
        <v>7.2023467660895249E-2</v>
      </c>
      <c r="BI576">
        <f t="shared" ref="BI576:BI582" si="2075">P576*AJ576*0.001</f>
        <v>19.695583274828326</v>
      </c>
      <c r="BJ576">
        <f t="shared" ref="BJ576:BJ582" si="2076">P576/AB576</f>
        <v>0.53745672603876715</v>
      </c>
      <c r="BK576">
        <f t="shared" ref="BK576:BK582" si="2077">(1-AU576*AJ576/AZ576/O576)*100</f>
        <v>58.504012363625989</v>
      </c>
      <c r="BL576">
        <f t="shared" ref="BL576:BL582" si="2078">(AB576-N576/(W576/1.35))</f>
        <v>384.17349255399444</v>
      </c>
      <c r="BM576">
        <f t="shared" ref="BM576:BM582" si="2079">N576*BK576/100/BL576</f>
        <v>1.8982075528946794E-2</v>
      </c>
    </row>
    <row r="577" spans="1:65" x14ac:dyDescent="0.3">
      <c r="A577" t="str">
        <f t="array" ref="A577">INDEX(MtrxNb!A$2:C$115,MATCH(1,(MtrxNb!B$2:B$115=D577)*(MtrxNb!C$2:C$115=F577),0),1)</f>
        <v>M22</v>
      </c>
      <c r="B577" s="6">
        <v>41603</v>
      </c>
      <c r="C577">
        <v>53</v>
      </c>
      <c r="D577">
        <v>17</v>
      </c>
      <c r="E577">
        <v>28</v>
      </c>
      <c r="F577" t="s">
        <v>7</v>
      </c>
      <c r="G577">
        <v>45</v>
      </c>
      <c r="H577">
        <v>3</v>
      </c>
      <c r="I577">
        <v>15</v>
      </c>
      <c r="J577" t="s">
        <v>790</v>
      </c>
      <c r="K577">
        <v>3443.500002514571</v>
      </c>
      <c r="L577">
        <v>0</v>
      </c>
      <c r="M577">
        <v>50</v>
      </c>
      <c r="N577" s="7">
        <f t="shared" si="2053"/>
        <v>-0.3112992611268644</v>
      </c>
      <c r="O577" s="7">
        <f t="shared" si="2054"/>
        <v>0.10430820061692225</v>
      </c>
      <c r="P577" s="7">
        <f t="shared" si="2055"/>
        <v>53.80007711305128</v>
      </c>
      <c r="Q577">
        <f t="shared" si="2056"/>
        <v>1.499564534093444</v>
      </c>
      <c r="R577">
        <f t="shared" si="2057"/>
        <v>1.3569590028790557</v>
      </c>
      <c r="S577" s="4">
        <f>(Y577+AY577*L577)</f>
        <v>24.70991325378418</v>
      </c>
      <c r="T577">
        <f t="shared" si="2058"/>
        <v>3.9000000000000004</v>
      </c>
      <c r="U577">
        <f t="shared" si="2059"/>
        <v>1.8810870260000228</v>
      </c>
      <c r="V577">
        <v>1</v>
      </c>
      <c r="W577">
        <f t="shared" si="2060"/>
        <v>3.7621740520000455</v>
      </c>
      <c r="X577">
        <v>24.736074447631836</v>
      </c>
      <c r="Y577" s="4">
        <v>24.70991325378418</v>
      </c>
      <c r="Z577">
        <v>25.053117752075195</v>
      </c>
      <c r="AA577">
        <v>49.951351165771484</v>
      </c>
      <c r="AB577">
        <v>50.135391235351563</v>
      </c>
      <c r="AC577">
        <v>17.605461120605469</v>
      </c>
      <c r="AD577">
        <v>18.752365112304687</v>
      </c>
      <c r="AE577">
        <v>53.115653991699219</v>
      </c>
      <c r="AF577">
        <v>56.495559692382813</v>
      </c>
      <c r="AG577">
        <v>500.35855102539062</v>
      </c>
      <c r="AH577">
        <v>1799.7550048828125</v>
      </c>
      <c r="AI577">
        <v>69.43994140625</v>
      </c>
      <c r="AJ577">
        <v>94.288948059082031</v>
      </c>
      <c r="AK577">
        <v>1.9068336486816406</v>
      </c>
      <c r="AL577">
        <v>-0.10392972826957703</v>
      </c>
      <c r="AM577">
        <v>1</v>
      </c>
      <c r="AN577">
        <v>-0.21956524252891541</v>
      </c>
      <c r="AO577">
        <v>2.737391471862793</v>
      </c>
      <c r="AP577">
        <v>1</v>
      </c>
      <c r="AQ577">
        <v>0</v>
      </c>
      <c r="AR577">
        <v>0.15999999642372131</v>
      </c>
      <c r="AS577">
        <v>111115</v>
      </c>
      <c r="AT577">
        <f t="shared" si="2061"/>
        <v>1.2829706436548476</v>
      </c>
      <c r="AU577">
        <f t="shared" si="2062"/>
        <v>1.4995645340934441E-3</v>
      </c>
      <c r="AV577">
        <f t="shared" si="2063"/>
        <v>297.85991325378416</v>
      </c>
      <c r="AW577">
        <f t="shared" si="2064"/>
        <v>297.88607444763181</v>
      </c>
      <c r="AX577">
        <f t="shared" si="2065"/>
        <v>287.96079434482454</v>
      </c>
      <c r="AY577">
        <f t="shared" si="2066"/>
        <v>2.0553036802296725</v>
      </c>
      <c r="AZ577">
        <f t="shared" si="2067"/>
        <v>3.1250997829380944</v>
      </c>
      <c r="BA577">
        <f t="shared" si="2068"/>
        <v>33.143860943065015</v>
      </c>
      <c r="BB577">
        <f t="shared" si="2069"/>
        <v>14.391495830760327</v>
      </c>
      <c r="BC577">
        <f>IF(L577,Y577,(X577+Y577)/2)</f>
        <v>24.722993850708008</v>
      </c>
      <c r="BD577">
        <f t="shared" si="2070"/>
        <v>3.1275430615960249</v>
      </c>
      <c r="BE577">
        <f t="shared" si="2071"/>
        <v>0.10149422139625572</v>
      </c>
      <c r="BF577">
        <f t="shared" si="2072"/>
        <v>1.7681407800590387</v>
      </c>
      <c r="BG577">
        <f t="shared" si="2073"/>
        <v>1.3594022815369862</v>
      </c>
      <c r="BH577">
        <f t="shared" si="2074"/>
        <v>6.368084409693528E-2</v>
      </c>
      <c r="BI577">
        <f t="shared" si="2075"/>
        <v>5.0727526764871005</v>
      </c>
      <c r="BJ577">
        <f t="shared" si="2076"/>
        <v>1.0730957869760407</v>
      </c>
      <c r="BK577">
        <f t="shared" si="2077"/>
        <v>56.624588428586044</v>
      </c>
      <c r="BL577">
        <f t="shared" si="2078"/>
        <v>50.2470963283942</v>
      </c>
      <c r="BM577">
        <f t="shared" si="2079"/>
        <v>-3.5081017267600116E-3</v>
      </c>
    </row>
    <row r="578" spans="1:65" x14ac:dyDescent="0.3">
      <c r="A578" t="str">
        <f t="array" ref="A578">INDEX(MtrxNb!A$2:C$115,MATCH(1,(MtrxNb!B$2:B$115=D578)*(MtrxNb!C$2:C$115=F578),0),1)</f>
        <v>M22</v>
      </c>
      <c r="B578" s="6">
        <v>41603</v>
      </c>
      <c r="C578">
        <v>53</v>
      </c>
      <c r="D578">
        <v>17</v>
      </c>
      <c r="E578">
        <v>28</v>
      </c>
      <c r="F578" t="s">
        <v>7</v>
      </c>
      <c r="G578">
        <v>45</v>
      </c>
      <c r="H578">
        <v>3</v>
      </c>
      <c r="I578">
        <v>16</v>
      </c>
      <c r="J578" t="s">
        <v>791</v>
      </c>
      <c r="K578">
        <v>3563.0000025033951</v>
      </c>
      <c r="L578">
        <v>0</v>
      </c>
      <c r="M578">
        <v>150</v>
      </c>
      <c r="N578" s="7">
        <f t="shared" si="2053"/>
        <v>3.4390150799616057</v>
      </c>
      <c r="O578" s="7">
        <f t="shared" si="2054"/>
        <v>0.1139382000672382</v>
      </c>
      <c r="P578" s="7">
        <f t="shared" si="2055"/>
        <v>94.904660106120048</v>
      </c>
      <c r="Q578">
        <f t="shared" si="2056"/>
        <v>1.6780859619936741</v>
      </c>
      <c r="R578">
        <f t="shared" si="2057"/>
        <v>1.3936815757030869</v>
      </c>
      <c r="S578" s="4">
        <f>(Y578+AY578*L578)</f>
        <v>24.785745620727539</v>
      </c>
      <c r="T578">
        <f t="shared" si="2058"/>
        <v>3.9000000000000004</v>
      </c>
      <c r="U578">
        <f t="shared" si="2059"/>
        <v>1.8810870260000228</v>
      </c>
      <c r="V578">
        <v>1</v>
      </c>
      <c r="W578">
        <f t="shared" si="2060"/>
        <v>3.7621740520000455</v>
      </c>
      <c r="X578">
        <v>24.780614852905273</v>
      </c>
      <c r="Y578" s="4">
        <v>24.785745620727539</v>
      </c>
      <c r="Z578">
        <v>25.0499267578125</v>
      </c>
      <c r="AA578">
        <v>150.25198364257812</v>
      </c>
      <c r="AB578">
        <v>147.37875366210937</v>
      </c>
      <c r="AC578">
        <v>17.229690551757813</v>
      </c>
      <c r="AD578">
        <v>18.513423919677734</v>
      </c>
      <c r="AE578">
        <v>51.833797454833984</v>
      </c>
      <c r="AF578">
        <v>55.624366760253906</v>
      </c>
      <c r="AG578">
        <v>500.36663818359375</v>
      </c>
      <c r="AH578">
        <v>1799.15576171875</v>
      </c>
      <c r="AI578">
        <v>69.454948425292969</v>
      </c>
      <c r="AJ578">
        <v>94.288658142089844</v>
      </c>
      <c r="AK578">
        <v>2.0019569396972656</v>
      </c>
      <c r="AL578">
        <v>-0.13248464465141296</v>
      </c>
      <c r="AM578">
        <v>1</v>
      </c>
      <c r="AN578">
        <v>-0.21956524252891541</v>
      </c>
      <c r="AO578">
        <v>2.737391471862793</v>
      </c>
      <c r="AP578">
        <v>1</v>
      </c>
      <c r="AQ578">
        <v>0</v>
      </c>
      <c r="AR578">
        <v>0.15999999642372131</v>
      </c>
      <c r="AS578">
        <v>111115</v>
      </c>
      <c r="AT578">
        <f t="shared" si="2061"/>
        <v>1.2829913799579327</v>
      </c>
      <c r="AU578">
        <f t="shared" si="2062"/>
        <v>1.6780859619936741E-3</v>
      </c>
      <c r="AV578">
        <f t="shared" si="2063"/>
        <v>297.93574562072752</v>
      </c>
      <c r="AW578">
        <f t="shared" si="2064"/>
        <v>297.93061485290525</v>
      </c>
      <c r="AX578">
        <f t="shared" si="2065"/>
        <v>287.8649154407176</v>
      </c>
      <c r="AY578">
        <f t="shared" si="2066"/>
        <v>1.9781140578613696</v>
      </c>
      <c r="AZ578">
        <f t="shared" si="2067"/>
        <v>3.1392874747051698</v>
      </c>
      <c r="BA578">
        <f t="shared" si="2068"/>
        <v>33.294433673818631</v>
      </c>
      <c r="BB578">
        <f t="shared" si="2069"/>
        <v>14.781009754140896</v>
      </c>
      <c r="BC578">
        <f>IF(L578,Y578,(X578+Y578)/2)</f>
        <v>24.783180236816406</v>
      </c>
      <c r="BD578">
        <f t="shared" si="2070"/>
        <v>3.1388065913857219</v>
      </c>
      <c r="BE578">
        <f t="shared" si="2071"/>
        <v>0.11058899019137915</v>
      </c>
      <c r="BF578">
        <f t="shared" si="2072"/>
        <v>1.7456058990020829</v>
      </c>
      <c r="BG578">
        <f t="shared" si="2073"/>
        <v>1.3932006923836391</v>
      </c>
      <c r="BH578">
        <f t="shared" si="2074"/>
        <v>6.9411418680524556E-2</v>
      </c>
      <c r="BI578">
        <f t="shared" si="2075"/>
        <v>8.9484330528371849</v>
      </c>
      <c r="BJ578">
        <f t="shared" si="2076"/>
        <v>0.64395075781211297</v>
      </c>
      <c r="BK578">
        <f t="shared" si="2077"/>
        <v>55.76426804594481</v>
      </c>
      <c r="BL578">
        <f t="shared" si="2078"/>
        <v>146.14471443538088</v>
      </c>
      <c r="BM578">
        <f t="shared" si="2079"/>
        <v>1.3122209686058805E-2</v>
      </c>
    </row>
    <row r="579" spans="1:65" x14ac:dyDescent="0.3">
      <c r="A579" t="str">
        <f t="array" ref="A579">INDEX(MtrxNb!A$2:C$115,MATCH(1,(MtrxNb!B$2:B$115=D579)*(MtrxNb!C$2:C$115=F579),0),1)</f>
        <v>M22</v>
      </c>
      <c r="B579" s="6">
        <v>41603</v>
      </c>
      <c r="C579">
        <v>53</v>
      </c>
      <c r="D579">
        <v>17</v>
      </c>
      <c r="E579">
        <v>28</v>
      </c>
      <c r="F579" t="s">
        <v>7</v>
      </c>
      <c r="G579">
        <v>45</v>
      </c>
      <c r="H579">
        <v>3</v>
      </c>
      <c r="I579">
        <v>17</v>
      </c>
      <c r="J579" t="s">
        <v>792</v>
      </c>
      <c r="K579">
        <v>3704.5000023134053</v>
      </c>
      <c r="L579">
        <v>0</v>
      </c>
      <c r="M579">
        <v>250</v>
      </c>
      <c r="N579" s="7">
        <f t="shared" si="2053"/>
        <v>8.8194126468126637</v>
      </c>
      <c r="O579" s="7">
        <f t="shared" si="2054"/>
        <v>0.14730874631529589</v>
      </c>
      <c r="P579" s="7">
        <f t="shared" si="2055"/>
        <v>139.40119116177183</v>
      </c>
      <c r="Q579">
        <f t="shared" si="2056"/>
        <v>2.2053416870291667</v>
      </c>
      <c r="R579">
        <f t="shared" si="2057"/>
        <v>1.4280931949799991</v>
      </c>
      <c r="S579" s="4">
        <f>(Y579+AY579*L579)</f>
        <v>25.126499176025391</v>
      </c>
      <c r="T579">
        <f t="shared" si="2058"/>
        <v>3.9000000000000004</v>
      </c>
      <c r="U579">
        <f t="shared" si="2059"/>
        <v>1.8810870260000228</v>
      </c>
      <c r="V579">
        <v>1</v>
      </c>
      <c r="W579">
        <f t="shared" si="2060"/>
        <v>3.7621740520000455</v>
      </c>
      <c r="X579">
        <v>24.928083419799805</v>
      </c>
      <c r="Y579" s="4">
        <v>25.126499176025391</v>
      </c>
      <c r="Z579">
        <v>25.052865982055664</v>
      </c>
      <c r="AA579">
        <v>250.4322509765625</v>
      </c>
      <c r="AB579">
        <v>243.14039611816406</v>
      </c>
      <c r="AC579">
        <v>17.14588737487793</v>
      </c>
      <c r="AD579">
        <v>18.832380294799805</v>
      </c>
      <c r="AE579">
        <v>51.062484741210938</v>
      </c>
      <c r="AF579">
        <v>56.08013916015625</v>
      </c>
      <c r="AG579">
        <v>500.37911987304687</v>
      </c>
      <c r="AH579">
        <v>1799.9993896484375</v>
      </c>
      <c r="AI579">
        <v>74.337135314941406</v>
      </c>
      <c r="AJ579">
        <v>94.286750793457031</v>
      </c>
      <c r="AK579">
        <v>1.9807319641113281</v>
      </c>
      <c r="AL579">
        <v>-0.1868574321269989</v>
      </c>
      <c r="AM579">
        <v>1</v>
      </c>
      <c r="AN579">
        <v>-0.21956524252891541</v>
      </c>
      <c r="AO579">
        <v>2.737391471862793</v>
      </c>
      <c r="AP579">
        <v>1</v>
      </c>
      <c r="AQ579">
        <v>0</v>
      </c>
      <c r="AR579">
        <v>0.15999999642372131</v>
      </c>
      <c r="AS579">
        <v>111115</v>
      </c>
      <c r="AT579">
        <f t="shared" si="2061"/>
        <v>1.2830233842898635</v>
      </c>
      <c r="AU579">
        <f t="shared" si="2062"/>
        <v>2.2053416870291666E-3</v>
      </c>
      <c r="AV579">
        <f t="shared" si="2063"/>
        <v>298.27649917602537</v>
      </c>
      <c r="AW579">
        <f t="shared" si="2064"/>
        <v>298.07808341979978</v>
      </c>
      <c r="AX579">
        <f t="shared" si="2065"/>
        <v>287.99989590645055</v>
      </c>
      <c r="AY579">
        <f t="shared" si="2066"/>
        <v>1.7431723873200624</v>
      </c>
      <c r="AZ579">
        <f t="shared" si="2067"/>
        <v>3.2037371426833992</v>
      </c>
      <c r="BA579">
        <f t="shared" si="2068"/>
        <v>33.978656764845489</v>
      </c>
      <c r="BB579">
        <f t="shared" si="2069"/>
        <v>15.146276470045684</v>
      </c>
      <c r="BC579">
        <f>IF(L579,Y579,(X579+Y579)/2)</f>
        <v>25.027291297912598</v>
      </c>
      <c r="BD579">
        <f t="shared" si="2070"/>
        <v>3.1848548668876853</v>
      </c>
      <c r="BE579">
        <f t="shared" si="2071"/>
        <v>0.14175817406304425</v>
      </c>
      <c r="BF579">
        <f t="shared" si="2072"/>
        <v>1.7756439477034001</v>
      </c>
      <c r="BG579">
        <f t="shared" si="2073"/>
        <v>1.4092109191842852</v>
      </c>
      <c r="BH579">
        <f t="shared" si="2074"/>
        <v>8.9081366156822536E-2</v>
      </c>
      <c r="BI579">
        <f t="shared" si="2075"/>
        <v>13.143685371381045</v>
      </c>
      <c r="BJ579">
        <f t="shared" si="2076"/>
        <v>0.57333620158299037</v>
      </c>
      <c r="BK579">
        <f t="shared" si="2077"/>
        <v>55.940339435611421</v>
      </c>
      <c r="BL579">
        <f t="shared" si="2078"/>
        <v>239.97568153860666</v>
      </c>
      <c r="BM579">
        <f t="shared" si="2079"/>
        <v>2.0558788870698716E-2</v>
      </c>
    </row>
    <row r="580" spans="1:65" x14ac:dyDescent="0.3">
      <c r="A580" t="str">
        <f t="array" ref="A580">INDEX(MtrxNb!A$2:C$115,MATCH(1,(MtrxNb!B$2:B$115=D580)*(MtrxNb!C$2:C$115=F580),0),1)</f>
        <v>M22</v>
      </c>
      <c r="B580" s="6">
        <v>41603</v>
      </c>
      <c r="C580">
        <v>53</v>
      </c>
      <c r="D580">
        <v>17</v>
      </c>
      <c r="E580">
        <v>28</v>
      </c>
      <c r="F580" t="s">
        <v>7</v>
      </c>
      <c r="G580">
        <v>45</v>
      </c>
      <c r="H580">
        <v>3</v>
      </c>
      <c r="I580">
        <v>18</v>
      </c>
      <c r="J580" t="s">
        <v>793</v>
      </c>
      <c r="K580">
        <v>3834.0000022798777</v>
      </c>
      <c r="L580">
        <v>0</v>
      </c>
      <c r="M580">
        <v>400</v>
      </c>
      <c r="N580" s="7">
        <f t="shared" si="2053"/>
        <v>18.194088237585351</v>
      </c>
      <c r="O580" s="7">
        <f t="shared" si="2054"/>
        <v>0.18598019499850621</v>
      </c>
      <c r="P580" s="7">
        <f t="shared" si="2055"/>
        <v>213.63752961950328</v>
      </c>
      <c r="Q580">
        <f t="shared" si="2056"/>
        <v>2.7404291918360912</v>
      </c>
      <c r="R580">
        <f t="shared" si="2057"/>
        <v>1.4185639451419105</v>
      </c>
      <c r="S580" s="4">
        <f>(Y580+AY580*L580)</f>
        <v>25.386505126953125</v>
      </c>
      <c r="T580">
        <f t="shared" si="2058"/>
        <v>3.9000000000000004</v>
      </c>
      <c r="U580">
        <f t="shared" si="2059"/>
        <v>1.8810870260000228</v>
      </c>
      <c r="V580">
        <v>1</v>
      </c>
      <c r="W580">
        <f t="shared" si="2060"/>
        <v>3.7621740520000455</v>
      </c>
      <c r="X580">
        <v>25.052946090698242</v>
      </c>
      <c r="Y580" s="4">
        <v>25.386505126953125</v>
      </c>
      <c r="Z580">
        <v>25.055133819580078</v>
      </c>
      <c r="AA580">
        <v>399.13250732421875</v>
      </c>
      <c r="AB580">
        <v>384.1326904296875</v>
      </c>
      <c r="AC580">
        <v>17.370296478271484</v>
      </c>
      <c r="AD580">
        <v>19.464456558227539</v>
      </c>
      <c r="AE580">
        <v>51.340572357177734</v>
      </c>
      <c r="AF580">
        <v>57.523189544677734</v>
      </c>
      <c r="AG580">
        <v>500.42230224609375</v>
      </c>
      <c r="AH580">
        <v>1798.989501953125</v>
      </c>
      <c r="AI580">
        <v>86.18505859375</v>
      </c>
      <c r="AJ580">
        <v>94.280830383300781</v>
      </c>
      <c r="AK580">
        <v>0.99699783325195313</v>
      </c>
      <c r="AL580">
        <v>-0.24176999926567078</v>
      </c>
      <c r="AM580">
        <v>0.75</v>
      </c>
      <c r="AN580">
        <v>-0.21956524252891541</v>
      </c>
      <c r="AO580">
        <v>2.737391471862793</v>
      </c>
      <c r="AP580">
        <v>1</v>
      </c>
      <c r="AQ580">
        <v>0</v>
      </c>
      <c r="AR580">
        <v>0.15999999642372131</v>
      </c>
      <c r="AS580">
        <v>111115</v>
      </c>
      <c r="AT580">
        <f t="shared" si="2061"/>
        <v>1.2831341083233172</v>
      </c>
      <c r="AU580">
        <f t="shared" si="2062"/>
        <v>2.7404291918360912E-3</v>
      </c>
      <c r="AV580">
        <f t="shared" si="2063"/>
        <v>298.5365051269531</v>
      </c>
      <c r="AW580">
        <f t="shared" si="2064"/>
        <v>298.20294609069822</v>
      </c>
      <c r="AX580">
        <f t="shared" si="2065"/>
        <v>287.83831387881219</v>
      </c>
      <c r="AY580">
        <f t="shared" si="2066"/>
        <v>1.5086682984068691</v>
      </c>
      <c r="AZ580">
        <f t="shared" si="2067"/>
        <v>3.2536890724112877</v>
      </c>
      <c r="BA580">
        <f t="shared" si="2068"/>
        <v>34.510611109207922</v>
      </c>
      <c r="BB580">
        <f t="shared" si="2069"/>
        <v>15.046154550980383</v>
      </c>
      <c r="BC580">
        <f>IF(L580,Y580,(X580+Y580)/2)</f>
        <v>25.219725608825684</v>
      </c>
      <c r="BD580">
        <f t="shared" si="2070"/>
        <v>3.2215700461828867</v>
      </c>
      <c r="BE580">
        <f t="shared" si="2071"/>
        <v>0.17721948536868937</v>
      </c>
      <c r="BF580">
        <f t="shared" si="2072"/>
        <v>1.8351251272693772</v>
      </c>
      <c r="BG580">
        <f t="shared" si="2073"/>
        <v>1.3864449189135095</v>
      </c>
      <c r="BH580">
        <f t="shared" si="2074"/>
        <v>0.1115173100969689</v>
      </c>
      <c r="BI580">
        <f t="shared" si="2075"/>
        <v>20.141923693563786</v>
      </c>
      <c r="BJ580">
        <f t="shared" si="2076"/>
        <v>0.55615555494777125</v>
      </c>
      <c r="BK580">
        <f t="shared" si="2077"/>
        <v>57.302815649641879</v>
      </c>
      <c r="BL580">
        <f t="shared" si="2078"/>
        <v>377.60401345162938</v>
      </c>
      <c r="BM580">
        <f t="shared" si="2079"/>
        <v>2.7610206646419118E-2</v>
      </c>
    </row>
    <row r="581" spans="1:65" x14ac:dyDescent="0.3">
      <c r="A581" t="str">
        <f t="array" ref="A581">INDEX(MtrxNb!A$2:C$115,MATCH(1,(MtrxNb!B$2:B$115=D581)*(MtrxNb!C$2:C$115=F581),0),1)</f>
        <v>M22</v>
      </c>
      <c r="B581" s="6">
        <v>41603</v>
      </c>
      <c r="C581">
        <v>53</v>
      </c>
      <c r="D581">
        <v>17</v>
      </c>
      <c r="E581">
        <v>28</v>
      </c>
      <c r="F581" t="s">
        <v>7</v>
      </c>
      <c r="G581">
        <v>45</v>
      </c>
      <c r="H581">
        <v>3</v>
      </c>
      <c r="I581">
        <v>19</v>
      </c>
      <c r="J581" t="s">
        <v>794</v>
      </c>
      <c r="K581">
        <v>3988.5000023804605</v>
      </c>
      <c r="L581">
        <v>0</v>
      </c>
      <c r="M581">
        <v>600</v>
      </c>
      <c r="N581" s="7">
        <f t="shared" si="2053"/>
        <v>32.020477691057181</v>
      </c>
      <c r="O581" s="7">
        <f t="shared" si="2054"/>
        <v>0.25345999431450922</v>
      </c>
      <c r="P581" s="7">
        <f t="shared" si="2055"/>
        <v>348.91014808683212</v>
      </c>
      <c r="Q581">
        <f t="shared" si="2056"/>
        <v>3.6256990394578952</v>
      </c>
      <c r="R581">
        <f t="shared" si="2057"/>
        <v>1.3988810922385606</v>
      </c>
      <c r="S581" s="4">
        <f>(Y581+AY581*L581)</f>
        <v>25.885061264038086</v>
      </c>
      <c r="T581">
        <f t="shared" si="2058"/>
        <v>3.9000000000000004</v>
      </c>
      <c r="U581">
        <f t="shared" si="2059"/>
        <v>1.8810870260000228</v>
      </c>
      <c r="V581">
        <v>1</v>
      </c>
      <c r="W581">
        <f t="shared" si="2060"/>
        <v>3.7621740520000455</v>
      </c>
      <c r="X581">
        <v>25.265260696411133</v>
      </c>
      <c r="Y581" s="4">
        <v>25.885061264038086</v>
      </c>
      <c r="Z581">
        <v>25.057456970214844</v>
      </c>
      <c r="AA581">
        <v>600.45404052734375</v>
      </c>
      <c r="AB581">
        <v>573.87335205078125</v>
      </c>
      <c r="AC581">
        <v>17.944070816040039</v>
      </c>
      <c r="AD581">
        <v>20.711645126342773</v>
      </c>
      <c r="AE581">
        <v>52.361732482910156</v>
      </c>
      <c r="AF581">
        <v>60.432929992675781</v>
      </c>
      <c r="AG581">
        <v>500.34280395507812</v>
      </c>
      <c r="AH581">
        <v>1798.720703125</v>
      </c>
      <c r="AI581">
        <v>107.34267425537109</v>
      </c>
      <c r="AJ581">
        <v>94.27044677734375</v>
      </c>
      <c r="AK581">
        <v>-1.0358390808105469</v>
      </c>
      <c r="AL581">
        <v>-0.28528043627738953</v>
      </c>
      <c r="AM581">
        <v>1</v>
      </c>
      <c r="AN581">
        <v>-0.21956524252891541</v>
      </c>
      <c r="AO581">
        <v>2.737391471862793</v>
      </c>
      <c r="AP581">
        <v>1</v>
      </c>
      <c r="AQ581">
        <v>0</v>
      </c>
      <c r="AR581">
        <v>0.15999999642372131</v>
      </c>
      <c r="AS581">
        <v>111115</v>
      </c>
      <c r="AT581">
        <f t="shared" si="2061"/>
        <v>1.2829302665514821</v>
      </c>
      <c r="AU581">
        <f t="shared" si="2062"/>
        <v>3.6256990394578953E-3</v>
      </c>
      <c r="AV581">
        <f t="shared" si="2063"/>
        <v>299.03506126403806</v>
      </c>
      <c r="AW581">
        <f t="shared" si="2064"/>
        <v>298.41526069641111</v>
      </c>
      <c r="AX581">
        <f t="shared" si="2065"/>
        <v>287.79530606727349</v>
      </c>
      <c r="AY581">
        <f t="shared" si="2066"/>
        <v>1.1161753457167567</v>
      </c>
      <c r="AZ581">
        <f t="shared" si="2067"/>
        <v>3.3513771317926881</v>
      </c>
      <c r="BA581">
        <f t="shared" si="2068"/>
        <v>35.550665625975718</v>
      </c>
      <c r="BB581">
        <f t="shared" si="2069"/>
        <v>14.839020499632944</v>
      </c>
      <c r="BC581">
        <f>IF(L581,Y581,(X581+Y581)/2)</f>
        <v>25.575160980224609</v>
      </c>
      <c r="BD581">
        <f t="shared" si="2070"/>
        <v>3.2903580420922656</v>
      </c>
      <c r="BE581">
        <f t="shared" si="2071"/>
        <v>0.23746203036237301</v>
      </c>
      <c r="BF581">
        <f t="shared" si="2072"/>
        <v>1.9524960395541275</v>
      </c>
      <c r="BG581">
        <f t="shared" si="2073"/>
        <v>1.337862002538138</v>
      </c>
      <c r="BH581">
        <f t="shared" si="2074"/>
        <v>0.14977269492256565</v>
      </c>
      <c r="BI581">
        <f t="shared" si="2075"/>
        <v>32.891915545294836</v>
      </c>
      <c r="BJ581">
        <f t="shared" si="2076"/>
        <v>0.60799154872756234</v>
      </c>
      <c r="BK581">
        <f t="shared" si="2077"/>
        <v>59.762166044278963</v>
      </c>
      <c r="BL581">
        <f t="shared" si="2078"/>
        <v>562.38328160602168</v>
      </c>
      <c r="BM581">
        <f t="shared" si="2079"/>
        <v>3.4026849075692721E-2</v>
      </c>
    </row>
    <row r="582" spans="1:65" x14ac:dyDescent="0.3">
      <c r="A582" t="str">
        <f t="array" ref="A582">INDEX(MtrxNb!A$2:C$115,MATCH(1,(MtrxNb!B$2:B$115=D582)*(MtrxNb!C$2:C$115=F582),0),1)</f>
        <v>M22</v>
      </c>
      <c r="B582" s="6">
        <v>41603</v>
      </c>
      <c r="C582">
        <v>53</v>
      </c>
      <c r="D582">
        <v>17</v>
      </c>
      <c r="E582">
        <v>28</v>
      </c>
      <c r="F582" t="s">
        <v>7</v>
      </c>
      <c r="G582">
        <v>45</v>
      </c>
      <c r="H582">
        <v>3</v>
      </c>
      <c r="I582">
        <v>20</v>
      </c>
      <c r="J582" t="s">
        <v>795</v>
      </c>
      <c r="K582">
        <v>4143.0000023916364</v>
      </c>
      <c r="L582">
        <v>0</v>
      </c>
      <c r="M582">
        <v>800</v>
      </c>
      <c r="N582" s="7">
        <f t="shared" si="2053"/>
        <v>40.384751580870088</v>
      </c>
      <c r="O582" s="7">
        <f t="shared" si="2054"/>
        <v>0.2904693317194742</v>
      </c>
      <c r="P582" s="7">
        <f t="shared" si="2055"/>
        <v>513.8541472020529</v>
      </c>
      <c r="Q582">
        <f t="shared" si="2056"/>
        <v>3.9147127247947657</v>
      </c>
      <c r="R582">
        <f t="shared" si="2057"/>
        <v>1.3296905510118164</v>
      </c>
      <c r="S582" s="4">
        <f>(Y582+AY582*L582)</f>
        <v>25.894063949584961</v>
      </c>
      <c r="T582">
        <f t="shared" si="2058"/>
        <v>3.9000000000000004</v>
      </c>
      <c r="U582">
        <f t="shared" si="2059"/>
        <v>1.8810870260000228</v>
      </c>
      <c r="V582">
        <v>1</v>
      </c>
      <c r="W582">
        <f t="shared" si="2060"/>
        <v>3.7621740520000455</v>
      </c>
      <c r="X582">
        <v>25.276691436767578</v>
      </c>
      <c r="Y582" s="4">
        <v>25.894063949584961</v>
      </c>
      <c r="Z582">
        <v>25.055507659912109</v>
      </c>
      <c r="AA582">
        <v>799.533935546875</v>
      </c>
      <c r="AB582">
        <v>765.7208251953125</v>
      </c>
      <c r="AC582">
        <v>18.476882934570313</v>
      </c>
      <c r="AD582">
        <v>21.462606430053711</v>
      </c>
      <c r="AE582">
        <v>53.884731292724609</v>
      </c>
      <c r="AF582">
        <v>62.591072082519531</v>
      </c>
      <c r="AG582">
        <v>500.37124633789062</v>
      </c>
      <c r="AH582">
        <v>1800.8792724609375</v>
      </c>
      <c r="AI582">
        <v>103.41463470458984</v>
      </c>
      <c r="AJ582">
        <v>94.279037475585937</v>
      </c>
      <c r="AK582">
        <v>-2.7828483581542969</v>
      </c>
      <c r="AL582">
        <v>-0.36835691332817078</v>
      </c>
      <c r="AM582">
        <v>1</v>
      </c>
      <c r="AN582">
        <v>-0.21956524252891541</v>
      </c>
      <c r="AO582">
        <v>2.737391471862793</v>
      </c>
      <c r="AP582">
        <v>1</v>
      </c>
      <c r="AQ582">
        <v>0</v>
      </c>
      <c r="AR582">
        <v>0.15999999642372131</v>
      </c>
      <c r="AS582">
        <v>111115</v>
      </c>
      <c r="AT582">
        <f t="shared" si="2061"/>
        <v>1.2830031957381809</v>
      </c>
      <c r="AU582">
        <f t="shared" si="2062"/>
        <v>3.9147127247947658E-3</v>
      </c>
      <c r="AV582">
        <f t="shared" si="2063"/>
        <v>299.04406394958494</v>
      </c>
      <c r="AW582">
        <f t="shared" si="2064"/>
        <v>298.42669143676756</v>
      </c>
      <c r="AX582">
        <f t="shared" si="2065"/>
        <v>288.14067715330384</v>
      </c>
      <c r="AY582">
        <f t="shared" si="2066"/>
        <v>1.0018243686647059</v>
      </c>
      <c r="AZ582">
        <f t="shared" si="2067"/>
        <v>3.3531644269546019</v>
      </c>
      <c r="BA582">
        <f t="shared" si="2068"/>
        <v>35.566383755486704</v>
      </c>
      <c r="BB582">
        <f t="shared" si="2069"/>
        <v>14.103777325432993</v>
      </c>
      <c r="BC582">
        <f>IF(L582,Y582,(X582+Y582)/2)</f>
        <v>25.58537769317627</v>
      </c>
      <c r="BD582">
        <f t="shared" si="2070"/>
        <v>3.2923541244412862</v>
      </c>
      <c r="BE582">
        <f t="shared" si="2071"/>
        <v>0.26965022066506877</v>
      </c>
      <c r="BF582">
        <f t="shared" si="2072"/>
        <v>2.0234738759427855</v>
      </c>
      <c r="BG582">
        <f t="shared" si="2073"/>
        <v>1.2688802484985007</v>
      </c>
      <c r="BH582">
        <f t="shared" si="2074"/>
        <v>0.17028586765020309</v>
      </c>
      <c r="BI582">
        <f t="shared" si="2075"/>
        <v>48.445674401047597</v>
      </c>
      <c r="BJ582">
        <f t="shared" si="2076"/>
        <v>0.67107244611113204</v>
      </c>
      <c r="BK582">
        <f t="shared" si="2077"/>
        <v>62.106920427935151</v>
      </c>
      <c r="BL582">
        <f t="shared" si="2078"/>
        <v>751.22935992001749</v>
      </c>
      <c r="BM582">
        <f t="shared" si="2079"/>
        <v>3.3387573579420127E-2</v>
      </c>
    </row>
    <row r="583" spans="1:65" hidden="1" x14ac:dyDescent="0.3">
      <c r="A583" t="str">
        <f t="array" ref="A583">INDEX(MtrxNb!A$2:C$115,MATCH(1,(MtrxNb!B$2:B$115=D583)*(MtrxNb!C$2:C$115=F583),0),1)</f>
        <v>M78</v>
      </c>
      <c r="B583" s="6">
        <v>41603</v>
      </c>
      <c r="C583">
        <v>53</v>
      </c>
      <c r="D583">
        <v>17</v>
      </c>
      <c r="E583">
        <v>28</v>
      </c>
      <c r="F583" t="s">
        <v>36</v>
      </c>
      <c r="G583">
        <v>45</v>
      </c>
      <c r="H583">
        <v>3</v>
      </c>
      <c r="I583" t="s">
        <v>323</v>
      </c>
      <c r="J583" t="s">
        <v>796</v>
      </c>
      <c r="M583">
        <f t="shared" ref="M583" si="2080">AA583</f>
        <v>0</v>
      </c>
      <c r="S583" s="4">
        <f>AVERAGE(S577:S582)</f>
        <v>25.297964731852215</v>
      </c>
      <c r="Y583" s="4">
        <f>AVERAGE(Y577:Y582)</f>
        <v>25.297964731852215</v>
      </c>
    </row>
    <row r="584" spans="1:65" hidden="1" x14ac:dyDescent="0.3">
      <c r="A584" t="str">
        <f t="array" ref="A584">INDEX(MtrxNb!A$2:C$115,MATCH(1,(MtrxNb!B$2:B$115=D584)*(MtrxNb!C$2:C$115=F584),0),1)</f>
        <v>M78</v>
      </c>
      <c r="B584" s="6">
        <v>41603</v>
      </c>
      <c r="C584">
        <v>53</v>
      </c>
      <c r="D584">
        <v>17</v>
      </c>
      <c r="E584">
        <v>28</v>
      </c>
      <c r="F584" t="s">
        <v>36</v>
      </c>
      <c r="G584">
        <v>45</v>
      </c>
      <c r="H584">
        <v>3</v>
      </c>
      <c r="I584">
        <v>21</v>
      </c>
      <c r="J584" t="s">
        <v>797</v>
      </c>
      <c r="K584">
        <v>4416.500002514571</v>
      </c>
      <c r="L584">
        <v>0</v>
      </c>
      <c r="M584" t="s">
        <v>315</v>
      </c>
      <c r="N584">
        <f t="shared" ref="N584:N590" si="2081">(AA584-AB584*(1000-AC584)/(1000-AD584))*AT584</f>
        <v>27.758469760116068</v>
      </c>
      <c r="O584">
        <f t="shared" ref="O584:O590" si="2082">IF(BE584&lt;&gt;0,1/(1/BE584-1/W584),0)</f>
        <v>0.53458228243579042</v>
      </c>
      <c r="P584">
        <f t="shared" ref="P584:P590" si="2083">((BH584-AU584/2)*AB584-N584)/(BH584+AU584/2)</f>
        <v>276.30671520111963</v>
      </c>
      <c r="Q584">
        <f t="shared" ref="Q584:Q590" si="2084">AU584*1000</f>
        <v>5.512662870986814</v>
      </c>
      <c r="R584">
        <f t="shared" ref="R584:R590" si="2085">(AZ584-BF584)</f>
        <v>1.0773519569664125</v>
      </c>
      <c r="S584" s="4">
        <f>(Y584+AY584*L584)</f>
        <v>25.856124877929687</v>
      </c>
      <c r="T584">
        <f t="shared" ref="T584:T590" si="2086">1.3*3</f>
        <v>3.9000000000000004</v>
      </c>
      <c r="U584">
        <f t="shared" ref="U584:U590" si="2087">(T584*AN584+AO584)</f>
        <v>1.8810870260000228</v>
      </c>
      <c r="V584">
        <v>1</v>
      </c>
      <c r="W584">
        <f t="shared" ref="W584:W590" si="2088">U584*(V584+1)*(V584+1)/(V584*V584+1)</f>
        <v>3.7621740520000455</v>
      </c>
      <c r="X584">
        <v>25.279666900634766</v>
      </c>
      <c r="Y584" s="4">
        <v>25.856124877929687</v>
      </c>
      <c r="Z584">
        <v>25.049726486206055</v>
      </c>
      <c r="AA584">
        <v>398.77557373046875</v>
      </c>
      <c r="AB584">
        <v>375.52752685546875</v>
      </c>
      <c r="AC584">
        <v>19.865056991577148</v>
      </c>
      <c r="AD584">
        <v>24.058189392089844</v>
      </c>
      <c r="AE584">
        <v>58.135215759277344</v>
      </c>
      <c r="AF584">
        <v>70.161407470703125</v>
      </c>
      <c r="AG584">
        <v>500.3931884765625</v>
      </c>
      <c r="AH584">
        <v>1799.7183837890625</v>
      </c>
      <c r="AI584">
        <v>60.977901458740234</v>
      </c>
      <c r="AJ584">
        <v>94.2833251953125</v>
      </c>
      <c r="AK584">
        <v>0.61897659301757813</v>
      </c>
      <c r="AL584">
        <v>-0.34557744860649109</v>
      </c>
      <c r="AM584">
        <v>1</v>
      </c>
      <c r="AN584">
        <v>-0.21956524252891541</v>
      </c>
      <c r="AO584">
        <v>2.737391471862793</v>
      </c>
      <c r="AP584">
        <v>1</v>
      </c>
      <c r="AQ584">
        <v>0</v>
      </c>
      <c r="AR584">
        <v>0.15999999642372131</v>
      </c>
      <c r="AS584">
        <v>111115</v>
      </c>
      <c r="AT584">
        <f t="shared" ref="AT584:AT590" si="2089">AG584*0.000001/(T584*0.0001)</f>
        <v>1.2830594576322114</v>
      </c>
      <c r="AU584">
        <f t="shared" ref="AU584:AU590" si="2090">(AD584-AC584)/(1000-AD584)*AT584</f>
        <v>5.5126628709868137E-3</v>
      </c>
      <c r="AV584">
        <f t="shared" ref="AV584:AV590" si="2091">(Y584+273.15)</f>
        <v>299.00612487792966</v>
      </c>
      <c r="AW584">
        <f t="shared" ref="AW584:AW590" si="2092">(X584+273.15)</f>
        <v>298.42966690063474</v>
      </c>
      <c r="AX584">
        <f t="shared" ref="AX584:AX590" si="2093">(AH584*AP584+AI584*AQ584)*AR584</f>
        <v>287.9549349699555</v>
      </c>
      <c r="AY584">
        <f t="shared" ref="AY584:AY590" si="2094">((AX584+0.00000010773*(AW584^4-AV584^4))-AU584*44100)/(U584*51.4+0.00000043092*AV584^3)</f>
        <v>0.35325774725799852</v>
      </c>
      <c r="AZ584">
        <f t="shared" ref="AZ584:AZ590" si="2095">0.61365*EXP(17.502*S584/(240.97+S584))</f>
        <v>3.3456380510312367</v>
      </c>
      <c r="BA584">
        <f t="shared" ref="BA584:BA590" si="2096">AZ584*1000/AJ584</f>
        <v>35.484939082288243</v>
      </c>
      <c r="BB584">
        <f t="shared" ref="BB584:BB590" si="2097">(BA584-AD584)</f>
        <v>11.426749690198399</v>
      </c>
      <c r="BC584">
        <f>IF(L584,Y584,(X584+Y584)/2)</f>
        <v>25.567895889282227</v>
      </c>
      <c r="BD584">
        <f t="shared" ref="BD584:BD590" si="2098">0.61365*EXP(17.502*BC584/(240.97+BC584))</f>
        <v>3.2889392738626371</v>
      </c>
      <c r="BE584">
        <f t="shared" ref="BE584:BE590" si="2099">IF(BB584&lt;&gt;0,(1000-(BA584+AD584)/2)/BB584*AU584,0)</f>
        <v>0.46807206066595813</v>
      </c>
      <c r="BF584">
        <f t="shared" ref="BF584:BF590" si="2100">AD584*AJ584/1000</f>
        <v>2.2682860940648242</v>
      </c>
      <c r="BG584">
        <f t="shared" ref="BG584:BG590" si="2101">(BD584-BF584)</f>
        <v>1.0206531797978129</v>
      </c>
      <c r="BH584">
        <f t="shared" ref="BH584:BH590" si="2102">1/(1.6/O584+1.37/W584)</f>
        <v>0.29787239672244892</v>
      </c>
      <c r="BI584">
        <f t="shared" ref="BI584:BI590" si="2103">P584*AJ584*0.001</f>
        <v>26.051115882955759</v>
      </c>
      <c r="BJ584">
        <f t="shared" ref="BJ584:BJ590" si="2104">P584/AB584</f>
        <v>0.73578285329656601</v>
      </c>
      <c r="BK584">
        <f t="shared" ref="BK584:BK590" si="2105">(1-AU584*AJ584/AZ584/O584)*100</f>
        <v>70.939518290784093</v>
      </c>
      <c r="BL584">
        <f t="shared" ref="BL584:BL590" si="2106">(AB584-N584/(W584/1.35))</f>
        <v>365.56681433706871</v>
      </c>
      <c r="BM584">
        <f t="shared" ref="BM584:BM590" si="2107">N584*BK584/100/BL584</f>
        <v>5.3866280965434332E-2</v>
      </c>
    </row>
    <row r="585" spans="1:65" x14ac:dyDescent="0.3">
      <c r="A585" t="str">
        <f t="array" ref="A585">INDEX(MtrxNb!A$2:C$115,MATCH(1,(MtrxNb!B$2:B$115=D585)*(MtrxNb!C$2:C$115=F585),0),1)</f>
        <v>M78</v>
      </c>
      <c r="B585" s="6">
        <v>41603</v>
      </c>
      <c r="C585">
        <v>53</v>
      </c>
      <c r="D585">
        <v>17</v>
      </c>
      <c r="E585">
        <v>28</v>
      </c>
      <c r="F585" t="s">
        <v>36</v>
      </c>
      <c r="G585">
        <v>45</v>
      </c>
      <c r="H585">
        <v>3</v>
      </c>
      <c r="I585">
        <v>22</v>
      </c>
      <c r="J585" t="s">
        <v>798</v>
      </c>
      <c r="K585">
        <v>4537.0000025033951</v>
      </c>
      <c r="L585">
        <v>0</v>
      </c>
      <c r="M585">
        <v>50</v>
      </c>
      <c r="N585" s="7">
        <f t="shared" si="2081"/>
        <v>-0.20662827800839773</v>
      </c>
      <c r="O585" s="7">
        <f t="shared" si="2082"/>
        <v>0.47217941109260048</v>
      </c>
      <c r="P585" s="7">
        <f t="shared" si="2083"/>
        <v>49.821889325773853</v>
      </c>
      <c r="Q585">
        <f t="shared" si="2084"/>
        <v>5.1842553545994257</v>
      </c>
      <c r="R585">
        <f t="shared" si="2085"/>
        <v>1.1299671922904699</v>
      </c>
      <c r="S585" s="4">
        <f>(Y585+AY585*L585)</f>
        <v>26.167112350463867</v>
      </c>
      <c r="T585">
        <f t="shared" si="2086"/>
        <v>3.9000000000000004</v>
      </c>
      <c r="U585">
        <f t="shared" si="2087"/>
        <v>1.8810870260000228</v>
      </c>
      <c r="V585">
        <v>1</v>
      </c>
      <c r="W585">
        <f t="shared" si="2088"/>
        <v>3.7621740520000455</v>
      </c>
      <c r="X585">
        <v>25.326015472412109</v>
      </c>
      <c r="Y585" s="4">
        <v>26.167112350463867</v>
      </c>
      <c r="Z585">
        <v>25.053518295288086</v>
      </c>
      <c r="AA585">
        <v>50.058719635009766</v>
      </c>
      <c r="AB585">
        <v>50.017662048339844</v>
      </c>
      <c r="AC585">
        <v>20.215978622436523</v>
      </c>
      <c r="AD585">
        <v>24.159149169921875</v>
      </c>
      <c r="AE585">
        <v>58.933494567871094</v>
      </c>
      <c r="AF585">
        <v>70.258811950683594</v>
      </c>
      <c r="AG585">
        <v>500.36212158203125</v>
      </c>
      <c r="AH585">
        <v>1799.06787109375</v>
      </c>
      <c r="AI585">
        <v>71.130332946777344</v>
      </c>
      <c r="AJ585">
        <v>94.283218383789063</v>
      </c>
      <c r="AK585">
        <v>1.79522705078125</v>
      </c>
      <c r="AL585">
        <v>-0.23418828845024109</v>
      </c>
      <c r="AM585">
        <v>1</v>
      </c>
      <c r="AN585">
        <v>-0.21956524252891541</v>
      </c>
      <c r="AO585">
        <v>2.737391471862793</v>
      </c>
      <c r="AP585">
        <v>1</v>
      </c>
      <c r="AQ585">
        <v>0</v>
      </c>
      <c r="AR585">
        <v>0.15999999642372131</v>
      </c>
      <c r="AS585">
        <v>111115</v>
      </c>
      <c r="AT585">
        <f t="shared" si="2089"/>
        <v>1.282979798928285</v>
      </c>
      <c r="AU585">
        <f t="shared" si="2090"/>
        <v>5.1842553545994258E-3</v>
      </c>
      <c r="AV585">
        <f t="shared" si="2091"/>
        <v>299.31711235046384</v>
      </c>
      <c r="AW585">
        <f t="shared" si="2092"/>
        <v>298.47601547241209</v>
      </c>
      <c r="AX585">
        <f t="shared" si="2093"/>
        <v>287.85085294103192</v>
      </c>
      <c r="AY585">
        <f t="shared" si="2094"/>
        <v>0.45773425597007922</v>
      </c>
      <c r="AZ585">
        <f t="shared" si="2095"/>
        <v>3.4077695294447503</v>
      </c>
      <c r="BA585">
        <f t="shared" si="2096"/>
        <v>36.143966952560859</v>
      </c>
      <c r="BB585">
        <f t="shared" si="2097"/>
        <v>11.984817782638984</v>
      </c>
      <c r="BC585">
        <f>IF(L585,Y585,(X585+Y585)/2)</f>
        <v>25.746563911437988</v>
      </c>
      <c r="BD585">
        <f t="shared" si="2098"/>
        <v>3.32398605135324</v>
      </c>
      <c r="BE585">
        <f t="shared" si="2099"/>
        <v>0.41952594269345639</v>
      </c>
      <c r="BF585">
        <f t="shared" si="2100"/>
        <v>2.2778023371542804</v>
      </c>
      <c r="BG585">
        <f t="shared" si="2101"/>
        <v>1.0461837141989596</v>
      </c>
      <c r="BH585">
        <f t="shared" si="2102"/>
        <v>0.26647525617387524</v>
      </c>
      <c r="BI585">
        <f t="shared" si="2103"/>
        <v>4.697368071594906</v>
      </c>
      <c r="BJ585">
        <f t="shared" si="2104"/>
        <v>0.99608592815920138</v>
      </c>
      <c r="BK585">
        <f t="shared" si="2105"/>
        <v>69.623095052456591</v>
      </c>
      <c r="BL585">
        <f t="shared" si="2106"/>
        <v>50.091807521530548</v>
      </c>
      <c r="BM585">
        <f t="shared" si="2107"/>
        <v>-2.871946721850802E-3</v>
      </c>
    </row>
    <row r="586" spans="1:65" x14ac:dyDescent="0.3">
      <c r="A586" t="str">
        <f t="array" ref="A586">INDEX(MtrxNb!A$2:C$115,MATCH(1,(MtrxNb!B$2:B$115=D586)*(MtrxNb!C$2:C$115=F586),0),1)</f>
        <v>M78</v>
      </c>
      <c r="B586" s="6">
        <v>41603</v>
      </c>
      <c r="C586">
        <v>53</v>
      </c>
      <c r="D586">
        <v>17</v>
      </c>
      <c r="E586">
        <v>28</v>
      </c>
      <c r="F586" t="s">
        <v>36</v>
      </c>
      <c r="G586">
        <v>45</v>
      </c>
      <c r="H586">
        <v>3</v>
      </c>
      <c r="I586">
        <v>23</v>
      </c>
      <c r="J586" t="s">
        <v>799</v>
      </c>
      <c r="K586">
        <v>4660.5000024698675</v>
      </c>
      <c r="L586">
        <v>0</v>
      </c>
      <c r="M586">
        <v>150</v>
      </c>
      <c r="N586" s="7">
        <f t="shared" si="2081"/>
        <v>8.9693759049234991</v>
      </c>
      <c r="O586" s="7">
        <f t="shared" si="2082"/>
        <v>0.48211328901783296</v>
      </c>
      <c r="P586" s="7">
        <f t="shared" si="2083"/>
        <v>107.20909642296908</v>
      </c>
      <c r="Q586">
        <f t="shared" si="2084"/>
        <v>5.2552368340860598</v>
      </c>
      <c r="R586">
        <f t="shared" si="2085"/>
        <v>1.1243525005641137</v>
      </c>
      <c r="S586" s="4">
        <f>(Y586+AY586*L586)</f>
        <v>26.197059631347656</v>
      </c>
      <c r="T586">
        <f t="shared" si="2086"/>
        <v>3.9000000000000004</v>
      </c>
      <c r="U586">
        <f t="shared" si="2087"/>
        <v>1.8810870260000228</v>
      </c>
      <c r="V586">
        <v>1</v>
      </c>
      <c r="W586">
        <f t="shared" si="2088"/>
        <v>3.7621740520000455</v>
      </c>
      <c r="X586">
        <v>25.343847274780273</v>
      </c>
      <c r="Y586" s="4">
        <v>26.197059631347656</v>
      </c>
      <c r="Z586">
        <v>25.040691375732422</v>
      </c>
      <c r="AA586">
        <v>150.23646545410156</v>
      </c>
      <c r="AB586">
        <v>142.66020202636719</v>
      </c>
      <c r="AC586">
        <v>20.285768508911133</v>
      </c>
      <c r="AD586">
        <v>24.282875061035156</v>
      </c>
      <c r="AE586">
        <v>58.945743560791016</v>
      </c>
      <c r="AF586">
        <v>70.54632568359375</v>
      </c>
      <c r="AG586">
        <v>500.3052978515625</v>
      </c>
      <c r="AH586">
        <v>1798.8031005859375</v>
      </c>
      <c r="AI586">
        <v>27.474027633666992</v>
      </c>
      <c r="AJ586">
        <v>94.282615661621094</v>
      </c>
      <c r="AK586">
        <v>1.7580718994140625</v>
      </c>
      <c r="AL586">
        <v>-0.27529355883598328</v>
      </c>
      <c r="AM586">
        <v>1</v>
      </c>
      <c r="AN586">
        <v>-0.21956524252891541</v>
      </c>
      <c r="AO586">
        <v>2.737391471862793</v>
      </c>
      <c r="AP586">
        <v>1</v>
      </c>
      <c r="AQ586">
        <v>0</v>
      </c>
      <c r="AR586">
        <v>0.15999999642372131</v>
      </c>
      <c r="AS586">
        <v>111115</v>
      </c>
      <c r="AT586">
        <f t="shared" si="2089"/>
        <v>1.2828340970552883</v>
      </c>
      <c r="AU586">
        <f t="shared" si="2090"/>
        <v>5.2552368340860597E-3</v>
      </c>
      <c r="AV586">
        <f t="shared" si="2091"/>
        <v>299.34705963134763</v>
      </c>
      <c r="AW586">
        <f t="shared" si="2092"/>
        <v>298.49384727478025</v>
      </c>
      <c r="AX586">
        <f t="shared" si="2093"/>
        <v>287.80848966072881</v>
      </c>
      <c r="AY586">
        <f t="shared" si="2094"/>
        <v>0.42710057409432595</v>
      </c>
      <c r="AZ586">
        <f t="shared" si="2095"/>
        <v>3.4138054771028554</v>
      </c>
      <c r="BA586">
        <f t="shared" si="2096"/>
        <v>36.208217741380366</v>
      </c>
      <c r="BB586">
        <f t="shared" si="2097"/>
        <v>11.92534268034521</v>
      </c>
      <c r="BC586">
        <f>IF(L586,Y586,(X586+Y586)/2)</f>
        <v>25.770453453063965</v>
      </c>
      <c r="BD586">
        <f t="shared" si="2098"/>
        <v>3.3286967611544065</v>
      </c>
      <c r="BE586">
        <f t="shared" si="2099"/>
        <v>0.42734950778151121</v>
      </c>
      <c r="BF586">
        <f t="shared" si="2100"/>
        <v>2.2894529765387417</v>
      </c>
      <c r="BG586">
        <f t="shared" si="2101"/>
        <v>1.0392437846156648</v>
      </c>
      <c r="BH586">
        <f t="shared" si="2102"/>
        <v>0.27152713325984146</v>
      </c>
      <c r="BI586">
        <f t="shared" si="2103"/>
        <v>10.107954033476473</v>
      </c>
      <c r="BJ586">
        <f t="shared" si="2104"/>
        <v>0.75149968176236104</v>
      </c>
      <c r="BK586">
        <f t="shared" si="2105"/>
        <v>69.895179506222263</v>
      </c>
      <c r="BL586">
        <f t="shared" si="2106"/>
        <v>139.4416753701617</v>
      </c>
      <c r="BM586">
        <f t="shared" si="2107"/>
        <v>4.4959022277178032E-2</v>
      </c>
    </row>
    <row r="587" spans="1:65" x14ac:dyDescent="0.3">
      <c r="A587" t="str">
        <f t="array" ref="A587">INDEX(MtrxNb!A$2:C$115,MATCH(1,(MtrxNb!B$2:B$115=D587)*(MtrxNb!C$2:C$115=F587),0),1)</f>
        <v>M78</v>
      </c>
      <c r="B587" s="6">
        <v>41603</v>
      </c>
      <c r="C587">
        <v>53</v>
      </c>
      <c r="D587">
        <v>17</v>
      </c>
      <c r="E587">
        <v>28</v>
      </c>
      <c r="F587" t="s">
        <v>36</v>
      </c>
      <c r="G587">
        <v>45</v>
      </c>
      <c r="H587">
        <v>3</v>
      </c>
      <c r="I587">
        <v>24</v>
      </c>
      <c r="J587" t="s">
        <v>800</v>
      </c>
      <c r="K587">
        <v>4788.0000025033951</v>
      </c>
      <c r="L587">
        <v>0</v>
      </c>
      <c r="M587">
        <v>250</v>
      </c>
      <c r="N587" s="7">
        <f t="shared" si="2081"/>
        <v>16.771801940809752</v>
      </c>
      <c r="O587" s="7">
        <f t="shared" si="2082"/>
        <v>0.44673986886431316</v>
      </c>
      <c r="P587" s="7">
        <f t="shared" si="2083"/>
        <v>166.35808483612237</v>
      </c>
      <c r="Q587">
        <f t="shared" si="2084"/>
        <v>4.8030888955395357</v>
      </c>
      <c r="R587">
        <f t="shared" si="2085"/>
        <v>1.100570293351248</v>
      </c>
      <c r="S587" s="4">
        <f>(Y587+AY587*L587)</f>
        <v>25.813501358032227</v>
      </c>
      <c r="T587">
        <f t="shared" si="2086"/>
        <v>3.9000000000000004</v>
      </c>
      <c r="U587">
        <f t="shared" si="2087"/>
        <v>1.8810870260000228</v>
      </c>
      <c r="V587">
        <v>1</v>
      </c>
      <c r="W587">
        <f t="shared" si="2088"/>
        <v>3.7621740520000455</v>
      </c>
      <c r="X587">
        <v>25.189743041992187</v>
      </c>
      <c r="Y587" s="4">
        <v>25.813501358032227</v>
      </c>
      <c r="Z587">
        <v>25.053539276123047</v>
      </c>
      <c r="AA587">
        <v>250.30776977539062</v>
      </c>
      <c r="AB587">
        <v>236.3497314453125</v>
      </c>
      <c r="AC587">
        <v>20.066478729248047</v>
      </c>
      <c r="AD587">
        <v>23.721548080444336</v>
      </c>
      <c r="AE587">
        <v>58.970935821533203</v>
      </c>
      <c r="AF587">
        <v>69.551368713378906</v>
      </c>
      <c r="AG587">
        <v>500.33779907226562</v>
      </c>
      <c r="AH587">
        <v>1799.989990234375</v>
      </c>
      <c r="AI587">
        <v>73.494003295898437</v>
      </c>
      <c r="AJ587">
        <v>94.286834716796875</v>
      </c>
      <c r="AK587">
        <v>1.4754180908203125</v>
      </c>
      <c r="AL587">
        <v>-0.2946150004863739</v>
      </c>
      <c r="AM587">
        <v>1</v>
      </c>
      <c r="AN587">
        <v>-0.21956524252891541</v>
      </c>
      <c r="AO587">
        <v>2.737391471862793</v>
      </c>
      <c r="AP587">
        <v>1</v>
      </c>
      <c r="AQ587">
        <v>0</v>
      </c>
      <c r="AR587">
        <v>0.15999999642372131</v>
      </c>
      <c r="AS587">
        <v>111115</v>
      </c>
      <c r="AT587">
        <f t="shared" si="2089"/>
        <v>1.2829174335186295</v>
      </c>
      <c r="AU587">
        <f t="shared" si="2090"/>
        <v>4.8030888955395354E-3</v>
      </c>
      <c r="AV587">
        <f t="shared" si="2091"/>
        <v>298.9635013580322</v>
      </c>
      <c r="AW587">
        <f t="shared" si="2092"/>
        <v>298.33974304199216</v>
      </c>
      <c r="AX587">
        <f t="shared" si="2093"/>
        <v>287.99839200023416</v>
      </c>
      <c r="AY587">
        <f t="shared" si="2094"/>
        <v>0.63789866977929499</v>
      </c>
      <c r="AZ587">
        <f t="shared" si="2095"/>
        <v>3.3371999764386531</v>
      </c>
      <c r="BA587">
        <f t="shared" si="2096"/>
        <v>35.394124603529008</v>
      </c>
      <c r="BB587">
        <f t="shared" si="2097"/>
        <v>11.672576523084672</v>
      </c>
      <c r="BC587">
        <f>IF(L587,Y587,(X587+Y587)/2)</f>
        <v>25.501622200012207</v>
      </c>
      <c r="BD587">
        <f t="shared" si="2098"/>
        <v>3.276021625410428</v>
      </c>
      <c r="BE587">
        <f t="shared" si="2099"/>
        <v>0.39932228936867026</v>
      </c>
      <c r="BF587">
        <f t="shared" si="2100"/>
        <v>2.2366296830874051</v>
      </c>
      <c r="BG587">
        <f t="shared" si="2101"/>
        <v>1.0393919423230229</v>
      </c>
      <c r="BH587">
        <f t="shared" si="2102"/>
        <v>0.25344342532934117</v>
      </c>
      <c r="BI587">
        <f t="shared" si="2103"/>
        <v>15.685377248746343</v>
      </c>
      <c r="BJ587">
        <f t="shared" si="2104"/>
        <v>0.70386407388245731</v>
      </c>
      <c r="BK587">
        <f t="shared" si="2105"/>
        <v>69.62370954909791</v>
      </c>
      <c r="BL587">
        <f t="shared" si="2106"/>
        <v>230.33142067416244</v>
      </c>
      <c r="BM587">
        <f t="shared" si="2107"/>
        <v>5.0697167738735865E-2</v>
      </c>
    </row>
    <row r="588" spans="1:65" x14ac:dyDescent="0.3">
      <c r="A588" t="str">
        <f t="array" ref="A588">INDEX(MtrxNb!A$2:C$115,MATCH(1,(MtrxNb!B$2:B$115=D588)*(MtrxNb!C$2:C$115=F588),0),1)</f>
        <v>M78</v>
      </c>
      <c r="B588" s="6">
        <v>41603</v>
      </c>
      <c r="C588">
        <v>53</v>
      </c>
      <c r="D588">
        <v>17</v>
      </c>
      <c r="E588">
        <v>28</v>
      </c>
      <c r="F588" t="s">
        <v>36</v>
      </c>
      <c r="G588">
        <v>45</v>
      </c>
      <c r="H588">
        <v>3</v>
      </c>
      <c r="I588">
        <v>25</v>
      </c>
      <c r="J588" t="s">
        <v>801</v>
      </c>
      <c r="K588">
        <v>4909.5000024698675</v>
      </c>
      <c r="L588">
        <v>0</v>
      </c>
      <c r="M588">
        <v>400</v>
      </c>
      <c r="N588" s="7">
        <f t="shared" si="2081"/>
        <v>27.881129903338945</v>
      </c>
      <c r="O588" s="7">
        <f t="shared" si="2082"/>
        <v>0.46678853501136652</v>
      </c>
      <c r="P588" s="7">
        <f t="shared" si="2083"/>
        <v>263.87978073974926</v>
      </c>
      <c r="Q588">
        <f t="shared" si="2084"/>
        <v>5.1690291486608322</v>
      </c>
      <c r="R588">
        <f t="shared" si="2085"/>
        <v>1.1384523129771478</v>
      </c>
      <c r="S588" s="4">
        <f>(Y588+AY588*L588)</f>
        <v>26.096843719482422</v>
      </c>
      <c r="T588">
        <f t="shared" si="2086"/>
        <v>3.9000000000000004</v>
      </c>
      <c r="U588">
        <f t="shared" si="2087"/>
        <v>1.8810870260000228</v>
      </c>
      <c r="V588">
        <v>1</v>
      </c>
      <c r="W588">
        <f t="shared" si="2088"/>
        <v>3.7621740520000455</v>
      </c>
      <c r="X588">
        <v>25.313638687133789</v>
      </c>
      <c r="Y588" s="4">
        <v>26.096843719482422</v>
      </c>
      <c r="Z588">
        <v>25.058128356933594</v>
      </c>
      <c r="AA588">
        <v>399.1175537109375</v>
      </c>
      <c r="AB588">
        <v>375.86978149414062</v>
      </c>
      <c r="AC588">
        <v>19.986152648925781</v>
      </c>
      <c r="AD588">
        <v>23.919027328491211</v>
      </c>
      <c r="AE588">
        <v>58.180732727050781</v>
      </c>
      <c r="AF588">
        <v>69.6141357421875</v>
      </c>
      <c r="AG588">
        <v>500.32168579101562</v>
      </c>
      <c r="AH588">
        <v>1798.854248046875</v>
      </c>
      <c r="AI588">
        <v>74.32305908203125</v>
      </c>
      <c r="AJ588">
        <v>94.284393310546875</v>
      </c>
      <c r="AK588">
        <v>0.7241973876953125</v>
      </c>
      <c r="AL588">
        <v>-0.34082242846488953</v>
      </c>
      <c r="AM588">
        <v>1</v>
      </c>
      <c r="AN588">
        <v>-0.21956524252891541</v>
      </c>
      <c r="AO588">
        <v>2.737391471862793</v>
      </c>
      <c r="AP588">
        <v>1</v>
      </c>
      <c r="AQ588">
        <v>0</v>
      </c>
      <c r="AR588">
        <v>0.15999999642372131</v>
      </c>
      <c r="AS588">
        <v>111115</v>
      </c>
      <c r="AT588">
        <f t="shared" si="2089"/>
        <v>1.2828761174128605</v>
      </c>
      <c r="AU588">
        <f t="shared" si="2090"/>
        <v>5.1690291486608322E-3</v>
      </c>
      <c r="AV588">
        <f t="shared" si="2091"/>
        <v>299.2468437194824</v>
      </c>
      <c r="AW588">
        <f t="shared" si="2092"/>
        <v>298.46363868713377</v>
      </c>
      <c r="AX588">
        <f t="shared" si="2093"/>
        <v>287.81667325429589</v>
      </c>
      <c r="AY588">
        <f t="shared" si="2094"/>
        <v>0.46984600417626587</v>
      </c>
      <c r="AZ588">
        <f t="shared" si="2095"/>
        <v>3.3936432932223326</v>
      </c>
      <c r="BA588">
        <f t="shared" si="2096"/>
        <v>35.993690727208737</v>
      </c>
      <c r="BB588">
        <f t="shared" si="2097"/>
        <v>12.074663398717526</v>
      </c>
      <c r="BC588">
        <f>IF(L588,Y588,(X588+Y588)/2)</f>
        <v>25.705241203308105</v>
      </c>
      <c r="BD588">
        <f t="shared" si="2098"/>
        <v>3.3158514928008631</v>
      </c>
      <c r="BE588">
        <f t="shared" si="2099"/>
        <v>0.41526489725508153</v>
      </c>
      <c r="BF588">
        <f t="shared" si="2100"/>
        <v>2.2551909802451848</v>
      </c>
      <c r="BG588">
        <f t="shared" si="2101"/>
        <v>1.0606605125556783</v>
      </c>
      <c r="BH588">
        <f t="shared" si="2102"/>
        <v>0.2637250805598893</v>
      </c>
      <c r="BI588">
        <f t="shared" si="2103"/>
        <v>24.879745033967392</v>
      </c>
      <c r="BJ588">
        <f t="shared" si="2104"/>
        <v>0.70205106590582045</v>
      </c>
      <c r="BK588">
        <f t="shared" si="2105"/>
        <v>69.23461034986029</v>
      </c>
      <c r="BL588">
        <f t="shared" si="2106"/>
        <v>365.86505421431218</v>
      </c>
      <c r="BM588">
        <f t="shared" si="2107"/>
        <v>5.2760960434356706E-2</v>
      </c>
    </row>
    <row r="589" spans="1:65" x14ac:dyDescent="0.3">
      <c r="A589" t="str">
        <f t="array" ref="A589">INDEX(MtrxNb!A$2:C$115,MATCH(1,(MtrxNb!B$2:B$115=D589)*(MtrxNb!C$2:C$115=F589),0),1)</f>
        <v>M78</v>
      </c>
      <c r="B589" s="6">
        <v>41603</v>
      </c>
      <c r="C589">
        <v>53</v>
      </c>
      <c r="D589">
        <v>17</v>
      </c>
      <c r="E589">
        <v>28</v>
      </c>
      <c r="F589" t="s">
        <v>36</v>
      </c>
      <c r="G589">
        <v>45</v>
      </c>
      <c r="H589">
        <v>3</v>
      </c>
      <c r="I589">
        <v>26</v>
      </c>
      <c r="J589" t="s">
        <v>802</v>
      </c>
      <c r="K589">
        <v>5056.0000025033951</v>
      </c>
      <c r="L589">
        <v>0</v>
      </c>
      <c r="M589">
        <v>600</v>
      </c>
      <c r="N589" s="7">
        <f t="shared" si="2081"/>
        <v>39.024379084072741</v>
      </c>
      <c r="O589" s="7">
        <f t="shared" si="2082"/>
        <v>0.4714901554252881</v>
      </c>
      <c r="P589" s="7">
        <f t="shared" si="2083"/>
        <v>410.46432025780223</v>
      </c>
      <c r="Q589">
        <f t="shared" si="2084"/>
        <v>5.3526717476663581</v>
      </c>
      <c r="R589">
        <f t="shared" si="2085"/>
        <v>1.1679477977783366</v>
      </c>
      <c r="S589" s="4">
        <f>(Y589+AY589*L589)</f>
        <v>26.364574432373047</v>
      </c>
      <c r="T589">
        <f t="shared" si="2086"/>
        <v>3.9000000000000004</v>
      </c>
      <c r="U589">
        <f t="shared" si="2087"/>
        <v>1.8810870260000228</v>
      </c>
      <c r="V589">
        <v>1</v>
      </c>
      <c r="W589">
        <f t="shared" si="2088"/>
        <v>3.7621740520000455</v>
      </c>
      <c r="X589">
        <v>25.411842346191406</v>
      </c>
      <c r="Y589" s="4">
        <v>26.364574432373047</v>
      </c>
      <c r="Z589">
        <v>25.052310943603516</v>
      </c>
      <c r="AA589">
        <v>599.721923828125</v>
      </c>
      <c r="AB589">
        <v>566.93359375</v>
      </c>
      <c r="AC589">
        <v>20.107826232910156</v>
      </c>
      <c r="AD589">
        <v>24.17976188659668</v>
      </c>
      <c r="AE589">
        <v>58.330448150634766</v>
      </c>
      <c r="AF589">
        <v>69.961708068847656</v>
      </c>
      <c r="AG589">
        <v>500.26962280273437</v>
      </c>
      <c r="AH589">
        <v>1798.79541015625</v>
      </c>
      <c r="AI589">
        <v>75.612922668457031</v>
      </c>
      <c r="AJ589">
        <v>94.285179138183594</v>
      </c>
      <c r="AK589">
        <v>-0.9023284912109375</v>
      </c>
      <c r="AL589">
        <v>-0.38985654711723328</v>
      </c>
      <c r="AM589">
        <v>1</v>
      </c>
      <c r="AN589">
        <v>-0.21956524252891541</v>
      </c>
      <c r="AO589">
        <v>2.737391471862793</v>
      </c>
      <c r="AP589">
        <v>1</v>
      </c>
      <c r="AQ589">
        <v>0</v>
      </c>
      <c r="AR589">
        <v>0.15999999642372131</v>
      </c>
      <c r="AS589">
        <v>111115</v>
      </c>
      <c r="AT589">
        <f t="shared" si="2089"/>
        <v>1.2827426225711134</v>
      </c>
      <c r="AU589">
        <f t="shared" si="2090"/>
        <v>5.3526717476663583E-3</v>
      </c>
      <c r="AV589">
        <f t="shared" si="2091"/>
        <v>299.51457443237302</v>
      </c>
      <c r="AW589">
        <f t="shared" si="2092"/>
        <v>298.56184234619138</v>
      </c>
      <c r="AX589">
        <f t="shared" si="2093"/>
        <v>287.80725919200631</v>
      </c>
      <c r="AY589">
        <f t="shared" si="2094"/>
        <v>0.37662489759759787</v>
      </c>
      <c r="AZ589">
        <f t="shared" si="2095"/>
        <v>3.4477409787747284</v>
      </c>
      <c r="BA589">
        <f t="shared" si="2096"/>
        <v>36.567157323016239</v>
      </c>
      <c r="BB589">
        <f t="shared" si="2097"/>
        <v>12.38739543641956</v>
      </c>
      <c r="BC589">
        <f>IF(L589,Y589,(X589+Y589)/2)</f>
        <v>25.888208389282227</v>
      </c>
      <c r="BD589">
        <f t="shared" si="2098"/>
        <v>3.35200183314908</v>
      </c>
      <c r="BE589">
        <f t="shared" si="2099"/>
        <v>0.41898174763208851</v>
      </c>
      <c r="BF589">
        <f t="shared" si="2100"/>
        <v>2.2797931809963918</v>
      </c>
      <c r="BG589">
        <f t="shared" si="2101"/>
        <v>1.0722086521526881</v>
      </c>
      <c r="BH589">
        <f t="shared" si="2102"/>
        <v>0.26612396961386736</v>
      </c>
      <c r="BI589">
        <f t="shared" si="2103"/>
        <v>38.70070196533964</v>
      </c>
      <c r="BJ589">
        <f t="shared" si="2104"/>
        <v>0.72400775819752206</v>
      </c>
      <c r="BK589">
        <f t="shared" si="2105"/>
        <v>68.953919327990747</v>
      </c>
      <c r="BL589">
        <f t="shared" si="2106"/>
        <v>552.93027783868774</v>
      </c>
      <c r="BM589">
        <f t="shared" si="2107"/>
        <v>4.8665880582743584E-2</v>
      </c>
    </row>
    <row r="590" spans="1:65" x14ac:dyDescent="0.3">
      <c r="A590" t="str">
        <f t="array" ref="A590">INDEX(MtrxNb!A$2:C$115,MATCH(1,(MtrxNb!B$2:B$115=D590)*(MtrxNb!C$2:C$115=F590),0),1)</f>
        <v>M78</v>
      </c>
      <c r="B590" s="6">
        <v>41603</v>
      </c>
      <c r="C590">
        <v>53</v>
      </c>
      <c r="D590">
        <v>17</v>
      </c>
      <c r="E590">
        <v>28</v>
      </c>
      <c r="F590" t="s">
        <v>36</v>
      </c>
      <c r="G590">
        <v>45</v>
      </c>
      <c r="H590">
        <v>3</v>
      </c>
      <c r="I590">
        <v>27</v>
      </c>
      <c r="J590" t="s">
        <v>803</v>
      </c>
      <c r="K590">
        <v>5205.5000024922192</v>
      </c>
      <c r="L590">
        <v>0</v>
      </c>
      <c r="M590">
        <v>800</v>
      </c>
      <c r="N590" s="7">
        <f t="shared" si="2081"/>
        <v>46.246198471366768</v>
      </c>
      <c r="O590" s="7">
        <f t="shared" si="2082"/>
        <v>0.4569932549199624</v>
      </c>
      <c r="P590" s="7">
        <f t="shared" si="2083"/>
        <v>568.30128811452551</v>
      </c>
      <c r="Q590">
        <f t="shared" si="2084"/>
        <v>5.4887189968295482</v>
      </c>
      <c r="R590">
        <f t="shared" si="2085"/>
        <v>1.231163562635067</v>
      </c>
      <c r="S590" s="4">
        <f>(Y590+AY590*L590)</f>
        <v>26.608474731445312</v>
      </c>
      <c r="T590">
        <f t="shared" si="2086"/>
        <v>3.9000000000000004</v>
      </c>
      <c r="U590">
        <f t="shared" si="2087"/>
        <v>1.8810870260000228</v>
      </c>
      <c r="V590">
        <v>1</v>
      </c>
      <c r="W590">
        <f t="shared" si="2088"/>
        <v>3.7621740520000455</v>
      </c>
      <c r="X590">
        <v>25.485969543457031</v>
      </c>
      <c r="Y590" s="4">
        <v>26.608474731445312</v>
      </c>
      <c r="Z590">
        <v>25.051856994628906</v>
      </c>
      <c r="AA590">
        <v>800.46246337890625</v>
      </c>
      <c r="AB590">
        <v>761.1591796875</v>
      </c>
      <c r="AC590">
        <v>19.86323356628418</v>
      </c>
      <c r="AD590">
        <v>24.038606643676758</v>
      </c>
      <c r="AE590">
        <v>57.323135375976563</v>
      </c>
      <c r="AF590">
        <v>69.251739501953125</v>
      </c>
      <c r="AG590">
        <v>500.34890747070312</v>
      </c>
      <c r="AH590">
        <v>1799.42822265625</v>
      </c>
      <c r="AI590">
        <v>75.329193115234375</v>
      </c>
      <c r="AJ590">
        <v>94.286407470703125</v>
      </c>
      <c r="AK590">
        <v>-2.2182464599609375</v>
      </c>
      <c r="AL590">
        <v>-0.45736905932426453</v>
      </c>
      <c r="AM590">
        <v>1</v>
      </c>
      <c r="AN590">
        <v>-0.21956524252891541</v>
      </c>
      <c r="AO590">
        <v>2.737391471862793</v>
      </c>
      <c r="AP590">
        <v>1</v>
      </c>
      <c r="AQ590">
        <v>0</v>
      </c>
      <c r="AR590">
        <v>0.15999999642372131</v>
      </c>
      <c r="AS590">
        <v>111115</v>
      </c>
      <c r="AT590">
        <f t="shared" si="2089"/>
        <v>1.2829459165915464</v>
      </c>
      <c r="AU590">
        <f t="shared" si="2090"/>
        <v>5.4887189968295487E-3</v>
      </c>
      <c r="AV590">
        <f t="shared" si="2091"/>
        <v>299.75847473144529</v>
      </c>
      <c r="AW590">
        <f t="shared" si="2092"/>
        <v>298.63596954345701</v>
      </c>
      <c r="AX590">
        <f t="shared" si="2093"/>
        <v>287.9085091897432</v>
      </c>
      <c r="AY590">
        <f t="shared" si="2094"/>
        <v>0.30380407591282482</v>
      </c>
      <c r="AZ590">
        <f t="shared" si="2095"/>
        <v>3.4976774236687249</v>
      </c>
      <c r="BA590">
        <f t="shared" si="2096"/>
        <v>37.096306005248216</v>
      </c>
      <c r="BB590">
        <f t="shared" si="2097"/>
        <v>13.057699361571458</v>
      </c>
      <c r="BC590">
        <f>IF(L590,Y590,(X590+Y590)/2)</f>
        <v>26.047222137451172</v>
      </c>
      <c r="BD590">
        <f t="shared" si="2098"/>
        <v>3.3836986065568038</v>
      </c>
      <c r="BE590">
        <f t="shared" si="2099"/>
        <v>0.40749466435688819</v>
      </c>
      <c r="BF590">
        <f t="shared" si="2100"/>
        <v>2.2665138610336579</v>
      </c>
      <c r="BG590">
        <f t="shared" si="2101"/>
        <v>1.1171847455231458</v>
      </c>
      <c r="BH590">
        <f t="shared" si="2102"/>
        <v>0.25871233749886152</v>
      </c>
      <c r="BI590">
        <f t="shared" si="2103"/>
        <v>53.583086817291608</v>
      </c>
      <c r="BJ590">
        <f t="shared" si="2104"/>
        <v>0.74662607149774662</v>
      </c>
      <c r="BK590">
        <f t="shared" si="2105"/>
        <v>67.623452050797695</v>
      </c>
      <c r="BL590">
        <f t="shared" si="2106"/>
        <v>744.56442169028435</v>
      </c>
      <c r="BM590">
        <f t="shared" si="2107"/>
        <v>4.2002108800210915E-2</v>
      </c>
    </row>
    <row r="591" spans="1:65" hidden="1" x14ac:dyDescent="0.3">
      <c r="A591" t="str">
        <f t="array" ref="A591">INDEX(MtrxNb!A$2:C$115,MATCH(1,(MtrxNb!B$2:B$115=D591)*(MtrxNb!C$2:C$115=F591),0),1)</f>
        <v>M8</v>
      </c>
      <c r="B591" s="6">
        <v>41603</v>
      </c>
      <c r="C591">
        <v>53</v>
      </c>
      <c r="D591">
        <v>13</v>
      </c>
      <c r="E591">
        <v>9</v>
      </c>
      <c r="F591" t="s">
        <v>7</v>
      </c>
      <c r="G591">
        <v>51</v>
      </c>
      <c r="H591">
        <v>3</v>
      </c>
      <c r="I591" t="s">
        <v>323</v>
      </c>
      <c r="J591" t="s">
        <v>804</v>
      </c>
      <c r="M591">
        <f t="shared" ref="M591" si="2108">AA591</f>
        <v>0</v>
      </c>
      <c r="S591" s="4">
        <f>AVERAGE(S585:S590)</f>
        <v>26.207927703857422</v>
      </c>
      <c r="Y591" s="4">
        <f>AVERAGE(Y585:Y590)</f>
        <v>26.207927703857422</v>
      </c>
    </row>
    <row r="592" spans="1:65" hidden="1" x14ac:dyDescent="0.3">
      <c r="A592" t="str">
        <f t="array" ref="A592">INDEX(MtrxNb!A$2:C$115,MATCH(1,(MtrxNb!B$2:B$115=D592)*(MtrxNb!C$2:C$115=F592),0),1)</f>
        <v>M8</v>
      </c>
      <c r="B592" s="6">
        <v>41603</v>
      </c>
      <c r="C592">
        <v>53</v>
      </c>
      <c r="D592">
        <v>13</v>
      </c>
      <c r="E592">
        <v>9</v>
      </c>
      <c r="F592" t="s">
        <v>7</v>
      </c>
      <c r="G592">
        <v>51</v>
      </c>
      <c r="H592">
        <v>3</v>
      </c>
      <c r="I592">
        <v>28</v>
      </c>
      <c r="J592" t="s">
        <v>805</v>
      </c>
      <c r="K592">
        <v>5492.500002514571</v>
      </c>
      <c r="L592">
        <v>0</v>
      </c>
      <c r="M592" t="s">
        <v>315</v>
      </c>
      <c r="N592">
        <f t="shared" ref="N592:N598" si="2109">(AA592-AB592*(1000-AC592)/(1000-AD592))*AT592</f>
        <v>27.202828042760895</v>
      </c>
      <c r="O592">
        <f t="shared" ref="O592:O598" si="2110">IF(BE592&lt;&gt;0,1/(1/BE592-1/W592),0)</f>
        <v>0.4642259653777091</v>
      </c>
      <c r="P592">
        <f t="shared" ref="P592:P598" si="2111">((BH592-AU592/2)*AB592-N592)/(BH592+AU592/2)</f>
        <v>268.46978293042667</v>
      </c>
      <c r="Q592">
        <f t="shared" ref="Q592:Q598" si="2112">AU592*1000</f>
        <v>5.4670325879576813</v>
      </c>
      <c r="R592">
        <f t="shared" ref="R592:R598" si="2113">(AZ592-BF592)</f>
        <v>1.204898753388576</v>
      </c>
      <c r="S592" s="4">
        <f>(Y592+AY592*L592)</f>
        <v>26.475202560424805</v>
      </c>
      <c r="T592">
        <f t="shared" ref="T592:T598" si="2114">1.2*3</f>
        <v>3.5999999999999996</v>
      </c>
      <c r="U592">
        <f t="shared" ref="U592:U598" si="2115">(T592*AN592+AO592)</f>
        <v>1.9469565987586976</v>
      </c>
      <c r="V592">
        <v>1</v>
      </c>
      <c r="W592">
        <f t="shared" ref="W592:W598" si="2116">U592*(V592+1)*(V592+1)/(V592*V592+1)</f>
        <v>3.8939131975173953</v>
      </c>
      <c r="X592">
        <v>25.694952011108398</v>
      </c>
      <c r="Y592" s="4">
        <v>26.475202560424805</v>
      </c>
      <c r="Z592">
        <v>25.046731948852539</v>
      </c>
      <c r="AA592">
        <v>399.57745361328125</v>
      </c>
      <c r="AB592">
        <v>378.51547241210937</v>
      </c>
      <c r="AC592">
        <v>20.188932418823242</v>
      </c>
      <c r="AD592">
        <v>24.028064727783203</v>
      </c>
      <c r="AE592">
        <v>57.628734588623047</v>
      </c>
      <c r="AF592">
        <v>68.368171691894531</v>
      </c>
      <c r="AG592">
        <v>500.3321533203125</v>
      </c>
      <c r="AH592">
        <v>1801.038330078125</v>
      </c>
      <c r="AI592">
        <v>114.32505798339844</v>
      </c>
      <c r="AJ592">
        <v>94.282028198242188</v>
      </c>
      <c r="AK592">
        <v>1.6239166259765625</v>
      </c>
      <c r="AL592">
        <v>-0.41302129626274109</v>
      </c>
      <c r="AM592">
        <v>1</v>
      </c>
      <c r="AN592">
        <v>-0.21956524252891541</v>
      </c>
      <c r="AO592">
        <v>2.737391471862793</v>
      </c>
      <c r="AP592">
        <v>1</v>
      </c>
      <c r="AQ592">
        <v>0</v>
      </c>
      <c r="AR592">
        <v>0.15999999642372131</v>
      </c>
      <c r="AS592">
        <v>111115</v>
      </c>
      <c r="AT592">
        <f t="shared" ref="AT592:AT598" si="2117">AG592*0.000001/(T592*0.0001)</f>
        <v>1.3898115370008679</v>
      </c>
      <c r="AU592">
        <f t="shared" ref="AU592:AU598" si="2118">(AD592-AC592)/(1000-AD592)*AT592</f>
        <v>5.4670325879576809E-3</v>
      </c>
      <c r="AV592">
        <f t="shared" ref="AV592:AV598" si="2119">(Y592+273.15)</f>
        <v>299.62520256042478</v>
      </c>
      <c r="AW592">
        <f t="shared" ref="AW592:AW598" si="2120">(X592+273.15)</f>
        <v>298.84495201110838</v>
      </c>
      <c r="AX592">
        <f t="shared" ref="AX592:AX598" si="2121">(AH592*AP592+AI592*AQ592)*AR592</f>
        <v>288.16612637148501</v>
      </c>
      <c r="AY592">
        <f t="shared" ref="AY592:AY598" si="2122">((AX592+0.00000010773*(AW592^4-AV592^4))-AU592*44100)/(U592*51.4+0.00000043092*AV592^3)</f>
        <v>0.34085161862532981</v>
      </c>
      <c r="AZ592">
        <f t="shared" ref="AZ592:AZ598" si="2123">0.61365*EXP(17.502*S592/(240.97+S592))</f>
        <v>3.4703134296026206</v>
      </c>
      <c r="BA592">
        <f t="shared" ref="BA592:BA598" si="2124">AZ592*1000/AJ592</f>
        <v>36.807793552189636</v>
      </c>
      <c r="BB592">
        <f t="shared" ref="BB592:BB598" si="2125">(BA592-AD592)</f>
        <v>12.779728824406433</v>
      </c>
      <c r="BC592">
        <f>IF(L592,Y592,(X592+Y592)/2)</f>
        <v>26.085077285766602</v>
      </c>
      <c r="BD592">
        <f t="shared" ref="BD592:BD598" si="2126">0.61365*EXP(17.502*BC592/(240.97+BC592))</f>
        <v>3.3912828703765423</v>
      </c>
      <c r="BE592">
        <f t="shared" ref="BE592:BE598" si="2127">IF(BB592&lt;&gt;0,(1000-(BA592+AD592)/2)/BB592*AU592,0)</f>
        <v>0.41477693704798824</v>
      </c>
      <c r="BF592">
        <f t="shared" ref="BF592:BF598" si="2128">AD592*AJ592/1000</f>
        <v>2.2654146762140446</v>
      </c>
      <c r="BG592">
        <f t="shared" ref="BG592:BG598" si="2129">(BD592-BF592)</f>
        <v>1.1258681941624977</v>
      </c>
      <c r="BH592">
        <f t="shared" ref="BH592:BH598" si="2130">1/(1.6/O592+1.37/W592)</f>
        <v>0.26326676598292498</v>
      </c>
      <c r="BI592">
        <f t="shared" ref="BI592:BI598" si="2131">P592*AJ592*0.001</f>
        <v>25.311875644622447</v>
      </c>
      <c r="BJ592">
        <f t="shared" ref="BJ592:BJ598" si="2132">P592/AB592</f>
        <v>0.70927030068173735</v>
      </c>
      <c r="BK592">
        <f t="shared" ref="BK592:BK598" si="2133">(1-AU592*AJ592/AZ592/O592)*100</f>
        <v>68.004975266933613</v>
      </c>
      <c r="BL592">
        <f t="shared" ref="BL592:BL598" si="2134">(AB592-N592/(W592/1.35))</f>
        <v>369.08438959261025</v>
      </c>
      <c r="BM592">
        <f t="shared" ref="BM592:BM598" si="2135">N592*BK592/100/BL592</f>
        <v>5.0122077779570277E-2</v>
      </c>
    </row>
    <row r="593" spans="1:65" x14ac:dyDescent="0.3">
      <c r="A593" t="str">
        <f t="array" ref="A593">INDEX(MtrxNb!A$2:C$115,MATCH(1,(MtrxNb!B$2:B$115=D593)*(MtrxNb!C$2:C$115=F593),0),1)</f>
        <v>M8</v>
      </c>
      <c r="B593" s="6">
        <v>41603</v>
      </c>
      <c r="C593">
        <v>53</v>
      </c>
      <c r="D593">
        <v>13</v>
      </c>
      <c r="E593">
        <v>9</v>
      </c>
      <c r="F593" t="s">
        <v>7</v>
      </c>
      <c r="G593">
        <v>51</v>
      </c>
      <c r="H593">
        <v>3</v>
      </c>
      <c r="I593">
        <v>29</v>
      </c>
      <c r="J593" t="s">
        <v>806</v>
      </c>
      <c r="K593">
        <v>5614.0000024810433</v>
      </c>
      <c r="L593">
        <v>0</v>
      </c>
      <c r="M593">
        <v>50</v>
      </c>
      <c r="N593" s="7">
        <f t="shared" si="2109"/>
        <v>-0.33448195230911404</v>
      </c>
      <c r="O593" s="7">
        <f t="shared" si="2110"/>
        <v>0.4374313063701078</v>
      </c>
      <c r="P593" s="7">
        <f t="shared" si="2111"/>
        <v>51.165437786773381</v>
      </c>
      <c r="Q593">
        <f t="shared" si="2112"/>
        <v>5.1894585066678536</v>
      </c>
      <c r="R593">
        <f t="shared" si="2113"/>
        <v>1.206798992064551</v>
      </c>
      <c r="S593" s="4">
        <f>(Y593+AY593*L593)</f>
        <v>26.28614616394043</v>
      </c>
      <c r="T593">
        <f t="shared" si="2114"/>
        <v>3.5999999999999996</v>
      </c>
      <c r="U593">
        <f t="shared" si="2115"/>
        <v>1.9469565987586976</v>
      </c>
      <c r="V593">
        <v>1</v>
      </c>
      <c r="W593">
        <f t="shared" si="2116"/>
        <v>3.8939131975173953</v>
      </c>
      <c r="X593">
        <v>25.604347229003906</v>
      </c>
      <c r="Y593" s="4">
        <v>26.28614616394043</v>
      </c>
      <c r="Z593">
        <v>25.045970916748047</v>
      </c>
      <c r="AA593">
        <v>50.835357666015625</v>
      </c>
      <c r="AB593">
        <v>50.886028289794922</v>
      </c>
      <c r="AC593">
        <v>19.953950881958008</v>
      </c>
      <c r="AD593">
        <v>23.600358963012695</v>
      </c>
      <c r="AE593">
        <v>57.121227264404297</v>
      </c>
      <c r="AF593">
        <v>67.504600524902344</v>
      </c>
      <c r="AG593">
        <v>500.249755859375</v>
      </c>
      <c r="AH593">
        <v>1800.6785888671875</v>
      </c>
      <c r="AI593">
        <v>122.77228546142578</v>
      </c>
      <c r="AJ593">
        <v>94.278961181640625</v>
      </c>
      <c r="AK593">
        <v>2.3232307434082031</v>
      </c>
      <c r="AL593">
        <v>-0.28772565722465515</v>
      </c>
      <c r="AM593">
        <v>1</v>
      </c>
      <c r="AN593">
        <v>-0.21956524252891541</v>
      </c>
      <c r="AO593">
        <v>2.737391471862793</v>
      </c>
      <c r="AP593">
        <v>1</v>
      </c>
      <c r="AQ593">
        <v>0</v>
      </c>
      <c r="AR593">
        <v>0.15999999642372131</v>
      </c>
      <c r="AS593">
        <v>111115</v>
      </c>
      <c r="AT593">
        <f t="shared" si="2117"/>
        <v>1.3895826551649306</v>
      </c>
      <c r="AU593">
        <f t="shared" si="2118"/>
        <v>5.1894585066678536E-3</v>
      </c>
      <c r="AV593">
        <f t="shared" si="2119"/>
        <v>299.43614616394041</v>
      </c>
      <c r="AW593">
        <f t="shared" si="2120"/>
        <v>298.75434722900388</v>
      </c>
      <c r="AX593">
        <f t="shared" si="2121"/>
        <v>288.10856777902154</v>
      </c>
      <c r="AY593">
        <f t="shared" si="2122"/>
        <v>0.46032803714705933</v>
      </c>
      <c r="AZ593">
        <f t="shared" si="2123"/>
        <v>3.4318163186112094</v>
      </c>
      <c r="BA593">
        <f t="shared" si="2124"/>
        <v>36.400659018711195</v>
      </c>
      <c r="BB593">
        <f t="shared" si="2125"/>
        <v>12.8003000556985</v>
      </c>
      <c r="BC593">
        <f>IF(L593,Y593,(X593+Y593)/2)</f>
        <v>25.945246696472168</v>
      </c>
      <c r="BD593">
        <f t="shared" si="2126"/>
        <v>3.3633415223467269</v>
      </c>
      <c r="BE593">
        <f t="shared" si="2127"/>
        <v>0.39325422749288608</v>
      </c>
      <c r="BF593">
        <f t="shared" si="2128"/>
        <v>2.2250173265466584</v>
      </c>
      <c r="BG593">
        <f t="shared" si="2129"/>
        <v>1.1383241958000685</v>
      </c>
      <c r="BH593">
        <f t="shared" si="2130"/>
        <v>0.24940465047971649</v>
      </c>
      <c r="BI593">
        <f t="shared" si="2131"/>
        <v>4.8238243229408564</v>
      </c>
      <c r="BJ593">
        <f t="shared" si="2132"/>
        <v>1.0054908882923075</v>
      </c>
      <c r="BK593">
        <f t="shared" si="2133"/>
        <v>67.408606062222233</v>
      </c>
      <c r="BL593">
        <f t="shared" si="2134"/>
        <v>51.001991489977506</v>
      </c>
      <c r="BM593">
        <f t="shared" si="2135"/>
        <v>-4.4208003451313886E-3</v>
      </c>
    </row>
    <row r="594" spans="1:65" x14ac:dyDescent="0.3">
      <c r="A594" t="str">
        <f t="array" ref="A594">INDEX(MtrxNb!A$2:C$115,MATCH(1,(MtrxNb!B$2:B$115=D594)*(MtrxNb!C$2:C$115=F594),0),1)</f>
        <v>M8</v>
      </c>
      <c r="B594" s="6">
        <v>41603</v>
      </c>
      <c r="C594">
        <v>53</v>
      </c>
      <c r="D594">
        <v>13</v>
      </c>
      <c r="E594">
        <v>9</v>
      </c>
      <c r="F594" t="s">
        <v>7</v>
      </c>
      <c r="G594">
        <v>51</v>
      </c>
      <c r="H594">
        <v>3</v>
      </c>
      <c r="I594">
        <v>30</v>
      </c>
      <c r="J594" t="s">
        <v>807</v>
      </c>
      <c r="K594">
        <v>5735.500002514571</v>
      </c>
      <c r="L594">
        <v>0</v>
      </c>
      <c r="M594">
        <v>150</v>
      </c>
      <c r="N594" s="7">
        <f t="shared" si="2109"/>
        <v>8.136709526312119</v>
      </c>
      <c r="O594" s="7">
        <f t="shared" si="2110"/>
        <v>0.4379723484314112</v>
      </c>
      <c r="P594" s="7">
        <f t="shared" si="2111"/>
        <v>108.39395516679966</v>
      </c>
      <c r="Q594">
        <f t="shared" si="2112"/>
        <v>4.9184022543797985</v>
      </c>
      <c r="R594">
        <f t="shared" si="2113"/>
        <v>1.1433928686788564</v>
      </c>
      <c r="S594" s="4">
        <f>(Y594+AY594*L594)</f>
        <v>25.796880722045898</v>
      </c>
      <c r="T594">
        <f t="shared" si="2114"/>
        <v>3.5999999999999996</v>
      </c>
      <c r="U594">
        <f t="shared" si="2115"/>
        <v>1.9469565987586976</v>
      </c>
      <c r="V594">
        <v>1</v>
      </c>
      <c r="W594">
        <f t="shared" si="2116"/>
        <v>3.8939131975173953</v>
      </c>
      <c r="X594">
        <v>25.427028656005859</v>
      </c>
      <c r="Y594" s="4">
        <v>25.796880722045898</v>
      </c>
      <c r="Z594">
        <v>25.030683517456055</v>
      </c>
      <c r="AA594">
        <v>149.8248291015625</v>
      </c>
      <c r="AB594">
        <v>143.46229553222656</v>
      </c>
      <c r="AC594">
        <v>19.776237487792969</v>
      </c>
      <c r="AD594">
        <v>23.233076095581055</v>
      </c>
      <c r="AE594">
        <v>57.341056823730469</v>
      </c>
      <c r="AF594">
        <v>67.165931701660156</v>
      </c>
      <c r="AG594">
        <v>500.30908203125</v>
      </c>
      <c r="AH594">
        <v>1801.5821533203125</v>
      </c>
      <c r="AI594">
        <v>67.230514526367187</v>
      </c>
      <c r="AJ594">
        <v>94.284622192382813</v>
      </c>
      <c r="AK594">
        <v>2.4076423645019531</v>
      </c>
      <c r="AL594">
        <v>-0.33251020312309265</v>
      </c>
      <c r="AM594">
        <v>1</v>
      </c>
      <c r="AN594">
        <v>-0.21956524252891541</v>
      </c>
      <c r="AO594">
        <v>2.737391471862793</v>
      </c>
      <c r="AP594">
        <v>1</v>
      </c>
      <c r="AQ594">
        <v>0</v>
      </c>
      <c r="AR594">
        <v>0.15999999642372131</v>
      </c>
      <c r="AS594">
        <v>111115</v>
      </c>
      <c r="AT594">
        <f t="shared" si="2117"/>
        <v>1.3897474500868054</v>
      </c>
      <c r="AU594">
        <f t="shared" si="2118"/>
        <v>4.9184022543797981E-3</v>
      </c>
      <c r="AV594">
        <f t="shared" si="2119"/>
        <v>298.94688072204588</v>
      </c>
      <c r="AW594">
        <f t="shared" si="2120"/>
        <v>298.57702865600584</v>
      </c>
      <c r="AX594">
        <f t="shared" si="2121"/>
        <v>288.25313808829014</v>
      </c>
      <c r="AY594">
        <f t="shared" si="2122"/>
        <v>0.60134153582124372</v>
      </c>
      <c r="AZ594">
        <f t="shared" si="2123"/>
        <v>3.3339146707175966</v>
      </c>
      <c r="BA594">
        <f t="shared" si="2124"/>
        <v>35.360110622439777</v>
      </c>
      <c r="BB594">
        <f t="shared" si="2125"/>
        <v>12.127034526858722</v>
      </c>
      <c r="BC594">
        <f>IF(L594,Y594,(X594+Y594)/2)</f>
        <v>25.611954689025879</v>
      </c>
      <c r="BD594">
        <f t="shared" si="2126"/>
        <v>3.2975515402239561</v>
      </c>
      <c r="BE594">
        <f t="shared" si="2127"/>
        <v>0.39369145135879208</v>
      </c>
      <c r="BF594">
        <f t="shared" si="2128"/>
        <v>2.1905218020387403</v>
      </c>
      <c r="BG594">
        <f t="shared" si="2129"/>
        <v>1.1070297381852159</v>
      </c>
      <c r="BH594">
        <f t="shared" si="2130"/>
        <v>0.24968603049585444</v>
      </c>
      <c r="BI594">
        <f t="shared" si="2131"/>
        <v>10.219883110839787</v>
      </c>
      <c r="BJ594">
        <f t="shared" si="2132"/>
        <v>0.75555709438965901</v>
      </c>
      <c r="BK594">
        <f t="shared" si="2133"/>
        <v>68.241225336425757</v>
      </c>
      <c r="BL594">
        <f t="shared" si="2134"/>
        <v>140.64133951617447</v>
      </c>
      <c r="BM594">
        <f t="shared" si="2135"/>
        <v>3.9480499132920288E-2</v>
      </c>
    </row>
    <row r="595" spans="1:65" x14ac:dyDescent="0.3">
      <c r="A595" t="str">
        <f t="array" ref="A595">INDEX(MtrxNb!A$2:C$115,MATCH(1,(MtrxNb!B$2:B$115=D595)*(MtrxNb!C$2:C$115=F595),0),1)</f>
        <v>M8</v>
      </c>
      <c r="B595" s="6">
        <v>41603</v>
      </c>
      <c r="C595">
        <v>53</v>
      </c>
      <c r="D595">
        <v>13</v>
      </c>
      <c r="E595">
        <v>9</v>
      </c>
      <c r="F595" t="s">
        <v>7</v>
      </c>
      <c r="G595">
        <v>51</v>
      </c>
      <c r="H595">
        <v>3</v>
      </c>
      <c r="I595">
        <v>31</v>
      </c>
      <c r="J595" t="s">
        <v>808</v>
      </c>
      <c r="K595">
        <v>5858.0000025033951</v>
      </c>
      <c r="L595">
        <v>0</v>
      </c>
      <c r="M595">
        <v>250</v>
      </c>
      <c r="N595" s="7">
        <f t="shared" si="2109"/>
        <v>16.552808960770982</v>
      </c>
      <c r="O595" s="7">
        <f t="shared" si="2110"/>
        <v>0.43080695002350688</v>
      </c>
      <c r="P595" s="7">
        <f t="shared" si="2111"/>
        <v>166.06494981517969</v>
      </c>
      <c r="Q595">
        <f t="shared" si="2112"/>
        <v>4.781399882406566</v>
      </c>
      <c r="R595">
        <f t="shared" si="2113"/>
        <v>1.1287392203265312</v>
      </c>
      <c r="S595" s="4">
        <f>(Y595+AY595*L595)</f>
        <v>25.519523620605469</v>
      </c>
      <c r="T595">
        <f t="shared" si="2114"/>
        <v>3.5999999999999996</v>
      </c>
      <c r="U595">
        <f t="shared" si="2115"/>
        <v>1.9469565987586976</v>
      </c>
      <c r="V595">
        <v>1</v>
      </c>
      <c r="W595">
        <f t="shared" si="2116"/>
        <v>3.8939131975173953</v>
      </c>
      <c r="X595">
        <v>25.323028564453125</v>
      </c>
      <c r="Y595" s="4">
        <v>25.519523620605469</v>
      </c>
      <c r="Z595">
        <v>25.047342300415039</v>
      </c>
      <c r="AA595">
        <v>250.01228332519531</v>
      </c>
      <c r="AB595">
        <v>237.28582763671875</v>
      </c>
      <c r="AC595">
        <v>19.449651718139648</v>
      </c>
      <c r="AD595">
        <v>22.811496734619141</v>
      </c>
      <c r="AE595">
        <v>56.699172973632813</v>
      </c>
      <c r="AF595">
        <v>66.350578308105469</v>
      </c>
      <c r="AG595">
        <v>500.33193969726562</v>
      </c>
      <c r="AH595">
        <v>1799.61767578125</v>
      </c>
      <c r="AI595">
        <v>108.06288146972656</v>
      </c>
      <c r="AJ595">
        <v>94.284355163574219</v>
      </c>
      <c r="AK595">
        <v>2.0564308166503906</v>
      </c>
      <c r="AL595">
        <v>-0.36566373705863953</v>
      </c>
      <c r="AM595">
        <v>1</v>
      </c>
      <c r="AN595">
        <v>-0.21956524252891541</v>
      </c>
      <c r="AO595">
        <v>2.737391471862793</v>
      </c>
      <c r="AP595">
        <v>1</v>
      </c>
      <c r="AQ595">
        <v>0</v>
      </c>
      <c r="AR595">
        <v>0.15999999642372131</v>
      </c>
      <c r="AS595">
        <v>111115</v>
      </c>
      <c r="AT595">
        <f t="shared" si="2117"/>
        <v>1.3898109436035158</v>
      </c>
      <c r="AU595">
        <f t="shared" si="2118"/>
        <v>4.7813998824065658E-3</v>
      </c>
      <c r="AV595">
        <f t="shared" si="2119"/>
        <v>298.66952362060545</v>
      </c>
      <c r="AW595">
        <f t="shared" si="2120"/>
        <v>298.4730285644531</v>
      </c>
      <c r="AX595">
        <f t="shared" si="2121"/>
        <v>287.93882168906566</v>
      </c>
      <c r="AY595">
        <f t="shared" si="2122"/>
        <v>0.67075324631745104</v>
      </c>
      <c r="AZ595">
        <f t="shared" si="2123"/>
        <v>3.2795064802660758</v>
      </c>
      <c r="BA595">
        <f t="shared" si="2124"/>
        <v>34.783145884345814</v>
      </c>
      <c r="BB595">
        <f t="shared" si="2125"/>
        <v>11.971649149726673</v>
      </c>
      <c r="BC595">
        <f>IF(L595,Y595,(X595+Y595)/2)</f>
        <v>25.421276092529297</v>
      </c>
      <c r="BD595">
        <f t="shared" si="2126"/>
        <v>3.2604205284393757</v>
      </c>
      <c r="BE595">
        <f t="shared" si="2127"/>
        <v>0.38789212042601529</v>
      </c>
      <c r="BF595">
        <f t="shared" si="2128"/>
        <v>2.1507672599395447</v>
      </c>
      <c r="BG595">
        <f t="shared" si="2129"/>
        <v>1.109653268499831</v>
      </c>
      <c r="BH595">
        <f t="shared" si="2130"/>
        <v>0.2459545596250978</v>
      </c>
      <c r="BI595">
        <f t="shared" si="2131"/>
        <v>15.65732670859553</v>
      </c>
      <c r="BJ595">
        <f t="shared" si="2132"/>
        <v>0.69985195268139988</v>
      </c>
      <c r="BK595">
        <f t="shared" si="2133"/>
        <v>68.091711703546352</v>
      </c>
      <c r="BL595">
        <f t="shared" si="2134"/>
        <v>231.54705253734366</v>
      </c>
      <c r="BM595">
        <f t="shared" si="2135"/>
        <v>4.867732425395125E-2</v>
      </c>
    </row>
    <row r="596" spans="1:65" x14ac:dyDescent="0.3">
      <c r="A596" t="str">
        <f t="array" ref="A596">INDEX(MtrxNb!A$2:C$115,MATCH(1,(MtrxNb!B$2:B$115=D596)*(MtrxNb!C$2:C$115=F596),0),1)</f>
        <v>M8</v>
      </c>
      <c r="B596" s="6">
        <v>41603</v>
      </c>
      <c r="C596">
        <v>53</v>
      </c>
      <c r="D596">
        <v>13</v>
      </c>
      <c r="E596">
        <v>9</v>
      </c>
      <c r="F596" t="s">
        <v>7</v>
      </c>
      <c r="G596">
        <v>51</v>
      </c>
      <c r="H596">
        <v>3</v>
      </c>
      <c r="I596">
        <v>32</v>
      </c>
      <c r="J596" t="s">
        <v>809</v>
      </c>
      <c r="K596">
        <v>5988.500002514571</v>
      </c>
      <c r="L596">
        <v>0</v>
      </c>
      <c r="M596">
        <v>400</v>
      </c>
      <c r="N596" s="7">
        <f t="shared" si="2109"/>
        <v>28.565614696766467</v>
      </c>
      <c r="O596" s="7">
        <f t="shared" si="2110"/>
        <v>0.46524744371065185</v>
      </c>
      <c r="P596" s="7">
        <f t="shared" si="2111"/>
        <v>263.09293515981597</v>
      </c>
      <c r="Q596">
        <f t="shared" si="2112"/>
        <v>5.0919239374013818</v>
      </c>
      <c r="R596">
        <f t="shared" si="2113"/>
        <v>1.1218625016641912</v>
      </c>
      <c r="S596" s="4">
        <f>(Y596+AY596*L596)</f>
        <v>25.525495529174805</v>
      </c>
      <c r="T596">
        <f t="shared" si="2114"/>
        <v>3.5999999999999996</v>
      </c>
      <c r="U596">
        <f t="shared" si="2115"/>
        <v>1.9469565987586976</v>
      </c>
      <c r="V596">
        <v>1</v>
      </c>
      <c r="W596">
        <f t="shared" si="2116"/>
        <v>3.8939131975173953</v>
      </c>
      <c r="X596">
        <v>25.338768005371094</v>
      </c>
      <c r="Y596" s="4">
        <v>25.525495529174805</v>
      </c>
      <c r="Z596">
        <v>25.040205001831055</v>
      </c>
      <c r="AA596">
        <v>399.5035400390625</v>
      </c>
      <c r="AB596">
        <v>377.564453125</v>
      </c>
      <c r="AC596">
        <v>19.316680908203125</v>
      </c>
      <c r="AD596">
        <v>22.896902084350586</v>
      </c>
      <c r="AE596">
        <v>56.311641693115234</v>
      </c>
      <c r="AF596">
        <v>66.538627624511719</v>
      </c>
      <c r="AG596">
        <v>500.28207397460937</v>
      </c>
      <c r="AH596">
        <v>1799.9022216796875</v>
      </c>
      <c r="AI596">
        <v>72.35565185546875</v>
      </c>
      <c r="AJ596">
        <v>94.2838134765625</v>
      </c>
      <c r="AK596">
        <v>1.5694007873535156</v>
      </c>
      <c r="AL596">
        <v>-0.40611860156059265</v>
      </c>
      <c r="AM596">
        <v>1</v>
      </c>
      <c r="AN596">
        <v>-0.21956524252891541</v>
      </c>
      <c r="AO596">
        <v>2.737391471862793</v>
      </c>
      <c r="AP596">
        <v>1</v>
      </c>
      <c r="AQ596">
        <v>0</v>
      </c>
      <c r="AR596">
        <v>0.15999999642372131</v>
      </c>
      <c r="AS596">
        <v>111115</v>
      </c>
      <c r="AT596">
        <f t="shared" si="2117"/>
        <v>1.3896724277072483</v>
      </c>
      <c r="AU596">
        <f t="shared" si="2118"/>
        <v>5.0919239374013821E-3</v>
      </c>
      <c r="AV596">
        <f t="shared" si="2119"/>
        <v>298.67549552917478</v>
      </c>
      <c r="AW596">
        <f t="shared" si="2120"/>
        <v>298.48876800537107</v>
      </c>
      <c r="AX596">
        <f t="shared" si="2121"/>
        <v>287.98434903179805</v>
      </c>
      <c r="AY596">
        <f t="shared" si="2122"/>
        <v>0.5494027633363131</v>
      </c>
      <c r="AZ596">
        <f t="shared" si="2123"/>
        <v>3.2806697469762169</v>
      </c>
      <c r="BA596">
        <f t="shared" si="2124"/>
        <v>34.795683649259061</v>
      </c>
      <c r="BB596">
        <f t="shared" si="2125"/>
        <v>11.898781564908475</v>
      </c>
      <c r="BC596">
        <f>IF(L596,Y596,(X596+Y596)/2)</f>
        <v>25.432131767272949</v>
      </c>
      <c r="BD596">
        <f t="shared" si="2126"/>
        <v>3.2625246145094944</v>
      </c>
      <c r="BE596">
        <f t="shared" si="2127"/>
        <v>0.41559220003091513</v>
      </c>
      <c r="BF596">
        <f t="shared" si="2128"/>
        <v>2.1588072453120257</v>
      </c>
      <c r="BG596">
        <f t="shared" si="2129"/>
        <v>1.1037173691974687</v>
      </c>
      <c r="BH596">
        <f t="shared" si="2130"/>
        <v>0.26379229155929357</v>
      </c>
      <c r="BI596">
        <f t="shared" si="2131"/>
        <v>24.805405225609441</v>
      </c>
      <c r="BJ596">
        <f t="shared" si="2132"/>
        <v>0.69681595548062347</v>
      </c>
      <c r="BK596">
        <f t="shared" si="2133"/>
        <v>68.546242203253527</v>
      </c>
      <c r="BL596">
        <f t="shared" si="2134"/>
        <v>367.66089906909002</v>
      </c>
      <c r="BM596">
        <f t="shared" si="2135"/>
        <v>5.3257377889439843E-2</v>
      </c>
    </row>
    <row r="597" spans="1:65" x14ac:dyDescent="0.3">
      <c r="A597" t="str">
        <f t="array" ref="A597">INDEX(MtrxNb!A$2:C$115,MATCH(1,(MtrxNb!B$2:B$115=D597)*(MtrxNb!C$2:C$115=F597),0),1)</f>
        <v>M8</v>
      </c>
      <c r="B597" s="6">
        <v>41603</v>
      </c>
      <c r="C597">
        <v>53</v>
      </c>
      <c r="D597">
        <v>13</v>
      </c>
      <c r="E597">
        <v>9</v>
      </c>
      <c r="F597" t="s">
        <v>7</v>
      </c>
      <c r="G597">
        <v>51</v>
      </c>
      <c r="H597">
        <v>3</v>
      </c>
      <c r="I597">
        <v>33</v>
      </c>
      <c r="J597" t="s">
        <v>810</v>
      </c>
      <c r="K597">
        <v>6131.0000025033951</v>
      </c>
      <c r="L597">
        <v>0</v>
      </c>
      <c r="M597">
        <v>600</v>
      </c>
      <c r="N597" s="7">
        <f t="shared" si="2109"/>
        <v>43.936977833263199</v>
      </c>
      <c r="O597" s="7">
        <f t="shared" si="2110"/>
        <v>0.49805891000758434</v>
      </c>
      <c r="P597" s="7">
        <f t="shared" si="2111"/>
        <v>399.79072049217075</v>
      </c>
      <c r="Q597">
        <f t="shared" si="2112"/>
        <v>5.61248592738949</v>
      </c>
      <c r="R597">
        <f t="shared" si="2113"/>
        <v>1.1629361814439703</v>
      </c>
      <c r="S597" s="4">
        <f>(Y597+AY597*L597)</f>
        <v>25.951997756958008</v>
      </c>
      <c r="T597">
        <f t="shared" si="2114"/>
        <v>3.5999999999999996</v>
      </c>
      <c r="U597">
        <f t="shared" si="2115"/>
        <v>1.9469565987586976</v>
      </c>
      <c r="V597">
        <v>1</v>
      </c>
      <c r="W597">
        <f t="shared" si="2116"/>
        <v>3.8939131975173953</v>
      </c>
      <c r="X597">
        <v>25.50677490234375</v>
      </c>
      <c r="Y597" s="4">
        <v>25.951997756958008</v>
      </c>
      <c r="Z597">
        <v>25.039802551269531</v>
      </c>
      <c r="AA597">
        <v>599.95806884765625</v>
      </c>
      <c r="AB597">
        <v>566.05609130859375</v>
      </c>
      <c r="AC597">
        <v>19.408906936645508</v>
      </c>
      <c r="AD597">
        <v>23.353191375732422</v>
      </c>
      <c r="AE597">
        <v>55.981754302978516</v>
      </c>
      <c r="AF597">
        <v>67.183525085449219</v>
      </c>
      <c r="AG597">
        <v>500.29605102539062</v>
      </c>
      <c r="AH597">
        <v>1797.82373046875</v>
      </c>
      <c r="AI597">
        <v>77.71575927734375</v>
      </c>
      <c r="AJ597">
        <v>94.280464172363281</v>
      </c>
      <c r="AK597">
        <v>-0.12719345092773438</v>
      </c>
      <c r="AL597">
        <v>-0.48624631762504578</v>
      </c>
      <c r="AM597">
        <v>1</v>
      </c>
      <c r="AN597">
        <v>-0.21956524252891541</v>
      </c>
      <c r="AO597">
        <v>2.737391471862793</v>
      </c>
      <c r="AP597">
        <v>1</v>
      </c>
      <c r="AQ597">
        <v>0</v>
      </c>
      <c r="AR597">
        <v>0.15999999642372131</v>
      </c>
      <c r="AS597">
        <v>111115</v>
      </c>
      <c r="AT597">
        <f t="shared" si="2117"/>
        <v>1.3897112528483073</v>
      </c>
      <c r="AU597">
        <f t="shared" si="2118"/>
        <v>5.6124859273894902E-3</v>
      </c>
      <c r="AV597">
        <f t="shared" si="2119"/>
        <v>299.10199775695799</v>
      </c>
      <c r="AW597">
        <f t="shared" si="2120"/>
        <v>298.65677490234373</v>
      </c>
      <c r="AX597">
        <f t="shared" si="2121"/>
        <v>287.65179044548131</v>
      </c>
      <c r="AY597">
        <f t="shared" si="2122"/>
        <v>0.31377744861829782</v>
      </c>
      <c r="AZ597">
        <f t="shared" si="2123"/>
        <v>3.364685904254054</v>
      </c>
      <c r="BA597">
        <f t="shared" si="2124"/>
        <v>35.688049839283188</v>
      </c>
      <c r="BB597">
        <f t="shared" si="2125"/>
        <v>12.334858463550766</v>
      </c>
      <c r="BC597">
        <f>IF(L597,Y597,(X597+Y597)/2)</f>
        <v>25.729386329650879</v>
      </c>
      <c r="BD597">
        <f t="shared" si="2126"/>
        <v>3.3206024535402667</v>
      </c>
      <c r="BE597">
        <f t="shared" si="2127"/>
        <v>0.44157797803332949</v>
      </c>
      <c r="BF597">
        <f t="shared" si="2128"/>
        <v>2.2017497228100837</v>
      </c>
      <c r="BG597">
        <f t="shared" si="2129"/>
        <v>1.118852730730183</v>
      </c>
      <c r="BH597">
        <f t="shared" si="2130"/>
        <v>0.28055979681054827</v>
      </c>
      <c r="BI597">
        <f t="shared" si="2131"/>
        <v>37.69245469980541</v>
      </c>
      <c r="BJ597">
        <f t="shared" si="2132"/>
        <v>0.70627403649688669</v>
      </c>
      <c r="BK597">
        <f t="shared" si="2133"/>
        <v>68.424391074664555</v>
      </c>
      <c r="BL597">
        <f t="shared" si="2134"/>
        <v>550.82336344174701</v>
      </c>
      <c r="BM597">
        <f t="shared" si="2135"/>
        <v>5.4579401554741974E-2</v>
      </c>
    </row>
    <row r="598" spans="1:65" x14ac:dyDescent="0.3">
      <c r="A598" t="str">
        <f t="array" ref="A598">INDEX(MtrxNb!A$2:C$115,MATCH(1,(MtrxNb!B$2:B$115=D598)*(MtrxNb!C$2:C$115=F598),0),1)</f>
        <v>M8</v>
      </c>
      <c r="B598" s="6">
        <v>41603</v>
      </c>
      <c r="C598">
        <v>53</v>
      </c>
      <c r="D598">
        <v>13</v>
      </c>
      <c r="E598">
        <v>9</v>
      </c>
      <c r="F598" t="s">
        <v>7</v>
      </c>
      <c r="G598">
        <v>51</v>
      </c>
      <c r="H598">
        <v>3</v>
      </c>
      <c r="I598">
        <v>34</v>
      </c>
      <c r="J598" t="s">
        <v>811</v>
      </c>
      <c r="K598">
        <v>6279.500002514571</v>
      </c>
      <c r="L598">
        <v>0</v>
      </c>
      <c r="M598">
        <v>800</v>
      </c>
      <c r="N598" s="7">
        <f t="shared" si="2109"/>
        <v>53.288632623453971</v>
      </c>
      <c r="O598" s="7">
        <f t="shared" si="2110"/>
        <v>0.50634399739703961</v>
      </c>
      <c r="P598" s="7">
        <f t="shared" si="2111"/>
        <v>556.15068652792274</v>
      </c>
      <c r="Q598">
        <f t="shared" si="2112"/>
        <v>5.8901566332473534</v>
      </c>
      <c r="R598">
        <f t="shared" si="2113"/>
        <v>1.2019174750594983</v>
      </c>
      <c r="S598" s="4">
        <f>(Y598+AY598*L598)</f>
        <v>26.354562759399414</v>
      </c>
      <c r="T598">
        <f t="shared" si="2114"/>
        <v>3.5999999999999996</v>
      </c>
      <c r="U598">
        <f t="shared" si="2115"/>
        <v>1.9469565987586976</v>
      </c>
      <c r="V598">
        <v>1</v>
      </c>
      <c r="W598">
        <f t="shared" si="2116"/>
        <v>3.8939131975173953</v>
      </c>
      <c r="X598">
        <v>25.662853240966797</v>
      </c>
      <c r="Y598" s="4">
        <v>26.354562759399414</v>
      </c>
      <c r="Z598">
        <v>25.045194625854492</v>
      </c>
      <c r="AA598">
        <v>798.4208984375</v>
      </c>
      <c r="AB598">
        <v>756.8660888671875</v>
      </c>
      <c r="AC598">
        <v>19.662113189697266</v>
      </c>
      <c r="AD598">
        <v>23.799821853637695</v>
      </c>
      <c r="AE598">
        <v>56.242527008056641</v>
      </c>
      <c r="AF598">
        <v>67.83392333984375</v>
      </c>
      <c r="AG598">
        <v>500.27444458007812</v>
      </c>
      <c r="AH598">
        <v>1798.330322265625</v>
      </c>
      <c r="AI598">
        <v>112.82818603515625</v>
      </c>
      <c r="AJ598">
        <v>94.277473449707031</v>
      </c>
      <c r="AK598">
        <v>-1.8770713806152344</v>
      </c>
      <c r="AL598">
        <v>-0.54694581031799316</v>
      </c>
      <c r="AM598">
        <v>1</v>
      </c>
      <c r="AN598">
        <v>-0.21956524252891541</v>
      </c>
      <c r="AO598">
        <v>2.737391471862793</v>
      </c>
      <c r="AP598">
        <v>1</v>
      </c>
      <c r="AQ598">
        <v>0</v>
      </c>
      <c r="AR598">
        <v>0.15999999642372131</v>
      </c>
      <c r="AS598">
        <v>111115</v>
      </c>
      <c r="AT598">
        <f t="shared" si="2117"/>
        <v>1.3896512349446617</v>
      </c>
      <c r="AU598">
        <f t="shared" si="2118"/>
        <v>5.8901566332473536E-3</v>
      </c>
      <c r="AV598">
        <f t="shared" si="2119"/>
        <v>299.50456275939939</v>
      </c>
      <c r="AW598">
        <f t="shared" si="2120"/>
        <v>298.81285324096677</v>
      </c>
      <c r="AX598">
        <f t="shared" si="2121"/>
        <v>287.7328451311696</v>
      </c>
      <c r="AY598">
        <f t="shared" si="2122"/>
        <v>0.17909861225688442</v>
      </c>
      <c r="AZ598">
        <f t="shared" si="2123"/>
        <v>3.4457045479735835</v>
      </c>
      <c r="BA598">
        <f t="shared" si="2124"/>
        <v>36.548545711841953</v>
      </c>
      <c r="BB598">
        <f t="shared" si="2125"/>
        <v>12.748723858204258</v>
      </c>
      <c r="BC598">
        <f>IF(L598,Y598,(X598+Y598)/2)</f>
        <v>26.008708000183105</v>
      </c>
      <c r="BD598">
        <f t="shared" si="2126"/>
        <v>3.3759975214957736</v>
      </c>
      <c r="BE598">
        <f t="shared" si="2127"/>
        <v>0.44807825693161235</v>
      </c>
      <c r="BF598">
        <f t="shared" si="2128"/>
        <v>2.2437870729140852</v>
      </c>
      <c r="BG598">
        <f t="shared" si="2129"/>
        <v>1.1322104485816884</v>
      </c>
      <c r="BH598">
        <f t="shared" si="2130"/>
        <v>0.28475926207907276</v>
      </c>
      <c r="BI598">
        <f t="shared" si="2131"/>
        <v>52.432481583172574</v>
      </c>
      <c r="BJ598">
        <f t="shared" si="2132"/>
        <v>0.73480724623337479</v>
      </c>
      <c r="BK598">
        <f t="shared" si="2133"/>
        <v>68.171873375512561</v>
      </c>
      <c r="BL598">
        <f t="shared" si="2134"/>
        <v>738.39118960966709</v>
      </c>
      <c r="BM598">
        <f t="shared" si="2135"/>
        <v>4.9198662804748494E-2</v>
      </c>
    </row>
    <row r="599" spans="1:65" hidden="1" x14ac:dyDescent="0.3">
      <c r="A599" t="str">
        <f t="array" ref="A599">INDEX(MtrxNb!A$2:C$115,MATCH(1,(MtrxNb!B$2:B$115=D599)*(MtrxNb!C$2:C$115=F599),0),1)</f>
        <v>M64</v>
      </c>
      <c r="B599" s="6">
        <v>41603</v>
      </c>
      <c r="C599">
        <v>53</v>
      </c>
      <c r="D599">
        <v>13</v>
      </c>
      <c r="E599">
        <v>9</v>
      </c>
      <c r="F599" t="s">
        <v>36</v>
      </c>
      <c r="G599">
        <v>51</v>
      </c>
      <c r="H599">
        <v>3</v>
      </c>
      <c r="I599" t="s">
        <v>323</v>
      </c>
      <c r="J599" t="s">
        <v>812</v>
      </c>
      <c r="M599">
        <f t="shared" ref="M599" si="2136">AA599</f>
        <v>0</v>
      </c>
      <c r="S599" s="4">
        <f>AVERAGE(S593:S598)</f>
        <v>25.905767758687336</v>
      </c>
      <c r="Y599" s="4">
        <f>AVERAGE(Y593:Y598)</f>
        <v>25.905767758687336</v>
      </c>
    </row>
    <row r="600" spans="1:65" hidden="1" x14ac:dyDescent="0.3">
      <c r="A600" t="str">
        <f t="array" ref="A600">INDEX(MtrxNb!A$2:C$115,MATCH(1,(MtrxNb!B$2:B$115=D600)*(MtrxNb!C$2:C$115=F600),0),1)</f>
        <v>M64</v>
      </c>
      <c r="B600" s="6">
        <v>41603</v>
      </c>
      <c r="C600">
        <v>53</v>
      </c>
      <c r="D600">
        <v>13</v>
      </c>
      <c r="E600">
        <v>9</v>
      </c>
      <c r="F600" t="s">
        <v>36</v>
      </c>
      <c r="G600">
        <v>51</v>
      </c>
      <c r="H600">
        <v>3</v>
      </c>
      <c r="I600">
        <v>35</v>
      </c>
      <c r="J600" t="s">
        <v>813</v>
      </c>
      <c r="K600">
        <v>7156.0000025033951</v>
      </c>
      <c r="L600">
        <v>0</v>
      </c>
      <c r="M600" t="s">
        <v>315</v>
      </c>
      <c r="N600">
        <f t="shared" ref="N600:N606" si="2137">(AA600-AB600*(1000-AC600)/(1000-AD600))*AT600</f>
        <v>32.947466091963847</v>
      </c>
      <c r="O600">
        <f t="shared" ref="O600:O606" si="2138">IF(BE600&lt;&gt;0,1/(1/BE600-1/W600),0)</f>
        <v>0.5049995574393884</v>
      </c>
      <c r="P600">
        <f t="shared" ref="P600:P606" si="2139">((BH600-AU600/2)*AB600-N600)/(BH600+AU600/2)</f>
        <v>250.89026520326962</v>
      </c>
      <c r="Q600">
        <f t="shared" ref="Q600:Q606" si="2140">AU600*1000</f>
        <v>6.4175136168294156</v>
      </c>
      <c r="R600">
        <f t="shared" ref="R600:R606" si="2141">(AZ600-BF600)</f>
        <v>1.3118825841618857</v>
      </c>
      <c r="S600" s="4">
        <f>(Y600+AY600*L600)</f>
        <v>26.836074829101563</v>
      </c>
      <c r="T600">
        <f t="shared" ref="T600:T606" si="2142">1.2*3</f>
        <v>3.5999999999999996</v>
      </c>
      <c r="U600">
        <f t="shared" ref="U600:U606" si="2143">(T600*AN600+AO600)</f>
        <v>1.9469565987586976</v>
      </c>
      <c r="V600">
        <v>1</v>
      </c>
      <c r="W600">
        <f t="shared" ref="W600:W606" si="2144">U600*(V600+1)*(V600+1)/(V600*V600+1)</f>
        <v>3.8939131975173953</v>
      </c>
      <c r="X600">
        <v>25.567972183227539</v>
      </c>
      <c r="Y600" s="4">
        <v>26.836074829101563</v>
      </c>
      <c r="Z600">
        <v>25.028928756713867</v>
      </c>
      <c r="AA600">
        <v>399.36505126953125</v>
      </c>
      <c r="AB600">
        <v>373.92782592773437</v>
      </c>
      <c r="AC600">
        <v>19.177778244018555</v>
      </c>
      <c r="AD600">
        <v>23.686685562133789</v>
      </c>
      <c r="AE600">
        <v>55.130867004394531</v>
      </c>
      <c r="AF600">
        <v>67.894866943359375</v>
      </c>
      <c r="AG600">
        <v>500.2501220703125</v>
      </c>
      <c r="AH600">
        <v>1799.15966796875</v>
      </c>
      <c r="AI600">
        <v>98.950508117675781</v>
      </c>
      <c r="AJ600">
        <v>94.270782470703125</v>
      </c>
      <c r="AK600">
        <v>1.4670753479003906</v>
      </c>
      <c r="AL600">
        <v>-0.45023751258850098</v>
      </c>
      <c r="AM600">
        <v>1</v>
      </c>
      <c r="AN600">
        <v>-0.21956524252891541</v>
      </c>
      <c r="AO600">
        <v>2.737391471862793</v>
      </c>
      <c r="AP600">
        <v>1</v>
      </c>
      <c r="AQ600">
        <v>0</v>
      </c>
      <c r="AR600">
        <v>0.15999999642372131</v>
      </c>
      <c r="AS600">
        <v>111115</v>
      </c>
      <c r="AT600">
        <f t="shared" ref="AT600:AT606" si="2145">AG600*0.000001/(T600*0.0001)</f>
        <v>1.3895836724175348</v>
      </c>
      <c r="AU600">
        <f t="shared" ref="AU600:AU606" si="2146">(AD600-AC600)/(1000-AD600)*AT600</f>
        <v>6.4175136168294154E-3</v>
      </c>
      <c r="AV600">
        <f t="shared" ref="AV600:AV606" si="2147">(Y600+273.15)</f>
        <v>299.98607482910154</v>
      </c>
      <c r="AW600">
        <f t="shared" ref="AW600:AW606" si="2148">(X600+273.15)</f>
        <v>298.71797218322752</v>
      </c>
      <c r="AX600">
        <f t="shared" ref="AX600:AX606" si="2149">(AH600*AP600+AI600*AQ600)*AR600</f>
        <v>287.86554044070363</v>
      </c>
      <c r="AY600">
        <f t="shared" ref="AY600:AY606" si="2150">((AX600+0.00000010773*(AW600^4-AV600^4))-AU600*44100)/(U600*51.4+0.00000043092*AV600^3)</f>
        <v>-8.7780251126137035E-2</v>
      </c>
      <c r="AZ600">
        <f t="shared" ref="AZ600:AZ606" si="2151">0.61365*EXP(17.502*S600/(240.97+S600))</f>
        <v>3.5448449662417447</v>
      </c>
      <c r="BA600">
        <f t="shared" ref="BA600:BA606" si="2152">AZ600*1000/AJ600</f>
        <v>37.602795620619666</v>
      </c>
      <c r="BB600">
        <f t="shared" ref="BB600:BB606" si="2153">(BA600-AD600)</f>
        <v>13.916110058485877</v>
      </c>
      <c r="BC600">
        <f>IF(L600,Y600,(X600+Y600)/2)</f>
        <v>26.202023506164551</v>
      </c>
      <c r="BD600">
        <f t="shared" ref="BD600:BD606" si="2154">0.61365*EXP(17.502*BC600/(240.97+BC600))</f>
        <v>3.4148068597166157</v>
      </c>
      <c r="BE600">
        <f t="shared" ref="BE600:BE606" si="2155">IF(BB600&lt;&gt;0,(1000-(BA600+AD600)/2)/BB600*AU600,0)</f>
        <v>0.44702510620104285</v>
      </c>
      <c r="BF600">
        <f t="shared" ref="BF600:BF606" si="2156">AD600*AJ600/1000</f>
        <v>2.232962382079859</v>
      </c>
      <c r="BG600">
        <f t="shared" ref="BG600:BG606" si="2157">(BD600-BF600)</f>
        <v>1.1818444776367567</v>
      </c>
      <c r="BH600">
        <f t="shared" ref="BH600:BH606" si="2158">1/(1.6/O600+1.37/W600)</f>
        <v>0.28407874140299999</v>
      </c>
      <c r="BI600">
        <f t="shared" ref="BI600:BI606" si="2159">P600*AJ600*0.001</f>
        <v>23.65162161499445</v>
      </c>
      <c r="BJ600">
        <f t="shared" ref="BJ600:BJ606" si="2160">P600/AB600</f>
        <v>0.67095906698250618</v>
      </c>
      <c r="BK600">
        <f t="shared" ref="BK600:BK606" si="2161">(1-AU600*AJ600/AZ600/O600)*100</f>
        <v>66.20474971853865</v>
      </c>
      <c r="BL600">
        <f t="shared" ref="BL600:BL606" si="2162">(AB600-N600/(W600/1.35))</f>
        <v>362.50510616795407</v>
      </c>
      <c r="BM600">
        <f t="shared" ref="BM600:BM606" si="2163">N600*BK600/100/BL600</f>
        <v>6.0172359212724735E-2</v>
      </c>
    </row>
    <row r="601" spans="1:65" x14ac:dyDescent="0.3">
      <c r="A601" t="str">
        <f t="array" ref="A601">INDEX(MtrxNb!A$2:C$115,MATCH(1,(MtrxNb!B$2:B$115=D601)*(MtrxNb!C$2:C$115=F601),0),1)</f>
        <v>M64</v>
      </c>
      <c r="B601" s="6">
        <v>41603</v>
      </c>
      <c r="C601">
        <v>53</v>
      </c>
      <c r="D601">
        <v>13</v>
      </c>
      <c r="E601">
        <v>9</v>
      </c>
      <c r="F601" t="s">
        <v>36</v>
      </c>
      <c r="G601">
        <v>51</v>
      </c>
      <c r="H601">
        <v>3</v>
      </c>
      <c r="I601">
        <v>36</v>
      </c>
      <c r="J601" t="s">
        <v>814</v>
      </c>
      <c r="K601">
        <v>7279.500002514571</v>
      </c>
      <c r="L601">
        <v>0</v>
      </c>
      <c r="M601">
        <v>50</v>
      </c>
      <c r="N601" s="7">
        <f t="shared" si="2137"/>
        <v>-0.24307811471758109</v>
      </c>
      <c r="O601" s="7">
        <f t="shared" si="2138"/>
        <v>0.50113642531609826</v>
      </c>
      <c r="P601" s="7">
        <f t="shared" si="2139"/>
        <v>50.408948959164547</v>
      </c>
      <c r="Q601">
        <f t="shared" si="2140"/>
        <v>6.3114937054134854</v>
      </c>
      <c r="R601">
        <f t="shared" si="2141"/>
        <v>1.2990321288222062</v>
      </c>
      <c r="S601" s="4">
        <f>(Y601+AY601*L601)</f>
        <v>26.793033599853516</v>
      </c>
      <c r="T601">
        <f t="shared" si="2142"/>
        <v>3.5999999999999996</v>
      </c>
      <c r="U601">
        <f t="shared" si="2143"/>
        <v>1.9469565987586976</v>
      </c>
      <c r="V601">
        <v>1</v>
      </c>
      <c r="W601">
        <f t="shared" si="2144"/>
        <v>3.8939131975173953</v>
      </c>
      <c r="X601">
        <v>25.545810699462891</v>
      </c>
      <c r="Y601" s="4">
        <v>26.793033599853516</v>
      </c>
      <c r="Z601">
        <v>25.042892456054688</v>
      </c>
      <c r="AA601">
        <v>50.733325958251953</v>
      </c>
      <c r="AB601">
        <v>50.678077697753906</v>
      </c>
      <c r="AC601">
        <v>19.294258117675781</v>
      </c>
      <c r="AD601">
        <v>23.728246688842773</v>
      </c>
      <c r="AE601">
        <v>55.591270446777344</v>
      </c>
      <c r="AF601">
        <v>68.098930358886719</v>
      </c>
      <c r="AG601">
        <v>500.27731323242187</v>
      </c>
      <c r="AH601">
        <v>1799.296875</v>
      </c>
      <c r="AI601">
        <v>135.86030578613281</v>
      </c>
      <c r="AJ601">
        <v>94.26953125</v>
      </c>
      <c r="AK601">
        <v>2.3788642883300781</v>
      </c>
      <c r="AL601">
        <v>-0.33330368995666504</v>
      </c>
      <c r="AM601">
        <v>1</v>
      </c>
      <c r="AN601">
        <v>-0.21956524252891541</v>
      </c>
      <c r="AO601">
        <v>2.737391471862793</v>
      </c>
      <c r="AP601">
        <v>1</v>
      </c>
      <c r="AQ601">
        <v>0</v>
      </c>
      <c r="AR601">
        <v>0.15999999642372131</v>
      </c>
      <c r="AS601">
        <v>111115</v>
      </c>
      <c r="AT601">
        <f t="shared" si="2145"/>
        <v>1.3896592034233941</v>
      </c>
      <c r="AU601">
        <f t="shared" si="2146"/>
        <v>6.3114937054134851E-3</v>
      </c>
      <c r="AV601">
        <f t="shared" si="2147"/>
        <v>299.94303359985349</v>
      </c>
      <c r="AW601">
        <f t="shared" si="2148"/>
        <v>298.69581069946287</v>
      </c>
      <c r="AX601">
        <f t="shared" si="2149"/>
        <v>287.88749356521294</v>
      </c>
      <c r="AY601">
        <f t="shared" si="2150"/>
        <v>-4.3527898897223791E-2</v>
      </c>
      <c r="AZ601">
        <f t="shared" si="2151"/>
        <v>3.5358828215637792</v>
      </c>
      <c r="BA601">
        <f t="shared" si="2152"/>
        <v>37.508225347877492</v>
      </c>
      <c r="BB601">
        <f t="shared" si="2153"/>
        <v>13.779978659034718</v>
      </c>
      <c r="BC601">
        <f>IF(L601,Y601,(X601+Y601)/2)</f>
        <v>26.169422149658203</v>
      </c>
      <c r="BD601">
        <f t="shared" si="2154"/>
        <v>3.4082347431825837</v>
      </c>
      <c r="BE601">
        <f t="shared" si="2155"/>
        <v>0.44399538293198787</v>
      </c>
      <c r="BF601">
        <f t="shared" si="2156"/>
        <v>2.236850692741573</v>
      </c>
      <c r="BG601">
        <f t="shared" si="2157"/>
        <v>1.1713840504410107</v>
      </c>
      <c r="BH601">
        <f t="shared" si="2158"/>
        <v>0.28212130708315664</v>
      </c>
      <c r="BI601">
        <f t="shared" si="2159"/>
        <v>4.752027989185617</v>
      </c>
      <c r="BJ601">
        <f t="shared" si="2160"/>
        <v>0.99468944461164344</v>
      </c>
      <c r="BK601">
        <f t="shared" si="2161"/>
        <v>66.422398848019014</v>
      </c>
      <c r="BL601">
        <f t="shared" si="2162"/>
        <v>50.762351650002756</v>
      </c>
      <c r="BM601">
        <f t="shared" si="2163"/>
        <v>-3.1806705091833184E-3</v>
      </c>
    </row>
    <row r="602" spans="1:65" x14ac:dyDescent="0.3">
      <c r="A602" t="str">
        <f t="array" ref="A602">INDEX(MtrxNb!A$2:C$115,MATCH(1,(MtrxNb!B$2:B$115=D602)*(MtrxNb!C$2:C$115=F602),0),1)</f>
        <v>M64</v>
      </c>
      <c r="B602" s="6">
        <v>41603</v>
      </c>
      <c r="C602">
        <v>53</v>
      </c>
      <c r="D602">
        <v>13</v>
      </c>
      <c r="E602">
        <v>9</v>
      </c>
      <c r="F602" t="s">
        <v>36</v>
      </c>
      <c r="G602">
        <v>51</v>
      </c>
      <c r="H602">
        <v>3</v>
      </c>
      <c r="I602">
        <v>37</v>
      </c>
      <c r="J602" t="s">
        <v>815</v>
      </c>
      <c r="K602">
        <v>7400.0000025033951</v>
      </c>
      <c r="L602">
        <v>0</v>
      </c>
      <c r="M602">
        <v>150</v>
      </c>
      <c r="N602" s="7">
        <f t="shared" si="2137"/>
        <v>10.510280948169267</v>
      </c>
      <c r="O602" s="7">
        <f t="shared" si="2138"/>
        <v>0.51759838683358861</v>
      </c>
      <c r="P602" s="7">
        <f t="shared" si="2139"/>
        <v>102.82582999416663</v>
      </c>
      <c r="Q602">
        <f t="shared" si="2140"/>
        <v>6.4605425570508599</v>
      </c>
      <c r="R602">
        <f t="shared" si="2141"/>
        <v>1.2921018494122332</v>
      </c>
      <c r="S602" s="4">
        <f>(Y602+AY602*L602)</f>
        <v>26.838508605957031</v>
      </c>
      <c r="T602">
        <f t="shared" si="2142"/>
        <v>3.5999999999999996</v>
      </c>
      <c r="U602">
        <f t="shared" si="2143"/>
        <v>1.9469565987586976</v>
      </c>
      <c r="V602">
        <v>1</v>
      </c>
      <c r="W602">
        <f t="shared" si="2144"/>
        <v>3.8939131975173953</v>
      </c>
      <c r="X602">
        <v>25.550661087036133</v>
      </c>
      <c r="Y602" s="4">
        <v>26.838508605957031</v>
      </c>
      <c r="Z602">
        <v>25.030807495117187</v>
      </c>
      <c r="AA602">
        <v>149.9552001953125</v>
      </c>
      <c r="AB602">
        <v>141.73301696777344</v>
      </c>
      <c r="AC602">
        <v>19.363498687744141</v>
      </c>
      <c r="AD602">
        <v>23.901424407958984</v>
      </c>
      <c r="AE602">
        <v>55.721294403076172</v>
      </c>
      <c r="AF602">
        <v>68.578262329101563</v>
      </c>
      <c r="AG602">
        <v>500.27383422851563</v>
      </c>
      <c r="AH602">
        <v>1800.7816162109375</v>
      </c>
      <c r="AI602">
        <v>79.7518310546875</v>
      </c>
      <c r="AJ602">
        <v>94.27264404296875</v>
      </c>
      <c r="AK602">
        <v>2.3750038146972656</v>
      </c>
      <c r="AL602">
        <v>-0.37600159645080566</v>
      </c>
      <c r="AM602">
        <v>1</v>
      </c>
      <c r="AN602">
        <v>-0.21956524252891541</v>
      </c>
      <c r="AO602">
        <v>2.737391471862793</v>
      </c>
      <c r="AP602">
        <v>1</v>
      </c>
      <c r="AQ602">
        <v>0</v>
      </c>
      <c r="AR602">
        <v>0.15999999642372131</v>
      </c>
      <c r="AS602">
        <v>111115</v>
      </c>
      <c r="AT602">
        <f t="shared" si="2145"/>
        <v>1.3896495395236546</v>
      </c>
      <c r="AU602">
        <f t="shared" si="2146"/>
        <v>6.46054255705086E-3</v>
      </c>
      <c r="AV602">
        <f t="shared" si="2147"/>
        <v>299.98850860595701</v>
      </c>
      <c r="AW602">
        <f t="shared" si="2148"/>
        <v>298.70066108703611</v>
      </c>
      <c r="AX602">
        <f t="shared" si="2149"/>
        <v>288.12505215365309</v>
      </c>
      <c r="AY602">
        <f t="shared" si="2150"/>
        <v>-0.10447727915662365</v>
      </c>
      <c r="AZ602">
        <f t="shared" si="2151"/>
        <v>3.5453523247436758</v>
      </c>
      <c r="BA602">
        <f t="shared" si="2152"/>
        <v>37.607434911104555</v>
      </c>
      <c r="BB602">
        <f t="shared" si="2153"/>
        <v>13.706010503145571</v>
      </c>
      <c r="BC602">
        <f>IF(L602,Y602,(X602+Y602)/2)</f>
        <v>26.194584846496582</v>
      </c>
      <c r="BD602">
        <f t="shared" si="2154"/>
        <v>3.4133063245162103</v>
      </c>
      <c r="BE602">
        <f t="shared" si="2155"/>
        <v>0.45686906879142652</v>
      </c>
      <c r="BF602">
        <f t="shared" si="2156"/>
        <v>2.2532504753314426</v>
      </c>
      <c r="BG602">
        <f t="shared" si="2157"/>
        <v>1.1600558491847677</v>
      </c>
      <c r="BH602">
        <f t="shared" si="2158"/>
        <v>0.290441773009326</v>
      </c>
      <c r="BI602">
        <f t="shared" si="2159"/>
        <v>9.693662869462889</v>
      </c>
      <c r="BJ602">
        <f t="shared" si="2160"/>
        <v>0.72548960146348018</v>
      </c>
      <c r="BK602">
        <f t="shared" si="2161"/>
        <v>66.810373509347031</v>
      </c>
      <c r="BL602">
        <f t="shared" si="2162"/>
        <v>138.0891557514847</v>
      </c>
      <c r="BM602">
        <f t="shared" si="2163"/>
        <v>5.0850900783192959E-2</v>
      </c>
    </row>
    <row r="603" spans="1:65" x14ac:dyDescent="0.3">
      <c r="A603" t="str">
        <f t="array" ref="A603">INDEX(MtrxNb!A$2:C$115,MATCH(1,(MtrxNb!B$2:B$115=D603)*(MtrxNb!C$2:C$115=F603),0),1)</f>
        <v>M64</v>
      </c>
      <c r="B603" s="6">
        <v>41603</v>
      </c>
      <c r="C603">
        <v>53</v>
      </c>
      <c r="D603">
        <v>13</v>
      </c>
      <c r="E603">
        <v>9</v>
      </c>
      <c r="F603" t="s">
        <v>36</v>
      </c>
      <c r="G603">
        <v>51</v>
      </c>
      <c r="H603">
        <v>3</v>
      </c>
      <c r="I603">
        <v>38</v>
      </c>
      <c r="J603" t="s">
        <v>816</v>
      </c>
      <c r="K603">
        <v>7526.500002514571</v>
      </c>
      <c r="L603">
        <v>0</v>
      </c>
      <c r="M603">
        <v>250</v>
      </c>
      <c r="N603" s="7">
        <f t="shared" si="2137"/>
        <v>20.27453867448817</v>
      </c>
      <c r="O603" s="7">
        <f t="shared" si="2138"/>
        <v>0.51071038142800429</v>
      </c>
      <c r="P603" s="7">
        <f t="shared" si="2139"/>
        <v>159.31663685705672</v>
      </c>
      <c r="Q603">
        <f t="shared" si="2140"/>
        <v>6.1037396500974435</v>
      </c>
      <c r="R603">
        <f t="shared" si="2141"/>
        <v>1.2360452276119407</v>
      </c>
      <c r="S603" s="4">
        <f>(Y603+AY603*L603)</f>
        <v>26.356836318969727</v>
      </c>
      <c r="T603">
        <f t="shared" si="2142"/>
        <v>3.5999999999999996</v>
      </c>
      <c r="U603">
        <f t="shared" si="2143"/>
        <v>1.9469565987586976</v>
      </c>
      <c r="V603">
        <v>1</v>
      </c>
      <c r="W603">
        <f t="shared" si="2144"/>
        <v>3.8939131975173953</v>
      </c>
      <c r="X603">
        <v>25.376766204833984</v>
      </c>
      <c r="Y603" s="4">
        <v>26.356836318969727</v>
      </c>
      <c r="Z603">
        <v>25.037002563476563</v>
      </c>
      <c r="AA603">
        <v>249.76988220214844</v>
      </c>
      <c r="AB603">
        <v>234.15228271484375</v>
      </c>
      <c r="AC603">
        <v>19.158296585083008</v>
      </c>
      <c r="AD603">
        <v>23.447446823120117</v>
      </c>
      <c r="AE603">
        <v>55.748321533203125</v>
      </c>
      <c r="AF603">
        <v>67.970062255859375</v>
      </c>
      <c r="AG603">
        <v>500.29119873046875</v>
      </c>
      <c r="AH603">
        <v>1800.9228515625</v>
      </c>
      <c r="AI603">
        <v>88.784576416015625</v>
      </c>
      <c r="AJ603">
        <v>94.258522033691406</v>
      </c>
      <c r="AK603">
        <v>2.2419776916503906</v>
      </c>
      <c r="AL603">
        <v>-0.40755295753479004</v>
      </c>
      <c r="AM603">
        <v>1</v>
      </c>
      <c r="AN603">
        <v>-0.21956524252891541</v>
      </c>
      <c r="AO603">
        <v>2.737391471862793</v>
      </c>
      <c r="AP603">
        <v>1</v>
      </c>
      <c r="AQ603">
        <v>0</v>
      </c>
      <c r="AR603">
        <v>0.15999999642372131</v>
      </c>
      <c r="AS603">
        <v>111115</v>
      </c>
      <c r="AT603">
        <f t="shared" si="2145"/>
        <v>1.3896977742513021</v>
      </c>
      <c r="AU603">
        <f t="shared" si="2146"/>
        <v>6.1037396500974433E-3</v>
      </c>
      <c r="AV603">
        <f t="shared" si="2147"/>
        <v>299.5068363189697</v>
      </c>
      <c r="AW603">
        <f t="shared" si="2148"/>
        <v>298.52676620483396</v>
      </c>
      <c r="AX603">
        <f t="shared" si="2149"/>
        <v>288.14764980939799</v>
      </c>
      <c r="AY603">
        <f t="shared" si="2150"/>
        <v>6.8799026334185442E-2</v>
      </c>
      <c r="AZ603">
        <f t="shared" si="2151"/>
        <v>3.4461669106228157</v>
      </c>
      <c r="BA603">
        <f t="shared" si="2152"/>
        <v>36.560799344923218</v>
      </c>
      <c r="BB603">
        <f t="shared" si="2153"/>
        <v>13.113352521803101</v>
      </c>
      <c r="BC603">
        <f>IF(L603,Y603,(X603+Y603)/2)</f>
        <v>25.866801261901855</v>
      </c>
      <c r="BD603">
        <f t="shared" si="2154"/>
        <v>3.3477545451002246</v>
      </c>
      <c r="BE603">
        <f t="shared" si="2155"/>
        <v>0.45149417622374771</v>
      </c>
      <c r="BF603">
        <f t="shared" si="2156"/>
        <v>2.210121683010875</v>
      </c>
      <c r="BG603">
        <f t="shared" si="2157"/>
        <v>1.1376328620893497</v>
      </c>
      <c r="BH603">
        <f t="shared" si="2158"/>
        <v>0.28696691731684382</v>
      </c>
      <c r="BI603">
        <f t="shared" si="2159"/>
        <v>15.016950725524493</v>
      </c>
      <c r="BJ603">
        <f t="shared" si="2160"/>
        <v>0.6803975387721346</v>
      </c>
      <c r="BK603">
        <f t="shared" si="2161"/>
        <v>67.310699120180331</v>
      </c>
      <c r="BL603">
        <f t="shared" si="2162"/>
        <v>227.1232027579486</v>
      </c>
      <c r="BM603">
        <f t="shared" si="2163"/>
        <v>6.0086039468777823E-2</v>
      </c>
    </row>
    <row r="604" spans="1:65" x14ac:dyDescent="0.3">
      <c r="A604" t="str">
        <f t="array" ref="A604">INDEX(MtrxNb!A$2:C$115,MATCH(1,(MtrxNb!B$2:B$115=D604)*(MtrxNb!C$2:C$115=F604),0),1)</f>
        <v>M64</v>
      </c>
      <c r="B604" s="6">
        <v>41603</v>
      </c>
      <c r="C604">
        <v>53</v>
      </c>
      <c r="D604">
        <v>13</v>
      </c>
      <c r="E604">
        <v>9</v>
      </c>
      <c r="F604" t="s">
        <v>36</v>
      </c>
      <c r="G604">
        <v>51</v>
      </c>
      <c r="H604">
        <v>3</v>
      </c>
      <c r="I604">
        <v>39</v>
      </c>
      <c r="J604" t="s">
        <v>817</v>
      </c>
      <c r="K604">
        <v>7647.0000025033951</v>
      </c>
      <c r="L604">
        <v>0</v>
      </c>
      <c r="M604">
        <v>400</v>
      </c>
      <c r="N604" s="7">
        <f t="shared" si="2137"/>
        <v>34.331517088474776</v>
      </c>
      <c r="O604" s="7">
        <f t="shared" si="2138"/>
        <v>0.5316543419571127</v>
      </c>
      <c r="P604" s="7">
        <f t="shared" si="2139"/>
        <v>250.39382359003045</v>
      </c>
      <c r="Q604">
        <f t="shared" si="2140"/>
        <v>6.3187444501187962</v>
      </c>
      <c r="R604">
        <f t="shared" si="2141"/>
        <v>1.2351080171870126</v>
      </c>
      <c r="S604" s="4">
        <f>(Y604+AY604*L604)</f>
        <v>26.331634521484375</v>
      </c>
      <c r="T604">
        <f t="shared" si="2142"/>
        <v>3.5999999999999996</v>
      </c>
      <c r="U604">
        <f t="shared" si="2143"/>
        <v>1.9469565987586976</v>
      </c>
      <c r="V604">
        <v>1</v>
      </c>
      <c r="W604">
        <f t="shared" si="2144"/>
        <v>3.8939131975173953</v>
      </c>
      <c r="X604">
        <v>25.402746200561523</v>
      </c>
      <c r="Y604" s="4">
        <v>26.331634521484375</v>
      </c>
      <c r="Z604">
        <v>25.037895202636719</v>
      </c>
      <c r="AA604">
        <v>398.8045654296875</v>
      </c>
      <c r="AB604">
        <v>372.40643310546875</v>
      </c>
      <c r="AC604">
        <v>18.962087631225586</v>
      </c>
      <c r="AD604">
        <v>23.402620315551758</v>
      </c>
      <c r="AE604">
        <v>55.043209075927734</v>
      </c>
      <c r="AF604">
        <v>67.734184265136719</v>
      </c>
      <c r="AG604">
        <v>500.28073120117187</v>
      </c>
      <c r="AH604">
        <v>1800.1346435546875</v>
      </c>
      <c r="AI604">
        <v>83.402931213378906</v>
      </c>
      <c r="AJ604">
        <v>94.260246276855469</v>
      </c>
      <c r="AK604">
        <v>1.3918190002441406</v>
      </c>
      <c r="AL604">
        <v>-0.43997597694396973</v>
      </c>
      <c r="AM604">
        <v>1</v>
      </c>
      <c r="AN604">
        <v>-0.21956524252891541</v>
      </c>
      <c r="AO604">
        <v>2.737391471862793</v>
      </c>
      <c r="AP604">
        <v>1</v>
      </c>
      <c r="AQ604">
        <v>0</v>
      </c>
      <c r="AR604">
        <v>0.15999999642372131</v>
      </c>
      <c r="AS604">
        <v>111115</v>
      </c>
      <c r="AT604">
        <f t="shared" si="2145"/>
        <v>1.3896686977810331</v>
      </c>
      <c r="AU604">
        <f t="shared" si="2146"/>
        <v>6.3187444501187958E-3</v>
      </c>
      <c r="AV604">
        <f t="shared" si="2147"/>
        <v>299.48163452148435</v>
      </c>
      <c r="AW604">
        <f t="shared" si="2148"/>
        <v>298.5527462005615</v>
      </c>
      <c r="AX604">
        <f t="shared" si="2149"/>
        <v>288.02153653096684</v>
      </c>
      <c r="AY604">
        <f t="shared" si="2150"/>
        <v>-1.1972582304254315E-2</v>
      </c>
      <c r="AZ604">
        <f t="shared" si="2151"/>
        <v>3.4410447716546622</v>
      </c>
      <c r="BA604">
        <f t="shared" si="2152"/>
        <v>36.505790166809398</v>
      </c>
      <c r="BB604">
        <f t="shared" si="2153"/>
        <v>13.10316985125764</v>
      </c>
      <c r="BC604">
        <f>IF(L604,Y604,(X604+Y604)/2)</f>
        <v>25.867190361022949</v>
      </c>
      <c r="BD604">
        <f t="shared" si="2154"/>
        <v>3.3478317024736333</v>
      </c>
      <c r="BE604">
        <f t="shared" si="2155"/>
        <v>0.46778539479934023</v>
      </c>
      <c r="BF604">
        <f t="shared" si="2156"/>
        <v>2.2059367544676496</v>
      </c>
      <c r="BG604">
        <f t="shared" si="2157"/>
        <v>1.1418949480059837</v>
      </c>
      <c r="BH604">
        <f t="shared" si="2158"/>
        <v>0.29750347169359947</v>
      </c>
      <c r="BI604">
        <f t="shared" si="2159"/>
        <v>23.602183477799773</v>
      </c>
      <c r="BJ604">
        <f t="shared" si="2160"/>
        <v>0.67236707352774627</v>
      </c>
      <c r="BK604">
        <f t="shared" si="2161"/>
        <v>67.443352804783615</v>
      </c>
      <c r="BL604">
        <f t="shared" si="2162"/>
        <v>360.5038698693416</v>
      </c>
      <c r="BM604">
        <f t="shared" si="2163"/>
        <v>6.422767722744975E-2</v>
      </c>
    </row>
    <row r="605" spans="1:65" x14ac:dyDescent="0.3">
      <c r="A605" t="str">
        <f t="array" ref="A605">INDEX(MtrxNb!A$2:C$115,MATCH(1,(MtrxNb!B$2:B$115=D605)*(MtrxNb!C$2:C$115=F605),0),1)</f>
        <v>M64</v>
      </c>
      <c r="B605" s="6">
        <v>41603</v>
      </c>
      <c r="C605">
        <v>53</v>
      </c>
      <c r="D605">
        <v>13</v>
      </c>
      <c r="E605">
        <v>9</v>
      </c>
      <c r="F605" t="s">
        <v>36</v>
      </c>
      <c r="G605">
        <v>51</v>
      </c>
      <c r="H605">
        <v>3</v>
      </c>
      <c r="I605">
        <v>40</v>
      </c>
      <c r="J605" t="s">
        <v>818</v>
      </c>
      <c r="K605">
        <v>7795.500002514571</v>
      </c>
      <c r="L605">
        <v>0</v>
      </c>
      <c r="M605">
        <v>600</v>
      </c>
      <c r="N605" s="7">
        <f t="shared" si="2137"/>
        <v>47.768743624216391</v>
      </c>
      <c r="O605" s="7">
        <f t="shared" si="2138"/>
        <v>0.53638385656977161</v>
      </c>
      <c r="P605" s="7">
        <f t="shared" si="2139"/>
        <v>393.76879859674739</v>
      </c>
      <c r="Q605">
        <f t="shared" si="2140"/>
        <v>6.1628098510516374</v>
      </c>
      <c r="R605">
        <f t="shared" si="2141"/>
        <v>1.1960161336722632</v>
      </c>
      <c r="S605" s="4">
        <f>(Y605+AY605*L605)</f>
        <v>25.934015274047852</v>
      </c>
      <c r="T605">
        <f t="shared" si="2142"/>
        <v>3.5999999999999996</v>
      </c>
      <c r="U605">
        <f t="shared" si="2143"/>
        <v>1.9469565987586976</v>
      </c>
      <c r="V605">
        <v>1</v>
      </c>
      <c r="W605">
        <f t="shared" si="2144"/>
        <v>3.8939131975173953</v>
      </c>
      <c r="X605">
        <v>25.281898498535156</v>
      </c>
      <c r="Y605" s="4">
        <v>25.934015274047852</v>
      </c>
      <c r="Z605">
        <v>25.039937973022461</v>
      </c>
      <c r="AA605">
        <v>599.76470947265625</v>
      </c>
      <c r="AB605">
        <v>562.89703369140625</v>
      </c>
      <c r="AC605">
        <v>18.637779235839844</v>
      </c>
      <c r="AD605">
        <v>22.970314025878906</v>
      </c>
      <c r="AE605">
        <v>54.547046661376953</v>
      </c>
      <c r="AF605">
        <v>66.962059020996094</v>
      </c>
      <c r="AG605">
        <v>500.3189697265625</v>
      </c>
      <c r="AH605">
        <v>1801.2462158203125</v>
      </c>
      <c r="AI605">
        <v>88.341560363769531</v>
      </c>
      <c r="AJ605">
        <v>94.255996704101563</v>
      </c>
      <c r="AK605">
        <v>0.19040298461914063</v>
      </c>
      <c r="AL605">
        <v>-0.46725678443908691</v>
      </c>
      <c r="AM605">
        <v>1</v>
      </c>
      <c r="AN605">
        <v>-0.21956524252891541</v>
      </c>
      <c r="AO605">
        <v>2.737391471862793</v>
      </c>
      <c r="AP605">
        <v>1</v>
      </c>
      <c r="AQ605">
        <v>0</v>
      </c>
      <c r="AR605">
        <v>0.15999999642372131</v>
      </c>
      <c r="AS605">
        <v>111115</v>
      </c>
      <c r="AT605">
        <f t="shared" si="2145"/>
        <v>1.389774915907118</v>
      </c>
      <c r="AU605">
        <f t="shared" si="2146"/>
        <v>6.1628098510516371E-3</v>
      </c>
      <c r="AV605">
        <f t="shared" si="2147"/>
        <v>299.08401527404783</v>
      </c>
      <c r="AW605">
        <f t="shared" si="2148"/>
        <v>298.43189849853513</v>
      </c>
      <c r="AX605">
        <f t="shared" si="2149"/>
        <v>288.19938808949155</v>
      </c>
      <c r="AY605">
        <f t="shared" si="2150"/>
        <v>7.9980870609018373E-2</v>
      </c>
      <c r="AZ605">
        <f t="shared" si="2151"/>
        <v>3.3611059767876834</v>
      </c>
      <c r="BA605">
        <f t="shared" si="2152"/>
        <v>35.659333032562635</v>
      </c>
      <c r="BB605">
        <f t="shared" si="2153"/>
        <v>12.689019006683729</v>
      </c>
      <c r="BC605">
        <f>IF(L605,Y605,(X605+Y605)/2)</f>
        <v>25.607956886291504</v>
      </c>
      <c r="BD605">
        <f t="shared" si="2154"/>
        <v>3.2967692694438981</v>
      </c>
      <c r="BE605">
        <f t="shared" si="2155"/>
        <v>0.47144291963570373</v>
      </c>
      <c r="BF605">
        <f t="shared" si="2156"/>
        <v>2.1650898431154202</v>
      </c>
      <c r="BG605">
        <f t="shared" si="2157"/>
        <v>1.131679426328478</v>
      </c>
      <c r="BH605">
        <f t="shared" si="2158"/>
        <v>0.29987079569254632</v>
      </c>
      <c r="BI605">
        <f t="shared" si="2159"/>
        <v>37.115070582713052</v>
      </c>
      <c r="BJ605">
        <f t="shared" si="2160"/>
        <v>0.69953965828255005</v>
      </c>
      <c r="BK605">
        <f t="shared" si="2161"/>
        <v>67.779679680089046</v>
      </c>
      <c r="BL605">
        <f t="shared" si="2162"/>
        <v>546.33585201591154</v>
      </c>
      <c r="BM605">
        <f t="shared" si="2163"/>
        <v>5.9262999666281943E-2</v>
      </c>
    </row>
    <row r="606" spans="1:65" x14ac:dyDescent="0.3">
      <c r="A606" t="str">
        <f t="array" ref="A606">INDEX(MtrxNb!A$2:C$115,MATCH(1,(MtrxNb!B$2:B$115=D606)*(MtrxNb!C$2:C$115=F606),0),1)</f>
        <v>M64</v>
      </c>
      <c r="B606" s="6">
        <v>41603</v>
      </c>
      <c r="C606">
        <v>53</v>
      </c>
      <c r="D606">
        <v>13</v>
      </c>
      <c r="E606">
        <v>9</v>
      </c>
      <c r="F606" t="s">
        <v>36</v>
      </c>
      <c r="G606">
        <v>51</v>
      </c>
      <c r="H606">
        <v>3</v>
      </c>
      <c r="I606">
        <v>41</v>
      </c>
      <c r="J606" t="s">
        <v>819</v>
      </c>
      <c r="K606">
        <v>7946.0000025033951</v>
      </c>
      <c r="L606">
        <v>0</v>
      </c>
      <c r="M606">
        <v>800</v>
      </c>
      <c r="N606" s="7">
        <f t="shared" si="2137"/>
        <v>56.862049268024712</v>
      </c>
      <c r="O606" s="7">
        <f t="shared" si="2138"/>
        <v>0.55050172195937996</v>
      </c>
      <c r="P606" s="7">
        <f t="shared" si="2139"/>
        <v>557.06803995330165</v>
      </c>
      <c r="Q606">
        <f t="shared" si="2140"/>
        <v>6.1827319958236826</v>
      </c>
      <c r="R606">
        <f t="shared" si="2141"/>
        <v>1.1735770216289931</v>
      </c>
      <c r="S606" s="4">
        <f>(Y606+AY606*L606)</f>
        <v>25.605148315429688</v>
      </c>
      <c r="T606">
        <f t="shared" si="2142"/>
        <v>3.5999999999999996</v>
      </c>
      <c r="U606">
        <f t="shared" si="2143"/>
        <v>1.9469565987586976</v>
      </c>
      <c r="V606">
        <v>1</v>
      </c>
      <c r="W606">
        <f t="shared" si="2144"/>
        <v>3.8939131975173953</v>
      </c>
      <c r="X606">
        <v>25.188400268554687</v>
      </c>
      <c r="Y606" s="4">
        <v>25.605148315429688</v>
      </c>
      <c r="Z606">
        <v>25.039997100830078</v>
      </c>
      <c r="AA606">
        <v>799.8388671875</v>
      </c>
      <c r="AB606">
        <v>755.56146240234375</v>
      </c>
      <c r="AC606">
        <v>18.170295715332031</v>
      </c>
      <c r="AD606">
        <v>22.51899528503418</v>
      </c>
      <c r="AE606">
        <v>53.428611755371094</v>
      </c>
      <c r="AF606">
        <v>66.013992309570313</v>
      </c>
      <c r="AG606">
        <v>500.30154418945312</v>
      </c>
      <c r="AH606">
        <v>1801.19580078125</v>
      </c>
      <c r="AI606">
        <v>72.296379089355469</v>
      </c>
      <c r="AJ606">
        <v>94.260101318359375</v>
      </c>
      <c r="AK606">
        <v>-2.4177513122558594</v>
      </c>
      <c r="AL606">
        <v>-0.47206521034240723</v>
      </c>
      <c r="AM606">
        <v>1</v>
      </c>
      <c r="AN606">
        <v>-0.21956524252891541</v>
      </c>
      <c r="AO606">
        <v>2.737391471862793</v>
      </c>
      <c r="AP606">
        <v>1</v>
      </c>
      <c r="AQ606">
        <v>0</v>
      </c>
      <c r="AR606">
        <v>0.15999999642372131</v>
      </c>
      <c r="AS606">
        <v>111115</v>
      </c>
      <c r="AT606">
        <f t="shared" si="2145"/>
        <v>1.38972651163737</v>
      </c>
      <c r="AU606">
        <f t="shared" si="2146"/>
        <v>6.1827319958236825E-3</v>
      </c>
      <c r="AV606">
        <f t="shared" si="2147"/>
        <v>298.75514831542966</v>
      </c>
      <c r="AW606">
        <f t="shared" si="2148"/>
        <v>298.33840026855466</v>
      </c>
      <c r="AX606">
        <f t="shared" si="2149"/>
        <v>288.19132168342185</v>
      </c>
      <c r="AY606">
        <f t="shared" si="2150"/>
        <v>9.6394428425180048E-2</v>
      </c>
      <c r="AZ606">
        <f t="shared" si="2151"/>
        <v>3.2962197987839721</v>
      </c>
      <c r="BA606">
        <f t="shared" si="2152"/>
        <v>34.969406489932936</v>
      </c>
      <c r="BB606">
        <f t="shared" si="2153"/>
        <v>12.450411204898757</v>
      </c>
      <c r="BC606">
        <f>IF(L606,Y606,(X606+Y606)/2)</f>
        <v>25.396774291992188</v>
      </c>
      <c r="BD606">
        <f t="shared" si="2154"/>
        <v>3.25567585818751</v>
      </c>
      <c r="BE606">
        <f t="shared" si="2155"/>
        <v>0.48231453616082282</v>
      </c>
      <c r="BF606">
        <f t="shared" si="2156"/>
        <v>2.122642777154979</v>
      </c>
      <c r="BG606">
        <f t="shared" si="2157"/>
        <v>1.1330330810325311</v>
      </c>
      <c r="BH606">
        <f t="shared" si="2158"/>
        <v>0.30691126551108971</v>
      </c>
      <c r="BI606">
        <f t="shared" si="2159"/>
        <v>52.509289887218081</v>
      </c>
      <c r="BJ606">
        <f t="shared" si="2160"/>
        <v>0.73729017118220563</v>
      </c>
      <c r="BK606">
        <f t="shared" si="2161"/>
        <v>67.883110443471438</v>
      </c>
      <c r="BL606">
        <f t="shared" si="2162"/>
        <v>735.84767767782171</v>
      </c>
      <c r="BM606">
        <f t="shared" si="2163"/>
        <v>5.2456138513403833E-2</v>
      </c>
    </row>
    <row r="607" spans="1:65" hidden="1" x14ac:dyDescent="0.3">
      <c r="A607" t="str">
        <f t="array" ref="A607">INDEX(MtrxNb!A$2:C$115,MATCH(1,(MtrxNb!B$2:B$115=D607)*(MtrxNb!C$2:C$115=F607),0),1)</f>
        <v>M28</v>
      </c>
      <c r="B607" s="6">
        <v>41603</v>
      </c>
      <c r="C607">
        <v>53</v>
      </c>
      <c r="D607">
        <v>14</v>
      </c>
      <c r="E607">
        <v>42</v>
      </c>
      <c r="F607" t="s">
        <v>7</v>
      </c>
      <c r="G607">
        <v>50</v>
      </c>
      <c r="H607">
        <v>3</v>
      </c>
      <c r="I607" t="s">
        <v>323</v>
      </c>
      <c r="J607" t="s">
        <v>820</v>
      </c>
      <c r="M607">
        <f t="shared" ref="M607" si="2164">AA607</f>
        <v>0</v>
      </c>
      <c r="S607" s="4">
        <f>AVERAGE(S601:S606)</f>
        <v>26.309862772623699</v>
      </c>
      <c r="Y607" s="4">
        <f>AVERAGE(Y601:Y606)</f>
        <v>26.309862772623699</v>
      </c>
    </row>
    <row r="608" spans="1:65" hidden="1" x14ac:dyDescent="0.3">
      <c r="A608" t="str">
        <f t="array" ref="A608">INDEX(MtrxNb!A$2:C$115,MATCH(1,(MtrxNb!B$2:B$115=D608)*(MtrxNb!C$2:C$115=F608),0),1)</f>
        <v>M28</v>
      </c>
      <c r="B608" s="6">
        <v>41603</v>
      </c>
      <c r="C608">
        <v>53</v>
      </c>
      <c r="D608">
        <v>14</v>
      </c>
      <c r="E608">
        <v>42</v>
      </c>
      <c r="F608" t="s">
        <v>7</v>
      </c>
      <c r="G608">
        <v>50</v>
      </c>
      <c r="H608">
        <v>3</v>
      </c>
      <c r="I608">
        <v>42</v>
      </c>
      <c r="J608" t="s">
        <v>821</v>
      </c>
      <c r="K608">
        <v>8677.5000024922192</v>
      </c>
      <c r="L608">
        <v>0</v>
      </c>
      <c r="M608" t="s">
        <v>315</v>
      </c>
      <c r="N608">
        <f t="shared" ref="N608:N614" si="2165">(AA608-AB608*(1000-AC608)/(1000-AD608))*AT608</f>
        <v>28.283509847531771</v>
      </c>
      <c r="O608">
        <f t="shared" ref="O608:O614" si="2166">IF(BE608&lt;&gt;0,1/(1/BE608-1/W608),0)</f>
        <v>0.38011473704927995</v>
      </c>
      <c r="P608">
        <f t="shared" ref="P608:P614" si="2167">((BH608-AU608/2)*AB608-N608)/(BH608+AU608/2)</f>
        <v>242.85913180958678</v>
      </c>
      <c r="Q608">
        <f t="shared" ref="Q608:Q614" si="2168">AU608*1000</f>
        <v>5.8792031950777393</v>
      </c>
      <c r="R608">
        <f t="shared" ref="R608:R614" si="2169">(AZ608-BF608)</f>
        <v>1.5489248133472635</v>
      </c>
      <c r="S608" s="4">
        <f>(Y608+AY608*L608)</f>
        <v>26.705606460571289</v>
      </c>
      <c r="T608">
        <f t="shared" ref="T608:T614" si="2170">1.1*3</f>
        <v>3.3000000000000003</v>
      </c>
      <c r="U608">
        <f t="shared" ref="U608:U614" si="2171">(T608*AN608+AO608)</f>
        <v>2.0128261715173723</v>
      </c>
      <c r="V608">
        <v>1</v>
      </c>
      <c r="W608">
        <f t="shared" ref="W608:W614" si="2172">U608*(V608+1)*(V608+1)/(V608*V608+1)</f>
        <v>4.0256523430347446</v>
      </c>
      <c r="X608">
        <v>25.46177864074707</v>
      </c>
      <c r="Y608" s="4">
        <v>26.705606460571289</v>
      </c>
      <c r="Z608">
        <v>25.047937393188477</v>
      </c>
      <c r="AA608">
        <v>399.99493408203125</v>
      </c>
      <c r="AB608">
        <v>379.86529541015625</v>
      </c>
      <c r="AC608">
        <v>17.092771530151367</v>
      </c>
      <c r="AD608">
        <v>20.889825820922852</v>
      </c>
      <c r="AE608">
        <v>49.385852813720703</v>
      </c>
      <c r="AF608">
        <v>60.247550964355469</v>
      </c>
      <c r="AG608">
        <v>500.28463745117188</v>
      </c>
      <c r="AH608">
        <v>1800.0848388671875</v>
      </c>
      <c r="AI608">
        <v>171.13130187988281</v>
      </c>
      <c r="AJ608">
        <v>94.247535705566406</v>
      </c>
      <c r="AK608">
        <v>1.2824440002441406</v>
      </c>
      <c r="AL608">
        <v>-0.32877182960510254</v>
      </c>
      <c r="AM608">
        <v>1</v>
      </c>
      <c r="AN608">
        <v>-0.21956524252891541</v>
      </c>
      <c r="AO608">
        <v>2.737391471862793</v>
      </c>
      <c r="AP608">
        <v>1</v>
      </c>
      <c r="AQ608">
        <v>0</v>
      </c>
      <c r="AR608">
        <v>0.15999999642372131</v>
      </c>
      <c r="AS608">
        <v>111115</v>
      </c>
      <c r="AT608">
        <f t="shared" ref="AT608:AT614" si="2173">AG608*0.000001/(T608*0.0001)</f>
        <v>1.5160140528823387</v>
      </c>
      <c r="AU608">
        <f t="shared" ref="AU608:AU614" si="2174">(AD608-AC608)/(1000-AD608)*AT608</f>
        <v>5.8792031950777391E-3</v>
      </c>
      <c r="AV608">
        <f t="shared" ref="AV608:AV614" si="2175">(Y608+273.15)</f>
        <v>299.85560646057127</v>
      </c>
      <c r="AW608">
        <f t="shared" ref="AW608:AW614" si="2176">(X608+273.15)</f>
        <v>298.61177864074705</v>
      </c>
      <c r="AX608">
        <f t="shared" ref="AX608:AX614" si="2177">(AH608*AP608+AI608*AQ608)*AR608</f>
        <v>288.01356778114496</v>
      </c>
      <c r="AY608">
        <f t="shared" ref="AY608:AY614" si="2178">((AX608+0.00000010773*(AW608^4-AV608^4))-AU608*44100)/(U608*51.4+0.00000043092*AV608^3)</f>
        <v>0.12495531679782428</v>
      </c>
      <c r="AZ608">
        <f t="shared" ref="AZ608:AZ614" si="2179">0.61365*EXP(17.502*S608/(240.97+S608))</f>
        <v>3.5177394182877531</v>
      </c>
      <c r="BA608">
        <f t="shared" ref="BA608:BA614" si="2180">AZ608*1000/AJ608</f>
        <v>37.324471053305111</v>
      </c>
      <c r="BB608">
        <f t="shared" ref="BB608:BB614" si="2181">(BA608-AD608)</f>
        <v>16.434645232382259</v>
      </c>
      <c r="BC608">
        <f>IF(L608,Y608,(X608+Y608)/2)</f>
        <v>26.08369255065918</v>
      </c>
      <c r="BD608">
        <f t="shared" ref="BD608:BD614" si="2182">0.61365*EXP(17.502*BC608/(240.97+BC608))</f>
        <v>3.3910051778650292</v>
      </c>
      <c r="BE608">
        <f t="shared" ref="BE608:BE614" si="2183">IF(BB608&lt;&gt;0,(1000-(BA608+AD608)/2)/BB608*AU608,0)</f>
        <v>0.34731971845304327</v>
      </c>
      <c r="BF608">
        <f t="shared" ref="BF608:BF614" si="2184">AD608*AJ608/1000</f>
        <v>1.9688146049404895</v>
      </c>
      <c r="BG608">
        <f t="shared" ref="BG608:BG614" si="2185">(BD608-BF608)</f>
        <v>1.4221905729245397</v>
      </c>
      <c r="BH608">
        <f t="shared" ref="BH608:BH614" si="2186">1/(1.6/O608+1.37/W608)</f>
        <v>0.21980085258360035</v>
      </c>
      <c r="BI608">
        <f t="shared" ref="BI608:BI614" si="2187">P608*AJ608*0.001</f>
        <v>22.888874696646891</v>
      </c>
      <c r="BJ608">
        <f t="shared" ref="BJ608:BJ614" si="2188">P608/AB608</f>
        <v>0.63932961169132796</v>
      </c>
      <c r="BK608">
        <f t="shared" ref="BK608:BK614" si="2189">(1-AU608*AJ608/AZ608/O608)*100</f>
        <v>58.560920371759437</v>
      </c>
      <c r="BL608">
        <f t="shared" ref="BL608:BL614" si="2190">(AB608-N608/(W608/1.35))</f>
        <v>370.38043804033583</v>
      </c>
      <c r="BM608">
        <f t="shared" ref="BM608:BM614" si="2191">N608*BK608/100/BL608</f>
        <v>4.4719110349850703E-2</v>
      </c>
    </row>
    <row r="609" spans="1:65" x14ac:dyDescent="0.3">
      <c r="A609" t="str">
        <f t="array" ref="A609">INDEX(MtrxNb!A$2:C$115,MATCH(1,(MtrxNb!B$2:B$115=D609)*(MtrxNb!C$2:C$115=F609),0),1)</f>
        <v>M28</v>
      </c>
      <c r="B609" s="6">
        <v>41603</v>
      </c>
      <c r="C609">
        <v>53</v>
      </c>
      <c r="D609">
        <v>14</v>
      </c>
      <c r="E609">
        <v>42</v>
      </c>
      <c r="F609" t="s">
        <v>7</v>
      </c>
      <c r="G609">
        <v>50</v>
      </c>
      <c r="H609">
        <v>3</v>
      </c>
      <c r="I609">
        <v>43</v>
      </c>
      <c r="J609" t="s">
        <v>822</v>
      </c>
      <c r="K609">
        <v>8796.500002514571</v>
      </c>
      <c r="L609">
        <v>0</v>
      </c>
      <c r="M609">
        <v>50</v>
      </c>
      <c r="N609" s="7">
        <f t="shared" si="2165"/>
        <v>-0.35222102678496764</v>
      </c>
      <c r="O609" s="7">
        <f t="shared" si="2166"/>
        <v>0.31268043247286165</v>
      </c>
      <c r="P609" s="7">
        <f t="shared" si="2167"/>
        <v>51.189282444682753</v>
      </c>
      <c r="Q609">
        <f t="shared" si="2168"/>
        <v>5.2494360504373665</v>
      </c>
      <c r="R609">
        <f t="shared" si="2169"/>
        <v>1.6548981439324979</v>
      </c>
      <c r="S609" s="4">
        <f>(Y609+AY609*L609)</f>
        <v>27.151201248168945</v>
      </c>
      <c r="T609">
        <f t="shared" si="2170"/>
        <v>3.3000000000000003</v>
      </c>
      <c r="U609">
        <f t="shared" si="2171"/>
        <v>2.0128261715173723</v>
      </c>
      <c r="V609">
        <v>1</v>
      </c>
      <c r="W609">
        <f t="shared" si="2172"/>
        <v>4.0256523430347446</v>
      </c>
      <c r="X609">
        <v>25.527053833007812</v>
      </c>
      <c r="Y609" s="4">
        <v>27.151201248168945</v>
      </c>
      <c r="Z609">
        <v>25.044708251953125</v>
      </c>
      <c r="AA609">
        <v>50.670261383056641</v>
      </c>
      <c r="AB609">
        <v>50.726936340332031</v>
      </c>
      <c r="AC609">
        <v>17.364322662353516</v>
      </c>
      <c r="AD609">
        <v>20.754592895507813</v>
      </c>
      <c r="AE609">
        <v>50.046924591064453</v>
      </c>
      <c r="AF609">
        <v>59.621292114257813</v>
      </c>
      <c r="AG609">
        <v>500.36141967773437</v>
      </c>
      <c r="AH609">
        <v>1798.8111572265625</v>
      </c>
      <c r="AI609">
        <v>167.31700134277344</v>
      </c>
      <c r="AJ609">
        <v>94.252365112304688</v>
      </c>
      <c r="AK609">
        <v>2.3256301879882813</v>
      </c>
      <c r="AL609">
        <v>-0.22889161109924316</v>
      </c>
      <c r="AM609">
        <v>1</v>
      </c>
      <c r="AN609">
        <v>-0.21956524252891541</v>
      </c>
      <c r="AO609">
        <v>2.737391471862793</v>
      </c>
      <c r="AP609">
        <v>1</v>
      </c>
      <c r="AQ609">
        <v>0</v>
      </c>
      <c r="AR609">
        <v>0.15999999642372131</v>
      </c>
      <c r="AS609">
        <v>111115</v>
      </c>
      <c r="AT609">
        <f t="shared" si="2173"/>
        <v>1.5162467262961645</v>
      </c>
      <c r="AU609">
        <f t="shared" si="2174"/>
        <v>5.2494360504373666E-3</v>
      </c>
      <c r="AV609">
        <f t="shared" si="2175"/>
        <v>300.30120124816892</v>
      </c>
      <c r="AW609">
        <f t="shared" si="2176"/>
        <v>298.67705383300779</v>
      </c>
      <c r="AX609">
        <f t="shared" si="2177"/>
        <v>287.8097787232</v>
      </c>
      <c r="AY609">
        <f t="shared" si="2178"/>
        <v>0.32580087463404983</v>
      </c>
      <c r="AZ609">
        <f t="shared" si="2179"/>
        <v>3.6110676112771452</v>
      </c>
      <c r="BA609">
        <f t="shared" si="2180"/>
        <v>38.312753287139728</v>
      </c>
      <c r="BB609">
        <f t="shared" si="2181"/>
        <v>17.558160391631915</v>
      </c>
      <c r="BC609">
        <f>IF(L609,Y609,(X609+Y609)/2)</f>
        <v>26.339127540588379</v>
      </c>
      <c r="BD609">
        <f t="shared" si="2182"/>
        <v>3.4425669952859361</v>
      </c>
      <c r="BE609">
        <f t="shared" si="2183"/>
        <v>0.29014434363168778</v>
      </c>
      <c r="BF609">
        <f t="shared" si="2184"/>
        <v>1.9561694673446473</v>
      </c>
      <c r="BG609">
        <f t="shared" si="2185"/>
        <v>1.4863975279412889</v>
      </c>
      <c r="BH609">
        <f t="shared" si="2186"/>
        <v>0.18323868089421991</v>
      </c>
      <c r="BI609">
        <f t="shared" si="2187"/>
        <v>4.8247109388131273</v>
      </c>
      <c r="BJ609">
        <f t="shared" si="2188"/>
        <v>1.0091144101675842</v>
      </c>
      <c r="BK609">
        <f t="shared" si="2189"/>
        <v>56.180382483545763</v>
      </c>
      <c r="BL609">
        <f t="shared" si="2190"/>
        <v>50.845053441770865</v>
      </c>
      <c r="BM609">
        <f t="shared" si="2191"/>
        <v>-3.8918067076452881E-3</v>
      </c>
    </row>
    <row r="610" spans="1:65" x14ac:dyDescent="0.3">
      <c r="A610" t="str">
        <f t="array" ref="A610">INDEX(MtrxNb!A$2:C$115,MATCH(1,(MtrxNb!B$2:B$115=D610)*(MtrxNb!C$2:C$115=F610),0),1)</f>
        <v>M28</v>
      </c>
      <c r="B610" s="6">
        <v>41603</v>
      </c>
      <c r="C610">
        <v>53</v>
      </c>
      <c r="D610">
        <v>14</v>
      </c>
      <c r="E610">
        <v>42</v>
      </c>
      <c r="F610" t="s">
        <v>7</v>
      </c>
      <c r="G610">
        <v>50</v>
      </c>
      <c r="H610">
        <v>3</v>
      </c>
      <c r="I610">
        <v>44</v>
      </c>
      <c r="J610" t="s">
        <v>823</v>
      </c>
      <c r="K610">
        <v>8919.0000025033951</v>
      </c>
      <c r="L610">
        <v>0</v>
      </c>
      <c r="M610">
        <v>150</v>
      </c>
      <c r="N610" s="7">
        <f t="shared" si="2165"/>
        <v>8.2493701272433384</v>
      </c>
      <c r="O610" s="7">
        <f t="shared" si="2166"/>
        <v>0.31977909614522315</v>
      </c>
      <c r="P610" s="7">
        <f t="shared" si="2167"/>
        <v>96.627019412324671</v>
      </c>
      <c r="Q610">
        <f t="shared" si="2168"/>
        <v>5.1475820450832144</v>
      </c>
      <c r="R610">
        <f t="shared" si="2169"/>
        <v>1.5900389946159583</v>
      </c>
      <c r="S610" s="4">
        <f>(Y610+AY610*L610)</f>
        <v>26.82716178894043</v>
      </c>
      <c r="T610">
        <f t="shared" si="2170"/>
        <v>3.3000000000000003</v>
      </c>
      <c r="U610">
        <f t="shared" si="2171"/>
        <v>2.0128261715173723</v>
      </c>
      <c r="V610">
        <v>1</v>
      </c>
      <c r="W610">
        <f t="shared" si="2172"/>
        <v>4.0256523430347446</v>
      </c>
      <c r="X610">
        <v>25.388490676879883</v>
      </c>
      <c r="Y610" s="4">
        <v>26.82716178894043</v>
      </c>
      <c r="Z610">
        <v>25.038080215454102</v>
      </c>
      <c r="AA610">
        <v>149.94970703125</v>
      </c>
      <c r="AB610">
        <v>144.01956176757812</v>
      </c>
      <c r="AC610">
        <v>17.394760131835937</v>
      </c>
      <c r="AD610">
        <v>20.71967887878418</v>
      </c>
      <c r="AE610">
        <v>50.504131317138672</v>
      </c>
      <c r="AF610">
        <v>60.013946533203125</v>
      </c>
      <c r="AG610">
        <v>500.31463623046875</v>
      </c>
      <c r="AH610">
        <v>1801.231201171875</v>
      </c>
      <c r="AI610">
        <v>149.28138732910156</v>
      </c>
      <c r="AJ610">
        <v>94.255729675292969</v>
      </c>
      <c r="AK610">
        <v>2.3550338745117187</v>
      </c>
      <c r="AL610">
        <v>-0.25988030433654785</v>
      </c>
      <c r="AM610">
        <v>1</v>
      </c>
      <c r="AN610">
        <v>-0.21956524252891541</v>
      </c>
      <c r="AO610">
        <v>2.737391471862793</v>
      </c>
      <c r="AP610">
        <v>1</v>
      </c>
      <c r="AQ610">
        <v>0</v>
      </c>
      <c r="AR610">
        <v>0.15999999642372131</v>
      </c>
      <c r="AS610">
        <v>111115</v>
      </c>
      <c r="AT610">
        <f t="shared" si="2173"/>
        <v>1.5161049582741475</v>
      </c>
      <c r="AU610">
        <f t="shared" si="2174"/>
        <v>5.1475820450832144E-3</v>
      </c>
      <c r="AV610">
        <f t="shared" si="2175"/>
        <v>299.97716178894041</v>
      </c>
      <c r="AW610">
        <f t="shared" si="2176"/>
        <v>298.53849067687986</v>
      </c>
      <c r="AX610">
        <f t="shared" si="2177"/>
        <v>288.19698574579525</v>
      </c>
      <c r="AY610">
        <f t="shared" si="2178"/>
        <v>0.38728973579563025</v>
      </c>
      <c r="AZ610">
        <f t="shared" si="2179"/>
        <v>3.5429874459735173</v>
      </c>
      <c r="BA610">
        <f t="shared" si="2180"/>
        <v>37.589093609258136</v>
      </c>
      <c r="BB610">
        <f t="shared" si="2181"/>
        <v>16.869414730473956</v>
      </c>
      <c r="BC610">
        <f>IF(L610,Y610,(X610+Y610)/2)</f>
        <v>26.107826232910156</v>
      </c>
      <c r="BD610">
        <f t="shared" si="2182"/>
        <v>3.3958477510872678</v>
      </c>
      <c r="BE610">
        <f t="shared" si="2183"/>
        <v>0.29624664102248094</v>
      </c>
      <c r="BF610">
        <f t="shared" si="2184"/>
        <v>1.952948451357559</v>
      </c>
      <c r="BG610">
        <f t="shared" si="2185"/>
        <v>1.4428992997297088</v>
      </c>
      <c r="BH610">
        <f t="shared" si="2186"/>
        <v>0.18713374925129764</v>
      </c>
      <c r="BI610">
        <f t="shared" si="2187"/>
        <v>9.1076502210573604</v>
      </c>
      <c r="BJ610">
        <f t="shared" si="2188"/>
        <v>0.67092982527098255</v>
      </c>
      <c r="BK610">
        <f t="shared" si="2189"/>
        <v>57.175593474388755</v>
      </c>
      <c r="BL610">
        <f t="shared" si="2190"/>
        <v>141.25314064553382</v>
      </c>
      <c r="BM610">
        <f t="shared" si="2191"/>
        <v>3.339130235685453E-2</v>
      </c>
    </row>
    <row r="611" spans="1:65" x14ac:dyDescent="0.3">
      <c r="A611" t="str">
        <f t="array" ref="A611">INDEX(MtrxNb!A$2:C$115,MATCH(1,(MtrxNb!B$2:B$115=D611)*(MtrxNb!C$2:C$115=F611),0),1)</f>
        <v>M28</v>
      </c>
      <c r="B611" s="6">
        <v>41603</v>
      </c>
      <c r="C611">
        <v>53</v>
      </c>
      <c r="D611">
        <v>14</v>
      </c>
      <c r="E611">
        <v>42</v>
      </c>
      <c r="F611" t="s">
        <v>7</v>
      </c>
      <c r="G611">
        <v>50</v>
      </c>
      <c r="H611">
        <v>3</v>
      </c>
      <c r="I611">
        <v>45</v>
      </c>
      <c r="J611" t="s">
        <v>824</v>
      </c>
      <c r="K611">
        <v>9047.0000024586916</v>
      </c>
      <c r="L611">
        <v>0</v>
      </c>
      <c r="M611">
        <v>250</v>
      </c>
      <c r="N611" s="7">
        <f t="shared" si="2165"/>
        <v>17.241715629260273</v>
      </c>
      <c r="O611" s="7">
        <f t="shared" si="2166"/>
        <v>0.33593124873280261</v>
      </c>
      <c r="P611" s="7">
        <f t="shared" si="2167"/>
        <v>144.57417293250953</v>
      </c>
      <c r="Q611">
        <f t="shared" si="2168"/>
        <v>5.2966637415733411</v>
      </c>
      <c r="R611">
        <f t="shared" si="2169"/>
        <v>1.5628155868933589</v>
      </c>
      <c r="S611" s="4">
        <f>(Y611+AY611*L611)</f>
        <v>26.813426971435547</v>
      </c>
      <c r="T611">
        <f t="shared" si="2170"/>
        <v>3.3000000000000003</v>
      </c>
      <c r="U611">
        <f t="shared" si="2171"/>
        <v>2.0128261715173723</v>
      </c>
      <c r="V611">
        <v>1</v>
      </c>
      <c r="W611">
        <f t="shared" si="2172"/>
        <v>4.0256523430347446</v>
      </c>
      <c r="X611">
        <v>25.428070068359375</v>
      </c>
      <c r="Y611" s="4">
        <v>26.813426971435547</v>
      </c>
      <c r="Z611">
        <v>25.048831939697266</v>
      </c>
      <c r="AA611">
        <v>249.93173217773437</v>
      </c>
      <c r="AB611">
        <v>237.72885131835937</v>
      </c>
      <c r="AC611">
        <v>17.560630798339844</v>
      </c>
      <c r="AD611">
        <v>20.980924606323242</v>
      </c>
      <c r="AE611">
        <v>50.747348785400391</v>
      </c>
      <c r="AF611">
        <v>60.616722106933594</v>
      </c>
      <c r="AG611">
        <v>500.31564331054687</v>
      </c>
      <c r="AH611">
        <v>1798.6275634765625</v>
      </c>
      <c r="AI611">
        <v>167.86196899414062</v>
      </c>
      <c r="AJ611">
        <v>94.243278503417969</v>
      </c>
      <c r="AK611">
        <v>1.9871902465820313</v>
      </c>
      <c r="AL611">
        <v>-0.30214333534240723</v>
      </c>
      <c r="AM611">
        <v>1</v>
      </c>
      <c r="AN611">
        <v>-0.21956524252891541</v>
      </c>
      <c r="AO611">
        <v>2.737391471862793</v>
      </c>
      <c r="AP611">
        <v>1</v>
      </c>
      <c r="AQ611">
        <v>0</v>
      </c>
      <c r="AR611">
        <v>0.15999999642372131</v>
      </c>
      <c r="AS611">
        <v>111115</v>
      </c>
      <c r="AT611">
        <f t="shared" si="2173"/>
        <v>1.5161080100319599</v>
      </c>
      <c r="AU611">
        <f t="shared" si="2174"/>
        <v>5.296663741573341E-3</v>
      </c>
      <c r="AV611">
        <f t="shared" si="2175"/>
        <v>299.96342697143552</v>
      </c>
      <c r="AW611">
        <f t="shared" si="2176"/>
        <v>298.57807006835935</v>
      </c>
      <c r="AX611">
        <f t="shared" si="2177"/>
        <v>287.78040372385658</v>
      </c>
      <c r="AY611">
        <f t="shared" si="2178"/>
        <v>0.33188243039623055</v>
      </c>
      <c r="AZ611">
        <f t="shared" si="2179"/>
        <v>3.5401267078262952</v>
      </c>
      <c r="BA611">
        <f t="shared" si="2180"/>
        <v>37.563704956400727</v>
      </c>
      <c r="BB611">
        <f t="shared" si="2181"/>
        <v>16.582780350077485</v>
      </c>
      <c r="BC611">
        <f>IF(L611,Y611,(X611+Y611)/2)</f>
        <v>26.120748519897461</v>
      </c>
      <c r="BD611">
        <f t="shared" si="2182"/>
        <v>3.3984431701078144</v>
      </c>
      <c r="BE611">
        <f t="shared" si="2183"/>
        <v>0.31005766371469518</v>
      </c>
      <c r="BF611">
        <f t="shared" si="2184"/>
        <v>1.9773111209329364</v>
      </c>
      <c r="BG611">
        <f t="shared" si="2185"/>
        <v>1.421132049174878</v>
      </c>
      <c r="BH611">
        <f t="shared" si="2186"/>
        <v>0.19595560018008476</v>
      </c>
      <c r="BI611">
        <f t="shared" si="2187"/>
        <v>13.625144044079807</v>
      </c>
      <c r="BJ611">
        <f t="shared" si="2188"/>
        <v>0.60814735834860911</v>
      </c>
      <c r="BK611">
        <f t="shared" si="2189"/>
        <v>58.025688846555049</v>
      </c>
      <c r="BL611">
        <f t="shared" si="2190"/>
        <v>231.94685274618399</v>
      </c>
      <c r="BM611">
        <f t="shared" si="2191"/>
        <v>4.3133261539833566E-2</v>
      </c>
    </row>
    <row r="612" spans="1:65" x14ac:dyDescent="0.3">
      <c r="A612" t="str">
        <f t="array" ref="A612">INDEX(MtrxNb!A$2:C$115,MATCH(1,(MtrxNb!B$2:B$115=D612)*(MtrxNb!C$2:C$115=F612),0),1)</f>
        <v>M28</v>
      </c>
      <c r="B612" s="6">
        <v>41603</v>
      </c>
      <c r="C612">
        <v>53</v>
      </c>
      <c r="D612">
        <v>14</v>
      </c>
      <c r="E612">
        <v>42</v>
      </c>
      <c r="F612" t="s">
        <v>7</v>
      </c>
      <c r="G612">
        <v>50</v>
      </c>
      <c r="H612">
        <v>3</v>
      </c>
      <c r="I612">
        <v>46</v>
      </c>
      <c r="J612" t="s">
        <v>825</v>
      </c>
      <c r="K612">
        <v>9181.0000024139881</v>
      </c>
      <c r="L612">
        <v>0</v>
      </c>
      <c r="M612">
        <v>400</v>
      </c>
      <c r="N612" s="7">
        <f t="shared" si="2165"/>
        <v>29.046622063818496</v>
      </c>
      <c r="O612" s="7">
        <f t="shared" si="2166"/>
        <v>0.34926126434330557</v>
      </c>
      <c r="P612" s="7">
        <f t="shared" si="2167"/>
        <v>228.16523705572905</v>
      </c>
      <c r="Q612">
        <f t="shared" si="2168"/>
        <v>5.4401674098099591</v>
      </c>
      <c r="R612">
        <f t="shared" si="2169"/>
        <v>1.5482139850932617</v>
      </c>
      <c r="S612" s="4">
        <f>(Y612+AY612*L612)</f>
        <v>26.913845062255859</v>
      </c>
      <c r="T612">
        <f t="shared" si="2170"/>
        <v>3.3000000000000003</v>
      </c>
      <c r="U612">
        <f t="shared" si="2171"/>
        <v>2.0128261715173723</v>
      </c>
      <c r="V612">
        <v>1</v>
      </c>
      <c r="W612">
        <f t="shared" si="2172"/>
        <v>4.0256523430347446</v>
      </c>
      <c r="X612">
        <v>25.469970703125</v>
      </c>
      <c r="Y612" s="4">
        <v>26.913845062255859</v>
      </c>
      <c r="Z612">
        <v>25.03709602355957</v>
      </c>
      <c r="AA612">
        <v>399.76605224609375</v>
      </c>
      <c r="AB612">
        <v>379.2469482421875</v>
      </c>
      <c r="AC612">
        <v>17.845678329467773</v>
      </c>
      <c r="AD612">
        <v>21.357219696044922</v>
      </c>
      <c r="AE612">
        <v>51.433368682861328</v>
      </c>
      <c r="AF612">
        <v>61.555908203125</v>
      </c>
      <c r="AG612">
        <v>500.32546997070312</v>
      </c>
      <c r="AH612">
        <v>1799.1165771484375</v>
      </c>
      <c r="AI612">
        <v>156.11541748046875</v>
      </c>
      <c r="AJ612">
        <v>94.247978210449219</v>
      </c>
      <c r="AK612">
        <v>1.4311294555664062</v>
      </c>
      <c r="AL612">
        <v>-0.3590242862701416</v>
      </c>
      <c r="AM612">
        <v>1</v>
      </c>
      <c r="AN612">
        <v>-0.21956524252891541</v>
      </c>
      <c r="AO612">
        <v>2.737391471862793</v>
      </c>
      <c r="AP612">
        <v>1</v>
      </c>
      <c r="AQ612">
        <v>0</v>
      </c>
      <c r="AR612">
        <v>0.15999999642372131</v>
      </c>
      <c r="AS612">
        <v>111115</v>
      </c>
      <c r="AT612">
        <f t="shared" si="2173"/>
        <v>1.5161377877900093</v>
      </c>
      <c r="AU612">
        <f t="shared" si="2174"/>
        <v>5.4401674098099586E-3</v>
      </c>
      <c r="AV612">
        <f t="shared" si="2175"/>
        <v>300.06384506225584</v>
      </c>
      <c r="AW612">
        <f t="shared" si="2176"/>
        <v>298.61997070312498</v>
      </c>
      <c r="AX612">
        <f t="shared" si="2177"/>
        <v>287.85864590960773</v>
      </c>
      <c r="AY612">
        <f t="shared" si="2178"/>
        <v>0.27157093152631073</v>
      </c>
      <c r="AZ612">
        <f t="shared" si="2179"/>
        <v>3.5610887616418805</v>
      </c>
      <c r="BA612">
        <f t="shared" si="2180"/>
        <v>37.784245659787153</v>
      </c>
      <c r="BB612">
        <f t="shared" si="2181"/>
        <v>16.427025963742231</v>
      </c>
      <c r="BC612">
        <f>IF(L612,Y612,(X612+Y612)/2)</f>
        <v>26.19190788269043</v>
      </c>
      <c r="BD612">
        <f t="shared" si="2182"/>
        <v>3.4127664651370355</v>
      </c>
      <c r="BE612">
        <f t="shared" si="2183"/>
        <v>0.32137878671792663</v>
      </c>
      <c r="BF612">
        <f t="shared" si="2184"/>
        <v>2.0128747765486188</v>
      </c>
      <c r="BG612">
        <f t="shared" si="2185"/>
        <v>1.3998916885884167</v>
      </c>
      <c r="BH612">
        <f t="shared" si="2186"/>
        <v>0.20319358187120962</v>
      </c>
      <c r="BI612">
        <f t="shared" si="2187"/>
        <v>21.504112290410333</v>
      </c>
      <c r="BJ612">
        <f t="shared" si="2188"/>
        <v>0.60162708787315666</v>
      </c>
      <c r="BK612">
        <f t="shared" si="2189"/>
        <v>58.775909168115248</v>
      </c>
      <c r="BL612">
        <f t="shared" si="2190"/>
        <v>369.50618166705044</v>
      </c>
      <c r="BM612">
        <f t="shared" si="2191"/>
        <v>4.6203330411449139E-2</v>
      </c>
    </row>
    <row r="613" spans="1:65" x14ac:dyDescent="0.3">
      <c r="A613" t="str">
        <f t="array" ref="A613">INDEX(MtrxNb!A$2:C$115,MATCH(1,(MtrxNb!B$2:B$115=D613)*(MtrxNb!C$2:C$115=F613),0),1)</f>
        <v>M28</v>
      </c>
      <c r="B613" s="6">
        <v>41603</v>
      </c>
      <c r="C613">
        <v>53</v>
      </c>
      <c r="D613">
        <v>14</v>
      </c>
      <c r="E613">
        <v>42</v>
      </c>
      <c r="F613" t="s">
        <v>7</v>
      </c>
      <c r="G613">
        <v>50</v>
      </c>
      <c r="H613">
        <v>3</v>
      </c>
      <c r="I613">
        <v>47</v>
      </c>
      <c r="J613" t="s">
        <v>826</v>
      </c>
      <c r="K613">
        <v>9329.500002514571</v>
      </c>
      <c r="L613">
        <v>0</v>
      </c>
      <c r="M613">
        <v>600</v>
      </c>
      <c r="N613" s="7">
        <f t="shared" si="2165"/>
        <v>40.963413842936973</v>
      </c>
      <c r="O613" s="7">
        <f t="shared" si="2166"/>
        <v>0.34750979800737514</v>
      </c>
      <c r="P613" s="7">
        <f t="shared" si="2167"/>
        <v>356.4182415581891</v>
      </c>
      <c r="Q613">
        <f t="shared" si="2168"/>
        <v>5.1981271465376118</v>
      </c>
      <c r="R613">
        <f t="shared" si="2169"/>
        <v>1.4864649248330064</v>
      </c>
      <c r="S613" s="4">
        <f>(Y613+AY613*L613)</f>
        <v>26.643281936645508</v>
      </c>
      <c r="T613">
        <f t="shared" si="2170"/>
        <v>3.3000000000000003</v>
      </c>
      <c r="U613">
        <f t="shared" si="2171"/>
        <v>2.0128261715173723</v>
      </c>
      <c r="V613">
        <v>1</v>
      </c>
      <c r="W613">
        <f t="shared" si="2172"/>
        <v>4.0256523430347446</v>
      </c>
      <c r="X613">
        <v>25.375839233398438</v>
      </c>
      <c r="Y613" s="4">
        <v>26.643281936645508</v>
      </c>
      <c r="Z613">
        <v>25.044950485229492</v>
      </c>
      <c r="AA613">
        <v>599.85784912109375</v>
      </c>
      <c r="AB613">
        <v>570.8787841796875</v>
      </c>
      <c r="AC613">
        <v>18.062185287475586</v>
      </c>
      <c r="AD613">
        <v>21.417694091796875</v>
      </c>
      <c r="AE613">
        <v>52.512081146240234</v>
      </c>
      <c r="AF613">
        <v>62.069816589355469</v>
      </c>
      <c r="AG613">
        <v>500.2646484375</v>
      </c>
      <c r="AH613">
        <v>1800.8580322265625</v>
      </c>
      <c r="AI613">
        <v>169.51585388183594</v>
      </c>
      <c r="AJ613">
        <v>94.2393798828125</v>
      </c>
      <c r="AK613">
        <v>0.10636138916015625</v>
      </c>
      <c r="AL613">
        <v>-0.4081423282623291</v>
      </c>
      <c r="AM613">
        <v>1</v>
      </c>
      <c r="AN613">
        <v>-0.21956524252891541</v>
      </c>
      <c r="AO613">
        <v>2.737391471862793</v>
      </c>
      <c r="AP613">
        <v>1</v>
      </c>
      <c r="AQ613">
        <v>0</v>
      </c>
      <c r="AR613">
        <v>0.15999999642372131</v>
      </c>
      <c r="AS613">
        <v>111115</v>
      </c>
      <c r="AT613">
        <f t="shared" si="2173"/>
        <v>1.5159534801136363</v>
      </c>
      <c r="AU613">
        <f t="shared" si="2174"/>
        <v>5.1981271465376122E-3</v>
      </c>
      <c r="AV613">
        <f t="shared" si="2175"/>
        <v>299.79328193664549</v>
      </c>
      <c r="AW613">
        <f t="shared" si="2176"/>
        <v>298.52583923339841</v>
      </c>
      <c r="AX613">
        <f t="shared" si="2177"/>
        <v>288.1372787158798</v>
      </c>
      <c r="AY613">
        <f t="shared" si="2178"/>
        <v>0.38478208240557243</v>
      </c>
      <c r="AZ613">
        <f t="shared" si="2179"/>
        <v>3.5048551345637211</v>
      </c>
      <c r="BA613">
        <f t="shared" si="2180"/>
        <v>37.190982569304246</v>
      </c>
      <c r="BB613">
        <f t="shared" si="2181"/>
        <v>15.773288477507371</v>
      </c>
      <c r="BC613">
        <f>IF(L613,Y613,(X613+Y613)/2)</f>
        <v>26.009560585021973</v>
      </c>
      <c r="BD613">
        <f t="shared" si="2182"/>
        <v>3.3761678340629508</v>
      </c>
      <c r="BE613">
        <f t="shared" si="2183"/>
        <v>0.31989521253894132</v>
      </c>
      <c r="BF613">
        <f t="shared" si="2184"/>
        <v>2.0183902097307147</v>
      </c>
      <c r="BG613">
        <f t="shared" si="2185"/>
        <v>1.3577776243322361</v>
      </c>
      <c r="BH613">
        <f t="shared" si="2186"/>
        <v>0.20224474504236775</v>
      </c>
      <c r="BI613">
        <f t="shared" si="2187"/>
        <v>33.588634063366214</v>
      </c>
      <c r="BJ613">
        <f t="shared" si="2188"/>
        <v>0.62433261041630217</v>
      </c>
      <c r="BK613">
        <f t="shared" si="2189"/>
        <v>59.779988374186765</v>
      </c>
      <c r="BL613">
        <f t="shared" si="2190"/>
        <v>557.14172892114118</v>
      </c>
      <c r="BM613">
        <f t="shared" si="2191"/>
        <v>4.3952773166706739E-2</v>
      </c>
    </row>
    <row r="614" spans="1:65" x14ac:dyDescent="0.3">
      <c r="A614" t="str">
        <f t="array" ref="A614">INDEX(MtrxNb!A$2:C$115,MATCH(1,(MtrxNb!B$2:B$115=D614)*(MtrxNb!C$2:C$115=F614),0),1)</f>
        <v>M28</v>
      </c>
      <c r="B614" s="6">
        <v>41603</v>
      </c>
      <c r="C614">
        <v>53</v>
      </c>
      <c r="D614">
        <v>14</v>
      </c>
      <c r="E614">
        <v>42</v>
      </c>
      <c r="F614" t="s">
        <v>7</v>
      </c>
      <c r="G614">
        <v>50</v>
      </c>
      <c r="H614">
        <v>3</v>
      </c>
      <c r="I614">
        <v>48</v>
      </c>
      <c r="J614" t="s">
        <v>827</v>
      </c>
      <c r="K614">
        <v>9480.0000025033951</v>
      </c>
      <c r="L614">
        <v>0</v>
      </c>
      <c r="M614">
        <v>800</v>
      </c>
      <c r="N614">
        <f t="shared" si="2165"/>
        <v>50.737703620162947</v>
      </c>
      <c r="O614">
        <f t="shared" si="2166"/>
        <v>0.35450717553567346</v>
      </c>
      <c r="P614">
        <f t="shared" si="2167"/>
        <v>500.36007798381655</v>
      </c>
      <c r="Q614">
        <f t="shared" si="2168"/>
        <v>5.3981692212619246</v>
      </c>
      <c r="R614">
        <f t="shared" si="2169"/>
        <v>1.5148615952625661</v>
      </c>
      <c r="S614" s="4">
        <f>(Y614+AY614*L614)</f>
        <v>26.917402267456055</v>
      </c>
      <c r="T614">
        <f t="shared" si="2170"/>
        <v>3.3000000000000003</v>
      </c>
      <c r="U614">
        <f t="shared" si="2171"/>
        <v>2.0128261715173723</v>
      </c>
      <c r="V614">
        <v>1</v>
      </c>
      <c r="W614">
        <f t="shared" si="2172"/>
        <v>4.0256523430347446</v>
      </c>
      <c r="X614">
        <v>25.485286712646484</v>
      </c>
      <c r="Y614" s="4">
        <v>26.917402267456055</v>
      </c>
      <c r="Z614">
        <v>25.04411506652832</v>
      </c>
      <c r="AA614">
        <v>799.35540771484375</v>
      </c>
      <c r="AB614">
        <v>763.17462158203125</v>
      </c>
      <c r="AC614">
        <v>18.238702774047852</v>
      </c>
      <c r="AD614">
        <v>21.721685409545898</v>
      </c>
      <c r="AE614">
        <v>52.640129089355469</v>
      </c>
      <c r="AF614">
        <v>62.542282104492188</v>
      </c>
      <c r="AG614">
        <v>500.3472900390625</v>
      </c>
      <c r="AH614">
        <v>1798.8636474609375</v>
      </c>
      <c r="AI614">
        <v>173.34974670410156</v>
      </c>
      <c r="AJ614">
        <v>94.236320495605469</v>
      </c>
      <c r="AK614">
        <v>-1.6882553100585937</v>
      </c>
      <c r="AL614">
        <v>-0.45942521095275879</v>
      </c>
      <c r="AM614">
        <v>1</v>
      </c>
      <c r="AN614">
        <v>-0.21956524252891541</v>
      </c>
      <c r="AO614">
        <v>2.737391471862793</v>
      </c>
      <c r="AP614">
        <v>1</v>
      </c>
      <c r="AQ614">
        <v>0</v>
      </c>
      <c r="AR614">
        <v>0.15999999642372131</v>
      </c>
      <c r="AS614">
        <v>111115</v>
      </c>
      <c r="AT614">
        <f t="shared" si="2173"/>
        <v>1.5162039092092801</v>
      </c>
      <c r="AU614">
        <f t="shared" si="2174"/>
        <v>5.3981692212619241E-3</v>
      </c>
      <c r="AV614">
        <f t="shared" si="2175"/>
        <v>300.06740226745603</v>
      </c>
      <c r="AW614">
        <f t="shared" si="2176"/>
        <v>298.63528671264646</v>
      </c>
      <c r="AX614">
        <f t="shared" si="2177"/>
        <v>287.81817716051228</v>
      </c>
      <c r="AY614">
        <f t="shared" si="2178"/>
        <v>0.28847671974350236</v>
      </c>
      <c r="AZ614">
        <f t="shared" si="2179"/>
        <v>3.5618333032212504</v>
      </c>
      <c r="BA614">
        <f t="shared" si="2180"/>
        <v>37.796820636554351</v>
      </c>
      <c r="BB614">
        <f t="shared" si="2181"/>
        <v>16.075135227008452</v>
      </c>
      <c r="BC614">
        <f>IF(L614,Y614,(X614+Y614)/2)</f>
        <v>26.20134449005127</v>
      </c>
      <c r="BD614">
        <f t="shared" si="2182"/>
        <v>3.4146698638969069</v>
      </c>
      <c r="BE614">
        <f t="shared" si="2183"/>
        <v>0.32581522105925331</v>
      </c>
      <c r="BF614">
        <f t="shared" si="2184"/>
        <v>2.0469717079586842</v>
      </c>
      <c r="BG614">
        <f t="shared" si="2185"/>
        <v>1.3676981559382226</v>
      </c>
      <c r="BH614">
        <f t="shared" si="2186"/>
        <v>0.20603156104458117</v>
      </c>
      <c r="BI614">
        <f t="shared" si="2187"/>
        <v>47.15209267208909</v>
      </c>
      <c r="BJ614">
        <f t="shared" si="2188"/>
        <v>0.65562987006379958</v>
      </c>
      <c r="BK614">
        <f t="shared" si="2189"/>
        <v>59.712882535336995</v>
      </c>
      <c r="BL614">
        <f t="shared" si="2190"/>
        <v>746.15976434883453</v>
      </c>
      <c r="BM614">
        <f t="shared" si="2191"/>
        <v>4.0603831526985559E-2</v>
      </c>
    </row>
    <row r="615" spans="1:65" hidden="1" x14ac:dyDescent="0.3">
      <c r="A615" t="str">
        <f t="array" ref="A615">INDEX(MtrxNb!A$2:C$115,MATCH(1,(MtrxNb!B$2:B$115=D615)*(MtrxNb!C$2:C$115=F615),0),1)</f>
        <v>M84</v>
      </c>
      <c r="B615" s="6">
        <v>41603</v>
      </c>
      <c r="C615">
        <v>53</v>
      </c>
      <c r="D615">
        <v>14</v>
      </c>
      <c r="E615">
        <v>42</v>
      </c>
      <c r="F615" t="s">
        <v>36</v>
      </c>
      <c r="G615">
        <v>50</v>
      </c>
      <c r="H615">
        <v>3</v>
      </c>
      <c r="I615" t="s">
        <v>323</v>
      </c>
      <c r="J615" t="s">
        <v>828</v>
      </c>
      <c r="M615">
        <f t="shared" ref="M615" si="2192">AA615</f>
        <v>0</v>
      </c>
      <c r="S615" s="4">
        <f>AVERAGE(S609:S614)</f>
        <v>26.877719879150391</v>
      </c>
      <c r="Y615" s="4">
        <f>AVERAGE(Y609:Y614)</f>
        <v>26.877719879150391</v>
      </c>
    </row>
    <row r="616" spans="1:65" hidden="1" x14ac:dyDescent="0.3">
      <c r="A616" t="str">
        <f t="array" ref="A616">INDEX(MtrxNb!A$2:C$115,MATCH(1,(MtrxNb!B$2:B$115=D616)*(MtrxNb!C$2:C$115=F616),0),1)</f>
        <v>M84</v>
      </c>
      <c r="B616" s="6">
        <v>41603</v>
      </c>
      <c r="C616">
        <v>53</v>
      </c>
      <c r="D616">
        <v>14</v>
      </c>
      <c r="E616">
        <v>42</v>
      </c>
      <c r="F616" t="s">
        <v>36</v>
      </c>
      <c r="G616">
        <v>50</v>
      </c>
      <c r="H616">
        <v>3</v>
      </c>
      <c r="I616">
        <v>49</v>
      </c>
      <c r="J616" t="s">
        <v>829</v>
      </c>
      <c r="K616">
        <v>10320.000002279878</v>
      </c>
      <c r="L616">
        <v>0</v>
      </c>
      <c r="M616" t="s">
        <v>315</v>
      </c>
      <c r="N616">
        <f t="shared" ref="N616:N622" si="2193">(AA616-AB616*(1000-AC616)/(1000-AD616))*AT616</f>
        <v>24.875334951875889</v>
      </c>
      <c r="O616">
        <f t="shared" ref="O616:O622" si="2194">IF(BE616&lt;&gt;0,1/(1/BE616-1/W616),0)</f>
        <v>0.26864142079629433</v>
      </c>
      <c r="P616">
        <f t="shared" ref="P616:P622" si="2195">((BH616-AU616/2)*AB616-N616)/(BH616+AU616/2)</f>
        <v>207.05175962272307</v>
      </c>
      <c r="Q616">
        <f t="shared" ref="Q616:Q622" si="2196">AU616*1000</f>
        <v>5.0378825923537942</v>
      </c>
      <c r="R616">
        <f t="shared" ref="R616:R622" si="2197">(AZ616-BF616)</f>
        <v>1.8389298472051114</v>
      </c>
      <c r="S616" s="4">
        <f>(Y616+AY616*L616)</f>
        <v>27.203170776367188</v>
      </c>
      <c r="T616">
        <f t="shared" ref="T616:T622" si="2198">1.3*3</f>
        <v>3.9000000000000004</v>
      </c>
      <c r="U616">
        <f t="shared" ref="U616:U622" si="2199">(T616*AN616+AO616)</f>
        <v>1.8810870260000228</v>
      </c>
      <c r="V616">
        <v>1</v>
      </c>
      <c r="W616">
        <f t="shared" ref="W616:W622" si="2200">U616*(V616+1)*(V616+1)/(V616*V616+1)</f>
        <v>3.7621740520000455</v>
      </c>
      <c r="X616">
        <v>25.60297966003418</v>
      </c>
      <c r="Y616" s="4">
        <v>27.203170776367188</v>
      </c>
      <c r="Z616">
        <v>25.037698745727539</v>
      </c>
      <c r="AA616">
        <v>394.36859130859375</v>
      </c>
      <c r="AB616">
        <v>373.50741577148437</v>
      </c>
      <c r="AC616">
        <v>15.070672035217285</v>
      </c>
      <c r="AD616">
        <v>18.924139022827148</v>
      </c>
      <c r="AE616">
        <v>43.087619781494141</v>
      </c>
      <c r="AF616">
        <v>54.106597900390625</v>
      </c>
      <c r="AG616">
        <v>500.22293090820312</v>
      </c>
      <c r="AH616">
        <v>1799.359375</v>
      </c>
      <c r="AI616">
        <v>114.27928924560547</v>
      </c>
      <c r="AJ616">
        <v>94.226852416992188</v>
      </c>
      <c r="AK616">
        <v>1.2003250122070312</v>
      </c>
      <c r="AL616">
        <v>-0.30666184425354004</v>
      </c>
      <c r="AM616">
        <v>0.75</v>
      </c>
      <c r="AN616">
        <v>-0.21956524252891541</v>
      </c>
      <c r="AO616">
        <v>2.737391471862793</v>
      </c>
      <c r="AP616">
        <v>1</v>
      </c>
      <c r="AQ616">
        <v>0</v>
      </c>
      <c r="AR616">
        <v>0.15999999642372131</v>
      </c>
      <c r="AS616">
        <v>111115</v>
      </c>
      <c r="AT616">
        <f t="shared" ref="AT616:AT622" si="2201">AG616*0.000001/(T616*0.0001)</f>
        <v>1.2826228997646232</v>
      </c>
      <c r="AU616">
        <f t="shared" ref="AU616:AU622" si="2202">(AD616-AC616)/(1000-AD616)*AT616</f>
        <v>5.0378825923537941E-3</v>
      </c>
      <c r="AV616">
        <f t="shared" ref="AV616:AV622" si="2203">(Y616+273.15)</f>
        <v>300.35317077636716</v>
      </c>
      <c r="AW616">
        <f t="shared" ref="AW616:AW622" si="2204">(X616+273.15)</f>
        <v>298.75297966003416</v>
      </c>
      <c r="AX616">
        <f t="shared" ref="AX616:AX622" si="2205">(AH616*AP616+AI616*AQ616)*AR616</f>
        <v>287.89749356498942</v>
      </c>
      <c r="AY616">
        <f t="shared" ref="AY616:AY622" si="2206">((AX616+0.00000010773*(AW616^4-AV616^4))-AU616*44100)/(U616*51.4+0.00000043092*AV616^3)</f>
        <v>0.43549444561511608</v>
      </c>
      <c r="AZ616">
        <f t="shared" ref="AZ616:AZ622" si="2207">0.61365*EXP(17.502*S616/(240.97+S616))</f>
        <v>3.6220919020276878</v>
      </c>
      <c r="BA616">
        <f t="shared" ref="BA616:BA622" si="2208">AZ616*1000/AJ616</f>
        <v>38.440124116620773</v>
      </c>
      <c r="BB616">
        <f t="shared" ref="BB616:BB622" si="2209">(BA616-AD616)</f>
        <v>19.515985093793624</v>
      </c>
      <c r="BC616">
        <f>IF(L616,Y616,(X616+Y616)/2)</f>
        <v>26.403075218200684</v>
      </c>
      <c r="BD616">
        <f t="shared" ref="BD616:BD622" si="2210">0.61365*EXP(17.502*BC616/(240.97+BC616))</f>
        <v>3.4555820511695456</v>
      </c>
      <c r="BE616">
        <f t="shared" ref="BE616:BE622" si="2211">IF(BB616&lt;&gt;0,(1000-(BA616+AD616)/2)/BB616*AU616,0)</f>
        <v>0.2507372985524185</v>
      </c>
      <c r="BF616">
        <f t="shared" ref="BF616:BF622" si="2212">AD616*AJ616/1000</f>
        <v>1.7831620548225764</v>
      </c>
      <c r="BG616">
        <f t="shared" ref="BG616:BG622" si="2213">(BD616-BF616)</f>
        <v>1.6724199963469693</v>
      </c>
      <c r="BH616">
        <f t="shared" ref="BH616:BH622" si="2214">1/(1.6/O616+1.37/W616)</f>
        <v>0.15822670159140009</v>
      </c>
      <c r="BI616">
        <f t="shared" ref="BI616:BI622" si="2215">P616*AJ616*0.001</f>
        <v>19.509835596648866</v>
      </c>
      <c r="BJ616">
        <f t="shared" ref="BJ616:BJ622" si="2216">P616/AB616</f>
        <v>0.55434444104692004</v>
      </c>
      <c r="BK616">
        <f t="shared" ref="BK616:BK622" si="2217">(1-AU616*AJ616/AZ616/O616)*100</f>
        <v>51.214553393113945</v>
      </c>
      <c r="BL616">
        <f t="shared" ref="BL616:BL622" si="2218">(AB616-N616/(W616/1.35))</f>
        <v>364.58127314201732</v>
      </c>
      <c r="BM616">
        <f t="shared" ref="BM616:BM622" si="2219">N616*BK616/100/BL616</f>
        <v>3.4943626124432921E-2</v>
      </c>
    </row>
    <row r="617" spans="1:65" x14ac:dyDescent="0.3">
      <c r="A617" t="str">
        <f t="array" ref="A617">INDEX(MtrxNb!A$2:C$115,MATCH(1,(MtrxNb!B$2:B$115=D617)*(MtrxNb!C$2:C$115=F617),0),1)</f>
        <v>M84</v>
      </c>
      <c r="B617" s="6">
        <v>41603</v>
      </c>
      <c r="C617">
        <v>53</v>
      </c>
      <c r="D617">
        <v>14</v>
      </c>
      <c r="E617">
        <v>42</v>
      </c>
      <c r="F617" t="s">
        <v>36</v>
      </c>
      <c r="G617">
        <v>50</v>
      </c>
      <c r="H617">
        <v>3</v>
      </c>
      <c r="I617">
        <v>50</v>
      </c>
      <c r="J617" t="s">
        <v>830</v>
      </c>
      <c r="K617">
        <v>10478.500002291054</v>
      </c>
      <c r="L617">
        <v>0</v>
      </c>
      <c r="M617">
        <v>50</v>
      </c>
      <c r="N617" s="7">
        <f t="shared" si="2193"/>
        <v>1.115191519976632</v>
      </c>
      <c r="O617" s="7">
        <f t="shared" si="2194"/>
        <v>0.27687261340695263</v>
      </c>
      <c r="P617" s="7">
        <f t="shared" si="2195"/>
        <v>64.449608951708655</v>
      </c>
      <c r="Q617">
        <f t="shared" si="2196"/>
        <v>4.9677213763526824</v>
      </c>
      <c r="R617">
        <f t="shared" si="2197"/>
        <v>1.7641197797486985</v>
      </c>
      <c r="S617" s="4">
        <f>(Y617+AY617*L617)</f>
        <v>26.78276252746582</v>
      </c>
      <c r="T617">
        <f t="shared" si="2198"/>
        <v>3.9000000000000004</v>
      </c>
      <c r="U617">
        <f t="shared" si="2199"/>
        <v>1.8810870260000228</v>
      </c>
      <c r="V617">
        <v>1</v>
      </c>
      <c r="W617">
        <f t="shared" si="2200"/>
        <v>3.7621740520000455</v>
      </c>
      <c r="X617">
        <v>25.442230224609375</v>
      </c>
      <c r="Y617" s="4">
        <v>26.78276252746582</v>
      </c>
      <c r="Z617">
        <v>25.039119720458984</v>
      </c>
      <c r="AA617">
        <v>74.557243347167969</v>
      </c>
      <c r="AB617">
        <v>73.403617858886719</v>
      </c>
      <c r="AC617">
        <v>14.979189872741699</v>
      </c>
      <c r="AD617">
        <v>18.779106140136719</v>
      </c>
      <c r="AE617">
        <v>43.239822387695313</v>
      </c>
      <c r="AF617">
        <v>54.210300445556641</v>
      </c>
      <c r="AG617">
        <v>500.28167724609375</v>
      </c>
      <c r="AH617">
        <v>1801.205810546875</v>
      </c>
      <c r="AI617">
        <v>151.46804809570312</v>
      </c>
      <c r="AJ617">
        <v>94.233840942382813</v>
      </c>
      <c r="AK617">
        <v>2.3013916015625</v>
      </c>
      <c r="AL617">
        <v>-0.21090149879455566</v>
      </c>
      <c r="AM617">
        <v>0.75</v>
      </c>
      <c r="AN617">
        <v>-0.21956524252891541</v>
      </c>
      <c r="AO617">
        <v>2.737391471862793</v>
      </c>
      <c r="AP617">
        <v>1</v>
      </c>
      <c r="AQ617">
        <v>0</v>
      </c>
      <c r="AR617">
        <v>0.15999999642372131</v>
      </c>
      <c r="AS617">
        <v>111135</v>
      </c>
      <c r="AT617">
        <f t="shared" si="2201"/>
        <v>1.2827735314002402</v>
      </c>
      <c r="AU617">
        <f t="shared" si="2202"/>
        <v>4.9677213763526821E-3</v>
      </c>
      <c r="AV617">
        <f t="shared" si="2203"/>
        <v>299.9327625274658</v>
      </c>
      <c r="AW617">
        <f t="shared" si="2204"/>
        <v>298.59223022460935</v>
      </c>
      <c r="AX617">
        <f t="shared" si="2205"/>
        <v>288.19292324588605</v>
      </c>
      <c r="AY617">
        <f t="shared" si="2206"/>
        <v>0.49516920598548486</v>
      </c>
      <c r="AZ617">
        <f t="shared" si="2207"/>
        <v>3.5337470807984666</v>
      </c>
      <c r="BA617">
        <f t="shared" si="2208"/>
        <v>37.499767020630067</v>
      </c>
      <c r="BB617">
        <f t="shared" si="2209"/>
        <v>18.720660880493348</v>
      </c>
      <c r="BC617">
        <f>IF(L617,Y617,(X617+Y617)/2)</f>
        <v>26.112496376037598</v>
      </c>
      <c r="BD617">
        <f t="shared" si="2210"/>
        <v>3.3967855414366275</v>
      </c>
      <c r="BE617">
        <f t="shared" si="2211"/>
        <v>0.25789327238785814</v>
      </c>
      <c r="BF617">
        <f t="shared" si="2212"/>
        <v>1.7696273010497681</v>
      </c>
      <c r="BG617">
        <f t="shared" si="2213"/>
        <v>1.6271582403868594</v>
      </c>
      <c r="BH617">
        <f t="shared" si="2214"/>
        <v>0.16278738896732925</v>
      </c>
      <c r="BI617">
        <f t="shared" si="2215"/>
        <v>6.0733341987540852</v>
      </c>
      <c r="BJ617">
        <f t="shared" si="2216"/>
        <v>0.87801679033870628</v>
      </c>
      <c r="BK617">
        <f t="shared" si="2217"/>
        <v>52.153666830951515</v>
      </c>
      <c r="BL617">
        <f t="shared" si="2218"/>
        <v>73.003448028581261</v>
      </c>
      <c r="BM617">
        <f t="shared" si="2219"/>
        <v>7.9669287624323151E-3</v>
      </c>
    </row>
    <row r="618" spans="1:65" x14ac:dyDescent="0.3">
      <c r="A618" t="str">
        <f t="array" ref="A618">INDEX(MtrxNb!A$2:C$115,MATCH(1,(MtrxNb!B$2:B$115=D618)*(MtrxNb!C$2:C$115=F618),0),1)</f>
        <v>M84</v>
      </c>
      <c r="B618" s="6">
        <v>41603</v>
      </c>
      <c r="C618">
        <v>53</v>
      </c>
      <c r="D618">
        <v>14</v>
      </c>
      <c r="E618">
        <v>42</v>
      </c>
      <c r="F618" t="s">
        <v>36</v>
      </c>
      <c r="G618">
        <v>50</v>
      </c>
      <c r="H618">
        <v>3</v>
      </c>
      <c r="I618">
        <v>51</v>
      </c>
      <c r="J618" t="s">
        <v>831</v>
      </c>
      <c r="K618">
        <v>10621.000002279878</v>
      </c>
      <c r="L618">
        <v>0</v>
      </c>
      <c r="M618">
        <v>150</v>
      </c>
      <c r="N618" s="7">
        <f t="shared" si="2193"/>
        <v>8.3078405138342504</v>
      </c>
      <c r="O618" s="7">
        <f t="shared" si="2194"/>
        <v>0.29712816519361707</v>
      </c>
      <c r="P618" s="7">
        <f t="shared" si="2195"/>
        <v>89.779484256679069</v>
      </c>
      <c r="Q618">
        <f t="shared" si="2196"/>
        <v>5.019356242534629</v>
      </c>
      <c r="R618">
        <f t="shared" si="2197"/>
        <v>1.6704298656650942</v>
      </c>
      <c r="S618" s="4">
        <f>(Y618+AY618*L618)</f>
        <v>26.238128662109375</v>
      </c>
      <c r="T618">
        <f t="shared" si="2198"/>
        <v>3.9000000000000004</v>
      </c>
      <c r="U618">
        <f t="shared" si="2199"/>
        <v>1.8810870260000228</v>
      </c>
      <c r="V618">
        <v>1</v>
      </c>
      <c r="W618">
        <f t="shared" si="2200"/>
        <v>3.7621740520000455</v>
      </c>
      <c r="X618">
        <v>25.281755447387695</v>
      </c>
      <c r="Y618" s="4">
        <v>26.238128662109375</v>
      </c>
      <c r="Z618">
        <v>25.039695739746094</v>
      </c>
      <c r="AA618">
        <v>147.89743041992187</v>
      </c>
      <c r="AB618">
        <v>140.869384765625</v>
      </c>
      <c r="AC618">
        <v>14.748437881469727</v>
      </c>
      <c r="AD618">
        <v>18.588798522949219</v>
      </c>
      <c r="AE618">
        <v>42.982524871826172</v>
      </c>
      <c r="AF618">
        <v>54.173477172851562</v>
      </c>
      <c r="AG618">
        <v>500.25521850585937</v>
      </c>
      <c r="AH618">
        <v>1799.6177978515625</v>
      </c>
      <c r="AI618">
        <v>141.704345703125</v>
      </c>
      <c r="AJ618">
        <v>94.232467651367188</v>
      </c>
      <c r="AK618">
        <v>2.2731170654296875</v>
      </c>
      <c r="AL618">
        <v>-0.23073220252990723</v>
      </c>
      <c r="AM618">
        <v>0.75</v>
      </c>
      <c r="AN618">
        <v>-0.21956524252891541</v>
      </c>
      <c r="AO618">
        <v>2.737391471862793</v>
      </c>
      <c r="AP618">
        <v>1</v>
      </c>
      <c r="AQ618">
        <v>0</v>
      </c>
      <c r="AR618">
        <v>0.15999999642372131</v>
      </c>
      <c r="AS618">
        <v>111115</v>
      </c>
      <c r="AT618">
        <f t="shared" si="2201"/>
        <v>1.2827056884765624</v>
      </c>
      <c r="AU618">
        <f t="shared" si="2202"/>
        <v>5.0193562425346287E-3</v>
      </c>
      <c r="AV618">
        <f t="shared" si="2203"/>
        <v>299.38812866210935</v>
      </c>
      <c r="AW618">
        <f t="shared" si="2204"/>
        <v>298.43175544738767</v>
      </c>
      <c r="AX618">
        <f t="shared" si="2205"/>
        <v>287.93884122031523</v>
      </c>
      <c r="AY618">
        <f t="shared" si="2206"/>
        <v>0.51342217384717903</v>
      </c>
      <c r="AZ618">
        <f t="shared" si="2207"/>
        <v>3.4220982211566886</v>
      </c>
      <c r="BA618">
        <f t="shared" si="2208"/>
        <v>36.315489835387311</v>
      </c>
      <c r="BB618">
        <f t="shared" si="2209"/>
        <v>17.726691312438092</v>
      </c>
      <c r="BC618">
        <f>IF(L618,Y618,(X618+Y618)/2)</f>
        <v>25.759942054748535</v>
      </c>
      <c r="BD618">
        <f t="shared" si="2210"/>
        <v>3.3266233308911075</v>
      </c>
      <c r="BE618">
        <f t="shared" si="2211"/>
        <v>0.27537931728143572</v>
      </c>
      <c r="BF618">
        <f t="shared" si="2212"/>
        <v>1.7516683554915944</v>
      </c>
      <c r="BG618">
        <f t="shared" si="2213"/>
        <v>1.5749549753995131</v>
      </c>
      <c r="BH618">
        <f t="shared" si="2214"/>
        <v>0.17394230259967922</v>
      </c>
      <c r="BI618">
        <f t="shared" si="2215"/>
        <v>8.4601423459739404</v>
      </c>
      <c r="BJ618">
        <f t="shared" si="2216"/>
        <v>0.63732431575570492</v>
      </c>
      <c r="BK618">
        <f t="shared" si="2217"/>
        <v>53.482936323120548</v>
      </c>
      <c r="BL618">
        <f t="shared" si="2218"/>
        <v>137.8882402096697</v>
      </c>
      <c r="BM618">
        <f t="shared" si="2219"/>
        <v>3.2223756319494958E-2</v>
      </c>
    </row>
    <row r="619" spans="1:65" x14ac:dyDescent="0.3">
      <c r="A619" t="str">
        <f t="array" ref="A619">INDEX(MtrxNb!A$2:C$115,MATCH(1,(MtrxNb!B$2:B$115=D619)*(MtrxNb!C$2:C$115=F619),0),1)</f>
        <v>M84</v>
      </c>
      <c r="B619" s="6">
        <v>41603</v>
      </c>
      <c r="C619">
        <v>53</v>
      </c>
      <c r="D619">
        <v>14</v>
      </c>
      <c r="E619">
        <v>42</v>
      </c>
      <c r="F619" t="s">
        <v>36</v>
      </c>
      <c r="G619">
        <v>50</v>
      </c>
      <c r="H619">
        <v>3</v>
      </c>
      <c r="I619">
        <v>52</v>
      </c>
      <c r="J619" t="s">
        <v>832</v>
      </c>
      <c r="K619">
        <v>10779.500002291054</v>
      </c>
      <c r="L619">
        <v>0</v>
      </c>
      <c r="M619">
        <v>250</v>
      </c>
      <c r="N619" s="7">
        <f t="shared" si="2193"/>
        <v>17.717351502225018</v>
      </c>
      <c r="O619" s="7">
        <f t="shared" si="2194"/>
        <v>0.33709840959254062</v>
      </c>
      <c r="P619" s="7">
        <f t="shared" si="2195"/>
        <v>137.80751382082664</v>
      </c>
      <c r="Q619">
        <f t="shared" si="2196"/>
        <v>5.3468383935207324</v>
      </c>
      <c r="R619">
        <f t="shared" si="2197"/>
        <v>1.5849205397261068</v>
      </c>
      <c r="S619" s="4">
        <f>(Y619+AY619*L619)</f>
        <v>25.751977920532227</v>
      </c>
      <c r="T619">
        <f t="shared" si="2198"/>
        <v>3.9000000000000004</v>
      </c>
      <c r="U619">
        <f t="shared" si="2199"/>
        <v>1.8810870260000228</v>
      </c>
      <c r="V619">
        <v>1</v>
      </c>
      <c r="W619">
        <f t="shared" si="2200"/>
        <v>3.7621740520000455</v>
      </c>
      <c r="X619">
        <v>25.157720565795898</v>
      </c>
      <c r="Y619" s="4">
        <v>25.751977920532227</v>
      </c>
      <c r="Z619">
        <v>25.041296005249023</v>
      </c>
      <c r="AA619">
        <v>248.20832824707031</v>
      </c>
      <c r="AB619">
        <v>233.42474365234375</v>
      </c>
      <c r="AC619">
        <v>14.374210357666016</v>
      </c>
      <c r="AD619">
        <v>18.465118408203125</v>
      </c>
      <c r="AE619">
        <v>42.206138610839844</v>
      </c>
      <c r="AF619">
        <v>54.214149475097656</v>
      </c>
      <c r="AG619">
        <v>500.31979370117187</v>
      </c>
      <c r="AH619">
        <v>1800.87890625</v>
      </c>
      <c r="AI619">
        <v>146.81765747070312</v>
      </c>
      <c r="AJ619">
        <v>94.238906860351563</v>
      </c>
      <c r="AK619">
        <v>1.30133056640625</v>
      </c>
      <c r="AL619">
        <v>-0.23265480995178223</v>
      </c>
      <c r="AM619">
        <v>1</v>
      </c>
      <c r="AN619">
        <v>-0.21956524252891541</v>
      </c>
      <c r="AO619">
        <v>2.737391471862793</v>
      </c>
      <c r="AP619">
        <v>1</v>
      </c>
      <c r="AQ619">
        <v>0</v>
      </c>
      <c r="AR619">
        <v>0.15999999642372131</v>
      </c>
      <c r="AS619">
        <v>111115</v>
      </c>
      <c r="AT619">
        <f t="shared" si="2201"/>
        <v>1.2828712659004406</v>
      </c>
      <c r="AU619">
        <f t="shared" si="2202"/>
        <v>5.3468383935207321E-3</v>
      </c>
      <c r="AV619">
        <f t="shared" si="2203"/>
        <v>298.9019779205322</v>
      </c>
      <c r="AW619">
        <f t="shared" si="2204"/>
        <v>298.30772056579588</v>
      </c>
      <c r="AX619">
        <f t="shared" si="2205"/>
        <v>288.14061855955515</v>
      </c>
      <c r="AY619">
        <f t="shared" si="2206"/>
        <v>0.4207845444683993</v>
      </c>
      <c r="AZ619">
        <f t="shared" si="2207"/>
        <v>3.3250531135621242</v>
      </c>
      <c r="BA619">
        <f t="shared" si="2208"/>
        <v>35.283230932308797</v>
      </c>
      <c r="BB619">
        <f t="shared" si="2209"/>
        <v>16.818112524105672</v>
      </c>
      <c r="BC619">
        <f>IF(L619,Y619,(X619+Y619)/2)</f>
        <v>25.454849243164063</v>
      </c>
      <c r="BD619">
        <f t="shared" si="2210"/>
        <v>3.2669316369636556</v>
      </c>
      <c r="BE619">
        <f t="shared" si="2211"/>
        <v>0.30937755453484278</v>
      </c>
      <c r="BF619">
        <f t="shared" si="2212"/>
        <v>1.7401325738360174</v>
      </c>
      <c r="BG619">
        <f t="shared" si="2213"/>
        <v>1.5267990631276382</v>
      </c>
      <c r="BH619">
        <f t="shared" si="2214"/>
        <v>0.19567405350247247</v>
      </c>
      <c r="BI619">
        <f t="shared" si="2215"/>
        <v>12.986829459617493</v>
      </c>
      <c r="BJ619">
        <f t="shared" si="2216"/>
        <v>0.59037234726954768</v>
      </c>
      <c r="BK619">
        <f t="shared" si="2217"/>
        <v>55.04562054111377</v>
      </c>
      <c r="BL619">
        <f t="shared" si="2218"/>
        <v>227.06713653544594</v>
      </c>
      <c r="BM619">
        <f t="shared" si="2219"/>
        <v>4.29504076488307E-2</v>
      </c>
    </row>
    <row r="620" spans="1:65" x14ac:dyDescent="0.3">
      <c r="A620" t="str">
        <f t="array" ref="A620">INDEX(MtrxNb!A$2:C$115,MATCH(1,(MtrxNb!B$2:B$115=D620)*(MtrxNb!C$2:C$115=F620),0),1)</f>
        <v>M84</v>
      </c>
      <c r="B620" s="6">
        <v>41603</v>
      </c>
      <c r="C620">
        <v>53</v>
      </c>
      <c r="D620">
        <v>14</v>
      </c>
      <c r="E620">
        <v>42</v>
      </c>
      <c r="F620" t="s">
        <v>36</v>
      </c>
      <c r="G620">
        <v>50</v>
      </c>
      <c r="H620">
        <v>3</v>
      </c>
      <c r="I620">
        <v>53</v>
      </c>
      <c r="J620" t="s">
        <v>833</v>
      </c>
      <c r="K620">
        <v>10921.000002279878</v>
      </c>
      <c r="L620">
        <v>0</v>
      </c>
      <c r="M620">
        <v>400</v>
      </c>
      <c r="N620" s="7">
        <f t="shared" si="2193"/>
        <v>31.040141932484357</v>
      </c>
      <c r="O620" s="7">
        <f t="shared" si="2194"/>
        <v>0.37818559591972417</v>
      </c>
      <c r="P620" s="7">
        <f t="shared" si="2195"/>
        <v>222.46133659932093</v>
      </c>
      <c r="Q620">
        <f t="shared" si="2196"/>
        <v>5.7551212307819517</v>
      </c>
      <c r="R620">
        <f t="shared" si="2197"/>
        <v>1.5362698313597087</v>
      </c>
      <c r="S620" s="4">
        <f>(Y620+AY620*L620)</f>
        <v>25.472072601318359</v>
      </c>
      <c r="T620">
        <f t="shared" si="2198"/>
        <v>3.9000000000000004</v>
      </c>
      <c r="U620">
        <f t="shared" si="2199"/>
        <v>1.8810870260000228</v>
      </c>
      <c r="V620">
        <v>1</v>
      </c>
      <c r="W620">
        <f t="shared" si="2200"/>
        <v>3.7621740520000455</v>
      </c>
      <c r="X620">
        <v>25.110111236572266</v>
      </c>
      <c r="Y620" s="4">
        <v>25.472072601318359</v>
      </c>
      <c r="Z620">
        <v>25.0460205078125</v>
      </c>
      <c r="AA620">
        <v>398.82907104492187</v>
      </c>
      <c r="AB620">
        <v>372.95968627929687</v>
      </c>
      <c r="AC620">
        <v>13.997482299804688</v>
      </c>
      <c r="AD620">
        <v>18.401126861572266</v>
      </c>
      <c r="AE620">
        <v>41.215850830078125</v>
      </c>
      <c r="AF620">
        <v>54.178188323974609</v>
      </c>
      <c r="AG620">
        <v>500.31195068359375</v>
      </c>
      <c r="AH620">
        <v>1800.9915771484375</v>
      </c>
      <c r="AI620">
        <v>146.46218872070312</v>
      </c>
      <c r="AJ620">
        <v>94.233711242675781</v>
      </c>
      <c r="AK620">
        <v>0.47222900390625</v>
      </c>
      <c r="AL620">
        <v>-0.2673799991607666</v>
      </c>
      <c r="AM620">
        <v>1</v>
      </c>
      <c r="AN620">
        <v>-0.21956524252891541</v>
      </c>
      <c r="AO620">
        <v>2.737391471862793</v>
      </c>
      <c r="AP620">
        <v>1</v>
      </c>
      <c r="AQ620">
        <v>0</v>
      </c>
      <c r="AR620">
        <v>0.15999999642372131</v>
      </c>
      <c r="AS620">
        <v>111115</v>
      </c>
      <c r="AT620">
        <f t="shared" si="2201"/>
        <v>1.2828511555989581</v>
      </c>
      <c r="AU620">
        <f t="shared" si="2202"/>
        <v>5.7551212307819519E-3</v>
      </c>
      <c r="AV620">
        <f t="shared" si="2203"/>
        <v>298.62207260131834</v>
      </c>
      <c r="AW620">
        <f t="shared" si="2204"/>
        <v>298.26011123657224</v>
      </c>
      <c r="AX620">
        <f t="shared" si="2205"/>
        <v>288.15864590290221</v>
      </c>
      <c r="AY620">
        <f t="shared" si="2206"/>
        <v>0.27931649728360969</v>
      </c>
      <c r="AZ620">
        <f t="shared" si="2207"/>
        <v>3.2702763065729545</v>
      </c>
      <c r="BA620">
        <f t="shared" si="2208"/>
        <v>34.703889547034407</v>
      </c>
      <c r="BB620">
        <f t="shared" si="2209"/>
        <v>16.302762685462142</v>
      </c>
      <c r="BC620">
        <f>IF(L620,Y620,(X620+Y620)/2)</f>
        <v>25.291091918945313</v>
      </c>
      <c r="BD620">
        <f t="shared" si="2210"/>
        <v>3.2352799671955537</v>
      </c>
      <c r="BE620">
        <f t="shared" si="2211"/>
        <v>0.34364165357572601</v>
      </c>
      <c r="BF620">
        <f t="shared" si="2212"/>
        <v>1.7340064752132458</v>
      </c>
      <c r="BG620">
        <f t="shared" si="2213"/>
        <v>1.5012734919823079</v>
      </c>
      <c r="BH620">
        <f t="shared" si="2214"/>
        <v>0.21763362912047662</v>
      </c>
      <c r="BI620">
        <f t="shared" si="2215"/>
        <v>20.96335735576011</v>
      </c>
      <c r="BJ620">
        <f t="shared" si="2216"/>
        <v>0.59647555696603405</v>
      </c>
      <c r="BK620">
        <f t="shared" si="2217"/>
        <v>56.14982405507368</v>
      </c>
      <c r="BL620">
        <f t="shared" si="2218"/>
        <v>361.82139468787602</v>
      </c>
      <c r="BM620">
        <f t="shared" si="2219"/>
        <v>4.8170134042433192E-2</v>
      </c>
    </row>
    <row r="621" spans="1:65" x14ac:dyDescent="0.3">
      <c r="A621" t="str">
        <f t="array" ref="A621">INDEX(MtrxNb!A$2:C$115,MATCH(1,(MtrxNb!B$2:B$115=D621)*(MtrxNb!C$2:C$115=F621),0),1)</f>
        <v>M84</v>
      </c>
      <c r="B621" s="6">
        <v>41603</v>
      </c>
      <c r="C621">
        <v>53</v>
      </c>
      <c r="D621">
        <v>14</v>
      </c>
      <c r="E621">
        <v>42</v>
      </c>
      <c r="F621" t="s">
        <v>36</v>
      </c>
      <c r="G621">
        <v>50</v>
      </c>
      <c r="H621">
        <v>3</v>
      </c>
      <c r="I621">
        <v>54</v>
      </c>
      <c r="J621" t="s">
        <v>834</v>
      </c>
      <c r="K621">
        <v>11079.500002291054</v>
      </c>
      <c r="L621">
        <v>0</v>
      </c>
      <c r="M621">
        <v>600</v>
      </c>
      <c r="N621" s="7">
        <f t="shared" si="2193"/>
        <v>46.087180981658328</v>
      </c>
      <c r="O621" s="7">
        <f t="shared" si="2194"/>
        <v>0.43384077355151796</v>
      </c>
      <c r="P621" s="7">
        <f t="shared" si="2195"/>
        <v>362.27082722337121</v>
      </c>
      <c r="Q621">
        <f t="shared" si="2196"/>
        <v>6.4353275490881847</v>
      </c>
      <c r="R621">
        <f t="shared" si="2197"/>
        <v>1.5172312783338706</v>
      </c>
      <c r="S621" s="4">
        <f>(Y621+AY621*L621)</f>
        <v>25.517673492431641</v>
      </c>
      <c r="T621">
        <f t="shared" si="2198"/>
        <v>3.9000000000000004</v>
      </c>
      <c r="U621">
        <f t="shared" si="2199"/>
        <v>1.8810870260000228</v>
      </c>
      <c r="V621">
        <v>1</v>
      </c>
      <c r="W621">
        <f t="shared" si="2200"/>
        <v>3.7621740520000455</v>
      </c>
      <c r="X621">
        <v>25.189910888671875</v>
      </c>
      <c r="Y621" s="4">
        <v>25.517673492431641</v>
      </c>
      <c r="Z621">
        <v>25.048580169677734</v>
      </c>
      <c r="AA621">
        <v>599.8004150390625</v>
      </c>
      <c r="AB621">
        <v>561.06134033203125</v>
      </c>
      <c r="AC621">
        <v>13.775562286376953</v>
      </c>
      <c r="AD621">
        <v>18.69805908203125</v>
      </c>
      <c r="AE621">
        <v>40.366519927978516</v>
      </c>
      <c r="AF621">
        <v>54.785110473632813</v>
      </c>
      <c r="AG621">
        <v>500.3253173828125</v>
      </c>
      <c r="AH621">
        <v>1800.65283203125</v>
      </c>
      <c r="AI621">
        <v>164.20428466796875</v>
      </c>
      <c r="AJ621">
        <v>94.229827880859375</v>
      </c>
      <c r="AK621">
        <v>-1.06951904296875</v>
      </c>
      <c r="AL621">
        <v>-0.32540345191955566</v>
      </c>
      <c r="AM621">
        <v>0.75</v>
      </c>
      <c r="AN621">
        <v>-0.21956524252891541</v>
      </c>
      <c r="AO621">
        <v>2.737391471862793</v>
      </c>
      <c r="AP621">
        <v>1</v>
      </c>
      <c r="AQ621">
        <v>0</v>
      </c>
      <c r="AR621">
        <v>0.15999999642372131</v>
      </c>
      <c r="AS621">
        <v>111115</v>
      </c>
      <c r="AT621">
        <f t="shared" si="2201"/>
        <v>1.2828854291866985</v>
      </c>
      <c r="AU621">
        <f t="shared" si="2202"/>
        <v>6.4353275490881849E-3</v>
      </c>
      <c r="AV621">
        <f t="shared" si="2203"/>
        <v>298.66767349243162</v>
      </c>
      <c r="AW621">
        <f t="shared" si="2204"/>
        <v>298.33991088867185</v>
      </c>
      <c r="AX621">
        <f t="shared" si="2205"/>
        <v>288.10444668536365</v>
      </c>
      <c r="AY621">
        <f t="shared" si="2206"/>
        <v>5.0828941686870393E-3</v>
      </c>
      <c r="AZ621">
        <f t="shared" si="2207"/>
        <v>3.2791461673398148</v>
      </c>
      <c r="BA621">
        <f t="shared" si="2208"/>
        <v>34.799449824803276</v>
      </c>
      <c r="BB621">
        <f t="shared" si="2209"/>
        <v>16.101390742772026</v>
      </c>
      <c r="BC621">
        <f>IF(L621,Y621,(X621+Y621)/2)</f>
        <v>25.353792190551758</v>
      </c>
      <c r="BD621">
        <f t="shared" si="2210"/>
        <v>3.2473671275985869</v>
      </c>
      <c r="BE621">
        <f t="shared" si="2211"/>
        <v>0.38898444567354423</v>
      </c>
      <c r="BF621">
        <f t="shared" si="2212"/>
        <v>1.7619148890059442</v>
      </c>
      <c r="BG621">
        <f t="shared" si="2213"/>
        <v>1.4854522385926427</v>
      </c>
      <c r="BH621">
        <f t="shared" si="2214"/>
        <v>0.24678317230489347</v>
      </c>
      <c r="BI621">
        <f t="shared" si="2215"/>
        <v>34.136717695514818</v>
      </c>
      <c r="BJ621">
        <f t="shared" si="2216"/>
        <v>0.64568845005250664</v>
      </c>
      <c r="BK621">
        <f t="shared" si="2217"/>
        <v>57.374654407471716</v>
      </c>
      <c r="BL621">
        <f t="shared" si="2218"/>
        <v>544.52364338731854</v>
      </c>
      <c r="BM621">
        <f t="shared" si="2219"/>
        <v>4.8560537518412397E-2</v>
      </c>
    </row>
    <row r="622" spans="1:65" x14ac:dyDescent="0.3">
      <c r="A622" t="str">
        <f t="array" ref="A622">INDEX(MtrxNb!A$2:C$115,MATCH(1,(MtrxNb!B$2:B$115=D622)*(MtrxNb!C$2:C$115=F622),0),1)</f>
        <v>M84</v>
      </c>
      <c r="B622" s="6">
        <v>41603</v>
      </c>
      <c r="C622">
        <v>53</v>
      </c>
      <c r="D622">
        <v>14</v>
      </c>
      <c r="E622">
        <v>42</v>
      </c>
      <c r="F622" t="s">
        <v>36</v>
      </c>
      <c r="G622">
        <v>50</v>
      </c>
      <c r="H622">
        <v>3</v>
      </c>
      <c r="I622">
        <v>55</v>
      </c>
      <c r="J622" t="s">
        <v>835</v>
      </c>
      <c r="K622">
        <v>11214.500002492219</v>
      </c>
      <c r="L622">
        <v>0</v>
      </c>
      <c r="M622">
        <v>800</v>
      </c>
      <c r="N622" s="7">
        <f t="shared" si="2193"/>
        <v>56.096533130960985</v>
      </c>
      <c r="O622" s="7">
        <f t="shared" si="2194"/>
        <v>0.48249223221955173</v>
      </c>
      <c r="P622" s="7">
        <f t="shared" si="2195"/>
        <v>529.07721600244508</v>
      </c>
      <c r="Q622">
        <f t="shared" si="2196"/>
        <v>7.0542141400909468</v>
      </c>
      <c r="R622">
        <f t="shared" si="2197"/>
        <v>1.5118603897621148</v>
      </c>
      <c r="S622" s="4">
        <f>(Y622+AY622*L622)</f>
        <v>25.748414993286133</v>
      </c>
      <c r="T622">
        <f t="shared" si="2198"/>
        <v>3.9000000000000004</v>
      </c>
      <c r="U622">
        <f t="shared" si="2199"/>
        <v>1.8810870260000228</v>
      </c>
      <c r="V622">
        <v>1</v>
      </c>
      <c r="W622">
        <f t="shared" si="2200"/>
        <v>3.7621740520000455</v>
      </c>
      <c r="X622">
        <v>25.331819534301758</v>
      </c>
      <c r="Y622" s="4">
        <v>25.748414993286133</v>
      </c>
      <c r="Z622">
        <v>25.050361633300781</v>
      </c>
      <c r="AA622">
        <v>800.02374267578125</v>
      </c>
      <c r="AB622">
        <v>752.15875244140625</v>
      </c>
      <c r="AC622">
        <v>13.843227386474609</v>
      </c>
      <c r="AD622">
        <v>19.236413955688477</v>
      </c>
      <c r="AE622">
        <v>40.346172332763672</v>
      </c>
      <c r="AF622">
        <v>55.879386901855469</v>
      </c>
      <c r="AG622">
        <v>500.3018798828125</v>
      </c>
      <c r="AH622">
        <v>1799.1644287109375</v>
      </c>
      <c r="AI622">
        <v>144.453857421875</v>
      </c>
      <c r="AJ622">
        <v>94.221847534179688</v>
      </c>
      <c r="AK622">
        <v>-3.06988525390625</v>
      </c>
      <c r="AL622">
        <v>-0.37731575965881348</v>
      </c>
      <c r="AM622">
        <v>1</v>
      </c>
      <c r="AN622">
        <v>-0.21956524252891541</v>
      </c>
      <c r="AO622">
        <v>2.737391471862793</v>
      </c>
      <c r="AP622">
        <v>1</v>
      </c>
      <c r="AQ622">
        <v>0</v>
      </c>
      <c r="AR622">
        <v>0.15999999642372131</v>
      </c>
      <c r="AS622">
        <v>111115</v>
      </c>
      <c r="AT622">
        <f t="shared" si="2201"/>
        <v>1.2828253330328525</v>
      </c>
      <c r="AU622">
        <f t="shared" si="2202"/>
        <v>7.0542141400909471E-3</v>
      </c>
      <c r="AV622">
        <f t="shared" si="2203"/>
        <v>298.89841499328611</v>
      </c>
      <c r="AW622">
        <f t="shared" si="2204"/>
        <v>298.48181953430174</v>
      </c>
      <c r="AX622">
        <f t="shared" si="2205"/>
        <v>287.8663021594366</v>
      </c>
      <c r="AY622">
        <f t="shared" si="2206"/>
        <v>-0.25886915059725335</v>
      </c>
      <c r="AZ622">
        <f t="shared" si="2207"/>
        <v>3.3243508525993608</v>
      </c>
      <c r="BA622">
        <f t="shared" si="2208"/>
        <v>35.282165862789171</v>
      </c>
      <c r="BB622">
        <f t="shared" si="2209"/>
        <v>16.045751907100694</v>
      </c>
      <c r="BC622">
        <f>IF(L622,Y622,(X622+Y622)/2)</f>
        <v>25.540117263793945</v>
      </c>
      <c r="BD622">
        <f t="shared" si="2210"/>
        <v>3.2835194332294311</v>
      </c>
      <c r="BE622">
        <f t="shared" si="2211"/>
        <v>0.42764722472916733</v>
      </c>
      <c r="BF622">
        <f t="shared" si="2212"/>
        <v>1.812490462837246</v>
      </c>
      <c r="BG622">
        <f t="shared" si="2213"/>
        <v>1.4710289703921851</v>
      </c>
      <c r="BH622">
        <f t="shared" si="2214"/>
        <v>0.27171943739163418</v>
      </c>
      <c r="BI622">
        <f t="shared" si="2215"/>
        <v>49.85063277999064</v>
      </c>
      <c r="BJ622">
        <f t="shared" si="2216"/>
        <v>0.70341163256444406</v>
      </c>
      <c r="BK622">
        <f t="shared" si="2217"/>
        <v>58.561590681845679</v>
      </c>
      <c r="BL622">
        <f t="shared" si="2218"/>
        <v>732.02934888908055</v>
      </c>
      <c r="BM622">
        <f t="shared" si="2219"/>
        <v>4.4876646228342712E-2</v>
      </c>
    </row>
    <row r="623" spans="1:65" hidden="1" x14ac:dyDescent="0.3">
      <c r="A623" t="str">
        <f t="array" ref="A623">INDEX(MtrxNb!A$2:C$115,MATCH(1,(MtrxNb!B$2:B$115=D623)*(MtrxNb!C$2:C$115=F623),0),1)</f>
        <v>M56</v>
      </c>
      <c r="B623" s="6">
        <v>41603</v>
      </c>
      <c r="C623">
        <v>53</v>
      </c>
      <c r="D623">
        <v>69</v>
      </c>
      <c r="E623">
        <v>42</v>
      </c>
      <c r="F623" t="s">
        <v>7</v>
      </c>
      <c r="G623">
        <v>51</v>
      </c>
      <c r="H623">
        <v>4</v>
      </c>
      <c r="I623" t="s">
        <v>323</v>
      </c>
      <c r="J623" t="s">
        <v>836</v>
      </c>
      <c r="M623">
        <f t="shared" ref="M623" si="2220">AA623</f>
        <v>0</v>
      </c>
      <c r="S623" s="4">
        <f>AVERAGE(S617:S622)</f>
        <v>25.918505032857258</v>
      </c>
      <c r="Y623" s="4">
        <f>AVERAGE(Y617:Y622)</f>
        <v>25.918505032857258</v>
      </c>
    </row>
    <row r="624" spans="1:65" hidden="1" x14ac:dyDescent="0.3">
      <c r="A624" t="str">
        <f t="array" ref="A624">INDEX(MtrxNb!A$2:C$115,MATCH(1,(MtrxNb!B$2:B$115=D624)*(MtrxNb!C$2:C$115=F624),0),1)</f>
        <v>M56</v>
      </c>
      <c r="B624" s="6">
        <v>41603</v>
      </c>
      <c r="C624">
        <v>53</v>
      </c>
      <c r="D624">
        <v>69</v>
      </c>
      <c r="E624">
        <v>42</v>
      </c>
      <c r="F624" t="s">
        <v>7</v>
      </c>
      <c r="G624">
        <v>51</v>
      </c>
      <c r="H624">
        <v>4</v>
      </c>
      <c r="I624">
        <v>1</v>
      </c>
      <c r="J624" t="s">
        <v>837</v>
      </c>
      <c r="K624">
        <v>1411.5000061579049</v>
      </c>
      <c r="L624">
        <v>0</v>
      </c>
      <c r="M624" t="s">
        <v>315</v>
      </c>
      <c r="N624">
        <f t="shared" ref="N624:N630" si="2221">(AA624-AB624*(1000-AC624)/(1000-AD624))*AT624</f>
        <v>29.109459625251272</v>
      </c>
      <c r="O624">
        <f t="shared" ref="O624:O630" si="2222">IF(BE624&lt;&gt;0,1/(1/BE624-1/W624),0)</f>
        <v>0.36833124153443392</v>
      </c>
      <c r="P624">
        <f t="shared" ref="P624:P630" si="2223">((BH624-AU624/2)*AB624-N624)/(BH624+AU624/2)</f>
        <v>232.6367510024466</v>
      </c>
      <c r="Q624">
        <f t="shared" ref="Q624:Q630" si="2224">AU624*1000</f>
        <v>4.817053784139282</v>
      </c>
      <c r="R624">
        <f t="shared" ref="R624:R630" si="2225">(AZ624-BF624)</f>
        <v>1.3155678776327486</v>
      </c>
      <c r="S624" s="4">
        <f>(Y624+AY624*L624)</f>
        <v>24.17860221862793</v>
      </c>
      <c r="T624">
        <f t="shared" ref="T624:T630" si="2226">1.2*3</f>
        <v>3.5999999999999996</v>
      </c>
      <c r="U624">
        <f t="shared" ref="U624:U630" si="2227">(T624*AN624+AO624)</f>
        <v>1.9469565987586976</v>
      </c>
      <c r="V624">
        <v>1</v>
      </c>
      <c r="W624">
        <f t="shared" ref="W624:W630" si="2228">U624*(V624+1)*(V624+1)/(V624*V624+1)</f>
        <v>3.8939131975173953</v>
      </c>
      <c r="X624">
        <v>24.560995101928711</v>
      </c>
      <c r="Y624" s="4">
        <v>24.17860221862793</v>
      </c>
      <c r="Z624">
        <v>25.034912109375</v>
      </c>
      <c r="AA624">
        <v>398.45477294921875</v>
      </c>
      <c r="AB624">
        <v>376.21340942382812</v>
      </c>
      <c r="AC624">
        <v>14.755401611328125</v>
      </c>
      <c r="AD624">
        <v>18.15730094909668</v>
      </c>
      <c r="AE624">
        <v>45.128013610839844</v>
      </c>
      <c r="AF624">
        <v>55.261634826660156</v>
      </c>
      <c r="AG624">
        <v>500.50042724609375</v>
      </c>
      <c r="AH624">
        <v>1798.6392822265625</v>
      </c>
      <c r="AI624">
        <v>2025.1385498046875</v>
      </c>
      <c r="AJ624">
        <v>94.270050048828125</v>
      </c>
      <c r="AK624">
        <v>-2.7135608196258545</v>
      </c>
      <c r="AL624">
        <v>5.8534257113933563E-2</v>
      </c>
      <c r="AM624">
        <v>1</v>
      </c>
      <c r="AN624">
        <v>-0.21956524252891541</v>
      </c>
      <c r="AO624">
        <v>2.737391471862793</v>
      </c>
      <c r="AP624">
        <v>1</v>
      </c>
      <c r="AQ624">
        <v>0</v>
      </c>
      <c r="AR624">
        <v>0.15999999642372131</v>
      </c>
      <c r="AS624">
        <v>111115</v>
      </c>
      <c r="AT624">
        <f t="shared" ref="AT624:AT630" si="2229">AG624*0.000001/(T624*0.0001)</f>
        <v>1.3902789645724827</v>
      </c>
      <c r="AU624">
        <f t="shared" ref="AU624:AU630" si="2230">(AD624-AC624)/(1000-AD624)*AT624</f>
        <v>4.8170537841392821E-3</v>
      </c>
      <c r="AV624">
        <f t="shared" ref="AV624:AV630" si="2231">(Y624+273.15)</f>
        <v>297.32860221862791</v>
      </c>
      <c r="AW624">
        <f t="shared" ref="AW624:AW630" si="2232">(X624+273.15)</f>
        <v>297.71099510192869</v>
      </c>
      <c r="AX624">
        <f t="shared" ref="AX624:AX630" si="2233">(AH624*AP624+AI624*AQ624)*AR624</f>
        <v>287.78227872381467</v>
      </c>
      <c r="AY624">
        <f t="shared" ref="AY624:AY630" si="2234">((AX624+0.00000010773*(AW624^4-AV624^4))-AU624*44100)/(U624*51.4+0.00000043092*AV624^3)</f>
        <v>0.71534647892441638</v>
      </c>
      <c r="AZ624">
        <f t="shared" ref="AZ624:AZ630" si="2235">0.61365*EXP(17.502*S624/(240.97+S624))</f>
        <v>3.027257546855727</v>
      </c>
      <c r="BA624">
        <f t="shared" ref="BA624:BA630" si="2236">AZ624*1000/AJ624</f>
        <v>32.112612068071762</v>
      </c>
      <c r="BB624">
        <f t="shared" ref="BB624:BB630" si="2237">(BA624-AD624)</f>
        <v>13.955311118975082</v>
      </c>
      <c r="BC624">
        <f>IF(L624,Y624,(X624+Y624)/2)</f>
        <v>24.36979866027832</v>
      </c>
      <c r="BD624">
        <f t="shared" ref="BD624:BD630" si="2238">0.61365*EXP(17.502*BC624/(240.97+BC624))</f>
        <v>3.0621538395074928</v>
      </c>
      <c r="BE624">
        <f t="shared" ref="BE624:BE630" si="2239">IF(BB624&lt;&gt;0,(1000-(BA624+AD624)/2)/BB624*AU624,0)</f>
        <v>0.3365010859836936</v>
      </c>
      <c r="BF624">
        <f t="shared" ref="BF624:BF630" si="2240">AD624*AJ624/1000</f>
        <v>1.7116896692229784</v>
      </c>
      <c r="BG624">
        <f t="shared" ref="BG624:BG630" si="2241">(BD624-BF624)</f>
        <v>1.3504641702845144</v>
      </c>
      <c r="BH624">
        <f t="shared" ref="BH624:BH630" si="2242">1/(1.6/O624+1.37/W624)</f>
        <v>0.21295865181749823</v>
      </c>
      <c r="BI624">
        <f t="shared" ref="BI624:BI630" si="2243">P624*AJ624*0.001</f>
        <v>21.930678160197406</v>
      </c>
      <c r="BJ624">
        <f t="shared" ref="BJ624:BJ630" si="2244">P624/AB624</f>
        <v>0.61836379346161641</v>
      </c>
      <c r="BK624">
        <f t="shared" ref="BK624:BK630" si="2245">(1-AU624*AJ624/AZ624/O624)*100</f>
        <v>59.274417421093453</v>
      </c>
      <c r="BL624">
        <f t="shared" ref="BL624:BL630" si="2246">(AB624-N624/(W624/1.35))</f>
        <v>366.12130708339998</v>
      </c>
      <c r="BM624">
        <f t="shared" ref="BM624:BM630" si="2247">N624*BK624/100/BL624</f>
        <v>4.7127720439842237E-2</v>
      </c>
    </row>
    <row r="625" spans="1:65" x14ac:dyDescent="0.3">
      <c r="A625" t="str">
        <f t="array" ref="A625">INDEX(MtrxNb!A$2:C$115,MATCH(1,(MtrxNb!B$2:B$115=D625)*(MtrxNb!C$2:C$115=F625),0),1)</f>
        <v>M56</v>
      </c>
      <c r="B625" s="6">
        <v>41603</v>
      </c>
      <c r="C625">
        <v>53</v>
      </c>
      <c r="D625">
        <v>69</v>
      </c>
      <c r="E625">
        <v>42</v>
      </c>
      <c r="F625" t="s">
        <v>7</v>
      </c>
      <c r="G625">
        <v>51</v>
      </c>
      <c r="H625">
        <v>4</v>
      </c>
      <c r="I625">
        <v>2</v>
      </c>
      <c r="J625" t="s">
        <v>838</v>
      </c>
      <c r="K625">
        <v>1531.000006146729</v>
      </c>
      <c r="L625">
        <v>0</v>
      </c>
      <c r="M625">
        <v>50</v>
      </c>
      <c r="N625" s="7">
        <f t="shared" si="2221"/>
        <v>-0.17540283754735897</v>
      </c>
      <c r="O625" s="7">
        <f t="shared" si="2222"/>
        <v>0.36630664866304569</v>
      </c>
      <c r="P625" s="7">
        <f t="shared" si="2223"/>
        <v>48.616935319984727</v>
      </c>
      <c r="Q625">
        <f t="shared" si="2224"/>
        <v>4.9326505628029711</v>
      </c>
      <c r="R625">
        <f t="shared" si="2225"/>
        <v>1.3528349519950926</v>
      </c>
      <c r="S625" s="4">
        <f>(Y625+AY625*L625)</f>
        <v>24.711437225341797</v>
      </c>
      <c r="T625">
        <f t="shared" si="2226"/>
        <v>3.5999999999999996</v>
      </c>
      <c r="U625">
        <f t="shared" si="2227"/>
        <v>1.9469565987586976</v>
      </c>
      <c r="V625">
        <v>1</v>
      </c>
      <c r="W625">
        <f t="shared" si="2228"/>
        <v>3.8939131975173953</v>
      </c>
      <c r="X625">
        <v>24.760955810546875</v>
      </c>
      <c r="Y625" s="4">
        <v>24.711437225341797</v>
      </c>
      <c r="Z625">
        <v>25.029211044311523</v>
      </c>
      <c r="AA625">
        <v>48.971920013427734</v>
      </c>
      <c r="AB625">
        <v>48.924503326416016</v>
      </c>
      <c r="AC625">
        <v>15.320868492126465</v>
      </c>
      <c r="AD625">
        <v>18.802000045776367</v>
      </c>
      <c r="AE625">
        <v>46.245567321777344</v>
      </c>
      <c r="AF625">
        <v>56.539539337158203</v>
      </c>
      <c r="AG625">
        <v>500.51727294921875</v>
      </c>
      <c r="AH625">
        <v>1799.5240478515625</v>
      </c>
      <c r="AI625">
        <v>1984.6728515625</v>
      </c>
      <c r="AJ625">
        <v>94.274513244628906</v>
      </c>
      <c r="AK625">
        <v>0.94477200508117676</v>
      </c>
      <c r="AL625">
        <v>0.12683451175689697</v>
      </c>
      <c r="AM625">
        <v>1</v>
      </c>
      <c r="AN625">
        <v>-0.21956524252891541</v>
      </c>
      <c r="AO625">
        <v>2.737391471862793</v>
      </c>
      <c r="AP625">
        <v>1</v>
      </c>
      <c r="AQ625">
        <v>0</v>
      </c>
      <c r="AR625">
        <v>0.15999999642372131</v>
      </c>
      <c r="AS625">
        <v>111115</v>
      </c>
      <c r="AT625">
        <f t="shared" si="2229"/>
        <v>1.3903257581922743</v>
      </c>
      <c r="AU625">
        <f t="shared" si="2230"/>
        <v>4.9326505628029711E-3</v>
      </c>
      <c r="AV625">
        <f t="shared" si="2231"/>
        <v>297.86143722534177</v>
      </c>
      <c r="AW625">
        <f t="shared" si="2232"/>
        <v>297.91095581054685</v>
      </c>
      <c r="AX625">
        <f t="shared" si="2233"/>
        <v>287.9238412206505</v>
      </c>
      <c r="AY625">
        <f t="shared" si="2234"/>
        <v>0.63661522829804962</v>
      </c>
      <c r="AZ625">
        <f t="shared" si="2235"/>
        <v>3.1253843543361501</v>
      </c>
      <c r="BA625">
        <f t="shared" si="2236"/>
        <v>33.151954295708997</v>
      </c>
      <c r="BB625">
        <f t="shared" si="2237"/>
        <v>14.34995424993263</v>
      </c>
      <c r="BC625">
        <f>IF(L625,Y625,(X625+Y625)/2)</f>
        <v>24.736196517944336</v>
      </c>
      <c r="BD625">
        <f t="shared" si="2238"/>
        <v>3.1300108341510446</v>
      </c>
      <c r="BE625">
        <f t="shared" si="2239"/>
        <v>0.3348104898497738</v>
      </c>
      <c r="BF625">
        <f t="shared" si="2240"/>
        <v>1.7725494023410575</v>
      </c>
      <c r="BG625">
        <f t="shared" si="2241"/>
        <v>1.3574614318099871</v>
      </c>
      <c r="BH625">
        <f t="shared" si="2242"/>
        <v>0.21187534856648979</v>
      </c>
      <c r="BI625">
        <f t="shared" si="2243"/>
        <v>4.583337912737167</v>
      </c>
      <c r="BJ625">
        <f t="shared" si="2244"/>
        <v>0.99371341586486328</v>
      </c>
      <c r="BK625">
        <f t="shared" si="2245"/>
        <v>59.381263123678664</v>
      </c>
      <c r="BL625">
        <f t="shared" si="2246"/>
        <v>48.985314602548186</v>
      </c>
      <c r="BM625">
        <f t="shared" si="2247"/>
        <v>-2.1262784843884153E-3</v>
      </c>
    </row>
    <row r="626" spans="1:65" x14ac:dyDescent="0.3">
      <c r="A626" t="str">
        <f t="array" ref="A626">INDEX(MtrxNb!A$2:C$115,MATCH(1,(MtrxNb!B$2:B$115=D626)*(MtrxNb!C$2:C$115=F626),0),1)</f>
        <v>M56</v>
      </c>
      <c r="B626" s="6">
        <v>41603</v>
      </c>
      <c r="C626">
        <v>53</v>
      </c>
      <c r="D626">
        <v>69</v>
      </c>
      <c r="E626">
        <v>42</v>
      </c>
      <c r="F626" t="s">
        <v>7</v>
      </c>
      <c r="G626">
        <v>51</v>
      </c>
      <c r="H626">
        <v>4</v>
      </c>
      <c r="I626">
        <v>3</v>
      </c>
      <c r="J626" t="s">
        <v>839</v>
      </c>
      <c r="K626">
        <v>1651.5000061132014</v>
      </c>
      <c r="L626">
        <v>0</v>
      </c>
      <c r="M626">
        <v>150</v>
      </c>
      <c r="N626" s="7">
        <f t="shared" si="2221"/>
        <v>10.043768848250402</v>
      </c>
      <c r="O626" s="7">
        <f t="shared" si="2222"/>
        <v>0.3919210315411405</v>
      </c>
      <c r="P626" s="7">
        <f t="shared" si="2223"/>
        <v>94.890577525027666</v>
      </c>
      <c r="Q626">
        <f t="shared" si="2224"/>
        <v>5.2446832374261465</v>
      </c>
      <c r="R626">
        <f t="shared" si="2225"/>
        <v>1.3513681578867038</v>
      </c>
      <c r="S626" s="4">
        <f>(Y626+AY626*L626)</f>
        <v>25.080650329589844</v>
      </c>
      <c r="T626">
        <f t="shared" si="2226"/>
        <v>3.5999999999999996</v>
      </c>
      <c r="U626">
        <f t="shared" si="2227"/>
        <v>1.9469565987586976</v>
      </c>
      <c r="V626">
        <v>1</v>
      </c>
      <c r="W626">
        <f t="shared" si="2228"/>
        <v>3.8939131975173953</v>
      </c>
      <c r="X626">
        <v>24.86297607421875</v>
      </c>
      <c r="Y626" s="4">
        <v>25.080650329589844</v>
      </c>
      <c r="Z626">
        <v>25.027534484863281</v>
      </c>
      <c r="AA626">
        <v>149.94485473632812</v>
      </c>
      <c r="AB626">
        <v>142.18428039550781</v>
      </c>
      <c r="AC626">
        <v>15.858574867248535</v>
      </c>
      <c r="AD626">
        <v>19.557153701782227</v>
      </c>
      <c r="AE626">
        <v>47.440090179443359</v>
      </c>
      <c r="AF626">
        <v>58.449028015136719</v>
      </c>
      <c r="AG626">
        <v>500.505859375</v>
      </c>
      <c r="AH626">
        <v>1798.713134765625</v>
      </c>
      <c r="AI626">
        <v>1989.2392578125</v>
      </c>
      <c r="AJ626">
        <v>94.268852233886719</v>
      </c>
      <c r="AK626">
        <v>0.24566006660461426</v>
      </c>
      <c r="AL626">
        <v>0.12426531314849854</v>
      </c>
      <c r="AM626">
        <v>1</v>
      </c>
      <c r="AN626">
        <v>-0.21956524252891541</v>
      </c>
      <c r="AO626">
        <v>2.737391471862793</v>
      </c>
      <c r="AP626">
        <v>1</v>
      </c>
      <c r="AQ626">
        <v>0</v>
      </c>
      <c r="AR626">
        <v>0.15999999642372131</v>
      </c>
      <c r="AS626">
        <v>111115</v>
      </c>
      <c r="AT626">
        <f t="shared" si="2229"/>
        <v>1.3902940538194446</v>
      </c>
      <c r="AU626">
        <f t="shared" si="2230"/>
        <v>5.2446832374261464E-3</v>
      </c>
      <c r="AV626">
        <f t="shared" si="2231"/>
        <v>298.23065032958982</v>
      </c>
      <c r="AW626">
        <f t="shared" si="2232"/>
        <v>298.01297607421873</v>
      </c>
      <c r="AX626">
        <f t="shared" si="2233"/>
        <v>287.79409512980055</v>
      </c>
      <c r="AY626">
        <f t="shared" si="2234"/>
        <v>0.48445208314882598</v>
      </c>
      <c r="AZ626">
        <f t="shared" si="2235"/>
        <v>3.1949985903154232</v>
      </c>
      <c r="BA626">
        <f t="shared" si="2236"/>
        <v>33.892410001857655</v>
      </c>
      <c r="BB626">
        <f t="shared" si="2237"/>
        <v>14.335256300075429</v>
      </c>
      <c r="BC626">
        <f>IF(L626,Y626,(X626+Y626)/2)</f>
        <v>24.971813201904297</v>
      </c>
      <c r="BD626">
        <f t="shared" si="2238"/>
        <v>3.1743381548823173</v>
      </c>
      <c r="BE626">
        <f t="shared" si="2239"/>
        <v>0.35608154574795964</v>
      </c>
      <c r="BF626">
        <f t="shared" si="2240"/>
        <v>1.8436304324287194</v>
      </c>
      <c r="BG626">
        <f t="shared" si="2241"/>
        <v>1.3307077224535979</v>
      </c>
      <c r="BH626">
        <f t="shared" si="2242"/>
        <v>0.22551543794603351</v>
      </c>
      <c r="BI626">
        <f t="shared" si="2243"/>
        <v>8.945225831095005</v>
      </c>
      <c r="BJ626">
        <f t="shared" si="2244"/>
        <v>0.66737741514796634</v>
      </c>
      <c r="BK626">
        <f t="shared" si="2245"/>
        <v>60.516263741226147</v>
      </c>
      <c r="BL626">
        <f t="shared" si="2246"/>
        <v>138.70215656342475</v>
      </c>
      <c r="BM626">
        <f t="shared" si="2247"/>
        <v>4.3821334839786487E-2</v>
      </c>
    </row>
    <row r="627" spans="1:65" x14ac:dyDescent="0.3">
      <c r="A627" t="str">
        <f t="array" ref="A627">INDEX(MtrxNb!A$2:C$115,MATCH(1,(MtrxNb!B$2:B$115=D627)*(MtrxNb!C$2:C$115=F627),0),1)</f>
        <v>M56</v>
      </c>
      <c r="B627" s="6">
        <v>41603</v>
      </c>
      <c r="C627">
        <v>53</v>
      </c>
      <c r="D627">
        <v>69</v>
      </c>
      <c r="E627">
        <v>42</v>
      </c>
      <c r="F627" t="s">
        <v>7</v>
      </c>
      <c r="G627">
        <v>51</v>
      </c>
      <c r="H627">
        <v>4</v>
      </c>
      <c r="I627">
        <v>4</v>
      </c>
      <c r="J627" t="s">
        <v>840</v>
      </c>
      <c r="K627">
        <v>1771.000006146729</v>
      </c>
      <c r="L627">
        <v>0</v>
      </c>
      <c r="M627">
        <v>400</v>
      </c>
      <c r="N627" s="7">
        <f t="shared" si="2221"/>
        <v>30.766090106326534</v>
      </c>
      <c r="O627" s="7">
        <f t="shared" si="2222"/>
        <v>0.40012269401285855</v>
      </c>
      <c r="P627" s="7">
        <f t="shared" si="2223"/>
        <v>234.80424295505642</v>
      </c>
      <c r="Q627">
        <f t="shared" si="2224"/>
        <v>5.2390832273100889</v>
      </c>
      <c r="R627">
        <f t="shared" si="2225"/>
        <v>1.3238506111463819</v>
      </c>
      <c r="S627" s="4">
        <f>(Y627+AY627*L627)</f>
        <v>25.301427841186523</v>
      </c>
      <c r="T627">
        <f t="shared" si="2226"/>
        <v>3.5999999999999996</v>
      </c>
      <c r="U627">
        <f t="shared" si="2227"/>
        <v>1.9469565987586976</v>
      </c>
      <c r="V627">
        <v>1</v>
      </c>
      <c r="W627">
        <f t="shared" si="2228"/>
        <v>3.8939131975173953</v>
      </c>
      <c r="X627">
        <v>24.992233276367188</v>
      </c>
      <c r="Y627" s="4">
        <v>25.301427841186523</v>
      </c>
      <c r="Z627">
        <v>25.02899169921875</v>
      </c>
      <c r="AA627">
        <v>399.15673828125</v>
      </c>
      <c r="AB627">
        <v>375.61199951171875</v>
      </c>
      <c r="AC627">
        <v>16.607488632202148</v>
      </c>
      <c r="AD627">
        <v>20.299339294433594</v>
      </c>
      <c r="AE627">
        <v>49.431999206542969</v>
      </c>
      <c r="AF627">
        <v>60.195968627929688</v>
      </c>
      <c r="AG627">
        <v>500.50344848632812</v>
      </c>
      <c r="AH627">
        <v>1798.8319091796875</v>
      </c>
      <c r="AI627">
        <v>2081.26220703125</v>
      </c>
      <c r="AJ627">
        <v>94.260169982910156</v>
      </c>
      <c r="AK627">
        <v>-1.9859378337860107</v>
      </c>
      <c r="AL627">
        <v>0.10430872440338135</v>
      </c>
      <c r="AM627">
        <v>1</v>
      </c>
      <c r="AN627">
        <v>-0.21956524252891541</v>
      </c>
      <c r="AO627">
        <v>2.737391471862793</v>
      </c>
      <c r="AP627">
        <v>1</v>
      </c>
      <c r="AQ627">
        <v>0</v>
      </c>
      <c r="AR627">
        <v>0.15999999642372131</v>
      </c>
      <c r="AS627">
        <v>111115</v>
      </c>
      <c r="AT627">
        <f t="shared" si="2229"/>
        <v>1.3902873569064669</v>
      </c>
      <c r="AU627">
        <f t="shared" si="2230"/>
        <v>5.2390832273100886E-3</v>
      </c>
      <c r="AV627">
        <f t="shared" si="2231"/>
        <v>298.4514278411865</v>
      </c>
      <c r="AW627">
        <f t="shared" si="2232"/>
        <v>298.14223327636716</v>
      </c>
      <c r="AX627">
        <f t="shared" si="2233"/>
        <v>287.81309903562578</v>
      </c>
      <c r="AY627">
        <f t="shared" si="2234"/>
        <v>0.47730136066863776</v>
      </c>
      <c r="AZ627">
        <f t="shared" si="2235"/>
        <v>3.23726978358046</v>
      </c>
      <c r="BA627">
        <f t="shared" si="2236"/>
        <v>34.34398414693495</v>
      </c>
      <c r="BB627">
        <f t="shared" si="2237"/>
        <v>14.044644852501357</v>
      </c>
      <c r="BC627">
        <f>IF(L627,Y627,(X627+Y627)/2)</f>
        <v>25.146830558776855</v>
      </c>
      <c r="BD627">
        <f t="shared" si="2238"/>
        <v>3.2076188779675467</v>
      </c>
      <c r="BE627">
        <f t="shared" si="2239"/>
        <v>0.36283884862630916</v>
      </c>
      <c r="BF627">
        <f t="shared" si="2240"/>
        <v>1.9134191724340781</v>
      </c>
      <c r="BG627">
        <f t="shared" si="2241"/>
        <v>1.2941997055334686</v>
      </c>
      <c r="BH627">
        <f t="shared" si="2242"/>
        <v>0.22985311069916223</v>
      </c>
      <c r="BI627">
        <f t="shared" si="2243"/>
        <v>22.132687853652154</v>
      </c>
      <c r="BJ627">
        <f t="shared" si="2244"/>
        <v>0.62512444559889724</v>
      </c>
      <c r="BK627">
        <f t="shared" si="2245"/>
        <v>61.874860766622874</v>
      </c>
      <c r="BL627">
        <f t="shared" si="2246"/>
        <v>364.94555176706399</v>
      </c>
      <c r="BM627">
        <f t="shared" si="2247"/>
        <v>5.216250841926634E-2</v>
      </c>
    </row>
    <row r="628" spans="1:65" x14ac:dyDescent="0.3">
      <c r="A628" t="str">
        <f t="array" ref="A628">INDEX(MtrxNb!A$2:C$115,MATCH(1,(MtrxNb!B$2:B$115=D628)*(MtrxNb!C$2:C$115=F628),0),1)</f>
        <v>M56</v>
      </c>
      <c r="B628" s="6">
        <v>41603</v>
      </c>
      <c r="C628">
        <v>53</v>
      </c>
      <c r="D628">
        <v>69</v>
      </c>
      <c r="E628">
        <v>42</v>
      </c>
      <c r="F628" t="s">
        <v>7</v>
      </c>
      <c r="G628">
        <v>51</v>
      </c>
      <c r="H628">
        <v>4</v>
      </c>
      <c r="I628">
        <v>5</v>
      </c>
      <c r="J628" t="s">
        <v>841</v>
      </c>
      <c r="K628">
        <v>1903.0000060349703</v>
      </c>
      <c r="L628">
        <v>0</v>
      </c>
      <c r="M628">
        <v>600</v>
      </c>
      <c r="N628" s="7">
        <f t="shared" si="2221"/>
        <v>45.670361405971136</v>
      </c>
      <c r="O628" s="7">
        <f t="shared" si="2222"/>
        <v>0.41853534805663639</v>
      </c>
      <c r="P628" s="7">
        <f t="shared" si="2223"/>
        <v>363.50896172481856</v>
      </c>
      <c r="Q628">
        <f t="shared" si="2224"/>
        <v>5.4450750200668692</v>
      </c>
      <c r="R628">
        <f t="shared" si="2225"/>
        <v>1.3199776017175975</v>
      </c>
      <c r="S628" s="4">
        <f>(Y628+AY628*L628)</f>
        <v>25.671987533569336</v>
      </c>
      <c r="T628">
        <f t="shared" si="2226"/>
        <v>3.5999999999999996</v>
      </c>
      <c r="U628">
        <f t="shared" si="2227"/>
        <v>1.9469565987586976</v>
      </c>
      <c r="V628">
        <v>1</v>
      </c>
      <c r="W628">
        <f t="shared" si="2228"/>
        <v>3.8939131975173953</v>
      </c>
      <c r="X628">
        <v>25.075893402099609</v>
      </c>
      <c r="Y628" s="4">
        <v>25.671987533569336</v>
      </c>
      <c r="Z628">
        <v>25.023733139038086</v>
      </c>
      <c r="AA628">
        <v>599.78594970703125</v>
      </c>
      <c r="AB628">
        <v>564.7183837890625</v>
      </c>
      <c r="AC628">
        <v>17.269756317138672</v>
      </c>
      <c r="AD628">
        <v>21.10429573059082</v>
      </c>
      <c r="AE628">
        <v>50.958156585693359</v>
      </c>
      <c r="AF628">
        <v>62.273731231689453</v>
      </c>
      <c r="AG628">
        <v>500.41415405273437</v>
      </c>
      <c r="AH628">
        <v>1799.736328125</v>
      </c>
      <c r="AI628">
        <v>2201.722412109375</v>
      </c>
      <c r="AJ628">
        <v>94.262344360351563</v>
      </c>
      <c r="AK628">
        <v>-4.4509038925170898</v>
      </c>
      <c r="AL628">
        <v>9.9986672401428223E-2</v>
      </c>
      <c r="AM628">
        <v>1</v>
      </c>
      <c r="AN628">
        <v>-0.21956524252891541</v>
      </c>
      <c r="AO628">
        <v>2.737391471862793</v>
      </c>
      <c r="AP628">
        <v>1</v>
      </c>
      <c r="AQ628">
        <v>0</v>
      </c>
      <c r="AR628">
        <v>0.15999999642372131</v>
      </c>
      <c r="AS628">
        <v>111115</v>
      </c>
      <c r="AT628">
        <f t="shared" si="2229"/>
        <v>1.3900393168131511</v>
      </c>
      <c r="AU628">
        <f t="shared" si="2230"/>
        <v>5.4450750200668689E-3</v>
      </c>
      <c r="AV628">
        <f t="shared" si="2231"/>
        <v>298.82198753356931</v>
      </c>
      <c r="AW628">
        <f t="shared" si="2232"/>
        <v>298.22589340209959</v>
      </c>
      <c r="AX628">
        <f t="shared" si="2233"/>
        <v>287.95780606364133</v>
      </c>
      <c r="AY628">
        <f t="shared" si="2234"/>
        <v>0.36744381449588565</v>
      </c>
      <c r="AZ628">
        <f t="shared" si="2235"/>
        <v>3.3093179933572467</v>
      </c>
      <c r="BA628">
        <f t="shared" si="2236"/>
        <v>35.107529054297586</v>
      </c>
      <c r="BB628">
        <f t="shared" si="2237"/>
        <v>14.003233323706766</v>
      </c>
      <c r="BC628">
        <f>IF(L628,Y628,(X628+Y628)/2)</f>
        <v>25.373940467834473</v>
      </c>
      <c r="BD628">
        <f t="shared" si="2238"/>
        <v>3.251259616072443</v>
      </c>
      <c r="BE628">
        <f t="shared" si="2239"/>
        <v>0.37791530686155411</v>
      </c>
      <c r="BF628">
        <f t="shared" si="2240"/>
        <v>1.9893403916396493</v>
      </c>
      <c r="BG628">
        <f t="shared" si="2241"/>
        <v>1.2619192244327937</v>
      </c>
      <c r="BH628">
        <f t="shared" si="2242"/>
        <v>0.23953895735848049</v>
      </c>
      <c r="BI628">
        <f t="shared" si="2243"/>
        <v>34.265206928178706</v>
      </c>
      <c r="BJ628">
        <f t="shared" si="2244"/>
        <v>0.64369953619324516</v>
      </c>
      <c r="BK628">
        <f t="shared" si="2245"/>
        <v>62.9428973230008</v>
      </c>
      <c r="BL628">
        <f t="shared" si="2246"/>
        <v>548.88470060953762</v>
      </c>
      <c r="BM628">
        <f t="shared" si="2247"/>
        <v>5.2372107757569168E-2</v>
      </c>
    </row>
    <row r="629" spans="1:65" x14ac:dyDescent="0.3">
      <c r="A629" t="str">
        <f t="array" ref="A629">INDEX(MtrxNb!A$2:C$115,MATCH(1,(MtrxNb!B$2:B$115=D629)*(MtrxNb!C$2:C$115=F629),0),1)</f>
        <v>M56</v>
      </c>
      <c r="B629" s="6">
        <v>41603</v>
      </c>
      <c r="C629">
        <v>53</v>
      </c>
      <c r="D629">
        <v>69</v>
      </c>
      <c r="E629">
        <v>42</v>
      </c>
      <c r="F629" t="s">
        <v>7</v>
      </c>
      <c r="G629">
        <v>51</v>
      </c>
      <c r="H629">
        <v>4</v>
      </c>
      <c r="I629">
        <v>6</v>
      </c>
      <c r="J629" t="s">
        <v>842</v>
      </c>
      <c r="K629">
        <v>2031.5000060237944</v>
      </c>
      <c r="L629">
        <v>0</v>
      </c>
      <c r="M629">
        <v>800</v>
      </c>
      <c r="N629" s="7">
        <f t="shared" si="2221"/>
        <v>55.083230675972054</v>
      </c>
      <c r="O629" s="7">
        <f t="shared" si="2222"/>
        <v>0.41664967884540993</v>
      </c>
      <c r="P629" s="7">
        <f t="shared" si="2223"/>
        <v>513.03467179409949</v>
      </c>
      <c r="Q629">
        <f t="shared" si="2224"/>
        <v>5.1083771417575488</v>
      </c>
      <c r="R629">
        <f t="shared" si="2225"/>
        <v>1.2436493458674653</v>
      </c>
      <c r="S629" s="4">
        <f>(Y629+AY629*L629)</f>
        <v>25.416311264038086</v>
      </c>
      <c r="T629">
        <f t="shared" si="2226"/>
        <v>3.5999999999999996</v>
      </c>
      <c r="U629">
        <f t="shared" si="2227"/>
        <v>1.9469565987586976</v>
      </c>
      <c r="V629">
        <v>1</v>
      </c>
      <c r="W629">
        <f t="shared" si="2228"/>
        <v>3.8939131975173953</v>
      </c>
      <c r="X629">
        <v>24.975751876831055</v>
      </c>
      <c r="Y629" s="4">
        <v>25.416311264038086</v>
      </c>
      <c r="Z629">
        <v>25.020236968994141</v>
      </c>
      <c r="AA629">
        <v>799.95721435546875</v>
      </c>
      <c r="AB629">
        <v>757.54718017578125</v>
      </c>
      <c r="AC629">
        <v>17.787551879882813</v>
      </c>
      <c r="AD629">
        <v>21.383865356445313</v>
      </c>
      <c r="AE629">
        <v>52.806316375732422</v>
      </c>
      <c r="AF629">
        <v>63.488399505615234</v>
      </c>
      <c r="AG629">
        <v>500.42648315429687</v>
      </c>
      <c r="AH629">
        <v>1799.657958984375</v>
      </c>
      <c r="AI629">
        <v>1372.9244384765625</v>
      </c>
      <c r="AJ629">
        <v>94.267768859863281</v>
      </c>
      <c r="AK629">
        <v>-7.5954351425170898</v>
      </c>
      <c r="AL629">
        <v>9.0022683143615723E-2</v>
      </c>
      <c r="AM629">
        <v>1</v>
      </c>
      <c r="AN629">
        <v>-0.21956524252891541</v>
      </c>
      <c r="AO629">
        <v>2.737391471862793</v>
      </c>
      <c r="AP629">
        <v>1</v>
      </c>
      <c r="AQ629">
        <v>0</v>
      </c>
      <c r="AR629">
        <v>0.15999999642372131</v>
      </c>
      <c r="AS629">
        <v>111115</v>
      </c>
      <c r="AT629">
        <f t="shared" si="2229"/>
        <v>1.3900735643174913</v>
      </c>
      <c r="AU629">
        <f t="shared" si="2230"/>
        <v>5.1083771417575492E-3</v>
      </c>
      <c r="AV629">
        <f t="shared" si="2231"/>
        <v>298.56631126403806</v>
      </c>
      <c r="AW629">
        <f t="shared" si="2232"/>
        <v>298.12575187683103</v>
      </c>
      <c r="AX629">
        <f t="shared" si="2233"/>
        <v>287.9452670014216</v>
      </c>
      <c r="AY629">
        <f t="shared" si="2234"/>
        <v>0.51661349145510171</v>
      </c>
      <c r="AZ629">
        <f t="shared" si="2235"/>
        <v>3.2594586226192899</v>
      </c>
      <c r="BA629">
        <f t="shared" si="2236"/>
        <v>34.576596667570875</v>
      </c>
      <c r="BB629">
        <f t="shared" si="2237"/>
        <v>13.192731311125563</v>
      </c>
      <c r="BC629">
        <f>IF(L629,Y629,(X629+Y629)/2)</f>
        <v>25.19603157043457</v>
      </c>
      <c r="BD629">
        <f t="shared" si="2238"/>
        <v>3.2170295096478005</v>
      </c>
      <c r="BE629">
        <f t="shared" si="2239"/>
        <v>0.37637722258826745</v>
      </c>
      <c r="BF629">
        <f t="shared" si="2240"/>
        <v>2.0158092767518245</v>
      </c>
      <c r="BG629">
        <f t="shared" si="2241"/>
        <v>1.201220232895976</v>
      </c>
      <c r="BH629">
        <f t="shared" si="2242"/>
        <v>0.23855031673712659</v>
      </c>
      <c r="BI629">
        <f t="shared" si="2243"/>
        <v>48.362633857781994</v>
      </c>
      <c r="BJ629">
        <f t="shared" si="2244"/>
        <v>0.67723131340156917</v>
      </c>
      <c r="BK629">
        <f t="shared" si="2245"/>
        <v>64.540740858868816</v>
      </c>
      <c r="BL629">
        <f t="shared" si="2246"/>
        <v>738.45010285521516</v>
      </c>
      <c r="BM629">
        <f t="shared" si="2247"/>
        <v>4.8142894191244248E-2</v>
      </c>
    </row>
    <row r="630" spans="1:65" hidden="1" x14ac:dyDescent="0.3">
      <c r="A630" t="str">
        <f t="array" ref="A630">INDEX(MtrxNb!A$2:C$115,MATCH(1,(MtrxNb!B$2:B$115=D630)*(MtrxNb!C$2:C$115=F630),0),1)</f>
        <v>M56</v>
      </c>
      <c r="B630" s="6">
        <v>41603</v>
      </c>
      <c r="C630">
        <v>53</v>
      </c>
      <c r="D630">
        <v>69</v>
      </c>
      <c r="E630">
        <v>42</v>
      </c>
      <c r="F630" t="s">
        <v>7</v>
      </c>
      <c r="G630">
        <v>51</v>
      </c>
      <c r="H630">
        <v>4</v>
      </c>
      <c r="I630">
        <v>7</v>
      </c>
      <c r="J630" t="s">
        <v>843</v>
      </c>
      <c r="K630">
        <v>2155.5000061579049</v>
      </c>
      <c r="L630">
        <v>0</v>
      </c>
      <c r="M630" t="s">
        <v>322</v>
      </c>
      <c r="N630" s="9">
        <f t="shared" si="2221"/>
        <v>29.771552130114269</v>
      </c>
      <c r="O630" s="9">
        <f t="shared" si="2222"/>
        <v>0.38701594333042044</v>
      </c>
      <c r="P630" s="9">
        <f t="shared" si="2223"/>
        <v>236.62971513226006</v>
      </c>
      <c r="Q630">
        <f t="shared" si="2224"/>
        <v>4.6551492366056726</v>
      </c>
      <c r="R630">
        <f t="shared" si="2225"/>
        <v>1.2114177147922098</v>
      </c>
      <c r="S630" s="4">
        <f>(Y630+AY630*L630)</f>
        <v>25.41688346862793</v>
      </c>
      <c r="T630">
        <f t="shared" si="2226"/>
        <v>3.5999999999999996</v>
      </c>
      <c r="U630">
        <f t="shared" si="2227"/>
        <v>1.9469565987586976</v>
      </c>
      <c r="V630">
        <v>1</v>
      </c>
      <c r="W630">
        <f t="shared" si="2228"/>
        <v>3.8939131975173953</v>
      </c>
      <c r="X630">
        <v>24.995004653930664</v>
      </c>
      <c r="Y630" s="4">
        <v>25.41688346862793</v>
      </c>
      <c r="Z630">
        <v>25.0220947265625</v>
      </c>
      <c r="AA630">
        <v>399.26559448242187</v>
      </c>
      <c r="AB630">
        <v>376.58868408203125</v>
      </c>
      <c r="AC630">
        <v>18.452251434326172</v>
      </c>
      <c r="AD630">
        <v>21.728124618530273</v>
      </c>
      <c r="AE630">
        <v>54.923404693603516</v>
      </c>
      <c r="AF630">
        <v>64.426490783691406</v>
      </c>
      <c r="AG630">
        <v>500.4591064453125</v>
      </c>
      <c r="AH630">
        <v>1799.86572265625</v>
      </c>
      <c r="AI630">
        <v>2282.941650390625</v>
      </c>
      <c r="AJ630">
        <v>94.262702941894531</v>
      </c>
      <c r="AK630">
        <v>-1.8120489120483398</v>
      </c>
      <c r="AL630">
        <v>0.12237322330474854</v>
      </c>
      <c r="AM630">
        <v>1</v>
      </c>
      <c r="AN630">
        <v>-0.21956524252891541</v>
      </c>
      <c r="AO630">
        <v>2.737391471862793</v>
      </c>
      <c r="AP630">
        <v>1</v>
      </c>
      <c r="AQ630">
        <v>0</v>
      </c>
      <c r="AR630">
        <v>0.15999999642372131</v>
      </c>
      <c r="AS630">
        <v>111115</v>
      </c>
      <c r="AT630">
        <f t="shared" si="2229"/>
        <v>1.3901641845703125</v>
      </c>
      <c r="AU630">
        <f t="shared" si="2230"/>
        <v>4.6551492366056725E-3</v>
      </c>
      <c r="AV630">
        <f t="shared" si="2231"/>
        <v>298.56688346862791</v>
      </c>
      <c r="AW630">
        <f t="shared" si="2232"/>
        <v>298.14500465393064</v>
      </c>
      <c r="AX630">
        <f t="shared" si="2233"/>
        <v>287.97850918817858</v>
      </c>
      <c r="AY630">
        <f t="shared" si="2234"/>
        <v>0.69801389831176341</v>
      </c>
      <c r="AZ630">
        <f t="shared" si="2235"/>
        <v>3.2595694711931946</v>
      </c>
      <c r="BA630">
        <f t="shared" si="2236"/>
        <v>34.579630855720957</v>
      </c>
      <c r="BB630">
        <f t="shared" si="2237"/>
        <v>12.851506237190684</v>
      </c>
      <c r="BC630">
        <f>IF(L630,Y630,(X630+Y630)/2)</f>
        <v>25.205944061279297</v>
      </c>
      <c r="BD630">
        <f t="shared" si="2238"/>
        <v>3.2189283795436205</v>
      </c>
      <c r="BE630">
        <f t="shared" si="2239"/>
        <v>0.35202789857098959</v>
      </c>
      <c r="BF630">
        <f t="shared" si="2240"/>
        <v>2.0481517564009848</v>
      </c>
      <c r="BG630">
        <f t="shared" si="2241"/>
        <v>1.1707766231426358</v>
      </c>
      <c r="BH630">
        <f t="shared" si="2242"/>
        <v>0.22291435801301501</v>
      </c>
      <c r="BI630">
        <f t="shared" si="2243"/>
        <v>22.305356544737354</v>
      </c>
      <c r="BJ630">
        <f t="shared" si="2244"/>
        <v>0.62835057221399593</v>
      </c>
      <c r="BK630">
        <f t="shared" si="2245"/>
        <v>65.215609403660793</v>
      </c>
      <c r="BL630">
        <f t="shared" si="2246"/>
        <v>366.26703762075965</v>
      </c>
      <c r="BM630">
        <f t="shared" si="2247"/>
        <v>5.3009681888671584E-2</v>
      </c>
    </row>
    <row r="631" spans="1:65" hidden="1" x14ac:dyDescent="0.3">
      <c r="A631" t="str">
        <f t="array" ref="A631">INDEX(MtrxNb!A$2:C$115,MATCH(1,(MtrxNb!B$2:B$115=D631)*(MtrxNb!C$2:C$115=F631),0),1)</f>
        <v>M112</v>
      </c>
      <c r="B631" s="6">
        <v>41603</v>
      </c>
      <c r="C631">
        <v>53</v>
      </c>
      <c r="D631">
        <v>69</v>
      </c>
      <c r="E631">
        <v>42</v>
      </c>
      <c r="F631" t="s">
        <v>36</v>
      </c>
      <c r="G631">
        <v>51</v>
      </c>
      <c r="H631">
        <v>4</v>
      </c>
      <c r="I631" t="s">
        <v>323</v>
      </c>
      <c r="J631" t="s">
        <v>844</v>
      </c>
      <c r="M631">
        <f t="shared" ref="M631" si="2248">AA631</f>
        <v>0</v>
      </c>
      <c r="S631" s="4">
        <f>AVERAGE(S625:S630)</f>
        <v>25.266449610392254</v>
      </c>
      <c r="Y631" s="4">
        <f>AVERAGE(Y625:Y630)</f>
        <v>25.266449610392254</v>
      </c>
    </row>
    <row r="632" spans="1:65" hidden="1" x14ac:dyDescent="0.3">
      <c r="A632" t="str">
        <f t="array" ref="A632">INDEX(MtrxNb!A$2:C$115,MATCH(1,(MtrxNb!B$2:B$115=D632)*(MtrxNb!C$2:C$115=F632),0),1)</f>
        <v>M112</v>
      </c>
      <c r="B632" s="6">
        <v>41603</v>
      </c>
      <c r="C632">
        <v>53</v>
      </c>
      <c r="D632">
        <v>69</v>
      </c>
      <c r="E632">
        <v>42</v>
      </c>
      <c r="F632" t="s">
        <v>36</v>
      </c>
      <c r="G632">
        <v>51</v>
      </c>
      <c r="H632">
        <v>4</v>
      </c>
      <c r="I632">
        <v>8</v>
      </c>
      <c r="J632" t="s">
        <v>845</v>
      </c>
      <c r="K632">
        <v>2890.0000059232116</v>
      </c>
      <c r="L632">
        <v>0</v>
      </c>
      <c r="M632" t="s">
        <v>315</v>
      </c>
      <c r="N632">
        <f t="shared" ref="N632:N638" si="2249">(AA632-AB632*(1000-AC632)/(1000-AD632))*AT632</f>
        <v>22.178695400529328</v>
      </c>
      <c r="O632">
        <f t="shared" ref="O632:O638" si="2250">IF(BE632&lt;&gt;0,1/(1/BE632-1/W632),0)</f>
        <v>0.26104071936169104</v>
      </c>
      <c r="P632">
        <f t="shared" ref="P632:P638" si="2251">((BH632-AU632/2)*AB632-N632)/(BH632+AU632/2)</f>
        <v>228.69792271711663</v>
      </c>
      <c r="Q632">
        <f t="shared" ref="Q632:Q638" si="2252">AU632*1000</f>
        <v>3.8389143971482538</v>
      </c>
      <c r="R632">
        <f t="shared" ref="R632:R638" si="2253">(AZ632-BF632)</f>
        <v>1.4411476104170653</v>
      </c>
      <c r="S632" s="4">
        <f>(Y632+AY632*L632)</f>
        <v>24.822118759155273</v>
      </c>
      <c r="T632">
        <f t="shared" ref="T632:T638" si="2254">1.2*3</f>
        <v>3.5999999999999996</v>
      </c>
      <c r="U632">
        <f t="shared" ref="U632:U638" si="2255">(T632*AN632+AO632)</f>
        <v>1.9469565987586976</v>
      </c>
      <c r="V632">
        <v>1</v>
      </c>
      <c r="W632">
        <f t="shared" ref="W632:W638" si="2256">U632*(V632+1)*(V632+1)/(V632*V632+1)</f>
        <v>3.8939131975173953</v>
      </c>
      <c r="X632">
        <v>24.956954956054688</v>
      </c>
      <c r="Y632" s="4">
        <v>24.822118759155273</v>
      </c>
      <c r="Z632">
        <v>25.014095306396484</v>
      </c>
      <c r="AA632">
        <v>397.01947021484375</v>
      </c>
      <c r="AB632">
        <v>380.01376342773437</v>
      </c>
      <c r="AC632">
        <v>15.375073432922363</v>
      </c>
      <c r="AD632">
        <v>18.08697509765625</v>
      </c>
      <c r="AE632">
        <v>45.701747894287109</v>
      </c>
      <c r="AF632">
        <v>53.761001586914063</v>
      </c>
      <c r="AG632">
        <v>500.3916015625</v>
      </c>
      <c r="AH632">
        <v>1799.2135009765625</v>
      </c>
      <c r="AI632">
        <v>818.365966796875</v>
      </c>
      <c r="AJ632">
        <v>94.264793395996094</v>
      </c>
      <c r="AK632">
        <v>-2.3811407089233398</v>
      </c>
      <c r="AL632">
        <v>0.14081728458404541</v>
      </c>
      <c r="AM632">
        <v>1</v>
      </c>
      <c r="AN632">
        <v>-0.21956524252891541</v>
      </c>
      <c r="AO632">
        <v>2.737391471862793</v>
      </c>
      <c r="AP632">
        <v>1</v>
      </c>
      <c r="AQ632">
        <v>0</v>
      </c>
      <c r="AR632">
        <v>0.15999999642372131</v>
      </c>
      <c r="AS632">
        <v>111115</v>
      </c>
      <c r="AT632">
        <f t="shared" ref="AT632:AT638" si="2257">AG632*0.000001/(T632*0.0001)</f>
        <v>1.3899766710069446</v>
      </c>
      <c r="AU632">
        <f t="shared" ref="AU632:AU638" si="2258">(AD632-AC632)/(1000-AD632)*AT632</f>
        <v>3.8389143971482536E-3</v>
      </c>
      <c r="AV632">
        <f t="shared" ref="AV632:AV638" si="2259">(Y632+273.15)</f>
        <v>297.97211875915525</v>
      </c>
      <c r="AW632">
        <f t="shared" ref="AW632:AW638" si="2260">(X632+273.15)</f>
        <v>298.10695495605466</v>
      </c>
      <c r="AX632">
        <f t="shared" ref="AX632:AX638" si="2261">(AH632*AP632+AI632*AQ632)*AR632</f>
        <v>287.8741537217611</v>
      </c>
      <c r="AY632">
        <f t="shared" ref="AY632:AY638" si="2262">((AX632+0.00000010773*(AW632^4-AV632^4))-AU632*44100)/(U632*51.4+0.00000043092*AV632^3)</f>
        <v>1.0775266606737206</v>
      </c>
      <c r="AZ632">
        <f t="shared" ref="AZ632:AZ638" si="2263">0.61365*EXP(17.502*S632/(240.97+S632))</f>
        <v>3.1461125811561579</v>
      </c>
      <c r="BA632">
        <f t="shared" ref="BA632:BA638" si="2264">AZ632*1000/AJ632</f>
        <v>33.375266287803576</v>
      </c>
      <c r="BB632">
        <f t="shared" ref="BB632:BB638" si="2265">(BA632-AD632)</f>
        <v>15.288291190147326</v>
      </c>
      <c r="BC632">
        <f>IF(L632,Y632,(X632+Y632)/2)</f>
        <v>24.88953685760498</v>
      </c>
      <c r="BD632">
        <f t="shared" ref="BD632:BD638" si="2266">0.61365*EXP(17.502*BC632/(240.97+BC632))</f>
        <v>3.1587973078821348</v>
      </c>
      <c r="BE632">
        <f t="shared" ref="BE632:BE638" si="2267">IF(BB632&lt;&gt;0,(1000-(BA632+AD632)/2)/BB632*AU632,0)</f>
        <v>0.24464047557365576</v>
      </c>
      <c r="BF632">
        <f t="shared" ref="BF632:BF638" si="2268">AD632*AJ632/1000</f>
        <v>1.7049649707390926</v>
      </c>
      <c r="BG632">
        <f t="shared" ref="BG632:BG638" si="2269">(BD632-BF632)</f>
        <v>1.4538323371430422</v>
      </c>
      <c r="BH632">
        <f t="shared" ref="BH632:BH638" si="2270">1/(1.6/O632+1.37/W632)</f>
        <v>0.15429376936817954</v>
      </c>
      <c r="BI632">
        <f t="shared" ref="BI632:BI638" si="2271">P632*AJ632*0.001</f>
        <v>21.558162435022481</v>
      </c>
      <c r="BJ632">
        <f t="shared" ref="BJ632:BJ638" si="2272">P632/AB632</f>
        <v>0.60181484126852458</v>
      </c>
      <c r="BK632">
        <f t="shared" ref="BK632:BK638" si="2273">(1-AU632*AJ632/AZ632/O632)*100</f>
        <v>55.936861152203143</v>
      </c>
      <c r="BL632">
        <f t="shared" ref="BL632:BL638" si="2274">(AB632-N632/(W632/1.35))</f>
        <v>372.3245219701169</v>
      </c>
      <c r="BM632">
        <f t="shared" ref="BM632:BM638" si="2275">N632*BK632/100/BL632</f>
        <v>3.3320572026571689E-2</v>
      </c>
    </row>
    <row r="633" spans="1:65" x14ac:dyDescent="0.3">
      <c r="A633" t="str">
        <f t="array" ref="A633">INDEX(MtrxNb!A$2:C$115,MATCH(1,(MtrxNb!B$2:B$115=D633)*(MtrxNb!C$2:C$115=F633),0),1)</f>
        <v>M112</v>
      </c>
      <c r="B633" s="6">
        <v>41603</v>
      </c>
      <c r="C633">
        <v>53</v>
      </c>
      <c r="D633">
        <v>69</v>
      </c>
      <c r="E633">
        <v>42</v>
      </c>
      <c r="F633" t="s">
        <v>36</v>
      </c>
      <c r="G633">
        <v>51</v>
      </c>
      <c r="H633">
        <v>4</v>
      </c>
      <c r="I633">
        <v>9</v>
      </c>
      <c r="J633" t="s">
        <v>846</v>
      </c>
      <c r="K633">
        <v>3048.5000059343874</v>
      </c>
      <c r="L633">
        <v>0</v>
      </c>
      <c r="M633">
        <v>50</v>
      </c>
      <c r="N633" s="7">
        <f t="shared" si="2249"/>
        <v>2.9555198702714218</v>
      </c>
      <c r="O633" s="7">
        <f t="shared" si="2250"/>
        <v>0.30959645286899595</v>
      </c>
      <c r="P633" s="7">
        <f t="shared" si="2251"/>
        <v>76.348732891560459</v>
      </c>
      <c r="Q633">
        <f t="shared" si="2252"/>
        <v>4.4799714057918951</v>
      </c>
      <c r="R633">
        <f t="shared" si="2253"/>
        <v>1.4341665070881444</v>
      </c>
      <c r="S633" s="4">
        <f>(Y633+AY633*L633)</f>
        <v>24.944570541381836</v>
      </c>
      <c r="T633">
        <f t="shared" si="2254"/>
        <v>3.5999999999999996</v>
      </c>
      <c r="U633">
        <f t="shared" si="2255"/>
        <v>1.9469565987586976</v>
      </c>
      <c r="V633">
        <v>1</v>
      </c>
      <c r="W633">
        <f t="shared" si="2256"/>
        <v>3.8939131975173953</v>
      </c>
      <c r="X633">
        <v>25.007110595703125</v>
      </c>
      <c r="Y633" s="4">
        <v>24.944570541381836</v>
      </c>
      <c r="Z633">
        <v>25.010824203491211</v>
      </c>
      <c r="AA633">
        <v>97.210533142089844</v>
      </c>
      <c r="AB633">
        <v>94.778640747070312</v>
      </c>
      <c r="AC633">
        <v>15.242263793945313</v>
      </c>
      <c r="AD633">
        <v>18.406133651733398</v>
      </c>
      <c r="AE633">
        <v>45.168521881103516</v>
      </c>
      <c r="AF633">
        <v>54.539813995361328</v>
      </c>
      <c r="AG633">
        <v>500.36965942382812</v>
      </c>
      <c r="AH633">
        <v>1799.7420654296875</v>
      </c>
      <c r="AI633">
        <v>1047.159423828125</v>
      </c>
      <c r="AJ633">
        <v>94.2630615234375</v>
      </c>
      <c r="AK633">
        <v>0.74131870269775391</v>
      </c>
      <c r="AL633">
        <v>0.17159426212310791</v>
      </c>
      <c r="AM633">
        <v>0.75</v>
      </c>
      <c r="AN633">
        <v>-0.21956524252891541</v>
      </c>
      <c r="AO633">
        <v>2.737391471862793</v>
      </c>
      <c r="AP633">
        <v>1</v>
      </c>
      <c r="AQ633">
        <v>0</v>
      </c>
      <c r="AR633">
        <v>0.15999999642372131</v>
      </c>
      <c r="AS633">
        <v>111135</v>
      </c>
      <c r="AT633">
        <f t="shared" si="2257"/>
        <v>1.389915720621745</v>
      </c>
      <c r="AU633">
        <f t="shared" si="2258"/>
        <v>4.479971405791895E-3</v>
      </c>
      <c r="AV633">
        <f t="shared" si="2259"/>
        <v>298.09457054138181</v>
      </c>
      <c r="AW633">
        <f t="shared" si="2260"/>
        <v>298.1571105957031</v>
      </c>
      <c r="AX633">
        <f t="shared" si="2261"/>
        <v>287.95872403237081</v>
      </c>
      <c r="AY633">
        <f t="shared" si="2262"/>
        <v>0.81718191945927732</v>
      </c>
      <c r="AZ633">
        <f t="shared" si="2263"/>
        <v>3.1691850159101032</v>
      </c>
      <c r="BA633">
        <f t="shared" si="2264"/>
        <v>33.620645931621041</v>
      </c>
      <c r="BB633">
        <f t="shared" si="2265"/>
        <v>15.214512279887643</v>
      </c>
      <c r="BC633">
        <f>IF(L633,Y633,(X633+Y633)/2)</f>
        <v>24.97584056854248</v>
      </c>
      <c r="BD633">
        <f t="shared" si="2266"/>
        <v>3.1751005802483157</v>
      </c>
      <c r="BE633">
        <f t="shared" si="2267"/>
        <v>0.28679408732185041</v>
      </c>
      <c r="BF633">
        <f t="shared" si="2268"/>
        <v>1.7350185088219587</v>
      </c>
      <c r="BG633">
        <f t="shared" si="2269"/>
        <v>1.4400820714263569</v>
      </c>
      <c r="BH633">
        <f t="shared" si="2270"/>
        <v>0.18116437514351955</v>
      </c>
      <c r="BI633">
        <f t="shared" si="2271"/>
        <v>7.1968653057936605</v>
      </c>
      <c r="BJ633">
        <f t="shared" si="2272"/>
        <v>0.80554787755721702</v>
      </c>
      <c r="BK633">
        <f t="shared" si="2273"/>
        <v>56.959905834235578</v>
      </c>
      <c r="BL633">
        <f t="shared" si="2274"/>
        <v>93.753976964783064</v>
      </c>
      <c r="BM633">
        <f t="shared" si="2275"/>
        <v>1.7956159189397209E-2</v>
      </c>
    </row>
    <row r="634" spans="1:65" x14ac:dyDescent="0.3">
      <c r="A634" t="str">
        <f t="array" ref="A634">INDEX(MtrxNb!A$2:C$115,MATCH(1,(MtrxNb!B$2:B$115=D634)*(MtrxNb!C$2:C$115=F634),0),1)</f>
        <v>M112</v>
      </c>
      <c r="B634" s="6">
        <v>41603</v>
      </c>
      <c r="C634">
        <v>53</v>
      </c>
      <c r="D634">
        <v>69</v>
      </c>
      <c r="E634">
        <v>42</v>
      </c>
      <c r="F634" t="s">
        <v>36</v>
      </c>
      <c r="G634">
        <v>51</v>
      </c>
      <c r="H634">
        <v>4</v>
      </c>
      <c r="I634">
        <v>10</v>
      </c>
      <c r="J634" t="s">
        <v>847</v>
      </c>
      <c r="K634">
        <v>3209.0000059232116</v>
      </c>
      <c r="L634">
        <v>0</v>
      </c>
      <c r="M634">
        <v>150</v>
      </c>
      <c r="N634" s="7">
        <f t="shared" si="2249"/>
        <v>8.5243049162941613</v>
      </c>
      <c r="O634" s="7">
        <f t="shared" si="2250"/>
        <v>0.35389693160462726</v>
      </c>
      <c r="P634" s="7">
        <f t="shared" si="2251"/>
        <v>96.738450069397089</v>
      </c>
      <c r="Q634">
        <f t="shared" si="2252"/>
        <v>4.9010018356875351</v>
      </c>
      <c r="R634">
        <f t="shared" si="2253"/>
        <v>1.3872714167317399</v>
      </c>
      <c r="S634" s="4">
        <f>(Y634+AY634*L634)</f>
        <v>24.747701644897461</v>
      </c>
      <c r="T634">
        <f t="shared" si="2254"/>
        <v>3.5999999999999996</v>
      </c>
      <c r="U634">
        <f t="shared" si="2255"/>
        <v>1.9469565987586976</v>
      </c>
      <c r="V634">
        <v>1</v>
      </c>
      <c r="W634">
        <f t="shared" si="2256"/>
        <v>3.8939131975173953</v>
      </c>
      <c r="X634">
        <v>24.924753189086914</v>
      </c>
      <c r="Y634" s="4">
        <v>24.747701644897461</v>
      </c>
      <c r="Z634">
        <v>25.021697998046875</v>
      </c>
      <c r="AA634">
        <v>147.746826171875</v>
      </c>
      <c r="AB634">
        <v>141.11697387695312</v>
      </c>
      <c r="AC634">
        <v>15.049737930297852</v>
      </c>
      <c r="AD634">
        <v>18.510213851928711</v>
      </c>
      <c r="AE634">
        <v>44.821090698242188</v>
      </c>
      <c r="AF634">
        <v>55.123085021972656</v>
      </c>
      <c r="AG634">
        <v>500.42306518554687</v>
      </c>
      <c r="AH634">
        <v>1799.296875</v>
      </c>
      <c r="AI634">
        <v>1583.6910400390625</v>
      </c>
      <c r="AJ634">
        <v>94.266403198242188</v>
      </c>
      <c r="AK634">
        <v>0.58900547027587891</v>
      </c>
      <c r="AL634">
        <v>0.14948046207427979</v>
      </c>
      <c r="AM634">
        <v>0.75</v>
      </c>
      <c r="AN634">
        <v>-0.21956524252891541</v>
      </c>
      <c r="AO634">
        <v>2.737391471862793</v>
      </c>
      <c r="AP634">
        <v>1</v>
      </c>
      <c r="AQ634">
        <v>0</v>
      </c>
      <c r="AR634">
        <v>0.15999999642372131</v>
      </c>
      <c r="AS634">
        <v>111115</v>
      </c>
      <c r="AT634">
        <f t="shared" si="2257"/>
        <v>1.3900640699598525</v>
      </c>
      <c r="AU634">
        <f t="shared" si="2258"/>
        <v>4.9010018356875351E-3</v>
      </c>
      <c r="AV634">
        <f t="shared" si="2259"/>
        <v>297.89770164489744</v>
      </c>
      <c r="AW634">
        <f t="shared" si="2260"/>
        <v>298.07475318908689</v>
      </c>
      <c r="AX634">
        <f t="shared" si="2261"/>
        <v>287.88749356521294</v>
      </c>
      <c r="AY634">
        <f t="shared" si="2262"/>
        <v>0.66183761443940536</v>
      </c>
      <c r="AZ634">
        <f t="shared" si="2263"/>
        <v>3.1321626989833393</v>
      </c>
      <c r="BA634">
        <f t="shared" si="2264"/>
        <v>33.226712728143482</v>
      </c>
      <c r="BB634">
        <f t="shared" si="2265"/>
        <v>14.716498876214771</v>
      </c>
      <c r="BC634">
        <f>IF(L634,Y634,(X634+Y634)/2)</f>
        <v>24.836227416992188</v>
      </c>
      <c r="BD634">
        <f t="shared" si="2266"/>
        <v>3.1487634379526392</v>
      </c>
      <c r="BE634">
        <f t="shared" si="2267"/>
        <v>0.32441278933081602</v>
      </c>
      <c r="BF634">
        <f t="shared" si="2268"/>
        <v>1.7448912822515994</v>
      </c>
      <c r="BG634">
        <f t="shared" si="2269"/>
        <v>1.4038721557010398</v>
      </c>
      <c r="BH634">
        <f t="shared" si="2270"/>
        <v>0.20521570051499088</v>
      </c>
      <c r="BI634">
        <f t="shared" si="2271"/>
        <v>9.1191857390148048</v>
      </c>
      <c r="BJ634">
        <f t="shared" si="2272"/>
        <v>0.68551958996618034</v>
      </c>
      <c r="BK634">
        <f t="shared" si="2273"/>
        <v>58.320673615272142</v>
      </c>
      <c r="BL634">
        <f t="shared" si="2274"/>
        <v>138.16164050066368</v>
      </c>
      <c r="BM634">
        <f t="shared" si="2275"/>
        <v>3.5982723063994262E-2</v>
      </c>
    </row>
    <row r="635" spans="1:65" x14ac:dyDescent="0.3">
      <c r="A635" t="str">
        <f t="array" ref="A635">INDEX(MtrxNb!A$2:C$115,MATCH(1,(MtrxNb!B$2:B$115=D635)*(MtrxNb!C$2:C$115=F635),0),1)</f>
        <v>M112</v>
      </c>
      <c r="B635" s="6">
        <v>41603</v>
      </c>
      <c r="C635">
        <v>53</v>
      </c>
      <c r="D635">
        <v>69</v>
      </c>
      <c r="E635">
        <v>42</v>
      </c>
      <c r="F635" t="s">
        <v>36</v>
      </c>
      <c r="G635">
        <v>51</v>
      </c>
      <c r="H635">
        <v>4</v>
      </c>
      <c r="I635">
        <v>11</v>
      </c>
      <c r="J635" t="s">
        <v>848</v>
      </c>
      <c r="K635">
        <v>3352.0000059232116</v>
      </c>
      <c r="L635">
        <v>0</v>
      </c>
      <c r="M635">
        <v>250</v>
      </c>
      <c r="N635" s="7">
        <f t="shared" si="2249"/>
        <v>17.444216373568732</v>
      </c>
      <c r="O635" s="7">
        <f t="shared" si="2250"/>
        <v>0.39225514983102555</v>
      </c>
      <c r="P635" s="7">
        <f t="shared" si="2251"/>
        <v>152.40302181347761</v>
      </c>
      <c r="Q635">
        <f t="shared" si="2252"/>
        <v>5.3111421307277533</v>
      </c>
      <c r="R635">
        <f t="shared" si="2253"/>
        <v>1.368726483888411</v>
      </c>
      <c r="S635" s="4">
        <f>(Y635+AY635*L635)</f>
        <v>24.651250839233398</v>
      </c>
      <c r="T635">
        <f t="shared" si="2254"/>
        <v>3.5999999999999996</v>
      </c>
      <c r="U635">
        <f t="shared" si="2255"/>
        <v>1.9469565987586976</v>
      </c>
      <c r="V635">
        <v>1</v>
      </c>
      <c r="W635">
        <f t="shared" si="2256"/>
        <v>3.8939131975173953</v>
      </c>
      <c r="X635">
        <v>24.882755279541016</v>
      </c>
      <c r="Y635" s="4">
        <v>24.651250839233398</v>
      </c>
      <c r="Z635">
        <v>25.019462585449219</v>
      </c>
      <c r="AA635">
        <v>247.68923950195312</v>
      </c>
      <c r="AB635">
        <v>234.24443054199219</v>
      </c>
      <c r="AC635">
        <v>14.76584529876709</v>
      </c>
      <c r="AD635">
        <v>18.516054153442383</v>
      </c>
      <c r="AE635">
        <v>44.085586547851563</v>
      </c>
      <c r="AF635">
        <v>55.278736114501953</v>
      </c>
      <c r="AG635">
        <v>500.4010009765625</v>
      </c>
      <c r="AH635">
        <v>1801.0841064453125</v>
      </c>
      <c r="AI635">
        <v>2035.79345703125</v>
      </c>
      <c r="AJ635">
        <v>94.26611328125</v>
      </c>
      <c r="AK635">
        <v>-5.4366111755371094E-2</v>
      </c>
      <c r="AL635">
        <v>0.13534510135650635</v>
      </c>
      <c r="AM635">
        <v>0.75</v>
      </c>
      <c r="AN635">
        <v>-0.21956524252891541</v>
      </c>
      <c r="AO635">
        <v>2.737391471862793</v>
      </c>
      <c r="AP635">
        <v>1</v>
      </c>
      <c r="AQ635">
        <v>0</v>
      </c>
      <c r="AR635">
        <v>0.15999999642372131</v>
      </c>
      <c r="AS635">
        <v>111115</v>
      </c>
      <c r="AT635">
        <f t="shared" si="2257"/>
        <v>1.3900027804904516</v>
      </c>
      <c r="AU635">
        <f t="shared" si="2258"/>
        <v>5.3111421307277537E-3</v>
      </c>
      <c r="AV635">
        <f t="shared" si="2259"/>
        <v>297.80125083923338</v>
      </c>
      <c r="AW635">
        <f t="shared" si="2260"/>
        <v>298.03275527954099</v>
      </c>
      <c r="AX635">
        <f t="shared" si="2261"/>
        <v>288.1734505900713</v>
      </c>
      <c r="AY635">
        <f t="shared" si="2262"/>
        <v>0.50773996514333486</v>
      </c>
      <c r="AZ635">
        <f t="shared" si="2263"/>
        <v>3.1141629422385702</v>
      </c>
      <c r="BA635">
        <f t="shared" si="2264"/>
        <v>33.035868710819038</v>
      </c>
      <c r="BB635">
        <f t="shared" si="2265"/>
        <v>14.519814557376655</v>
      </c>
      <c r="BC635">
        <f>IF(L635,Y635,(X635+Y635)/2)</f>
        <v>24.767003059387207</v>
      </c>
      <c r="BD635">
        <f t="shared" si="2266"/>
        <v>3.1357756489426842</v>
      </c>
      <c r="BE635">
        <f t="shared" si="2267"/>
        <v>0.35635732919032531</v>
      </c>
      <c r="BF635">
        <f t="shared" si="2268"/>
        <v>1.7454364583501591</v>
      </c>
      <c r="BG635">
        <f t="shared" si="2269"/>
        <v>1.3903391905925251</v>
      </c>
      <c r="BH635">
        <f t="shared" si="2270"/>
        <v>0.22569242694505393</v>
      </c>
      <c r="BI635">
        <f t="shared" si="2271"/>
        <v>14.366440518674095</v>
      </c>
      <c r="BJ635">
        <f t="shared" si="2272"/>
        <v>0.65061534850945724</v>
      </c>
      <c r="BK635">
        <f t="shared" si="2273"/>
        <v>59.01418852056355</v>
      </c>
      <c r="BL635">
        <f t="shared" si="2274"/>
        <v>228.19660900366614</v>
      </c>
      <c r="BM635">
        <f t="shared" si="2275"/>
        <v>4.5112689367209115E-2</v>
      </c>
    </row>
    <row r="636" spans="1:65" x14ac:dyDescent="0.3">
      <c r="A636" t="str">
        <f t="array" ref="A636">INDEX(MtrxNb!A$2:C$115,MATCH(1,(MtrxNb!B$2:B$115=D636)*(MtrxNb!C$2:C$115=F636),0),1)</f>
        <v>M112</v>
      </c>
      <c r="B636" s="6">
        <v>41603</v>
      </c>
      <c r="C636">
        <v>53</v>
      </c>
      <c r="D636">
        <v>69</v>
      </c>
      <c r="E636">
        <v>42</v>
      </c>
      <c r="F636" t="s">
        <v>36</v>
      </c>
      <c r="G636">
        <v>51</v>
      </c>
      <c r="H636">
        <v>4</v>
      </c>
      <c r="I636">
        <v>12</v>
      </c>
      <c r="J636" t="s">
        <v>849</v>
      </c>
      <c r="K636">
        <v>3512.0000059232116</v>
      </c>
      <c r="L636">
        <v>0</v>
      </c>
      <c r="M636">
        <v>400</v>
      </c>
      <c r="N636" s="7">
        <f t="shared" si="2249"/>
        <v>29.645127521886725</v>
      </c>
      <c r="O636" s="7">
        <f t="shared" si="2250"/>
        <v>0.4268342360381327</v>
      </c>
      <c r="P636" s="7">
        <f t="shared" si="2251"/>
        <v>246.87579373941909</v>
      </c>
      <c r="Q636">
        <f t="shared" si="2252"/>
        <v>5.5991953618417769</v>
      </c>
      <c r="R636">
        <f t="shared" si="2253"/>
        <v>1.337257246197014</v>
      </c>
      <c r="S636" s="4">
        <f>(Y636+AY636*L636)</f>
        <v>24.392274856567383</v>
      </c>
      <c r="T636">
        <f t="shared" si="2254"/>
        <v>3.5999999999999996</v>
      </c>
      <c r="U636">
        <f t="shared" si="2255"/>
        <v>1.9469565987586976</v>
      </c>
      <c r="V636">
        <v>1</v>
      </c>
      <c r="W636">
        <f t="shared" si="2256"/>
        <v>3.8939131975173953</v>
      </c>
      <c r="X636">
        <v>24.810306549072266</v>
      </c>
      <c r="Y636" s="4">
        <v>24.392274856567383</v>
      </c>
      <c r="Z636">
        <v>25.011178970336914</v>
      </c>
      <c r="AA636">
        <v>398.41610717773437</v>
      </c>
      <c r="AB636">
        <v>375.57681274414062</v>
      </c>
      <c r="AC636">
        <v>14.387395858764648</v>
      </c>
      <c r="AD636">
        <v>18.341531753540039</v>
      </c>
      <c r="AE636">
        <v>43.141304016113281</v>
      </c>
      <c r="AF636">
        <v>54.996952056884766</v>
      </c>
      <c r="AG636">
        <v>500.42263793945313</v>
      </c>
      <c r="AH636">
        <v>1801.201171875</v>
      </c>
      <c r="AI636">
        <v>699.83721923828125</v>
      </c>
      <c r="AJ636">
        <v>94.26812744140625</v>
      </c>
      <c r="AK636">
        <v>-1.9787130355834961</v>
      </c>
      <c r="AL636">
        <v>0.11207735538482666</v>
      </c>
      <c r="AM636">
        <v>1</v>
      </c>
      <c r="AN636">
        <v>-0.21956524252891541</v>
      </c>
      <c r="AO636">
        <v>2.737391471862793</v>
      </c>
      <c r="AP636">
        <v>1</v>
      </c>
      <c r="AQ636">
        <v>0</v>
      </c>
      <c r="AR636">
        <v>0.15999999642372131</v>
      </c>
      <c r="AS636">
        <v>111115</v>
      </c>
      <c r="AT636">
        <f t="shared" si="2257"/>
        <v>1.3900628831651478</v>
      </c>
      <c r="AU636">
        <f t="shared" si="2258"/>
        <v>5.5991953618417765E-3</v>
      </c>
      <c r="AV636">
        <f t="shared" si="2259"/>
        <v>297.54227485656736</v>
      </c>
      <c r="AW636">
        <f t="shared" si="2260"/>
        <v>297.96030654907224</v>
      </c>
      <c r="AX636">
        <f t="shared" si="2261"/>
        <v>288.19218105840264</v>
      </c>
      <c r="AY636">
        <f t="shared" si="2262"/>
        <v>0.41303955003048842</v>
      </c>
      <c r="AZ636">
        <f t="shared" si="2263"/>
        <v>3.0662790990103259</v>
      </c>
      <c r="BA636">
        <f t="shared" si="2264"/>
        <v>32.527209166387834</v>
      </c>
      <c r="BB636">
        <f t="shared" si="2265"/>
        <v>14.185677412847795</v>
      </c>
      <c r="BC636">
        <f>IF(L636,Y636,(X636+Y636)/2)</f>
        <v>24.601290702819824</v>
      </c>
      <c r="BD636">
        <f t="shared" si="2266"/>
        <v>3.1048749207132307</v>
      </c>
      <c r="BE636">
        <f t="shared" si="2267"/>
        <v>0.38466850710906753</v>
      </c>
      <c r="BF636">
        <f t="shared" si="2268"/>
        <v>1.7290218528133119</v>
      </c>
      <c r="BG636">
        <f t="shared" si="2269"/>
        <v>1.3758530678999188</v>
      </c>
      <c r="BH636">
        <f t="shared" si="2270"/>
        <v>0.24388108686481932</v>
      </c>
      <c r="BI636">
        <f t="shared" si="2271"/>
        <v>23.272518786425884</v>
      </c>
      <c r="BJ636">
        <f t="shared" si="2272"/>
        <v>0.65732437510087105</v>
      </c>
      <c r="BK636">
        <f t="shared" si="2273"/>
        <v>59.670803282324549</v>
      </c>
      <c r="BL636">
        <f t="shared" si="2274"/>
        <v>365.29899705475577</v>
      </c>
      <c r="BM636">
        <f t="shared" si="2275"/>
        <v>4.842467641302544E-2</v>
      </c>
    </row>
    <row r="637" spans="1:65" x14ac:dyDescent="0.3">
      <c r="A637" t="str">
        <f t="array" ref="A637">INDEX(MtrxNb!A$2:C$115,MATCH(1,(MtrxNb!B$2:B$115=D637)*(MtrxNb!C$2:C$115=F637),0),1)</f>
        <v>M112</v>
      </c>
      <c r="B637" s="6">
        <v>41603</v>
      </c>
      <c r="C637">
        <v>53</v>
      </c>
      <c r="D637">
        <v>69</v>
      </c>
      <c r="E637">
        <v>42</v>
      </c>
      <c r="F637" t="s">
        <v>36</v>
      </c>
      <c r="G637">
        <v>51</v>
      </c>
      <c r="H637">
        <v>4</v>
      </c>
      <c r="I637">
        <v>13</v>
      </c>
      <c r="J637" t="s">
        <v>850</v>
      </c>
      <c r="K637">
        <v>3642.0000059232116</v>
      </c>
      <c r="L637">
        <v>0</v>
      </c>
      <c r="M637">
        <v>600</v>
      </c>
      <c r="N637" s="7">
        <f t="shared" si="2249"/>
        <v>42.170491778558905</v>
      </c>
      <c r="O637" s="7">
        <f t="shared" si="2250"/>
        <v>0.43501528807859363</v>
      </c>
      <c r="P637" s="7">
        <f t="shared" si="2251"/>
        <v>384.43474631380644</v>
      </c>
      <c r="Q637">
        <f t="shared" si="2252"/>
        <v>5.9006454948007931</v>
      </c>
      <c r="R637">
        <f t="shared" si="2253"/>
        <v>1.3847238525193375</v>
      </c>
      <c r="S637" s="4">
        <f>(Y637+AY637*L637)</f>
        <v>24.686367034912109</v>
      </c>
      <c r="T637">
        <f t="shared" si="2254"/>
        <v>3.5999999999999996</v>
      </c>
      <c r="U637">
        <f t="shared" si="2255"/>
        <v>1.9469565987586976</v>
      </c>
      <c r="V637">
        <v>1</v>
      </c>
      <c r="W637">
        <f t="shared" si="2256"/>
        <v>3.8939131975173953</v>
      </c>
      <c r="X637">
        <v>24.889286041259766</v>
      </c>
      <c r="Y637" s="4">
        <v>24.686367034912109</v>
      </c>
      <c r="Z637">
        <v>25.023094177246094</v>
      </c>
      <c r="AA637">
        <v>598.4134521484375</v>
      </c>
      <c r="AB637">
        <v>565.6722412109375</v>
      </c>
      <c r="AC637">
        <v>14.250649452209473</v>
      </c>
      <c r="AD637">
        <v>18.417713165283203</v>
      </c>
      <c r="AE637">
        <v>42.524997711181641</v>
      </c>
      <c r="AF637">
        <v>54.956310272216797</v>
      </c>
      <c r="AG637">
        <v>500.37844848632812</v>
      </c>
      <c r="AH637">
        <v>1799.0093994140625</v>
      </c>
      <c r="AI637">
        <v>2270.97265625</v>
      </c>
      <c r="AJ637">
        <v>94.256111145019531</v>
      </c>
      <c r="AK637">
        <v>-4.6976461410522461</v>
      </c>
      <c r="AL637">
        <v>8.8534951210021973E-2</v>
      </c>
      <c r="AM637">
        <v>0.75</v>
      </c>
      <c r="AN637">
        <v>-0.21956524252891541</v>
      </c>
      <c r="AO637">
        <v>2.737391471862793</v>
      </c>
      <c r="AP637">
        <v>1</v>
      </c>
      <c r="AQ637">
        <v>0</v>
      </c>
      <c r="AR637">
        <v>0.15999999642372131</v>
      </c>
      <c r="AS637">
        <v>111115</v>
      </c>
      <c r="AT637">
        <f t="shared" si="2257"/>
        <v>1.389940134684245</v>
      </c>
      <c r="AU637">
        <f t="shared" si="2258"/>
        <v>5.9006454948007927E-3</v>
      </c>
      <c r="AV637">
        <f t="shared" si="2259"/>
        <v>297.83636703491209</v>
      </c>
      <c r="AW637">
        <f t="shared" si="2260"/>
        <v>298.03928604125974</v>
      </c>
      <c r="AX637">
        <f t="shared" si="2261"/>
        <v>287.84149747249103</v>
      </c>
      <c r="AY637">
        <f t="shared" si="2262"/>
        <v>0.26858079924352274</v>
      </c>
      <c r="AZ637">
        <f t="shared" si="2263"/>
        <v>3.1207058716633607</v>
      </c>
      <c r="BA637">
        <f t="shared" si="2264"/>
        <v>33.108790865156095</v>
      </c>
      <c r="BB637">
        <f t="shared" si="2265"/>
        <v>14.691077699872892</v>
      </c>
      <c r="BC637">
        <f>IF(L637,Y637,(X637+Y637)/2)</f>
        <v>24.787826538085938</v>
      </c>
      <c r="BD637">
        <f t="shared" si="2266"/>
        <v>3.1396775916682369</v>
      </c>
      <c r="BE637">
        <f t="shared" si="2267"/>
        <v>0.39130047470346618</v>
      </c>
      <c r="BF637">
        <f t="shared" si="2268"/>
        <v>1.7359820191440232</v>
      </c>
      <c r="BG637">
        <f t="shared" si="2269"/>
        <v>1.4036955725242137</v>
      </c>
      <c r="BH637">
        <f t="shared" si="2270"/>
        <v>0.24814740493871804</v>
      </c>
      <c r="BI637">
        <f t="shared" si="2271"/>
        <v>36.235324176561534</v>
      </c>
      <c r="BJ637">
        <f t="shared" si="2272"/>
        <v>0.67960687887184457</v>
      </c>
      <c r="BK637">
        <f t="shared" si="2273"/>
        <v>59.031347211312202</v>
      </c>
      <c r="BL637">
        <f t="shared" si="2274"/>
        <v>551.05194511975833</v>
      </c>
      <c r="BM637">
        <f t="shared" si="2275"/>
        <v>4.5175068599220498E-2</v>
      </c>
    </row>
    <row r="638" spans="1:65" x14ac:dyDescent="0.3">
      <c r="A638" t="str">
        <f t="array" ref="A638">INDEX(MtrxNb!A$2:C$115,MATCH(1,(MtrxNb!B$2:B$115=D638)*(MtrxNb!C$2:C$115=F638),0),1)</f>
        <v>M112</v>
      </c>
      <c r="B638" s="6">
        <v>41603</v>
      </c>
      <c r="C638">
        <v>53</v>
      </c>
      <c r="D638">
        <v>69</v>
      </c>
      <c r="E638">
        <v>42</v>
      </c>
      <c r="F638" t="s">
        <v>36</v>
      </c>
      <c r="G638">
        <v>51</v>
      </c>
      <c r="H638">
        <v>4</v>
      </c>
      <c r="I638">
        <v>14</v>
      </c>
      <c r="J638" t="s">
        <v>851</v>
      </c>
      <c r="K638">
        <v>3777.000006146729</v>
      </c>
      <c r="L638">
        <v>0</v>
      </c>
      <c r="M638">
        <v>800</v>
      </c>
      <c r="N638" s="7">
        <f t="shared" si="2249"/>
        <v>49.541174209380735</v>
      </c>
      <c r="O638" s="7">
        <f t="shared" si="2250"/>
        <v>0.43074279020783657</v>
      </c>
      <c r="P638" s="7">
        <f t="shared" si="2251"/>
        <v>541.64799007726731</v>
      </c>
      <c r="Q638">
        <f t="shared" si="2252"/>
        <v>6.0452670975870095</v>
      </c>
      <c r="R638">
        <f t="shared" si="2253"/>
        <v>1.4306431997978744</v>
      </c>
      <c r="S638" s="4">
        <f>(Y638+AY638*L638)</f>
        <v>25.051197052001953</v>
      </c>
      <c r="T638">
        <f t="shared" si="2254"/>
        <v>3.5999999999999996</v>
      </c>
      <c r="U638">
        <f t="shared" si="2255"/>
        <v>1.9469565987586976</v>
      </c>
      <c r="V638">
        <v>1</v>
      </c>
      <c r="W638">
        <f t="shared" si="2256"/>
        <v>3.8939131975173953</v>
      </c>
      <c r="X638">
        <v>25.063066482543945</v>
      </c>
      <c r="Y638" s="4">
        <v>25.051197052001953</v>
      </c>
      <c r="Z638">
        <v>25.020061492919922</v>
      </c>
      <c r="AA638">
        <v>798.0284423828125</v>
      </c>
      <c r="AB638">
        <v>759.0869140625</v>
      </c>
      <c r="AC638">
        <v>14.390983581542969</v>
      </c>
      <c r="AD638">
        <v>18.658842086791992</v>
      </c>
      <c r="AE638">
        <v>42.659172058105469</v>
      </c>
      <c r="AF638">
        <v>55.106788635253906</v>
      </c>
      <c r="AG638">
        <v>500.41232299804687</v>
      </c>
      <c r="AH638">
        <v>1798.8707275390625</v>
      </c>
      <c r="AI638">
        <v>2434.995361328125</v>
      </c>
      <c r="AJ638">
        <v>94.258407592773437</v>
      </c>
      <c r="AK638">
        <v>-7.9206075668334961</v>
      </c>
      <c r="AL638">
        <v>8.162081241607666E-2</v>
      </c>
      <c r="AM638">
        <v>1</v>
      </c>
      <c r="AN638">
        <v>-0.21956524252891541</v>
      </c>
      <c r="AO638">
        <v>2.737391471862793</v>
      </c>
      <c r="AP638">
        <v>1</v>
      </c>
      <c r="AQ638">
        <v>0</v>
      </c>
      <c r="AR638">
        <v>0.15999999642372131</v>
      </c>
      <c r="AS638">
        <v>111115</v>
      </c>
      <c r="AT638">
        <f t="shared" si="2257"/>
        <v>1.3900342305501301</v>
      </c>
      <c r="AU638">
        <f t="shared" si="2258"/>
        <v>6.0452670975870097E-3</v>
      </c>
      <c r="AV638">
        <f t="shared" si="2259"/>
        <v>298.20119705200193</v>
      </c>
      <c r="AW638">
        <f t="shared" si="2260"/>
        <v>298.21306648254392</v>
      </c>
      <c r="AX638">
        <f t="shared" si="2261"/>
        <v>287.81930997298696</v>
      </c>
      <c r="AY638">
        <f t="shared" si="2262"/>
        <v>0.19155692504459101</v>
      </c>
      <c r="AZ638">
        <f t="shared" si="2263"/>
        <v>3.1893959424239093</v>
      </c>
      <c r="BA638">
        <f t="shared" si="2264"/>
        <v>33.836726334303492</v>
      </c>
      <c r="BB638">
        <f t="shared" si="2265"/>
        <v>15.1778842475115</v>
      </c>
      <c r="BC638">
        <f>IF(L638,Y638,(X638+Y638)/2)</f>
        <v>25.057131767272949</v>
      </c>
      <c r="BD638">
        <f t="shared" si="2266"/>
        <v>3.1905241619436842</v>
      </c>
      <c r="BE638">
        <f t="shared" si="2267"/>
        <v>0.38784010573012256</v>
      </c>
      <c r="BF638">
        <f t="shared" si="2268"/>
        <v>1.758752742626035</v>
      </c>
      <c r="BG638">
        <f t="shared" si="2269"/>
        <v>1.4317714193176492</v>
      </c>
      <c r="BH638">
        <f t="shared" si="2270"/>
        <v>0.2459210990776973</v>
      </c>
      <c r="BI638">
        <f t="shared" si="2271"/>
        <v>51.054877020509565</v>
      </c>
      <c r="BJ638">
        <f t="shared" si="2272"/>
        <v>0.71355200576237354</v>
      </c>
      <c r="BK638">
        <f t="shared" si="2273"/>
        <v>58.522827945875754</v>
      </c>
      <c r="BL638">
        <f t="shared" si="2274"/>
        <v>741.91123967271017</v>
      </c>
      <c r="BM638">
        <f t="shared" si="2275"/>
        <v>3.907865873242803E-2</v>
      </c>
    </row>
    <row r="639" spans="1:65" hidden="1" x14ac:dyDescent="0.3">
      <c r="A639" t="str">
        <f t="array" ref="A639">INDEX(MtrxNb!A$2:C$115,MATCH(1,(MtrxNb!B$2:B$115=D639)*(MtrxNb!C$2:C$115=F639),0),1)</f>
        <v>M50</v>
      </c>
      <c r="B639" s="6">
        <v>41603</v>
      </c>
      <c r="C639">
        <v>53</v>
      </c>
      <c r="D639">
        <v>67</v>
      </c>
      <c r="E639">
        <v>28</v>
      </c>
      <c r="F639" t="s">
        <v>7</v>
      </c>
      <c r="G639">
        <v>52</v>
      </c>
      <c r="H639">
        <v>4</v>
      </c>
      <c r="I639" t="s">
        <v>323</v>
      </c>
      <c r="J639" t="s">
        <v>852</v>
      </c>
      <c r="M639">
        <f t="shared" ref="M639" si="2276">AA639</f>
        <v>0</v>
      </c>
      <c r="S639" s="4">
        <f>AVERAGE(S633:S638)</f>
        <v>24.745560328165691</v>
      </c>
      <c r="Y639" s="4">
        <f>AVERAGE(Y633:Y638)</f>
        <v>24.745560328165691</v>
      </c>
    </row>
    <row r="640" spans="1:65" hidden="1" x14ac:dyDescent="0.3">
      <c r="A640" t="str">
        <f t="array" ref="A640">INDEX(MtrxNb!A$2:C$115,MATCH(1,(MtrxNb!B$2:B$115=D640)*(MtrxNb!C$2:C$115=F640),0),1)</f>
        <v>M50</v>
      </c>
      <c r="B640" s="6">
        <v>41603</v>
      </c>
      <c r="C640">
        <v>53</v>
      </c>
      <c r="D640">
        <v>67</v>
      </c>
      <c r="E640">
        <v>28</v>
      </c>
      <c r="F640" t="s">
        <v>7</v>
      </c>
      <c r="G640">
        <v>52</v>
      </c>
      <c r="H640">
        <v>4</v>
      </c>
      <c r="I640">
        <v>15</v>
      </c>
      <c r="J640" t="s">
        <v>663</v>
      </c>
      <c r="K640">
        <v>4298.0000059232116</v>
      </c>
      <c r="L640">
        <v>0</v>
      </c>
      <c r="M640" t="s">
        <v>315</v>
      </c>
      <c r="N640">
        <f t="shared" ref="N640:N646" si="2277">(AA640-AB640*(1000-AC640)/(1000-AD640))*AT640</f>
        <v>30.627695519427359</v>
      </c>
      <c r="O640">
        <f t="shared" ref="O640:O646" si="2278">IF(BE640&lt;&gt;0,1/(1/BE640-1/W640),0)</f>
        <v>0.51235399853387431</v>
      </c>
      <c r="P640">
        <f t="shared" ref="P640:P646" si="2279">((BH640-AU640/2)*AB640-N640)/(BH640+AU640/2)</f>
        <v>261.63139095380541</v>
      </c>
      <c r="Q640">
        <f t="shared" ref="Q640:Q646" si="2280">AU640*1000</f>
        <v>6.3819541189963624</v>
      </c>
      <c r="R640">
        <f t="shared" ref="R640:R646" si="2281">(AZ640-BF640)</f>
        <v>1.2943400962535068</v>
      </c>
      <c r="S640" s="4">
        <f>(Y640+AY640*L640)</f>
        <v>24.464866638183594</v>
      </c>
      <c r="T640">
        <f t="shared" ref="T640:T646" si="2282">1.2*3</f>
        <v>3.5999999999999996</v>
      </c>
      <c r="U640">
        <f t="shared" ref="U640:U646" si="2283">(T640*AN640+AO640)</f>
        <v>1.9469565987586976</v>
      </c>
      <c r="V640">
        <v>1</v>
      </c>
      <c r="W640">
        <f t="shared" ref="W640:W646" si="2284">U640*(V640+1)*(V640+1)/(V640*V640+1)</f>
        <v>3.8939131975173953</v>
      </c>
      <c r="X640">
        <v>24.695159912109375</v>
      </c>
      <c r="Y640" s="4">
        <v>24.464866638183594</v>
      </c>
      <c r="Z640">
        <v>25.016624450683594</v>
      </c>
      <c r="AA640">
        <v>398.8692626953125</v>
      </c>
      <c r="AB640">
        <v>375.112548828125</v>
      </c>
      <c r="AC640">
        <v>14.435405731201172</v>
      </c>
      <c r="AD640">
        <v>18.93980598449707</v>
      </c>
      <c r="AE640">
        <v>43.579189300537109</v>
      </c>
      <c r="AF640">
        <v>57.185962677001953</v>
      </c>
      <c r="AG640">
        <v>500.39718627929687</v>
      </c>
      <c r="AH640">
        <v>1800.1661376953125</v>
      </c>
      <c r="AI640">
        <v>406.39773559570312</v>
      </c>
      <c r="AJ640">
        <v>94.261558532714844</v>
      </c>
      <c r="AK640">
        <v>-2.2824239730834961</v>
      </c>
      <c r="AL640">
        <v>9.0283989906311035E-2</v>
      </c>
      <c r="AM640">
        <v>0.75</v>
      </c>
      <c r="AN640">
        <v>-0.21956524252891541</v>
      </c>
      <c r="AO640">
        <v>2.737391471862793</v>
      </c>
      <c r="AP640">
        <v>1</v>
      </c>
      <c r="AQ640">
        <v>0</v>
      </c>
      <c r="AR640">
        <v>0.15999999642372131</v>
      </c>
      <c r="AS640">
        <v>111115</v>
      </c>
      <c r="AT640">
        <f t="shared" ref="AT640:AT646" si="2285">AG640*0.000001/(T640*0.0001)</f>
        <v>1.389992184109158</v>
      </c>
      <c r="AU640">
        <f t="shared" ref="AU640:AU646" si="2286">(AD640-AC640)/(1000-AD640)*AT640</f>
        <v>6.3819541189963627E-3</v>
      </c>
      <c r="AV640">
        <f t="shared" ref="AV640:AV646" si="2287">(Y640+273.15)</f>
        <v>297.61486663818357</v>
      </c>
      <c r="AW640">
        <f t="shared" ref="AW640:AW646" si="2288">(X640+273.15)</f>
        <v>297.84515991210935</v>
      </c>
      <c r="AX640">
        <f t="shared" ref="AX640:AX646" si="2289">(AH640*AP640+AI640*AQ640)*AR640</f>
        <v>288.02657559335421</v>
      </c>
      <c r="AY640">
        <f t="shared" ref="AY640:AY646" si="2290">((AX640+0.00000010773*(AW640^4-AV640^4))-AU640*44100)/(U640*51.4+0.00000043092*AV640^3)</f>
        <v>8.2573857590041155E-2</v>
      </c>
      <c r="AZ640">
        <f t="shared" ref="AZ640:AZ646" si="2291">0.61365*EXP(17.502*S640/(240.97+S640))</f>
        <v>3.0796357266594403</v>
      </c>
      <c r="BA640">
        <f t="shared" ref="BA640:BA646" si="2292">AZ640*1000/AJ640</f>
        <v>32.671173430583671</v>
      </c>
      <c r="BB640">
        <f t="shared" ref="BB640:BB646" si="2293">(BA640-AD640)</f>
        <v>13.731367446086601</v>
      </c>
      <c r="BC640">
        <f>IF(L640,Y640,(X640+Y640)/2)</f>
        <v>24.580013275146484</v>
      </c>
      <c r="BD640">
        <f t="shared" ref="BD640:BD646" si="2294">0.61365*EXP(17.502*BC640/(240.97+BC640))</f>
        <v>3.1009266205936874</v>
      </c>
      <c r="BE640">
        <f t="shared" ref="BE640:BE646" si="2295">IF(BB640&lt;&gt;0,(1000-(BA640+AD640)/2)/BB640*AU640,0)</f>
        <v>0.4527782605829625</v>
      </c>
      <c r="BF640">
        <f t="shared" ref="BF640:BF646" si="2296">AD640*AJ640/1000</f>
        <v>1.7852956304059335</v>
      </c>
      <c r="BG640">
        <f t="shared" ref="BG640:BG646" si="2297">(BD640-BF640)</f>
        <v>1.3156309901877539</v>
      </c>
      <c r="BH640">
        <f t="shared" ref="BH640:BH646" si="2298">1/(1.6/O640+1.37/W640)</f>
        <v>0.28779694740351897</v>
      </c>
      <c r="BI640">
        <f t="shared" ref="BI640:BI646" si="2299">P640*AJ640*0.001</f>
        <v>24.66178267238773</v>
      </c>
      <c r="BJ640">
        <f t="shared" ref="BJ640:BJ646" si="2300">P640/AB640</f>
        <v>0.69747437608034757</v>
      </c>
      <c r="BK640">
        <f t="shared" ref="BK640:BK646" si="2301">(1-AU640*AJ640/AZ640/O640)*100</f>
        <v>61.874213222171392</v>
      </c>
      <c r="BL640">
        <f t="shared" ref="BL640:BL646" si="2302">(AB640-N640/(W640/1.35))</f>
        <v>364.49408178638703</v>
      </c>
      <c r="BM640">
        <f t="shared" ref="BM640:BM646" si="2303">N640*BK640/100/BL640</f>
        <v>5.1991641504440141E-2</v>
      </c>
    </row>
    <row r="641" spans="1:65" x14ac:dyDescent="0.3">
      <c r="A641" t="str">
        <f t="array" ref="A641">INDEX(MtrxNb!A$2:C$115,MATCH(1,(MtrxNb!B$2:B$115=D641)*(MtrxNb!C$2:C$115=F641),0),1)</f>
        <v>M50</v>
      </c>
      <c r="B641" s="6">
        <v>41603</v>
      </c>
      <c r="C641">
        <v>53</v>
      </c>
      <c r="D641">
        <v>67</v>
      </c>
      <c r="E641">
        <v>28</v>
      </c>
      <c r="F641" t="s">
        <v>7</v>
      </c>
      <c r="G641">
        <v>52</v>
      </c>
      <c r="H641">
        <v>4</v>
      </c>
      <c r="I641">
        <v>16</v>
      </c>
      <c r="J641" t="s">
        <v>853</v>
      </c>
      <c r="K641">
        <v>4428.5000061355531</v>
      </c>
      <c r="L641">
        <v>0</v>
      </c>
      <c r="M641">
        <v>50</v>
      </c>
      <c r="N641" s="7">
        <f t="shared" si="2277"/>
        <v>-0.1047475060929093</v>
      </c>
      <c r="O641" s="7">
        <f t="shared" si="2278"/>
        <v>0.44034483221861165</v>
      </c>
      <c r="P641" s="7">
        <f t="shared" si="2279"/>
        <v>49.118933791466524</v>
      </c>
      <c r="Q641">
        <f t="shared" si="2280"/>
        <v>5.776188289327723</v>
      </c>
      <c r="R641">
        <f t="shared" si="2281"/>
        <v>1.3411304779897766</v>
      </c>
      <c r="S641" s="4">
        <f>(Y641+AY641*L641)</f>
        <v>24.458990097045898</v>
      </c>
      <c r="T641">
        <f t="shared" si="2282"/>
        <v>3.5999999999999996</v>
      </c>
      <c r="U641">
        <f t="shared" si="2283"/>
        <v>1.9469565987586976</v>
      </c>
      <c r="V641">
        <v>1</v>
      </c>
      <c r="W641">
        <f t="shared" si="2284"/>
        <v>3.8939131975173953</v>
      </c>
      <c r="X641">
        <v>24.644092559814453</v>
      </c>
      <c r="Y641" s="4">
        <v>24.458990097045898</v>
      </c>
      <c r="Z641">
        <v>25.020483016967773</v>
      </c>
      <c r="AA641">
        <v>49.972255706787109</v>
      </c>
      <c r="AB641">
        <v>49.840507507324219</v>
      </c>
      <c r="AC641">
        <v>14.353307723999023</v>
      </c>
      <c r="AD641">
        <v>18.4320068359375</v>
      </c>
      <c r="AE641">
        <v>43.568035125732422</v>
      </c>
      <c r="AF641">
        <v>55.817604064941406</v>
      </c>
      <c r="AG641">
        <v>500.42910766601562</v>
      </c>
      <c r="AH641">
        <v>1800.7523193359375</v>
      </c>
      <c r="AI641">
        <v>475.48162841796875</v>
      </c>
      <c r="AJ641">
        <v>94.261146545410156</v>
      </c>
      <c r="AK641">
        <v>0.94465732574462891</v>
      </c>
      <c r="AL641">
        <v>0.13600313663482666</v>
      </c>
      <c r="AM641">
        <v>1</v>
      </c>
      <c r="AN641">
        <v>-0.21956524252891541</v>
      </c>
      <c r="AO641">
        <v>2.737391471862793</v>
      </c>
      <c r="AP641">
        <v>1</v>
      </c>
      <c r="AQ641">
        <v>0</v>
      </c>
      <c r="AR641">
        <v>0.15999999642372131</v>
      </c>
      <c r="AS641">
        <v>111115</v>
      </c>
      <c r="AT641">
        <f t="shared" si="2285"/>
        <v>1.3900808546278212</v>
      </c>
      <c r="AU641">
        <f t="shared" si="2286"/>
        <v>5.776188289327723E-3</v>
      </c>
      <c r="AV641">
        <f t="shared" si="2287"/>
        <v>297.60899009704588</v>
      </c>
      <c r="AW641">
        <f t="shared" si="2288"/>
        <v>297.79409255981443</v>
      </c>
      <c r="AX641">
        <f t="shared" si="2289"/>
        <v>288.12036465375786</v>
      </c>
      <c r="AY641">
        <f t="shared" si="2290"/>
        <v>0.31853363113425004</v>
      </c>
      <c r="AZ641">
        <f t="shared" si="2291"/>
        <v>3.0785525754780831</v>
      </c>
      <c r="BA641">
        <f t="shared" si="2292"/>
        <v>32.659825265280382</v>
      </c>
      <c r="BB641">
        <f t="shared" si="2293"/>
        <v>14.227818429342882</v>
      </c>
      <c r="BC641">
        <f>IF(L641,Y641,(X641+Y641)/2)</f>
        <v>24.551541328430176</v>
      </c>
      <c r="BD641">
        <f t="shared" si="2294"/>
        <v>3.0956501506874914</v>
      </c>
      <c r="BE641">
        <f t="shared" si="2295"/>
        <v>0.39560740082174406</v>
      </c>
      <c r="BF641">
        <f t="shared" si="2296"/>
        <v>1.7374220974883066</v>
      </c>
      <c r="BG641">
        <f t="shared" si="2297"/>
        <v>1.3582280531991848</v>
      </c>
      <c r="BH641">
        <f t="shared" si="2298"/>
        <v>0.25091916862038627</v>
      </c>
      <c r="BI641">
        <f t="shared" si="2299"/>
        <v>4.6300070162717253</v>
      </c>
      <c r="BJ641">
        <f t="shared" si="2300"/>
        <v>0.98552234413440398</v>
      </c>
      <c r="BK641">
        <f t="shared" si="2301"/>
        <v>59.83621987296344</v>
      </c>
      <c r="BL641">
        <f t="shared" si="2302"/>
        <v>49.876822937600267</v>
      </c>
      <c r="BM641">
        <f t="shared" si="2303"/>
        <v>-1.2566347326415047E-3</v>
      </c>
    </row>
    <row r="642" spans="1:65" x14ac:dyDescent="0.3">
      <c r="A642" t="str">
        <f t="array" ref="A642">INDEX(MtrxNb!A$2:C$115,MATCH(1,(MtrxNb!B$2:B$115=D642)*(MtrxNb!C$2:C$115=F642),0),1)</f>
        <v>M50</v>
      </c>
      <c r="B642" s="6">
        <v>41603</v>
      </c>
      <c r="C642">
        <v>53</v>
      </c>
      <c r="D642">
        <v>67</v>
      </c>
      <c r="E642">
        <v>28</v>
      </c>
      <c r="F642" t="s">
        <v>7</v>
      </c>
      <c r="G642">
        <v>52</v>
      </c>
      <c r="H642">
        <v>4</v>
      </c>
      <c r="I642">
        <v>17</v>
      </c>
      <c r="J642" t="s">
        <v>854</v>
      </c>
      <c r="K642">
        <v>4549.000006146729</v>
      </c>
      <c r="L642">
        <v>0</v>
      </c>
      <c r="M642">
        <v>150</v>
      </c>
      <c r="N642" s="7">
        <f t="shared" si="2277"/>
        <v>9.1571486295295585</v>
      </c>
      <c r="O642" s="7">
        <f t="shared" si="2278"/>
        <v>0.43830221383777929</v>
      </c>
      <c r="P642" s="7">
        <f t="shared" si="2279"/>
        <v>103.134856888107</v>
      </c>
      <c r="Q642">
        <f t="shared" si="2280"/>
        <v>5.7790354741383032</v>
      </c>
      <c r="R642">
        <f t="shared" si="2281"/>
        <v>1.3475388475456966</v>
      </c>
      <c r="S642" s="4">
        <f>(Y642+AY642*L642)</f>
        <v>24.416852951049805</v>
      </c>
      <c r="T642">
        <f t="shared" si="2282"/>
        <v>3.5999999999999996</v>
      </c>
      <c r="U642">
        <f t="shared" si="2283"/>
        <v>1.9469565987586976</v>
      </c>
      <c r="V642">
        <v>1</v>
      </c>
      <c r="W642">
        <f t="shared" si="2284"/>
        <v>3.8939131975173953</v>
      </c>
      <c r="X642">
        <v>24.6412353515625</v>
      </c>
      <c r="Y642" s="4">
        <v>24.416852951049805</v>
      </c>
      <c r="Z642">
        <v>25.019596099853516</v>
      </c>
      <c r="AA642">
        <v>149.80682373046875</v>
      </c>
      <c r="AB642">
        <v>142.62648010253906</v>
      </c>
      <c r="AC642">
        <v>14.20086669921875</v>
      </c>
      <c r="AD642">
        <v>18.282144546508789</v>
      </c>
      <c r="AE642">
        <v>43.164630889892578</v>
      </c>
      <c r="AF642">
        <v>55.369548797607422</v>
      </c>
      <c r="AG642">
        <v>500.43582153320312</v>
      </c>
      <c r="AH642">
        <v>1800.49853515625</v>
      </c>
      <c r="AI642">
        <v>512.87481689453125</v>
      </c>
      <c r="AJ642">
        <v>94.259010314941406</v>
      </c>
      <c r="AK642">
        <v>0.35568332672119141</v>
      </c>
      <c r="AL642">
        <v>0.12171328067779541</v>
      </c>
      <c r="AM642">
        <v>1</v>
      </c>
      <c r="AN642">
        <v>-0.21956524252891541</v>
      </c>
      <c r="AO642">
        <v>2.737391471862793</v>
      </c>
      <c r="AP642">
        <v>1</v>
      </c>
      <c r="AQ642">
        <v>0</v>
      </c>
      <c r="AR642">
        <v>0.15999999642372131</v>
      </c>
      <c r="AS642">
        <v>111115</v>
      </c>
      <c r="AT642">
        <f t="shared" si="2285"/>
        <v>1.3900995042588977</v>
      </c>
      <c r="AU642">
        <f t="shared" si="2286"/>
        <v>5.7790354741383033E-3</v>
      </c>
      <c r="AV642">
        <f t="shared" si="2287"/>
        <v>297.56685295104978</v>
      </c>
      <c r="AW642">
        <f t="shared" si="2288"/>
        <v>297.79123535156248</v>
      </c>
      <c r="AX642">
        <f t="shared" si="2289"/>
        <v>288.07975918591546</v>
      </c>
      <c r="AY642">
        <f t="shared" si="2290"/>
        <v>0.3210588931403287</v>
      </c>
      <c r="AZ642">
        <f t="shared" si="2291"/>
        <v>3.0707956989343184</v>
      </c>
      <c r="BA642">
        <f t="shared" si="2292"/>
        <v>32.578272238102983</v>
      </c>
      <c r="BB642">
        <f t="shared" si="2293"/>
        <v>14.296127691594194</v>
      </c>
      <c r="BC642">
        <f>IF(L642,Y642,(X642+Y642)/2)</f>
        <v>24.529044151306152</v>
      </c>
      <c r="BD642">
        <f t="shared" si="2294"/>
        <v>3.0914864873307173</v>
      </c>
      <c r="BE642">
        <f t="shared" si="2295"/>
        <v>0.3939579667461961</v>
      </c>
      <c r="BF642">
        <f t="shared" si="2296"/>
        <v>1.7232568513886217</v>
      </c>
      <c r="BG642">
        <f t="shared" si="2297"/>
        <v>1.3682296359420956</v>
      </c>
      <c r="BH642">
        <f t="shared" si="2298"/>
        <v>0.24985755379748226</v>
      </c>
      <c r="BI642">
        <f t="shared" si="2299"/>
        <v>9.7213895392460845</v>
      </c>
      <c r="BJ642">
        <f t="shared" si="2300"/>
        <v>0.72311156255107611</v>
      </c>
      <c r="BK642">
        <f t="shared" si="2301"/>
        <v>59.528094907737469</v>
      </c>
      <c r="BL642">
        <f t="shared" si="2302"/>
        <v>139.45174301344665</v>
      </c>
      <c r="BM642">
        <f t="shared" si="2303"/>
        <v>3.9089336635278318E-2</v>
      </c>
    </row>
    <row r="643" spans="1:65" x14ac:dyDescent="0.3">
      <c r="A643" t="str">
        <f t="array" ref="A643">INDEX(MtrxNb!A$2:C$115,MATCH(1,(MtrxNb!B$2:B$115=D643)*(MtrxNb!C$2:C$115=F643),0),1)</f>
        <v>M50</v>
      </c>
      <c r="B643" s="6">
        <v>41603</v>
      </c>
      <c r="C643">
        <v>53</v>
      </c>
      <c r="D643">
        <v>67</v>
      </c>
      <c r="E643">
        <v>28</v>
      </c>
      <c r="F643" t="s">
        <v>7</v>
      </c>
      <c r="G643">
        <v>52</v>
      </c>
      <c r="H643">
        <v>4</v>
      </c>
      <c r="I643">
        <v>18</v>
      </c>
      <c r="J643" t="s">
        <v>855</v>
      </c>
      <c r="K643">
        <v>4669.000006146729</v>
      </c>
      <c r="L643">
        <v>0</v>
      </c>
      <c r="M643">
        <v>250</v>
      </c>
      <c r="N643" s="7">
        <f t="shared" si="2277"/>
        <v>17.917884945882797</v>
      </c>
      <c r="O643" s="7">
        <f t="shared" si="2278"/>
        <v>0.44917920505040765</v>
      </c>
      <c r="P643" s="7">
        <f t="shared" si="2279"/>
        <v>160.58588738758385</v>
      </c>
      <c r="Q643">
        <f t="shared" si="2280"/>
        <v>6.0203196341112042</v>
      </c>
      <c r="R643">
        <f t="shared" si="2281"/>
        <v>1.3731040213636445</v>
      </c>
      <c r="S643" s="4">
        <f>(Y643+AY643*L643)</f>
        <v>24.528366088867188</v>
      </c>
      <c r="T643">
        <f t="shared" si="2282"/>
        <v>3.5999999999999996</v>
      </c>
      <c r="U643">
        <f t="shared" si="2283"/>
        <v>1.9469565987586976</v>
      </c>
      <c r="V643">
        <v>1</v>
      </c>
      <c r="W643">
        <f t="shared" si="2284"/>
        <v>3.8939131975173953</v>
      </c>
      <c r="X643">
        <v>24.701442718505859</v>
      </c>
      <c r="Y643" s="4">
        <v>24.528366088867188</v>
      </c>
      <c r="Z643">
        <v>25.021656036376953</v>
      </c>
      <c r="AA643">
        <v>249.28703308105469</v>
      </c>
      <c r="AB643">
        <v>235.37944030761719</v>
      </c>
      <c r="AC643">
        <v>13.977975845336914</v>
      </c>
      <c r="AD643">
        <v>18.229440689086914</v>
      </c>
      <c r="AE643">
        <v>42.342700958251953</v>
      </c>
      <c r="AF643">
        <v>55.011207580566406</v>
      </c>
      <c r="AG643">
        <v>500.48776245117187</v>
      </c>
      <c r="AH643">
        <v>1799.2420654296875</v>
      </c>
      <c r="AI643">
        <v>505.73394775390625</v>
      </c>
      <c r="AJ643">
        <v>94.257255554199219</v>
      </c>
      <c r="AK643">
        <v>-0.49200344085693359</v>
      </c>
      <c r="AL643">
        <v>0.10709917545318604</v>
      </c>
      <c r="AM643">
        <v>1</v>
      </c>
      <c r="AN643">
        <v>-0.21956524252891541</v>
      </c>
      <c r="AO643">
        <v>2.737391471862793</v>
      </c>
      <c r="AP643">
        <v>1</v>
      </c>
      <c r="AQ643">
        <v>0</v>
      </c>
      <c r="AR643">
        <v>0.15999999642372131</v>
      </c>
      <c r="AS643">
        <v>111115</v>
      </c>
      <c r="AT643">
        <f t="shared" si="2285"/>
        <v>1.3902437845865885</v>
      </c>
      <c r="AU643">
        <f t="shared" si="2286"/>
        <v>6.0203196341112042E-3</v>
      </c>
      <c r="AV643">
        <f t="shared" si="2287"/>
        <v>297.67836608886716</v>
      </c>
      <c r="AW643">
        <f t="shared" si="2288"/>
        <v>297.85144271850584</v>
      </c>
      <c r="AX643">
        <f t="shared" si="2289"/>
        <v>287.87872403415895</v>
      </c>
      <c r="AY643">
        <f t="shared" si="2290"/>
        <v>0.21851750779099571</v>
      </c>
      <c r="AZ643">
        <f t="shared" si="2291"/>
        <v>3.0913610710050272</v>
      </c>
      <c r="BA643">
        <f t="shared" si="2292"/>
        <v>32.797062176581747</v>
      </c>
      <c r="BB643">
        <f t="shared" si="2293"/>
        <v>14.567621487494833</v>
      </c>
      <c r="BC643">
        <f>IF(L643,Y643,(X643+Y643)/2)</f>
        <v>24.614904403686523</v>
      </c>
      <c r="BD643">
        <f t="shared" si="2294"/>
        <v>3.107403422335091</v>
      </c>
      <c r="BE643">
        <f t="shared" si="2295"/>
        <v>0.40272337598943103</v>
      </c>
      <c r="BF643">
        <f t="shared" si="2296"/>
        <v>1.7182570496413827</v>
      </c>
      <c r="BG643">
        <f t="shared" si="2297"/>
        <v>1.3891463726937083</v>
      </c>
      <c r="BH643">
        <f t="shared" si="2298"/>
        <v>0.25550068312291152</v>
      </c>
      <c r="BI643">
        <f t="shared" si="2299"/>
        <v>15.13638502588935</v>
      </c>
      <c r="BJ643">
        <f t="shared" si="2300"/>
        <v>0.68224262568436012</v>
      </c>
      <c r="BK643">
        <f t="shared" si="2301"/>
        <v>59.133733361738258</v>
      </c>
      <c r="BL643">
        <f t="shared" si="2302"/>
        <v>229.16740027232214</v>
      </c>
      <c r="BM643">
        <f t="shared" si="2303"/>
        <v>4.6234823519272841E-2</v>
      </c>
    </row>
    <row r="644" spans="1:65" x14ac:dyDescent="0.3">
      <c r="A644" t="str">
        <f t="array" ref="A644">INDEX(MtrxNb!A$2:C$115,MATCH(1,(MtrxNb!B$2:B$115=D644)*(MtrxNb!C$2:C$115=F644),0),1)</f>
        <v>M50</v>
      </c>
      <c r="B644" s="6">
        <v>41603</v>
      </c>
      <c r="C644">
        <v>53</v>
      </c>
      <c r="D644">
        <v>67</v>
      </c>
      <c r="E644">
        <v>28</v>
      </c>
      <c r="F644" t="s">
        <v>7</v>
      </c>
      <c r="G644">
        <v>52</v>
      </c>
      <c r="H644">
        <v>4</v>
      </c>
      <c r="I644">
        <v>19</v>
      </c>
      <c r="J644" t="s">
        <v>856</v>
      </c>
      <c r="K644">
        <v>4797.000006146729</v>
      </c>
      <c r="L644">
        <v>0</v>
      </c>
      <c r="M644">
        <v>400</v>
      </c>
      <c r="N644" s="7">
        <f t="shared" si="2277"/>
        <v>30.822193602660239</v>
      </c>
      <c r="O644" s="7">
        <f t="shared" si="2278"/>
        <v>0.4732438434218858</v>
      </c>
      <c r="P644" s="7">
        <f t="shared" si="2279"/>
        <v>253.50855726494697</v>
      </c>
      <c r="Q644">
        <f t="shared" si="2280"/>
        <v>6.3415562449749441</v>
      </c>
      <c r="R644">
        <f t="shared" si="2281"/>
        <v>1.3802726270012278</v>
      </c>
      <c r="S644" s="4">
        <f>(Y644+AY644*L644)</f>
        <v>24.592056274414063</v>
      </c>
      <c r="T644">
        <f t="shared" si="2282"/>
        <v>3.5999999999999996</v>
      </c>
      <c r="U644">
        <f t="shared" si="2283"/>
        <v>1.9469565987586976</v>
      </c>
      <c r="V644">
        <v>1</v>
      </c>
      <c r="W644">
        <f t="shared" si="2284"/>
        <v>3.8939131975173953</v>
      </c>
      <c r="X644">
        <v>24.751358032226562</v>
      </c>
      <c r="Y644" s="4">
        <v>24.592056274414063</v>
      </c>
      <c r="Z644">
        <v>25.026052474975586</v>
      </c>
      <c r="AA644">
        <v>399.89810180664062</v>
      </c>
      <c r="AB644">
        <v>376.010986328125</v>
      </c>
      <c r="AC644">
        <v>13.800609588623047</v>
      </c>
      <c r="AD644">
        <v>18.279001235961914</v>
      </c>
      <c r="AE644">
        <v>41.688793182373047</v>
      </c>
      <c r="AF644">
        <v>54.992153167724609</v>
      </c>
      <c r="AG644">
        <v>500.4542236328125</v>
      </c>
      <c r="AH644">
        <v>1799.5540771484375</v>
      </c>
      <c r="AI644">
        <v>1309.950439453125</v>
      </c>
      <c r="AJ644">
        <v>94.255050659179688</v>
      </c>
      <c r="AK644">
        <v>-2.7156972885131836</v>
      </c>
      <c r="AL644">
        <v>9.834444522857666E-2</v>
      </c>
      <c r="AM644">
        <v>1</v>
      </c>
      <c r="AN644">
        <v>-0.21956524252891541</v>
      </c>
      <c r="AO644">
        <v>2.737391471862793</v>
      </c>
      <c r="AP644">
        <v>1</v>
      </c>
      <c r="AQ644">
        <v>0</v>
      </c>
      <c r="AR644">
        <v>0.15999999642372131</v>
      </c>
      <c r="AS644">
        <v>111115</v>
      </c>
      <c r="AT644">
        <f t="shared" si="2285"/>
        <v>1.390150621202257</v>
      </c>
      <c r="AU644">
        <f t="shared" si="2286"/>
        <v>6.3415562449749439E-3</v>
      </c>
      <c r="AV644">
        <f t="shared" si="2287"/>
        <v>297.74205627441404</v>
      </c>
      <c r="AW644">
        <f t="shared" si="2288"/>
        <v>297.90135803222654</v>
      </c>
      <c r="AX644">
        <f t="shared" si="2289"/>
        <v>287.92864590804311</v>
      </c>
      <c r="AY644">
        <f t="shared" si="2290"/>
        <v>9.0440514898740512E-2</v>
      </c>
      <c r="AZ644">
        <f t="shared" si="2291"/>
        <v>3.1031608144960261</v>
      </c>
      <c r="BA644">
        <f t="shared" si="2292"/>
        <v>32.923018902370117</v>
      </c>
      <c r="BB644">
        <f t="shared" si="2293"/>
        <v>14.644017666408203</v>
      </c>
      <c r="BC644">
        <f>IF(L644,Y644,(X644+Y644)/2)</f>
        <v>24.671707153320313</v>
      </c>
      <c r="BD644">
        <f t="shared" si="2294"/>
        <v>3.1179729496906154</v>
      </c>
      <c r="BE644">
        <f t="shared" si="2295"/>
        <v>0.42196111343593834</v>
      </c>
      <c r="BF644">
        <f t="shared" si="2296"/>
        <v>1.7228881874947983</v>
      </c>
      <c r="BG644">
        <f t="shared" si="2297"/>
        <v>1.3950847621958171</v>
      </c>
      <c r="BH644">
        <f t="shared" si="2298"/>
        <v>0.26789885433404848</v>
      </c>
      <c r="BI644">
        <f t="shared" si="2299"/>
        <v>23.894461907543132</v>
      </c>
      <c r="BJ644">
        <f t="shared" si="2300"/>
        <v>0.67420518677005725</v>
      </c>
      <c r="BK644">
        <f t="shared" si="2301"/>
        <v>59.298424118825402</v>
      </c>
      <c r="BL644">
        <f t="shared" si="2302"/>
        <v>365.32508778520929</v>
      </c>
      <c r="BM644">
        <f t="shared" si="2303"/>
        <v>5.0029619361856785E-2</v>
      </c>
    </row>
    <row r="645" spans="1:65" x14ac:dyDescent="0.3">
      <c r="A645" t="str">
        <f t="array" ref="A645">INDEX(MtrxNb!A$2:C$115,MATCH(1,(MtrxNb!B$2:B$115=D645)*(MtrxNb!C$2:C$115=F645),0),1)</f>
        <v>M50</v>
      </c>
      <c r="B645" s="6">
        <v>41603</v>
      </c>
      <c r="C645">
        <v>53</v>
      </c>
      <c r="D645">
        <v>67</v>
      </c>
      <c r="E645">
        <v>28</v>
      </c>
      <c r="F645" t="s">
        <v>7</v>
      </c>
      <c r="G645">
        <v>52</v>
      </c>
      <c r="H645">
        <v>4</v>
      </c>
      <c r="I645">
        <v>20</v>
      </c>
      <c r="J645" t="s">
        <v>857</v>
      </c>
      <c r="K645">
        <v>4922.000006146729</v>
      </c>
      <c r="L645">
        <v>0</v>
      </c>
      <c r="M645">
        <v>600</v>
      </c>
      <c r="N645" s="7">
        <f t="shared" si="2277"/>
        <v>41.903648578017474</v>
      </c>
      <c r="O645" s="7">
        <f t="shared" si="2278"/>
        <v>0.50314149556234888</v>
      </c>
      <c r="P645" s="7">
        <f t="shared" si="2279"/>
        <v>405.77174903798954</v>
      </c>
      <c r="Q645">
        <f t="shared" si="2280"/>
        <v>6.8242640696265342</v>
      </c>
      <c r="R645">
        <f t="shared" si="2281"/>
        <v>1.4060456079961146</v>
      </c>
      <c r="S645" s="4">
        <f>(Y645+AY645*L645)</f>
        <v>24.858116149902344</v>
      </c>
      <c r="T645">
        <f t="shared" si="2282"/>
        <v>3.5999999999999996</v>
      </c>
      <c r="U645">
        <f t="shared" si="2283"/>
        <v>1.9469565987586976</v>
      </c>
      <c r="V645">
        <v>1</v>
      </c>
      <c r="W645">
        <f t="shared" si="2284"/>
        <v>3.8939131975173953</v>
      </c>
      <c r="X645">
        <v>24.864131927490234</v>
      </c>
      <c r="Y645" s="4">
        <v>24.858116149902344</v>
      </c>
      <c r="Z645">
        <v>25.020053863525391</v>
      </c>
      <c r="AA645">
        <v>598.39520263671875</v>
      </c>
      <c r="AB645">
        <v>565.47381591796875</v>
      </c>
      <c r="AC645">
        <v>13.715082168579102</v>
      </c>
      <c r="AD645">
        <v>18.533437728881836</v>
      </c>
      <c r="AE645">
        <v>41.163829803466797</v>
      </c>
      <c r="AF645">
        <v>55.383808135986328</v>
      </c>
      <c r="AG645">
        <v>500.42037963867187</v>
      </c>
      <c r="AH645">
        <v>1799.179931640625</v>
      </c>
      <c r="AI645">
        <v>903.5040283203125</v>
      </c>
      <c r="AJ645">
        <v>94.253120422363281</v>
      </c>
      <c r="AK645">
        <v>-5.0169057846069336</v>
      </c>
      <c r="AL645">
        <v>7.0300698280334473E-2</v>
      </c>
      <c r="AM645">
        <v>1</v>
      </c>
      <c r="AN645">
        <v>-0.21956524252891541</v>
      </c>
      <c r="AO645">
        <v>2.737391471862793</v>
      </c>
      <c r="AP645">
        <v>1</v>
      </c>
      <c r="AQ645">
        <v>0</v>
      </c>
      <c r="AR645">
        <v>0.15999999642372131</v>
      </c>
      <c r="AS645">
        <v>111115</v>
      </c>
      <c r="AT645">
        <f t="shared" si="2285"/>
        <v>1.3900566101074219</v>
      </c>
      <c r="AU645">
        <f t="shared" si="2286"/>
        <v>6.8242640696265346E-3</v>
      </c>
      <c r="AV645">
        <f t="shared" si="2287"/>
        <v>298.00811614990232</v>
      </c>
      <c r="AW645">
        <f t="shared" si="2288"/>
        <v>298.01413192749021</v>
      </c>
      <c r="AX645">
        <f t="shared" si="2289"/>
        <v>287.86878262813116</v>
      </c>
      <c r="AY645">
        <f t="shared" si="2290"/>
        <v>-0.11672823944144518</v>
      </c>
      <c r="AZ645">
        <f t="shared" si="2291"/>
        <v>3.1528799460967853</v>
      </c>
      <c r="BA645">
        <f t="shared" si="2292"/>
        <v>33.451199620428767</v>
      </c>
      <c r="BB645">
        <f t="shared" si="2293"/>
        <v>14.917761891546931</v>
      </c>
      <c r="BC645">
        <f>IF(L645,Y645,(X645+Y645)/2)</f>
        <v>24.861124038696289</v>
      </c>
      <c r="BD645">
        <f t="shared" si="2294"/>
        <v>3.1534459925950684</v>
      </c>
      <c r="BE645">
        <f t="shared" si="2295"/>
        <v>0.44556855589545397</v>
      </c>
      <c r="BF645">
        <f t="shared" si="2296"/>
        <v>1.7468343381006708</v>
      </c>
      <c r="BG645">
        <f t="shared" si="2297"/>
        <v>1.4066116544943976</v>
      </c>
      <c r="BH645">
        <f t="shared" si="2298"/>
        <v>0.28313764228146421</v>
      </c>
      <c r="BI645">
        <f t="shared" si="2299"/>
        <v>38.245253526070599</v>
      </c>
      <c r="BJ645">
        <f t="shared" si="2300"/>
        <v>0.71757831683024098</v>
      </c>
      <c r="BK645">
        <f t="shared" si="2301"/>
        <v>59.453442217584509</v>
      </c>
      <c r="BL645">
        <f t="shared" si="2302"/>
        <v>550.94603301402776</v>
      </c>
      <c r="BM645">
        <f t="shared" si="2303"/>
        <v>4.5218878077949561E-2</v>
      </c>
    </row>
    <row r="646" spans="1:65" x14ac:dyDescent="0.3">
      <c r="A646" t="str">
        <f t="array" ref="A646">INDEX(MtrxNb!A$2:C$115,MATCH(1,(MtrxNb!B$2:B$115=D646)*(MtrxNb!C$2:C$115=F646),0),1)</f>
        <v>M50</v>
      </c>
      <c r="B646" s="6">
        <v>41603</v>
      </c>
      <c r="C646">
        <v>53</v>
      </c>
      <c r="D646">
        <v>67</v>
      </c>
      <c r="E646">
        <v>28</v>
      </c>
      <c r="F646" t="s">
        <v>7</v>
      </c>
      <c r="G646">
        <v>52</v>
      </c>
      <c r="H646">
        <v>4</v>
      </c>
      <c r="I646">
        <v>21</v>
      </c>
      <c r="J646" t="s">
        <v>858</v>
      </c>
      <c r="K646">
        <v>5042.000006146729</v>
      </c>
      <c r="L646">
        <v>0</v>
      </c>
      <c r="M646">
        <v>800</v>
      </c>
      <c r="N646" s="7">
        <f t="shared" si="2277"/>
        <v>48.943656549704663</v>
      </c>
      <c r="O646" s="7">
        <f t="shared" si="2278"/>
        <v>0.53622954014928659</v>
      </c>
      <c r="P646" s="7">
        <f t="shared" si="2279"/>
        <v>579.67089533478384</v>
      </c>
      <c r="Q646">
        <f t="shared" si="2280"/>
        <v>7.1979311582768801</v>
      </c>
      <c r="R646">
        <f t="shared" si="2281"/>
        <v>1.401516990922232</v>
      </c>
      <c r="S646" s="4">
        <f>(Y646+AY646*L646)</f>
        <v>24.986717224121094</v>
      </c>
      <c r="T646">
        <f t="shared" si="2282"/>
        <v>3.5999999999999996</v>
      </c>
      <c r="U646">
        <f t="shared" si="2283"/>
        <v>1.9469565987586976</v>
      </c>
      <c r="V646">
        <v>1</v>
      </c>
      <c r="W646">
        <f t="shared" si="2284"/>
        <v>3.8939131975173953</v>
      </c>
      <c r="X646">
        <v>24.923667907714844</v>
      </c>
      <c r="Y646" s="4">
        <v>24.986717224121094</v>
      </c>
      <c r="Z646">
        <v>25.024887084960938</v>
      </c>
      <c r="AA646">
        <v>798.1400146484375</v>
      </c>
      <c r="AB646">
        <v>758.99920654296875</v>
      </c>
      <c r="AC646">
        <v>13.75934886932373</v>
      </c>
      <c r="AD646">
        <v>18.840047836303711</v>
      </c>
      <c r="AE646">
        <v>41.156513214111328</v>
      </c>
      <c r="AF646">
        <v>56.098529815673828</v>
      </c>
      <c r="AG646">
        <v>500.41064453125</v>
      </c>
      <c r="AH646">
        <v>1799.63818359375</v>
      </c>
      <c r="AI646">
        <v>1391.8302001953125</v>
      </c>
      <c r="AJ646">
        <v>94.24835205078125</v>
      </c>
      <c r="AK646">
        <v>-8.1674795150756836</v>
      </c>
      <c r="AL646">
        <v>5.9733986854553223E-2</v>
      </c>
      <c r="AM646">
        <v>1</v>
      </c>
      <c r="AN646">
        <v>-0.21956524252891541</v>
      </c>
      <c r="AO646">
        <v>2.737391471862793</v>
      </c>
      <c r="AP646">
        <v>1</v>
      </c>
      <c r="AQ646">
        <v>0</v>
      </c>
      <c r="AR646">
        <v>0.15999999642372131</v>
      </c>
      <c r="AS646">
        <v>111115</v>
      </c>
      <c r="AT646">
        <f t="shared" si="2285"/>
        <v>1.3900295681423611</v>
      </c>
      <c r="AU646">
        <f t="shared" si="2286"/>
        <v>7.1979311582768797E-3</v>
      </c>
      <c r="AV646">
        <f t="shared" si="2287"/>
        <v>298.13671722412107</v>
      </c>
      <c r="AW646">
        <f t="shared" si="2288"/>
        <v>298.07366790771482</v>
      </c>
      <c r="AX646">
        <f t="shared" si="2289"/>
        <v>287.94210293899232</v>
      </c>
      <c r="AY646">
        <f t="shared" si="2290"/>
        <v>-0.27092667524987474</v>
      </c>
      <c r="AZ646">
        <f t="shared" si="2291"/>
        <v>3.1771604520517438</v>
      </c>
      <c r="BA646">
        <f t="shared" si="2292"/>
        <v>33.710514644753488</v>
      </c>
      <c r="BB646">
        <f t="shared" si="2293"/>
        <v>14.870466808449777</v>
      </c>
      <c r="BC646">
        <f>IF(L646,Y646,(X646+Y646)/2)</f>
        <v>24.955192565917969</v>
      </c>
      <c r="BD646">
        <f t="shared" si="2294"/>
        <v>3.1711933756522566</v>
      </c>
      <c r="BE646">
        <f t="shared" si="2295"/>
        <v>0.47132370375626748</v>
      </c>
      <c r="BF646">
        <f t="shared" si="2296"/>
        <v>1.7756434611295118</v>
      </c>
      <c r="BG646">
        <f t="shared" si="2297"/>
        <v>1.3955499145227448</v>
      </c>
      <c r="BH646">
        <f t="shared" si="2298"/>
        <v>0.29979362324876796</v>
      </c>
      <c r="BI646">
        <f t="shared" si="2299"/>
        <v>54.633026617104278</v>
      </c>
      <c r="BJ646">
        <f t="shared" si="2300"/>
        <v>0.76373056827690811</v>
      </c>
      <c r="BK646">
        <f t="shared" si="2301"/>
        <v>60.180887974717479</v>
      </c>
      <c r="BL646">
        <f t="shared" si="2302"/>
        <v>742.03068850198429</v>
      </c>
      <c r="BM646">
        <f t="shared" si="2303"/>
        <v>3.9694755992331805E-2</v>
      </c>
    </row>
    <row r="647" spans="1:65" hidden="1" x14ac:dyDescent="0.3">
      <c r="A647" t="str">
        <f t="array" ref="A647">INDEX(MtrxNb!A$2:C$115,MATCH(1,(MtrxNb!B$2:B$115=D647)*(MtrxNb!C$2:C$115=F647),0),1)</f>
        <v>M106</v>
      </c>
      <c r="B647" s="6">
        <v>41603</v>
      </c>
      <c r="C647">
        <v>53</v>
      </c>
      <c r="D647">
        <v>67</v>
      </c>
      <c r="E647">
        <v>28</v>
      </c>
      <c r="F647" t="s">
        <v>36</v>
      </c>
      <c r="G647">
        <v>52</v>
      </c>
      <c r="I647" t="s">
        <v>323</v>
      </c>
      <c r="M647">
        <f t="shared" ref="M647" si="2304">AA647</f>
        <v>0</v>
      </c>
      <c r="S647" s="4">
        <f>AVERAGE(S641:S646)</f>
        <v>24.640183130900066</v>
      </c>
      <c r="Y647" s="4">
        <f>AVERAGE(Y641:Y646)</f>
        <v>24.640183130900066</v>
      </c>
    </row>
    <row r="648" spans="1:65" hidden="1" x14ac:dyDescent="0.3">
      <c r="A648" t="str">
        <f t="array" ref="A648">INDEX(MtrxNb!A$2:C$115,MATCH(1,(MtrxNb!B$2:B$115=D648)*(MtrxNb!C$2:C$115=F648),0),1)</f>
        <v>M106</v>
      </c>
      <c r="B648" s="6">
        <v>41603</v>
      </c>
      <c r="C648">
        <v>53</v>
      </c>
      <c r="D648">
        <v>67</v>
      </c>
      <c r="E648">
        <v>28</v>
      </c>
      <c r="F648" t="s">
        <v>36</v>
      </c>
      <c r="G648">
        <v>52</v>
      </c>
      <c r="H648">
        <v>4</v>
      </c>
      <c r="I648">
        <v>22</v>
      </c>
      <c r="J648" t="s">
        <v>859</v>
      </c>
      <c r="K648">
        <v>5313.5000061579049</v>
      </c>
      <c r="L648">
        <v>0</v>
      </c>
      <c r="M648" t="s">
        <v>315</v>
      </c>
      <c r="N648">
        <f t="shared" ref="N648:N654" si="2305">(AA648-AB648*(1000-AC648)/(1000-AD648))*AT648</f>
        <v>27.797978785436634</v>
      </c>
      <c r="O648">
        <f t="shared" ref="O648:O654" si="2306">IF(BE648&lt;&gt;0,1/(1/BE648-1/W648),0)</f>
        <v>0.39958769008541006</v>
      </c>
      <c r="P648">
        <f t="shared" ref="P648:P654" si="2307">((BH648-AU648/2)*AB648-N648)/(BH648+AU648/2)</f>
        <v>249.94103528362515</v>
      </c>
      <c r="Q648">
        <f t="shared" ref="Q648:Q654" si="2308">AU648*1000</f>
        <v>6.5189746556013901</v>
      </c>
      <c r="R648">
        <f t="shared" ref="R648:R654" si="2309">(AZ648-BF648)</f>
        <v>1.6442811340866357</v>
      </c>
      <c r="S648" s="4">
        <f>(Y648+AY648*L648)</f>
        <v>26.041225433349609</v>
      </c>
      <c r="T648">
        <f t="shared" ref="T648:T654" si="2310">1.1*3</f>
        <v>3.3000000000000003</v>
      </c>
      <c r="U648">
        <f t="shared" ref="U648:U654" si="2311">(T648*AN648+AO648)</f>
        <v>2.0128261715173723</v>
      </c>
      <c r="V648">
        <v>1</v>
      </c>
      <c r="W648">
        <f t="shared" ref="W648:W654" si="2312">U648*(V648+1)*(V648+1)/(V648*V648+1)</f>
        <v>4.0256523430347446</v>
      </c>
      <c r="X648">
        <v>25.265190124511719</v>
      </c>
      <c r="Y648" s="4">
        <v>26.041225433349609</v>
      </c>
      <c r="Z648">
        <v>25.023979187011719</v>
      </c>
      <c r="AA648">
        <v>399.585693359375</v>
      </c>
      <c r="AB648">
        <v>379.62286376953125</v>
      </c>
      <c r="AC648">
        <v>14.223577499389648</v>
      </c>
      <c r="AD648">
        <v>18.443119049072266</v>
      </c>
      <c r="AE648">
        <v>41.708400726318359</v>
      </c>
      <c r="AF648">
        <v>53.818775177001953</v>
      </c>
      <c r="AG648">
        <v>500.43011474609375</v>
      </c>
      <c r="AH648">
        <v>1798.8431396484375</v>
      </c>
      <c r="AI648">
        <v>1775.68212890625</v>
      </c>
      <c r="AJ648">
        <v>94.247474670410156</v>
      </c>
      <c r="AK648">
        <v>-1.7778005599975586</v>
      </c>
      <c r="AL648">
        <v>0.12813913822174072</v>
      </c>
      <c r="AM648">
        <v>1</v>
      </c>
      <c r="AN648">
        <v>-0.21956524252891541</v>
      </c>
      <c r="AO648">
        <v>2.737391471862793</v>
      </c>
      <c r="AP648">
        <v>1</v>
      </c>
      <c r="AQ648">
        <v>0</v>
      </c>
      <c r="AR648">
        <v>0.15999999642372131</v>
      </c>
      <c r="AS648">
        <v>111115</v>
      </c>
      <c r="AT648">
        <f t="shared" ref="AT648:AT654" si="2313">AG648*0.000001/(T648*0.0001)</f>
        <v>1.5164548931699808</v>
      </c>
      <c r="AU648">
        <f t="shared" ref="AU648:AU654" si="2314">(AD648-AC648)/(1000-AD648)*AT648</f>
        <v>6.5189746556013903E-3</v>
      </c>
      <c r="AV648">
        <f t="shared" ref="AV648:AV654" si="2315">(Y648+273.15)</f>
        <v>299.19122543334959</v>
      </c>
      <c r="AW648">
        <f t="shared" ref="AW648:AW654" si="2316">(X648+273.15)</f>
        <v>298.4151901245117</v>
      </c>
      <c r="AX648">
        <f t="shared" ref="AX648:AX654" si="2317">(AH648*AP648+AI648*AQ648)*AR648</f>
        <v>287.81489591058562</v>
      </c>
      <c r="AY648">
        <f t="shared" ref="AY648:AY654" si="2318">((AX648+0.00000010773*(AW648^4-AV648^4))-AU648*44100)/(U648*51.4+0.00000043092*AV648^3)</f>
        <v>-7.4724350610917839E-2</v>
      </c>
      <c r="AZ648">
        <f t="shared" ref="AZ648:AZ654" si="2319">0.61365*EXP(17.502*S648/(240.97+S648))</f>
        <v>3.382498529507433</v>
      </c>
      <c r="BA648">
        <f t="shared" ref="BA648:BA654" si="2320">AZ648*1000/AJ648</f>
        <v>35.889540184883053</v>
      </c>
      <c r="BB648">
        <f t="shared" ref="BB648:BB654" si="2321">(BA648-AD648)</f>
        <v>17.446421135810787</v>
      </c>
      <c r="BC648">
        <f>IF(L648,Y648,(X648+Y648)/2)</f>
        <v>25.653207778930664</v>
      </c>
      <c r="BD648">
        <f t="shared" ref="BD648:BD654" si="2322">0.61365*EXP(17.502*BC648/(240.97+BC648))</f>
        <v>3.3056332207766244</v>
      </c>
      <c r="BE648">
        <f t="shared" ref="BE648:BE654" si="2323">IF(BB648&lt;&gt;0,(1000-(BA648+AD648)/2)/BB648*AU648,0)</f>
        <v>0.36350595872784275</v>
      </c>
      <c r="BF648">
        <f t="shared" ref="BF648:BF654" si="2324">AD648*AJ648/1000</f>
        <v>1.7382173954207973</v>
      </c>
      <c r="BG648">
        <f t="shared" ref="BG648:BG654" si="2325">(BD648-BF648)</f>
        <v>1.567415825355827</v>
      </c>
      <c r="BH648">
        <f t="shared" ref="BH648:BH654" si="2326">1/(1.6/O648+1.37/W648)</f>
        <v>0.23017900568609989</v>
      </c>
      <c r="BI648">
        <f t="shared" ref="BI648:BI654" si="2327">P648*AJ648*0.001</f>
        <v>23.556311391989553</v>
      </c>
      <c r="BJ648">
        <f t="shared" ref="BJ648:BJ654" si="2328">P648/AB648</f>
        <v>0.65839299772883064</v>
      </c>
      <c r="BK648">
        <f t="shared" ref="BK648:BK654" si="2329">(1-AU648*AJ648/AZ648/O648)*100</f>
        <v>54.543154145825177</v>
      </c>
      <c r="BL648">
        <f t="shared" ref="BL648:BL654" si="2330">(AB648-N648/(W648/1.35))</f>
        <v>370.30082893826477</v>
      </c>
      <c r="BM648">
        <f t="shared" ref="BM648:BM654" si="2331">N648*BK648/100/BL648</f>
        <v>4.0944802802189303E-2</v>
      </c>
    </row>
    <row r="649" spans="1:65" x14ac:dyDescent="0.3">
      <c r="A649" t="str">
        <f t="array" ref="A649">INDEX(MtrxNb!A$2:C$115,MATCH(1,(MtrxNb!B$2:B$115=D649)*(MtrxNb!C$2:C$115=F649),0),1)</f>
        <v>M106</v>
      </c>
      <c r="B649" s="6">
        <v>41603</v>
      </c>
      <c r="C649">
        <v>53</v>
      </c>
      <c r="D649">
        <v>67</v>
      </c>
      <c r="E649">
        <v>28</v>
      </c>
      <c r="F649" t="s">
        <v>36</v>
      </c>
      <c r="G649">
        <v>52</v>
      </c>
      <c r="H649">
        <v>4</v>
      </c>
      <c r="I649">
        <v>23</v>
      </c>
      <c r="J649" t="s">
        <v>860</v>
      </c>
      <c r="K649">
        <v>5434.000006146729</v>
      </c>
      <c r="L649">
        <v>0</v>
      </c>
      <c r="M649">
        <v>50</v>
      </c>
      <c r="N649" s="7">
        <f t="shared" si="2305"/>
        <v>-0.3620262232106759</v>
      </c>
      <c r="O649" s="7">
        <f t="shared" si="2306"/>
        <v>0.3252907399051076</v>
      </c>
      <c r="P649" s="7">
        <f t="shared" si="2307"/>
        <v>49.892133860013132</v>
      </c>
      <c r="Q649">
        <f t="shared" si="2308"/>
        <v>5.6696718178812739</v>
      </c>
      <c r="R649">
        <f t="shared" si="2309"/>
        <v>1.7269863202435669</v>
      </c>
      <c r="S649" s="4">
        <f>(Y649+AY649*L649)</f>
        <v>26.31463623046875</v>
      </c>
      <c r="T649">
        <f t="shared" si="2310"/>
        <v>3.3000000000000003</v>
      </c>
      <c r="U649">
        <f t="shared" si="2311"/>
        <v>2.0128261715173723</v>
      </c>
      <c r="V649">
        <v>1</v>
      </c>
      <c r="W649">
        <f t="shared" si="2312"/>
        <v>4.0256523430347446</v>
      </c>
      <c r="X649">
        <v>25.294582366943359</v>
      </c>
      <c r="Y649" s="4">
        <v>26.31463623046875</v>
      </c>
      <c r="Z649">
        <v>25.008701324462891</v>
      </c>
      <c r="AA649">
        <v>49.415782928466797</v>
      </c>
      <c r="AB649">
        <v>49.469562530517578</v>
      </c>
      <c r="AC649">
        <v>14.478562355041504</v>
      </c>
      <c r="AD649">
        <v>18.149665832519531</v>
      </c>
      <c r="AE649">
        <v>42.300136566162109</v>
      </c>
      <c r="AF649">
        <v>52.862140655517578</v>
      </c>
      <c r="AG649">
        <v>500.40371704101562</v>
      </c>
      <c r="AH649">
        <v>1801.9427490234375</v>
      </c>
      <c r="AI649">
        <v>1648.235595703125</v>
      </c>
      <c r="AJ649">
        <v>94.250076293945313</v>
      </c>
      <c r="AK649">
        <v>1.094365119934082</v>
      </c>
      <c r="AL649">
        <v>0.17282640933990479</v>
      </c>
      <c r="AM649">
        <v>1</v>
      </c>
      <c r="AN649">
        <v>-0.21956524252891541</v>
      </c>
      <c r="AO649">
        <v>2.737391471862793</v>
      </c>
      <c r="AP649">
        <v>1</v>
      </c>
      <c r="AQ649">
        <v>0</v>
      </c>
      <c r="AR649">
        <v>0.15999999642372131</v>
      </c>
      <c r="AS649">
        <v>111115</v>
      </c>
      <c r="AT649">
        <f t="shared" si="2313"/>
        <v>1.5163749001242894</v>
      </c>
      <c r="AU649">
        <f t="shared" si="2314"/>
        <v>5.6696718178812743E-3</v>
      </c>
      <c r="AV649">
        <f t="shared" si="2315"/>
        <v>299.46463623046873</v>
      </c>
      <c r="AW649">
        <f t="shared" si="2316"/>
        <v>298.44458236694334</v>
      </c>
      <c r="AX649">
        <f t="shared" si="2317"/>
        <v>288.31083339950055</v>
      </c>
      <c r="AY649">
        <f t="shared" si="2318"/>
        <v>0.23066418129391902</v>
      </c>
      <c r="AZ649">
        <f t="shared" si="2319"/>
        <v>3.4375937096681453</v>
      </c>
      <c r="BA649">
        <f t="shared" si="2320"/>
        <v>36.473113283718142</v>
      </c>
      <c r="BB649">
        <f t="shared" si="2321"/>
        <v>18.323447451198611</v>
      </c>
      <c r="BC649">
        <f>IF(L649,Y649,(X649+Y649)/2)</f>
        <v>25.804609298706055</v>
      </c>
      <c r="BD649">
        <f t="shared" si="2322"/>
        <v>3.3354419825359156</v>
      </c>
      <c r="BE649">
        <f t="shared" si="2323"/>
        <v>0.30097093993279544</v>
      </c>
      <c r="BF649">
        <f t="shared" si="2324"/>
        <v>1.7106073894245784</v>
      </c>
      <c r="BG649">
        <f t="shared" si="2325"/>
        <v>1.6248345931113373</v>
      </c>
      <c r="BH649">
        <f t="shared" si="2326"/>
        <v>0.19015042597770232</v>
      </c>
      <c r="BI649">
        <f t="shared" si="2327"/>
        <v>4.7023374227739696</v>
      </c>
      <c r="BJ649">
        <f t="shared" si="2328"/>
        <v>1.0085420470260855</v>
      </c>
      <c r="BK649">
        <f t="shared" si="2329"/>
        <v>52.212601881315415</v>
      </c>
      <c r="BL649">
        <f t="shared" si="2330"/>
        <v>49.590967798456333</v>
      </c>
      <c r="BM649">
        <f t="shared" si="2331"/>
        <v>-3.811647947649782E-3</v>
      </c>
    </row>
    <row r="650" spans="1:65" x14ac:dyDescent="0.3">
      <c r="A650" t="str">
        <f t="array" ref="A650">INDEX(MtrxNb!A$2:C$115,MATCH(1,(MtrxNb!B$2:B$115=D650)*(MtrxNb!C$2:C$115=F650),0),1)</f>
        <v>M106</v>
      </c>
      <c r="B650" s="6">
        <v>41603</v>
      </c>
      <c r="C650">
        <v>53</v>
      </c>
      <c r="D650">
        <v>67</v>
      </c>
      <c r="E650">
        <v>28</v>
      </c>
      <c r="F650" t="s">
        <v>36</v>
      </c>
      <c r="G650">
        <v>52</v>
      </c>
      <c r="H650">
        <v>4</v>
      </c>
      <c r="I650">
        <v>24</v>
      </c>
      <c r="J650" t="s">
        <v>861</v>
      </c>
      <c r="K650">
        <v>5552.5000061579049</v>
      </c>
      <c r="L650">
        <v>0</v>
      </c>
      <c r="M650">
        <v>150</v>
      </c>
      <c r="N650" s="7">
        <f t="shared" si="2305"/>
        <v>7.9992620781099433</v>
      </c>
      <c r="O650" s="7">
        <f t="shared" si="2306"/>
        <v>0.30706043857229631</v>
      </c>
      <c r="P650" s="7">
        <f t="shared" si="2307"/>
        <v>96.214096156150958</v>
      </c>
      <c r="Q650">
        <f t="shared" si="2308"/>
        <v>5.190196343350177</v>
      </c>
      <c r="R650">
        <f t="shared" si="2309"/>
        <v>1.6684050820549925</v>
      </c>
      <c r="S650" s="4">
        <f>(Y650+AY650*L650)</f>
        <v>26.009891510009766</v>
      </c>
      <c r="T650">
        <f t="shared" si="2310"/>
        <v>3.3000000000000003</v>
      </c>
      <c r="U650">
        <f t="shared" si="2311"/>
        <v>2.0128261715173723</v>
      </c>
      <c r="V650">
        <v>1</v>
      </c>
      <c r="W650">
        <f t="shared" si="2312"/>
        <v>4.0256523430347446</v>
      </c>
      <c r="X650">
        <v>25.168706893920898</v>
      </c>
      <c r="Y650" s="4">
        <v>26.009891510009766</v>
      </c>
      <c r="Z650">
        <v>25.012632369995117</v>
      </c>
      <c r="AA650">
        <v>149.84764099121094</v>
      </c>
      <c r="AB650">
        <v>144.07968139648437</v>
      </c>
      <c r="AC650">
        <v>14.759271621704102</v>
      </c>
      <c r="AD650">
        <v>18.119758605957031</v>
      </c>
      <c r="AE650">
        <v>43.475292205810547</v>
      </c>
      <c r="AF650">
        <v>53.169300079345703</v>
      </c>
      <c r="AG650">
        <v>500.44232177734375</v>
      </c>
      <c r="AH650">
        <v>1800.8641357421875</v>
      </c>
      <c r="AI650">
        <v>1583.3602294921875</v>
      </c>
      <c r="AJ650">
        <v>94.252296447753906</v>
      </c>
      <c r="AK650">
        <v>0.70642566680908203</v>
      </c>
      <c r="AL650">
        <v>0.16787874698638916</v>
      </c>
      <c r="AM650">
        <v>1</v>
      </c>
      <c r="AN650">
        <v>-0.21956524252891541</v>
      </c>
      <c r="AO650">
        <v>2.737391471862793</v>
      </c>
      <c r="AP650">
        <v>1</v>
      </c>
      <c r="AQ650">
        <v>0</v>
      </c>
      <c r="AR650">
        <v>0.15999999642372131</v>
      </c>
      <c r="AS650">
        <v>111115</v>
      </c>
      <c r="AT650">
        <f t="shared" si="2313"/>
        <v>1.5164918841737687</v>
      </c>
      <c r="AU650">
        <f t="shared" si="2314"/>
        <v>5.1901963433501766E-3</v>
      </c>
      <c r="AV650">
        <f t="shared" si="2315"/>
        <v>299.15989151000974</v>
      </c>
      <c r="AW650">
        <f t="shared" si="2316"/>
        <v>298.31870689392088</v>
      </c>
      <c r="AX650">
        <f t="shared" si="2317"/>
        <v>288.13825527835797</v>
      </c>
      <c r="AY650">
        <f t="shared" si="2318"/>
        <v>0.4311986804412028</v>
      </c>
      <c r="AZ650">
        <f t="shared" si="2319"/>
        <v>3.3762339417453946</v>
      </c>
      <c r="BA650">
        <f t="shared" si="2320"/>
        <v>35.821237985611461</v>
      </c>
      <c r="BB650">
        <f t="shared" si="2321"/>
        <v>17.70147937965443</v>
      </c>
      <c r="BC650">
        <f>IF(L650,Y650,(X650+Y650)/2)</f>
        <v>25.589299201965332</v>
      </c>
      <c r="BD650">
        <f t="shared" si="2322"/>
        <v>3.2931205670680384</v>
      </c>
      <c r="BE650">
        <f t="shared" si="2323"/>
        <v>0.28529898848576662</v>
      </c>
      <c r="BF650">
        <f t="shared" si="2324"/>
        <v>1.7078288596904021</v>
      </c>
      <c r="BG650">
        <f t="shared" si="2325"/>
        <v>1.5852917073776362</v>
      </c>
      <c r="BH650">
        <f t="shared" si="2326"/>
        <v>0.18014713447263431</v>
      </c>
      <c r="BI650">
        <f t="shared" si="2327"/>
        <v>9.0683995133622393</v>
      </c>
      <c r="BJ650">
        <f t="shared" si="2328"/>
        <v>0.66778393194377672</v>
      </c>
      <c r="BK650">
        <f t="shared" si="2329"/>
        <v>52.813329942683595</v>
      </c>
      <c r="BL650">
        <f t="shared" si="2330"/>
        <v>141.39713385257312</v>
      </c>
      <c r="BM650">
        <f t="shared" si="2331"/>
        <v>2.9878092710825432E-2</v>
      </c>
    </row>
    <row r="651" spans="1:65" x14ac:dyDescent="0.3">
      <c r="A651" t="str">
        <f t="array" ref="A651">INDEX(MtrxNb!A$2:C$115,MATCH(1,(MtrxNb!B$2:B$115=D651)*(MtrxNb!C$2:C$115=F651),0),1)</f>
        <v>M106</v>
      </c>
      <c r="B651" s="6">
        <v>41603</v>
      </c>
      <c r="C651">
        <v>53</v>
      </c>
      <c r="D651">
        <v>67</v>
      </c>
      <c r="E651">
        <v>28</v>
      </c>
      <c r="F651" t="s">
        <v>36</v>
      </c>
      <c r="G651">
        <v>52</v>
      </c>
      <c r="H651">
        <v>4</v>
      </c>
      <c r="I651">
        <v>25</v>
      </c>
      <c r="J651" t="s">
        <v>862</v>
      </c>
      <c r="K651">
        <v>5673.000006146729</v>
      </c>
      <c r="L651">
        <v>0</v>
      </c>
      <c r="M651">
        <v>250</v>
      </c>
      <c r="N651" s="7">
        <f t="shared" si="2305"/>
        <v>16.525390310133002</v>
      </c>
      <c r="O651" s="7">
        <f t="shared" si="2306"/>
        <v>0.32273630180118323</v>
      </c>
      <c r="P651" s="7">
        <f t="shared" si="2307"/>
        <v>145.49653922829074</v>
      </c>
      <c r="Q651">
        <f t="shared" si="2308"/>
        <v>5.3475953340605029</v>
      </c>
      <c r="R651">
        <f t="shared" si="2309"/>
        <v>1.6412003576513623</v>
      </c>
      <c r="S651" s="4">
        <f>(Y651+AY651*L651)</f>
        <v>25.995418548583984</v>
      </c>
      <c r="T651">
        <f t="shared" si="2310"/>
        <v>3.3000000000000003</v>
      </c>
      <c r="U651">
        <f t="shared" si="2311"/>
        <v>2.0128261715173723</v>
      </c>
      <c r="V651">
        <v>1</v>
      </c>
      <c r="W651">
        <f t="shared" si="2312"/>
        <v>4.0256523430347446</v>
      </c>
      <c r="X651">
        <v>25.124942779541016</v>
      </c>
      <c r="Y651" s="4">
        <v>25.995418548583984</v>
      </c>
      <c r="Z651">
        <v>25.017852783203125</v>
      </c>
      <c r="AA651">
        <v>250.22592163085938</v>
      </c>
      <c r="AB651">
        <v>238.48616027832031</v>
      </c>
      <c r="AC651">
        <v>14.916098594665527</v>
      </c>
      <c r="AD651">
        <v>18.378078460693359</v>
      </c>
      <c r="AE651">
        <v>44.012069702148438</v>
      </c>
      <c r="AF651">
        <v>54.067600250244141</v>
      </c>
      <c r="AG651">
        <v>500.37106323242188</v>
      </c>
      <c r="AH651">
        <v>1798.86181640625</v>
      </c>
      <c r="AI651">
        <v>1577.8017578125</v>
      </c>
      <c r="AJ651">
        <v>94.250518798828125</v>
      </c>
      <c r="AK651">
        <v>-0.19460582733154297</v>
      </c>
      <c r="AL651">
        <v>0.14000475406646729</v>
      </c>
      <c r="AM651">
        <v>1</v>
      </c>
      <c r="AN651">
        <v>-0.21956524252891541</v>
      </c>
      <c r="AO651">
        <v>2.737391471862793</v>
      </c>
      <c r="AP651">
        <v>1</v>
      </c>
      <c r="AQ651">
        <v>0</v>
      </c>
      <c r="AR651">
        <v>0.15999999642372131</v>
      </c>
      <c r="AS651">
        <v>111115</v>
      </c>
      <c r="AT651">
        <f t="shared" si="2313"/>
        <v>1.5162759491891571</v>
      </c>
      <c r="AU651">
        <f t="shared" si="2314"/>
        <v>5.3475953340605033E-3</v>
      </c>
      <c r="AV651">
        <f t="shared" si="2315"/>
        <v>299.14541854858396</v>
      </c>
      <c r="AW651">
        <f t="shared" si="2316"/>
        <v>298.27494277954099</v>
      </c>
      <c r="AX651">
        <f t="shared" si="2317"/>
        <v>287.81788419176883</v>
      </c>
      <c r="AY651">
        <f t="shared" si="2318"/>
        <v>0.36515628940858291</v>
      </c>
      <c r="AZ651">
        <f t="shared" si="2319"/>
        <v>3.37334378709728</v>
      </c>
      <c r="BA651">
        <f t="shared" si="2320"/>
        <v>35.79124900412986</v>
      </c>
      <c r="BB651">
        <f t="shared" si="2321"/>
        <v>17.4131705434365</v>
      </c>
      <c r="BC651">
        <f>IF(L651,Y651,(X651+Y651)/2)</f>
        <v>25.5601806640625</v>
      </c>
      <c r="BD651">
        <f t="shared" si="2322"/>
        <v>3.2874331860106532</v>
      </c>
      <c r="BE651">
        <f t="shared" si="2323"/>
        <v>0.29878289537694341</v>
      </c>
      <c r="BF651">
        <f t="shared" si="2324"/>
        <v>1.7321434294459177</v>
      </c>
      <c r="BG651">
        <f t="shared" si="2325"/>
        <v>1.5552897565647354</v>
      </c>
      <c r="BH651">
        <f t="shared" si="2326"/>
        <v>0.18875313350089376</v>
      </c>
      <c r="BI651">
        <f t="shared" si="2327"/>
        <v>13.71312430570045</v>
      </c>
      <c r="BJ651">
        <f t="shared" si="2328"/>
        <v>0.61008378456213996</v>
      </c>
      <c r="BK651">
        <f t="shared" si="2329"/>
        <v>53.705023995869318</v>
      </c>
      <c r="BL651">
        <f t="shared" si="2330"/>
        <v>232.94438095470846</v>
      </c>
      <c r="BM651">
        <f t="shared" si="2331"/>
        <v>3.8099072384122273E-2</v>
      </c>
    </row>
    <row r="652" spans="1:65" x14ac:dyDescent="0.3">
      <c r="A652" t="str">
        <f t="array" ref="A652">INDEX(MtrxNb!A$2:C$115,MATCH(1,(MtrxNb!B$2:B$115=D652)*(MtrxNb!C$2:C$115=F652),0),1)</f>
        <v>M106</v>
      </c>
      <c r="B652" s="6">
        <v>41603</v>
      </c>
      <c r="C652">
        <v>53</v>
      </c>
      <c r="D652">
        <v>67</v>
      </c>
      <c r="E652">
        <v>28</v>
      </c>
      <c r="F652" t="s">
        <v>36</v>
      </c>
      <c r="G652">
        <v>52</v>
      </c>
      <c r="H652">
        <v>4</v>
      </c>
      <c r="I652">
        <v>26</v>
      </c>
      <c r="J652" t="s">
        <v>863</v>
      </c>
      <c r="K652">
        <v>5793.000006146729</v>
      </c>
      <c r="L652">
        <v>0</v>
      </c>
      <c r="M652">
        <v>400</v>
      </c>
      <c r="N652" s="7">
        <f t="shared" si="2305"/>
        <v>27.770703992224167</v>
      </c>
      <c r="O652" s="7">
        <f t="shared" si="2306"/>
        <v>0.33507109606312829</v>
      </c>
      <c r="P652" s="7">
        <f t="shared" si="2307"/>
        <v>229.80447137652303</v>
      </c>
      <c r="Q652">
        <f t="shared" si="2308"/>
        <v>5.4011809383001808</v>
      </c>
      <c r="R652">
        <f t="shared" si="2309"/>
        <v>1.601194893779528</v>
      </c>
      <c r="S652" s="4">
        <f>(Y652+AY652*L652)</f>
        <v>25.890020370483398</v>
      </c>
      <c r="T652">
        <f t="shared" si="2310"/>
        <v>3.3000000000000003</v>
      </c>
      <c r="U652">
        <f t="shared" si="2311"/>
        <v>2.0128261715173723</v>
      </c>
      <c r="V652">
        <v>1</v>
      </c>
      <c r="W652">
        <f t="shared" si="2312"/>
        <v>4.0256523430347446</v>
      </c>
      <c r="X652">
        <v>25.151554107666016</v>
      </c>
      <c r="Y652" s="4">
        <v>25.890020370483398</v>
      </c>
      <c r="Z652">
        <v>25.016857147216797</v>
      </c>
      <c r="AA652">
        <v>399.96041870117187</v>
      </c>
      <c r="AB652">
        <v>380.29165649414062</v>
      </c>
      <c r="AC652">
        <v>15.083853721618652</v>
      </c>
      <c r="AD652">
        <v>18.579635620117188</v>
      </c>
      <c r="AE652">
        <v>44.438125610351562</v>
      </c>
      <c r="AF652">
        <v>54.576438903808594</v>
      </c>
      <c r="AG652">
        <v>500.3955078125</v>
      </c>
      <c r="AH652">
        <v>1799.5816650390625</v>
      </c>
      <c r="AI652">
        <v>1643.0836181640625</v>
      </c>
      <c r="AJ652">
        <v>94.251937866210937</v>
      </c>
      <c r="AK652">
        <v>-1.565638542175293</v>
      </c>
      <c r="AL652">
        <v>0.12541544437408447</v>
      </c>
      <c r="AM652">
        <v>1</v>
      </c>
      <c r="AN652">
        <v>-0.21956524252891541</v>
      </c>
      <c r="AO652">
        <v>2.737391471862793</v>
      </c>
      <c r="AP652">
        <v>1</v>
      </c>
      <c r="AQ652">
        <v>0</v>
      </c>
      <c r="AR652">
        <v>0.15999999642372131</v>
      </c>
      <c r="AS652">
        <v>111115</v>
      </c>
      <c r="AT652">
        <f t="shared" si="2313"/>
        <v>1.5163500236742422</v>
      </c>
      <c r="AU652">
        <f t="shared" si="2314"/>
        <v>5.4011809383001808E-3</v>
      </c>
      <c r="AV652">
        <f t="shared" si="2315"/>
        <v>299.04002037048338</v>
      </c>
      <c r="AW652">
        <f t="shared" si="2316"/>
        <v>298.30155410766599</v>
      </c>
      <c r="AX652">
        <f t="shared" si="2317"/>
        <v>287.93305997044445</v>
      </c>
      <c r="AY652">
        <f t="shared" si="2318"/>
        <v>0.35886011987456223</v>
      </c>
      <c r="AZ652">
        <f t="shared" si="2319"/>
        <v>3.3523615558236526</v>
      </c>
      <c r="BA652">
        <f t="shared" si="2320"/>
        <v>35.568091560963701</v>
      </c>
      <c r="BB652">
        <f t="shared" si="2321"/>
        <v>16.988455940846514</v>
      </c>
      <c r="BC652">
        <f>IF(L652,Y652,(X652+Y652)/2)</f>
        <v>25.520787239074707</v>
      </c>
      <c r="BD652">
        <f t="shared" si="2322"/>
        <v>3.2797525901584836</v>
      </c>
      <c r="BE652">
        <f t="shared" si="2323"/>
        <v>0.30932476268864295</v>
      </c>
      <c r="BF652">
        <f t="shared" si="2324"/>
        <v>1.7511666620441246</v>
      </c>
      <c r="BG652">
        <f t="shared" si="2325"/>
        <v>1.528585928114359</v>
      </c>
      <c r="BH652">
        <f t="shared" si="2326"/>
        <v>0.19548723539100235</v>
      </c>
      <c r="BI652">
        <f t="shared" si="2327"/>
        <v>21.659516757557501</v>
      </c>
      <c r="BJ652">
        <f t="shared" si="2328"/>
        <v>0.60428480996680445</v>
      </c>
      <c r="BK652">
        <f t="shared" si="2329"/>
        <v>54.679864814002499</v>
      </c>
      <c r="BL652">
        <f t="shared" si="2330"/>
        <v>370.97876824775011</v>
      </c>
      <c r="BM652">
        <f t="shared" si="2331"/>
        <v>4.0932216882837907E-2</v>
      </c>
    </row>
    <row r="653" spans="1:65" x14ac:dyDescent="0.3">
      <c r="A653" t="str">
        <f t="array" ref="A653">INDEX(MtrxNb!A$2:C$115,MATCH(1,(MtrxNb!B$2:B$115=D653)*(MtrxNb!C$2:C$115=F653),0),1)</f>
        <v>M106</v>
      </c>
      <c r="B653" s="6">
        <v>41603</v>
      </c>
      <c r="C653">
        <v>53</v>
      </c>
      <c r="D653">
        <v>67</v>
      </c>
      <c r="E653">
        <v>28</v>
      </c>
      <c r="F653" t="s">
        <v>36</v>
      </c>
      <c r="G653">
        <v>52</v>
      </c>
      <c r="H653">
        <v>4</v>
      </c>
      <c r="I653">
        <v>27</v>
      </c>
      <c r="J653" t="s">
        <v>864</v>
      </c>
      <c r="K653">
        <v>5915.000006146729</v>
      </c>
      <c r="L653">
        <v>0</v>
      </c>
      <c r="M653">
        <v>600</v>
      </c>
      <c r="N653" s="7">
        <f t="shared" si="2305"/>
        <v>39.538322884375901</v>
      </c>
      <c r="O653" s="7">
        <f t="shared" si="2306"/>
        <v>0.32866878674739231</v>
      </c>
      <c r="P653" s="7">
        <f t="shared" si="2307"/>
        <v>352.89833212016856</v>
      </c>
      <c r="Q653">
        <f t="shared" si="2308"/>
        <v>5.1447105326821383</v>
      </c>
      <c r="R653">
        <f t="shared" si="2309"/>
        <v>1.5533434648430657</v>
      </c>
      <c r="S653" s="4">
        <f>(Y653+AY653*L653)</f>
        <v>25.548357009887695</v>
      </c>
      <c r="T653">
        <f t="shared" si="2310"/>
        <v>3.3000000000000003</v>
      </c>
      <c r="U653">
        <f t="shared" si="2311"/>
        <v>2.0128261715173723</v>
      </c>
      <c r="V653">
        <v>1</v>
      </c>
      <c r="W653">
        <f t="shared" si="2312"/>
        <v>4.0256523430347446</v>
      </c>
      <c r="X653">
        <v>25.008022308349609</v>
      </c>
      <c r="Y653" s="4">
        <v>25.548357009887695</v>
      </c>
      <c r="Z653">
        <v>25.012767791748047</v>
      </c>
      <c r="AA653">
        <v>599.223876953125</v>
      </c>
      <c r="AB653">
        <v>571.2125244140625</v>
      </c>
      <c r="AC653">
        <v>15.043417930603027</v>
      </c>
      <c r="AD653">
        <v>18.373744964599609</v>
      </c>
      <c r="AE653">
        <v>44.694530487060547</v>
      </c>
      <c r="AF653">
        <v>54.438102722167969</v>
      </c>
      <c r="AG653">
        <v>500.41943359375</v>
      </c>
      <c r="AH653">
        <v>1801.9996337890625</v>
      </c>
      <c r="AI653">
        <v>1683.568359375</v>
      </c>
      <c r="AJ653">
        <v>94.253120422363281</v>
      </c>
      <c r="AK653">
        <v>-4.490199089050293</v>
      </c>
      <c r="AL653">
        <v>0.10650789737701416</v>
      </c>
      <c r="AM653">
        <v>1</v>
      </c>
      <c r="AN653">
        <v>-0.21956524252891541</v>
      </c>
      <c r="AO653">
        <v>2.737391471862793</v>
      </c>
      <c r="AP653">
        <v>1</v>
      </c>
      <c r="AQ653">
        <v>0</v>
      </c>
      <c r="AR653">
        <v>0.15999999642372131</v>
      </c>
      <c r="AS653">
        <v>111115</v>
      </c>
      <c r="AT653">
        <f t="shared" si="2313"/>
        <v>1.5164225260416664</v>
      </c>
      <c r="AU653">
        <f t="shared" si="2314"/>
        <v>5.1447105326821382E-3</v>
      </c>
      <c r="AV653">
        <f t="shared" si="2315"/>
        <v>298.69835700988767</v>
      </c>
      <c r="AW653">
        <f t="shared" si="2316"/>
        <v>298.15802230834959</v>
      </c>
      <c r="AX653">
        <f t="shared" si="2317"/>
        <v>288.31993496179712</v>
      </c>
      <c r="AY653">
        <f t="shared" si="2318"/>
        <v>0.48066983978792838</v>
      </c>
      <c r="AZ653">
        <f t="shared" si="2319"/>
        <v>3.2851262616012638</v>
      </c>
      <c r="BA653">
        <f t="shared" si="2320"/>
        <v>34.854297097858279</v>
      </c>
      <c r="BB653">
        <f t="shared" si="2321"/>
        <v>16.480552133258669</v>
      </c>
      <c r="BC653">
        <f>IF(L653,Y653,(X653+Y653)/2)</f>
        <v>25.278189659118652</v>
      </c>
      <c r="BD653">
        <f t="shared" si="2322"/>
        <v>3.2327975928719841</v>
      </c>
      <c r="BE653">
        <f t="shared" si="2323"/>
        <v>0.30386051740704451</v>
      </c>
      <c r="BF653">
        <f t="shared" si="2324"/>
        <v>1.731782796758198</v>
      </c>
      <c r="BG653">
        <f t="shared" si="2325"/>
        <v>1.5010147961137861</v>
      </c>
      <c r="BH653">
        <f t="shared" si="2326"/>
        <v>0.19199605794037522</v>
      </c>
      <c r="BI653">
        <f t="shared" si="2327"/>
        <v>33.261768994173401</v>
      </c>
      <c r="BJ653">
        <f t="shared" si="2328"/>
        <v>0.61780566258095282</v>
      </c>
      <c r="BK653">
        <f t="shared" si="2329"/>
        <v>55.089679567310057</v>
      </c>
      <c r="BL653">
        <f t="shared" si="2330"/>
        <v>557.95337251877754</v>
      </c>
      <c r="BM653">
        <f t="shared" si="2331"/>
        <v>3.9038271755509578E-2</v>
      </c>
    </row>
    <row r="654" spans="1:65" x14ac:dyDescent="0.3">
      <c r="A654" t="str">
        <f t="array" ref="A654">INDEX(MtrxNb!A$2:C$115,MATCH(1,(MtrxNb!B$2:B$115=D654)*(MtrxNb!C$2:C$115=F654),0),1)</f>
        <v>M106</v>
      </c>
      <c r="B654" s="6">
        <v>41603</v>
      </c>
      <c r="C654">
        <v>53</v>
      </c>
      <c r="D654">
        <v>67</v>
      </c>
      <c r="E654">
        <v>28</v>
      </c>
      <c r="F654" t="s">
        <v>36</v>
      </c>
      <c r="G654">
        <v>52</v>
      </c>
      <c r="H654">
        <v>4</v>
      </c>
      <c r="I654">
        <v>28</v>
      </c>
      <c r="J654" t="s">
        <v>865</v>
      </c>
      <c r="K654">
        <v>6037.0000061020255</v>
      </c>
      <c r="L654">
        <v>0</v>
      </c>
      <c r="M654">
        <v>800</v>
      </c>
      <c r="N654" s="7">
        <f t="shared" si="2305"/>
        <v>49.358141010333952</v>
      </c>
      <c r="O654" s="7">
        <f t="shared" si="2306"/>
        <v>0.34426685758679432</v>
      </c>
      <c r="P654" s="7">
        <f t="shared" si="2307"/>
        <v>501.39332417438243</v>
      </c>
      <c r="Q654">
        <f t="shared" si="2308"/>
        <v>5.4928311117596413</v>
      </c>
      <c r="R654">
        <f t="shared" si="2309"/>
        <v>1.588404944341683</v>
      </c>
      <c r="S654" s="4">
        <f>(Y654+AY654*L654)</f>
        <v>25.816160202026367</v>
      </c>
      <c r="T654">
        <f t="shared" si="2310"/>
        <v>3.3000000000000003</v>
      </c>
      <c r="U654">
        <f t="shared" si="2311"/>
        <v>2.0128261715173723</v>
      </c>
      <c r="V654">
        <v>1</v>
      </c>
      <c r="W654">
        <f t="shared" si="2312"/>
        <v>4.0256523430347446</v>
      </c>
      <c r="X654">
        <v>25.129505157470703</v>
      </c>
      <c r="Y654" s="4">
        <v>25.816160202026367</v>
      </c>
      <c r="Z654">
        <v>25.017866134643555</v>
      </c>
      <c r="AA654">
        <v>800.2545166015625</v>
      </c>
      <c r="AB654">
        <v>764.93267822265625</v>
      </c>
      <c r="AC654">
        <v>15.004269599914551</v>
      </c>
      <c r="AD654">
        <v>18.559474945068359</v>
      </c>
      <c r="AE654">
        <v>44.138168334960938</v>
      </c>
      <c r="AF654">
        <v>54.591266632080078</v>
      </c>
      <c r="AG654">
        <v>500.3909912109375</v>
      </c>
      <c r="AH654">
        <v>1798.6368408203125</v>
      </c>
      <c r="AI654">
        <v>1672.436767578125</v>
      </c>
      <c r="AJ654">
        <v>94.254867553710938</v>
      </c>
      <c r="AK654">
        <v>-8.022181510925293</v>
      </c>
      <c r="AL654">
        <v>9.7806572914123535E-2</v>
      </c>
      <c r="AM654">
        <v>1</v>
      </c>
      <c r="AN654">
        <v>-0.21956524252891541</v>
      </c>
      <c r="AO654">
        <v>2.737391471862793</v>
      </c>
      <c r="AP654">
        <v>1</v>
      </c>
      <c r="AQ654">
        <v>0</v>
      </c>
      <c r="AR654">
        <v>0.15999999642372131</v>
      </c>
      <c r="AS654">
        <v>111115</v>
      </c>
      <c r="AT654">
        <f t="shared" si="2313"/>
        <v>1.5163363370028407</v>
      </c>
      <c r="AU654">
        <f t="shared" si="2314"/>
        <v>5.4928311117596416E-3</v>
      </c>
      <c r="AV654">
        <f t="shared" si="2315"/>
        <v>298.96616020202634</v>
      </c>
      <c r="AW654">
        <f t="shared" si="2316"/>
        <v>298.27950515747068</v>
      </c>
      <c r="AX654">
        <f t="shared" si="2317"/>
        <v>287.7818880988234</v>
      </c>
      <c r="AY654">
        <f t="shared" si="2318"/>
        <v>0.32762491346158612</v>
      </c>
      <c r="AZ654">
        <f t="shared" si="2319"/>
        <v>3.3377257971555179</v>
      </c>
      <c r="BA654">
        <f t="shared" si="2320"/>
        <v>35.411707467028393</v>
      </c>
      <c r="BB654">
        <f t="shared" si="2321"/>
        <v>16.852232521960033</v>
      </c>
      <c r="BC654">
        <f>IF(L654,Y654,(X654+Y654)/2)</f>
        <v>25.472832679748535</v>
      </c>
      <c r="BD654">
        <f t="shared" si="2322"/>
        <v>3.2704239780003843</v>
      </c>
      <c r="BE654">
        <f t="shared" si="2323"/>
        <v>0.31714515034428309</v>
      </c>
      <c r="BF654">
        <f t="shared" si="2324"/>
        <v>1.7493208528138349</v>
      </c>
      <c r="BG654">
        <f t="shared" si="2325"/>
        <v>1.5211031251865494</v>
      </c>
      <c r="BH654">
        <f t="shared" si="2326"/>
        <v>0.20048618026305873</v>
      </c>
      <c r="BI654">
        <f t="shared" si="2327"/>
        <v>47.258761362371267</v>
      </c>
      <c r="BJ654">
        <f t="shared" si="2328"/>
        <v>0.65547379324855704</v>
      </c>
      <c r="BK654">
        <f t="shared" si="2329"/>
        <v>54.94384131555465</v>
      </c>
      <c r="BL654">
        <f t="shared" si="2330"/>
        <v>748.38045644939723</v>
      </c>
      <c r="BM654">
        <f t="shared" si="2331"/>
        <v>3.6237261995976898E-2</v>
      </c>
    </row>
    <row r="655" spans="1:65" hidden="1" x14ac:dyDescent="0.3">
      <c r="A655" t="str">
        <f t="array" ref="A655">INDEX(MtrxNb!A$2:C$115,MATCH(1,(MtrxNb!B$2:B$115=D655)*(MtrxNb!C$2:C$115=F655),0),1)</f>
        <v>M47</v>
      </c>
      <c r="B655" s="6">
        <v>41603</v>
      </c>
      <c r="C655">
        <v>53</v>
      </c>
      <c r="D655">
        <v>65</v>
      </c>
      <c r="E655">
        <v>25</v>
      </c>
      <c r="F655" t="s">
        <v>7</v>
      </c>
      <c r="G655">
        <v>52</v>
      </c>
      <c r="H655">
        <v>4</v>
      </c>
      <c r="I655" t="s">
        <v>323</v>
      </c>
      <c r="J655" t="s">
        <v>866</v>
      </c>
      <c r="M655">
        <f t="shared" ref="M655" si="2332">AA655</f>
        <v>0</v>
      </c>
      <c r="S655" s="4">
        <f>AVERAGE(S649:S654)</f>
        <v>25.929080645243328</v>
      </c>
      <c r="Y655" s="4">
        <f>AVERAGE(Y649:Y654)</f>
        <v>25.929080645243328</v>
      </c>
    </row>
    <row r="656" spans="1:65" hidden="1" x14ac:dyDescent="0.3">
      <c r="A656" t="str">
        <f t="array" ref="A656">INDEX(MtrxNb!A$2:C$115,MATCH(1,(MtrxNb!B$2:B$115=D656)*(MtrxNb!C$2:C$115=F656),0),1)</f>
        <v>M47</v>
      </c>
      <c r="B656" s="6">
        <v>41603</v>
      </c>
      <c r="C656">
        <v>53</v>
      </c>
      <c r="D656">
        <v>65</v>
      </c>
      <c r="E656">
        <v>25</v>
      </c>
      <c r="F656" t="s">
        <v>7</v>
      </c>
      <c r="G656">
        <v>52</v>
      </c>
      <c r="H656">
        <v>4</v>
      </c>
      <c r="I656">
        <v>29</v>
      </c>
      <c r="J656" t="s">
        <v>867</v>
      </c>
      <c r="K656">
        <v>6374.5000061579049</v>
      </c>
      <c r="L656">
        <v>0</v>
      </c>
      <c r="M656" t="s">
        <v>315</v>
      </c>
      <c r="N656">
        <f t="shared" ref="N656:N662" si="2333">(AA656-AB656*(1000-AC656)/(1000-AD656))*AT656</f>
        <v>25.961904757017912</v>
      </c>
      <c r="O656">
        <f t="shared" ref="O656:O662" si="2334">IF(BE656&lt;&gt;0,1/(1/BE656-1/W656),0)</f>
        <v>0.37569625814529639</v>
      </c>
      <c r="P656">
        <f t="shared" ref="P656:P662" si="2335">((BH656-AU656/2)*AB656-N656)/(BH656+AU656/2)</f>
        <v>248.53343882942298</v>
      </c>
      <c r="Q656">
        <f t="shared" ref="Q656:Q662" si="2336">AU656*1000</f>
        <v>5.8142647920170205</v>
      </c>
      <c r="R656">
        <f t="shared" ref="R656:R662" si="2337">(AZ656-BF656)</f>
        <v>1.559576025981505</v>
      </c>
      <c r="S656" s="4">
        <f>(Y656+AY656*L656)</f>
        <v>26.190519332885742</v>
      </c>
      <c r="T656">
        <f t="shared" ref="T656:T662" si="2338">1.3*3</f>
        <v>3.9000000000000004</v>
      </c>
      <c r="U656">
        <f t="shared" ref="U656:U662" si="2339">(T656*AN656+AO656)</f>
        <v>1.8810870260000228</v>
      </c>
      <c r="V656">
        <v>1</v>
      </c>
      <c r="W656">
        <f t="shared" ref="W656:W662" si="2340">U656*(V656+1)*(V656+1)/(V656*V656+1)</f>
        <v>3.7621740520000455</v>
      </c>
      <c r="X656">
        <v>25.353944778442383</v>
      </c>
      <c r="Y656" s="4">
        <v>26.190519332885742</v>
      </c>
      <c r="Z656">
        <v>25.012853622436523</v>
      </c>
      <c r="AA656">
        <v>398.9002685546875</v>
      </c>
      <c r="AB656">
        <v>376.95925903320312</v>
      </c>
      <c r="AC656">
        <v>15.215908050537109</v>
      </c>
      <c r="AD656">
        <v>19.658069610595703</v>
      </c>
      <c r="AE656">
        <v>44.385498046875</v>
      </c>
      <c r="AF656">
        <v>57.064411163330078</v>
      </c>
      <c r="AG656">
        <v>500.42919921875</v>
      </c>
      <c r="AH656">
        <v>1801.0321044921875</v>
      </c>
      <c r="AI656">
        <v>2260.147216796875</v>
      </c>
      <c r="AJ656">
        <v>94.256988525390625</v>
      </c>
      <c r="AK656">
        <v>-1.494593620300293</v>
      </c>
      <c r="AL656">
        <v>0.13434183597564697</v>
      </c>
      <c r="AM656">
        <v>1</v>
      </c>
      <c r="AN656">
        <v>-0.21956524252891541</v>
      </c>
      <c r="AO656">
        <v>2.737391471862793</v>
      </c>
      <c r="AP656">
        <v>1</v>
      </c>
      <c r="AQ656">
        <v>0</v>
      </c>
      <c r="AR656">
        <v>0.15999999642372131</v>
      </c>
      <c r="AS656">
        <v>111115</v>
      </c>
      <c r="AT656">
        <f t="shared" ref="AT656:AT662" si="2341">AG656*0.000001/(T656*0.0001)</f>
        <v>1.2831517928685894</v>
      </c>
      <c r="AU656">
        <f t="shared" ref="AU656:AU662" si="2342">(AD656-AC656)/(1000-AD656)*AT656</f>
        <v>5.814264792017021E-3</v>
      </c>
      <c r="AV656">
        <f t="shared" ref="AV656:AV662" si="2343">(Y656+273.15)</f>
        <v>299.34051933288572</v>
      </c>
      <c r="AW656">
        <f t="shared" ref="AW656:AW662" si="2344">(X656+273.15)</f>
        <v>298.50394477844236</v>
      </c>
      <c r="AX656">
        <f t="shared" ref="AX656:AX662" si="2345">(AH656*AP656+AI656*AQ656)*AR656</f>
        <v>288.16513027775727</v>
      </c>
      <c r="AY656">
        <f t="shared" ref="AY656:AY662" si="2346">((AX656+0.00000010773*(AW656^4-AV656^4))-AU656*44100)/(U656*51.4+0.00000043092*AV656^3)</f>
        <v>0.20441511986913369</v>
      </c>
      <c r="AZ656">
        <f t="shared" ref="AZ656:AZ662" si="2347">0.61365*EXP(17.502*S656/(240.97+S656))</f>
        <v>3.4124864676987543</v>
      </c>
      <c r="BA656">
        <f t="shared" ref="BA656:BA662" si="2348">AZ656*1000/AJ656</f>
        <v>36.204068484317325</v>
      </c>
      <c r="BB656">
        <f t="shared" ref="BB656:BB662" si="2349">(BA656-AD656)</f>
        <v>16.545998873721622</v>
      </c>
      <c r="BC656">
        <f>IF(L656,Y656,(X656+Y656)/2)</f>
        <v>25.772232055664063</v>
      </c>
      <c r="BD656">
        <f t="shared" ref="BD656:BD662" si="2350">0.61365*EXP(17.502*BC656/(240.97+BC656))</f>
        <v>3.3290477117959205</v>
      </c>
      <c r="BE656">
        <f t="shared" ref="BE656:BE662" si="2351">IF(BB656&lt;&gt;0,(1000-(BA656+AD656)/2)/BB656*AU656,0)</f>
        <v>0.34158506861905447</v>
      </c>
      <c r="BF656">
        <f t="shared" ref="BF656:BF662" si="2352">AD656*AJ656/1000</f>
        <v>1.8529104417172493</v>
      </c>
      <c r="BG656">
        <f t="shared" ref="BG656:BG662" si="2353">(BD656-BF656)</f>
        <v>1.4761372700786712</v>
      </c>
      <c r="BH656">
        <f t="shared" ref="BH656:BH662" si="2354">1/(1.6/O656+1.37/W656)</f>
        <v>0.21631393748048974</v>
      </c>
      <c r="BI656">
        <f t="shared" ref="BI656:BI662" si="2355">P656*AJ656*0.001</f>
        <v>23.426013491920795</v>
      </c>
      <c r="BJ656">
        <f t="shared" ref="BJ656:BJ662" si="2356">P656/AB656</f>
        <v>0.65931114006018299</v>
      </c>
      <c r="BK656">
        <f t="shared" ref="BK656:BK662" si="2357">(1-AU656*AJ656/AZ656/O656)*100</f>
        <v>57.253500221525975</v>
      </c>
      <c r="BL656">
        <f t="shared" ref="BL656:BL662" si="2358">(AB656-N656/(W656/1.35))</f>
        <v>367.6432170485582</v>
      </c>
      <c r="BM656">
        <f t="shared" ref="BM656:BM662" si="2359">N656*BK656/100/BL656</f>
        <v>4.0430772303921954E-2</v>
      </c>
    </row>
    <row r="657" spans="1:65" x14ac:dyDescent="0.3">
      <c r="A657" t="str">
        <f t="array" ref="A657">INDEX(MtrxNb!A$2:C$115,MATCH(1,(MtrxNb!B$2:B$115=D657)*(MtrxNb!C$2:C$115=F657),0),1)</f>
        <v>M47</v>
      </c>
      <c r="B657" s="6">
        <v>41603</v>
      </c>
      <c r="C657">
        <v>53</v>
      </c>
      <c r="D657">
        <v>65</v>
      </c>
      <c r="E657">
        <v>25</v>
      </c>
      <c r="F657" t="s">
        <v>7</v>
      </c>
      <c r="G657">
        <v>52</v>
      </c>
      <c r="H657">
        <v>4</v>
      </c>
      <c r="I657">
        <v>30</v>
      </c>
      <c r="J657" t="s">
        <v>868</v>
      </c>
      <c r="K657">
        <v>6495.000006146729</v>
      </c>
      <c r="L657">
        <v>0</v>
      </c>
      <c r="M657">
        <v>50</v>
      </c>
      <c r="N657" s="7">
        <f t="shared" si="2333"/>
        <v>-0.44307184771602426</v>
      </c>
      <c r="O657" s="7">
        <f t="shared" si="2334"/>
        <v>0.35879310713951373</v>
      </c>
      <c r="P657" s="7">
        <f t="shared" si="2335"/>
        <v>49.534123047390153</v>
      </c>
      <c r="Q657">
        <f t="shared" si="2336"/>
        <v>5.9325785877584476</v>
      </c>
      <c r="R657">
        <f t="shared" si="2337"/>
        <v>1.6582390059305478</v>
      </c>
      <c r="S657" s="4">
        <f>(Y657+AY657*L657)</f>
        <v>26.753541946411133</v>
      </c>
      <c r="T657">
        <f t="shared" si="2338"/>
        <v>3.9000000000000004</v>
      </c>
      <c r="U657">
        <f t="shared" si="2339"/>
        <v>1.8810870260000228</v>
      </c>
      <c r="V657">
        <v>1</v>
      </c>
      <c r="W657">
        <f t="shared" si="2340"/>
        <v>3.7621740520000455</v>
      </c>
      <c r="X657">
        <v>25.46235466003418</v>
      </c>
      <c r="Y657" s="4">
        <v>26.753541946411133</v>
      </c>
      <c r="Z657">
        <v>25.01225471496582</v>
      </c>
      <c r="AA657">
        <v>48.684307098388672</v>
      </c>
      <c r="AB657">
        <v>48.803970336914063</v>
      </c>
      <c r="AC657">
        <v>15.301933288574219</v>
      </c>
      <c r="AD657">
        <v>19.833900451660156</v>
      </c>
      <c r="AE657">
        <v>44.290939331054687</v>
      </c>
      <c r="AF657">
        <v>57.193950653076172</v>
      </c>
      <c r="AG657">
        <v>500.404296875</v>
      </c>
      <c r="AH657">
        <v>1799.4349365234375</v>
      </c>
      <c r="AI657">
        <v>2096.7666015625</v>
      </c>
      <c r="AJ657">
        <v>94.254692077636719</v>
      </c>
      <c r="AK657">
        <v>1.243229866027832</v>
      </c>
      <c r="AL657">
        <v>0.17182886600494385</v>
      </c>
      <c r="AM657">
        <v>1</v>
      </c>
      <c r="AN657">
        <v>-0.21956524252891541</v>
      </c>
      <c r="AO657">
        <v>2.737391471862793</v>
      </c>
      <c r="AP657">
        <v>1</v>
      </c>
      <c r="AQ657">
        <v>0</v>
      </c>
      <c r="AR657">
        <v>0.15999999642372131</v>
      </c>
      <c r="AS657">
        <v>111115</v>
      </c>
      <c r="AT657">
        <f t="shared" si="2341"/>
        <v>1.2830879407051279</v>
      </c>
      <c r="AU657">
        <f t="shared" si="2342"/>
        <v>5.9325785877584478E-3</v>
      </c>
      <c r="AV657">
        <f t="shared" si="2343"/>
        <v>299.90354194641111</v>
      </c>
      <c r="AW657">
        <f t="shared" si="2344"/>
        <v>298.61235466003416</v>
      </c>
      <c r="AX657">
        <f t="shared" si="2345"/>
        <v>287.90958340846919</v>
      </c>
      <c r="AY657">
        <f t="shared" si="2346"/>
        <v>0.10498647464380571</v>
      </c>
      <c r="AZ657">
        <f t="shared" si="2347"/>
        <v>3.5276771857002758</v>
      </c>
      <c r="BA657">
        <f t="shared" si="2348"/>
        <v>37.427072413483252</v>
      </c>
      <c r="BB657">
        <f t="shared" si="2349"/>
        <v>17.593171961823096</v>
      </c>
      <c r="BC657">
        <f>IF(L657,Y657,(X657+Y657)/2)</f>
        <v>26.107948303222656</v>
      </c>
      <c r="BD657">
        <f t="shared" si="2350"/>
        <v>3.3958722605971969</v>
      </c>
      <c r="BE657">
        <f t="shared" si="2351"/>
        <v>0.32755468937019927</v>
      </c>
      <c r="BF657">
        <f t="shared" si="2352"/>
        <v>1.8694381797697279</v>
      </c>
      <c r="BG657">
        <f t="shared" si="2353"/>
        <v>1.526434080827469</v>
      </c>
      <c r="BH657">
        <f t="shared" si="2354"/>
        <v>0.20731637636593192</v>
      </c>
      <c r="BI657">
        <f t="shared" si="2355"/>
        <v>4.668823515167527</v>
      </c>
      <c r="BJ657">
        <f t="shared" si="2356"/>
        <v>1.0149609284948651</v>
      </c>
      <c r="BK657">
        <f t="shared" si="2357"/>
        <v>55.821237014060166</v>
      </c>
      <c r="BL657">
        <f t="shared" si="2358"/>
        <v>48.962960055664219</v>
      </c>
      <c r="BM657">
        <f t="shared" si="2359"/>
        <v>-5.0513323944254831E-3</v>
      </c>
    </row>
    <row r="658" spans="1:65" x14ac:dyDescent="0.3">
      <c r="A658" t="str">
        <f t="array" ref="A658">INDEX(MtrxNb!A$2:C$115,MATCH(1,(MtrxNb!B$2:B$115=D658)*(MtrxNb!C$2:C$115=F658),0),1)</f>
        <v>M47</v>
      </c>
      <c r="B658" s="6">
        <v>41603</v>
      </c>
      <c r="C658">
        <v>53</v>
      </c>
      <c r="D658">
        <v>65</v>
      </c>
      <c r="E658">
        <v>25</v>
      </c>
      <c r="F658" t="s">
        <v>7</v>
      </c>
      <c r="G658">
        <v>52</v>
      </c>
      <c r="H658">
        <v>4</v>
      </c>
      <c r="I658">
        <v>31</v>
      </c>
      <c r="J658" t="s">
        <v>869</v>
      </c>
      <c r="K658">
        <v>6613.5000061579049</v>
      </c>
      <c r="L658">
        <v>0</v>
      </c>
      <c r="M658">
        <v>150</v>
      </c>
      <c r="N658" s="7">
        <f t="shared" si="2333"/>
        <v>8.0020685868496262</v>
      </c>
      <c r="O658" s="7">
        <f t="shared" si="2334"/>
        <v>0.36711022170504332</v>
      </c>
      <c r="P658" s="7">
        <f t="shared" si="2335"/>
        <v>101.84937267719215</v>
      </c>
      <c r="Q658">
        <f t="shared" si="2336"/>
        <v>5.8245512934266861</v>
      </c>
      <c r="R658">
        <f t="shared" si="2337"/>
        <v>1.594709929684367</v>
      </c>
      <c r="S658" s="4">
        <f>(Y658+AY658*L658)</f>
        <v>26.500581741333008</v>
      </c>
      <c r="T658">
        <f t="shared" si="2338"/>
        <v>3.9000000000000004</v>
      </c>
      <c r="U658">
        <f t="shared" si="2339"/>
        <v>1.8810870260000228</v>
      </c>
      <c r="V658">
        <v>1</v>
      </c>
      <c r="W658">
        <f t="shared" si="2340"/>
        <v>3.7621740520000455</v>
      </c>
      <c r="X658">
        <v>25.464452743530273</v>
      </c>
      <c r="Y658" s="4">
        <v>26.500581741333008</v>
      </c>
      <c r="Z658">
        <v>25.011812210083008</v>
      </c>
      <c r="AA658">
        <v>149.89303588867187</v>
      </c>
      <c r="AB658">
        <v>143.0068359375</v>
      </c>
      <c r="AC658">
        <v>15.505453109741211</v>
      </c>
      <c r="AD658">
        <v>19.954641342163086</v>
      </c>
      <c r="AE658">
        <v>44.924625396728516</v>
      </c>
      <c r="AF658">
        <v>57.53668212890625</v>
      </c>
      <c r="AG658">
        <v>500.37139892578125</v>
      </c>
      <c r="AH658">
        <v>1800.3614501953125</v>
      </c>
      <c r="AI658">
        <v>2381.358642578125</v>
      </c>
      <c r="AJ658">
        <v>94.253761291503906</v>
      </c>
      <c r="AK658">
        <v>0.99173450469970703</v>
      </c>
      <c r="AL658">
        <v>0.16981852054595947</v>
      </c>
      <c r="AM658">
        <v>1</v>
      </c>
      <c r="AN658">
        <v>-0.21956524252891541</v>
      </c>
      <c r="AO658">
        <v>2.737391471862793</v>
      </c>
      <c r="AP658">
        <v>1</v>
      </c>
      <c r="AQ658">
        <v>0</v>
      </c>
      <c r="AR658">
        <v>0.15999999642372131</v>
      </c>
      <c r="AS658">
        <v>111115</v>
      </c>
      <c r="AT658">
        <f t="shared" si="2341"/>
        <v>1.2830035869891823</v>
      </c>
      <c r="AU658">
        <f t="shared" si="2342"/>
        <v>5.8245512934266865E-3</v>
      </c>
      <c r="AV658">
        <f t="shared" si="2343"/>
        <v>299.65058174133299</v>
      </c>
      <c r="AW658">
        <f t="shared" si="2344"/>
        <v>298.61445274353025</v>
      </c>
      <c r="AX658">
        <f t="shared" si="2345"/>
        <v>288.05782559265572</v>
      </c>
      <c r="AY658">
        <f t="shared" si="2346"/>
        <v>0.17772241329536378</v>
      </c>
      <c r="AZ658">
        <f t="shared" si="2347"/>
        <v>3.4755099314061817</v>
      </c>
      <c r="BA658">
        <f t="shared" si="2348"/>
        <v>36.873965386455794</v>
      </c>
      <c r="BB658">
        <f t="shared" si="2349"/>
        <v>16.919324044292708</v>
      </c>
      <c r="BC658">
        <f>IF(L658,Y658,(X658+Y658)/2)</f>
        <v>25.982517242431641</v>
      </c>
      <c r="BD658">
        <f t="shared" si="2350"/>
        <v>3.3707693034533808</v>
      </c>
      <c r="BE658">
        <f t="shared" si="2351"/>
        <v>0.33447262498191899</v>
      </c>
      <c r="BF658">
        <f t="shared" si="2352"/>
        <v>1.8808000017218147</v>
      </c>
      <c r="BG658">
        <f t="shared" si="2353"/>
        <v>1.4899693017315661</v>
      </c>
      <c r="BH658">
        <f t="shared" si="2354"/>
        <v>0.2117515675109557</v>
      </c>
      <c r="BI658">
        <f t="shared" si="2355"/>
        <v>9.5996864600054881</v>
      </c>
      <c r="BJ658">
        <f t="shared" si="2356"/>
        <v>0.71219932956005405</v>
      </c>
      <c r="BK658">
        <f t="shared" si="2357"/>
        <v>56.972496016246588</v>
      </c>
      <c r="BL658">
        <f t="shared" si="2358"/>
        <v>140.13541307323777</v>
      </c>
      <c r="BM658">
        <f t="shared" si="2359"/>
        <v>3.2532663278179393E-2</v>
      </c>
    </row>
    <row r="659" spans="1:65" x14ac:dyDescent="0.3">
      <c r="A659" t="str">
        <f t="array" ref="A659">INDEX(MtrxNb!A$2:C$115,MATCH(1,(MtrxNb!B$2:B$115=D659)*(MtrxNb!C$2:C$115=F659),0),1)</f>
        <v>M47</v>
      </c>
      <c r="B659" s="6">
        <v>41603</v>
      </c>
      <c r="C659">
        <v>53</v>
      </c>
      <c r="D659">
        <v>65</v>
      </c>
      <c r="E659">
        <v>25</v>
      </c>
      <c r="F659" t="s">
        <v>7</v>
      </c>
      <c r="G659">
        <v>52</v>
      </c>
      <c r="H659">
        <v>4</v>
      </c>
      <c r="I659">
        <v>32</v>
      </c>
      <c r="J659" t="s">
        <v>870</v>
      </c>
      <c r="K659">
        <v>6737.0000060796738</v>
      </c>
      <c r="L659">
        <v>0</v>
      </c>
      <c r="M659">
        <v>250</v>
      </c>
      <c r="N659" s="7">
        <f t="shared" si="2333"/>
        <v>16.410254545683514</v>
      </c>
      <c r="O659" s="7">
        <f t="shared" si="2334"/>
        <v>0.38641009513235069</v>
      </c>
      <c r="P659" s="7">
        <f t="shared" si="2335"/>
        <v>157.28459555985356</v>
      </c>
      <c r="Q659">
        <f t="shared" si="2336"/>
        <v>5.9150292857573454</v>
      </c>
      <c r="R659">
        <f t="shared" si="2337"/>
        <v>1.5461258762085539</v>
      </c>
      <c r="S659" s="4">
        <f>(Y659+AY659*L659)</f>
        <v>26.274990081787109</v>
      </c>
      <c r="T659">
        <f t="shared" si="2338"/>
        <v>3.9000000000000004</v>
      </c>
      <c r="U659">
        <f t="shared" si="2339"/>
        <v>1.8810870260000228</v>
      </c>
      <c r="V659">
        <v>1</v>
      </c>
      <c r="W659">
        <f t="shared" si="2340"/>
        <v>3.7621740520000455</v>
      </c>
      <c r="X659">
        <v>25.389238357543945</v>
      </c>
      <c r="Y659" s="4">
        <v>26.274990081787109</v>
      </c>
      <c r="Z659">
        <v>25.001710891723633</v>
      </c>
      <c r="AA659">
        <v>250.3359375</v>
      </c>
      <c r="AB659">
        <v>236.45584106445312</v>
      </c>
      <c r="AC659">
        <v>15.464870452880859</v>
      </c>
      <c r="AD659">
        <v>19.982868194580078</v>
      </c>
      <c r="AE659">
        <v>44.788887023925781</v>
      </c>
      <c r="AF659">
        <v>57.877765655517578</v>
      </c>
      <c r="AG659">
        <v>500.390625</v>
      </c>
      <c r="AH659">
        <v>1800.9954833984375</v>
      </c>
      <c r="AI659">
        <v>1569.42236328125</v>
      </c>
      <c r="AJ659">
        <v>94.25225830078125</v>
      </c>
      <c r="AK659">
        <v>0.37556934356689453</v>
      </c>
      <c r="AL659">
        <v>0.15425074100494385</v>
      </c>
      <c r="AM659">
        <v>1</v>
      </c>
      <c r="AN659">
        <v>-0.21956524252891541</v>
      </c>
      <c r="AO659">
        <v>2.737391471862793</v>
      </c>
      <c r="AP659">
        <v>1</v>
      </c>
      <c r="AQ659">
        <v>0</v>
      </c>
      <c r="AR659">
        <v>0.15999999642372131</v>
      </c>
      <c r="AS659">
        <v>111115</v>
      </c>
      <c r="AT659">
        <f t="shared" si="2341"/>
        <v>1.2830528846153844</v>
      </c>
      <c r="AU659">
        <f t="shared" si="2342"/>
        <v>5.9150292857573453E-3</v>
      </c>
      <c r="AV659">
        <f t="shared" si="2343"/>
        <v>299.42499008178709</v>
      </c>
      <c r="AW659">
        <f t="shared" si="2344"/>
        <v>298.53923835754392</v>
      </c>
      <c r="AX659">
        <f t="shared" si="2345"/>
        <v>288.15927090288824</v>
      </c>
      <c r="AY659">
        <f t="shared" si="2346"/>
        <v>0.15800907527636415</v>
      </c>
      <c r="AZ659">
        <f t="shared" si="2347"/>
        <v>3.4295563308745818</v>
      </c>
      <c r="BA659">
        <f t="shared" si="2348"/>
        <v>36.386993719875193</v>
      </c>
      <c r="BB659">
        <f t="shared" si="2349"/>
        <v>16.404125525295115</v>
      </c>
      <c r="BC659">
        <f>IF(L659,Y659,(X659+Y659)/2)</f>
        <v>25.832114219665527</v>
      </c>
      <c r="BD659">
        <f t="shared" si="2350"/>
        <v>3.3408824302258715</v>
      </c>
      <c r="BE659">
        <f t="shared" si="2351"/>
        <v>0.35041883731408974</v>
      </c>
      <c r="BF659">
        <f t="shared" si="2352"/>
        <v>1.8834304546660279</v>
      </c>
      <c r="BG659">
        <f t="shared" si="2353"/>
        <v>1.4574519755598436</v>
      </c>
      <c r="BH659">
        <f t="shared" si="2354"/>
        <v>0.22198397335396605</v>
      </c>
      <c r="BI659">
        <f t="shared" si="2355"/>
        <v>14.824428327441229</v>
      </c>
      <c r="BJ659">
        <f t="shared" si="2356"/>
        <v>0.66517534458783334</v>
      </c>
      <c r="BK659">
        <f t="shared" si="2357"/>
        <v>57.930993161366182</v>
      </c>
      <c r="BL659">
        <f t="shared" si="2358"/>
        <v>230.56726617916962</v>
      </c>
      <c r="BM659">
        <f t="shared" si="2359"/>
        <v>4.1231453172694846E-2</v>
      </c>
    </row>
    <row r="660" spans="1:65" x14ac:dyDescent="0.3">
      <c r="A660" t="str">
        <f t="array" ref="A660">INDEX(MtrxNb!A$2:C$115,MATCH(1,(MtrxNb!B$2:B$115=D660)*(MtrxNb!C$2:C$115=F660),0),1)</f>
        <v>M47</v>
      </c>
      <c r="B660" s="6">
        <v>41603</v>
      </c>
      <c r="C660">
        <v>53</v>
      </c>
      <c r="D660">
        <v>65</v>
      </c>
      <c r="E660">
        <v>25</v>
      </c>
      <c r="F660" t="s">
        <v>7</v>
      </c>
      <c r="G660">
        <v>52</v>
      </c>
      <c r="H660">
        <v>4</v>
      </c>
      <c r="I660">
        <v>33</v>
      </c>
      <c r="J660" t="s">
        <v>813</v>
      </c>
      <c r="K660">
        <v>6857.5000061355531</v>
      </c>
      <c r="L660">
        <v>0</v>
      </c>
      <c r="M660">
        <v>400</v>
      </c>
      <c r="N660" s="7">
        <f t="shared" si="2333"/>
        <v>27.074528524847668</v>
      </c>
      <c r="O660" s="7">
        <f t="shared" si="2334"/>
        <v>0.38911601042795829</v>
      </c>
      <c r="P660" s="7">
        <f t="shared" si="2335"/>
        <v>246.9689113211351</v>
      </c>
      <c r="Q660">
        <f t="shared" si="2336"/>
        <v>5.7534094066045052</v>
      </c>
      <c r="R660">
        <f t="shared" si="2337"/>
        <v>1.4949221178058361</v>
      </c>
      <c r="S660" s="4">
        <f>(Y660+AY660*L660)</f>
        <v>25.975284576416016</v>
      </c>
      <c r="T660">
        <f t="shared" si="2338"/>
        <v>3.9000000000000004</v>
      </c>
      <c r="U660">
        <f t="shared" si="2339"/>
        <v>1.8810870260000228</v>
      </c>
      <c r="V660">
        <v>1</v>
      </c>
      <c r="W660">
        <f t="shared" si="2340"/>
        <v>3.7621740520000455</v>
      </c>
      <c r="X660">
        <v>25.287248611450195</v>
      </c>
      <c r="Y660" s="4">
        <v>25.975284576416016</v>
      </c>
      <c r="Z660">
        <v>25.001991271972656</v>
      </c>
      <c r="AA660">
        <v>398.969482421875</v>
      </c>
      <c r="AB660">
        <v>376.17926025390625</v>
      </c>
      <c r="AC660">
        <v>15.492300987243652</v>
      </c>
      <c r="AD660">
        <v>19.887611389160156</v>
      </c>
      <c r="AE660">
        <v>45.249221801757813</v>
      </c>
      <c r="AF660">
        <v>57.950939178466797</v>
      </c>
      <c r="AG660">
        <v>500.3526611328125</v>
      </c>
      <c r="AH660">
        <v>1800.0252685546875</v>
      </c>
      <c r="AI660">
        <v>576.29669189453125</v>
      </c>
      <c r="AJ660">
        <v>94.249862670898438</v>
      </c>
      <c r="AK660">
        <v>-1.3114423751831055</v>
      </c>
      <c r="AL660">
        <v>0.1356426477432251</v>
      </c>
      <c r="AM660">
        <v>1</v>
      </c>
      <c r="AN660">
        <v>-0.21956524252891541</v>
      </c>
      <c r="AO660">
        <v>2.737391471862793</v>
      </c>
      <c r="AP660">
        <v>1</v>
      </c>
      <c r="AQ660">
        <v>0</v>
      </c>
      <c r="AR660">
        <v>0.15999999642372131</v>
      </c>
      <c r="AS660">
        <v>111115</v>
      </c>
      <c r="AT660">
        <f t="shared" si="2341"/>
        <v>1.2829555413661857</v>
      </c>
      <c r="AU660">
        <f t="shared" si="2342"/>
        <v>5.7534094066045054E-3</v>
      </c>
      <c r="AV660">
        <f t="shared" si="2343"/>
        <v>299.12528457641599</v>
      </c>
      <c r="AW660">
        <f t="shared" si="2344"/>
        <v>298.43724861145017</v>
      </c>
      <c r="AX660">
        <f t="shared" si="2345"/>
        <v>288.004036531358</v>
      </c>
      <c r="AY660">
        <f t="shared" si="2346"/>
        <v>0.243673510636256</v>
      </c>
      <c r="AZ660">
        <f t="shared" si="2347"/>
        <v>3.3693267600863765</v>
      </c>
      <c r="BA660">
        <f t="shared" si="2348"/>
        <v>35.748877129417025</v>
      </c>
      <c r="BB660">
        <f t="shared" si="2349"/>
        <v>15.861265740256869</v>
      </c>
      <c r="BC660">
        <f>IF(L660,Y660,(X660+Y660)/2)</f>
        <v>25.631266593933105</v>
      </c>
      <c r="BD660">
        <f t="shared" si="2350"/>
        <v>3.301332684776594</v>
      </c>
      <c r="BE660">
        <f t="shared" si="2351"/>
        <v>0.35264270519165453</v>
      </c>
      <c r="BF660">
        <f t="shared" si="2352"/>
        <v>1.8744046422805405</v>
      </c>
      <c r="BG660">
        <f t="shared" si="2353"/>
        <v>1.4269280424960535</v>
      </c>
      <c r="BH660">
        <f t="shared" si="2354"/>
        <v>0.22341199477676146</v>
      </c>
      <c r="BI660">
        <f t="shared" si="2355"/>
        <v>23.27678597599828</v>
      </c>
      <c r="BJ660">
        <f t="shared" si="2356"/>
        <v>0.65651921149092796</v>
      </c>
      <c r="BK660">
        <f t="shared" si="2357"/>
        <v>58.639691123169378</v>
      </c>
      <c r="BL660">
        <f t="shared" si="2358"/>
        <v>366.4639698384845</v>
      </c>
      <c r="BM660">
        <f t="shared" si="2359"/>
        <v>4.3323276520260474E-2</v>
      </c>
    </row>
    <row r="661" spans="1:65" x14ac:dyDescent="0.3">
      <c r="A661" t="str">
        <f t="array" ref="A661">INDEX(MtrxNb!A$2:C$115,MATCH(1,(MtrxNb!B$2:B$115=D661)*(MtrxNb!C$2:C$115=F661),0),1)</f>
        <v>M47</v>
      </c>
      <c r="B661" s="6">
        <v>41603</v>
      </c>
      <c r="C661">
        <v>53</v>
      </c>
      <c r="D661">
        <v>65</v>
      </c>
      <c r="E661">
        <v>25</v>
      </c>
      <c r="F661" t="s">
        <v>7</v>
      </c>
      <c r="G661">
        <v>52</v>
      </c>
      <c r="H661">
        <v>4</v>
      </c>
      <c r="I661">
        <v>34</v>
      </c>
      <c r="J661" t="s">
        <v>871</v>
      </c>
      <c r="K661">
        <v>6977.5000061579049</v>
      </c>
      <c r="L661">
        <v>0</v>
      </c>
      <c r="M661">
        <v>600</v>
      </c>
      <c r="N661" s="7">
        <f t="shared" si="2333"/>
        <v>36.637237893162002</v>
      </c>
      <c r="O661" s="7">
        <f t="shared" si="2334"/>
        <v>0.36672526713410841</v>
      </c>
      <c r="P661" s="7">
        <f t="shared" si="2335"/>
        <v>382.40484542905568</v>
      </c>
      <c r="Q661">
        <f t="shared" si="2336"/>
        <v>5.2562871375064812</v>
      </c>
      <c r="R661">
        <f t="shared" si="2337"/>
        <v>1.4427115054631634</v>
      </c>
      <c r="S661" s="4">
        <f>(Y661+AY661*L661)</f>
        <v>25.430246353149414</v>
      </c>
      <c r="T661">
        <f t="shared" si="2338"/>
        <v>3.9000000000000004</v>
      </c>
      <c r="U661">
        <f t="shared" si="2339"/>
        <v>1.8810870260000228</v>
      </c>
      <c r="V661">
        <v>1</v>
      </c>
      <c r="W661">
        <f t="shared" si="2340"/>
        <v>3.7621740520000455</v>
      </c>
      <c r="X661">
        <v>25.06205940246582</v>
      </c>
      <c r="Y661" s="4">
        <v>25.430246353149414</v>
      </c>
      <c r="Z661">
        <v>25.009738922119141</v>
      </c>
      <c r="AA661">
        <v>598.27142333984375</v>
      </c>
      <c r="AB661">
        <v>567.39215087890625</v>
      </c>
      <c r="AC661">
        <v>15.285421371459961</v>
      </c>
      <c r="AD661">
        <v>19.303058624267578</v>
      </c>
      <c r="AE661">
        <v>45.349720001220703</v>
      </c>
      <c r="AF661">
        <v>57.015186309814453</v>
      </c>
      <c r="AG661">
        <v>500.3890380859375</v>
      </c>
      <c r="AH661">
        <v>1800.5020751953125</v>
      </c>
      <c r="AI661">
        <v>1167.0999755859375</v>
      </c>
      <c r="AJ661">
        <v>94.2569580078125</v>
      </c>
      <c r="AK661">
        <v>-4.0480146408081055</v>
      </c>
      <c r="AL661">
        <v>0.1092602014541626</v>
      </c>
      <c r="AM661">
        <v>1</v>
      </c>
      <c r="AN661">
        <v>-0.21956524252891541</v>
      </c>
      <c r="AO661">
        <v>2.737391471862793</v>
      </c>
      <c r="AP661">
        <v>1</v>
      </c>
      <c r="AQ661">
        <v>0</v>
      </c>
      <c r="AR661">
        <v>0.15999999642372131</v>
      </c>
      <c r="AS661">
        <v>111115</v>
      </c>
      <c r="AT661">
        <f t="shared" si="2341"/>
        <v>1.2830488156049678</v>
      </c>
      <c r="AU661">
        <f t="shared" si="2342"/>
        <v>5.2562871375064811E-3</v>
      </c>
      <c r="AV661">
        <f t="shared" si="2343"/>
        <v>298.58024635314939</v>
      </c>
      <c r="AW661">
        <f t="shared" si="2344"/>
        <v>298.2120594024658</v>
      </c>
      <c r="AX661">
        <f t="shared" si="2345"/>
        <v>288.0803255921528</v>
      </c>
      <c r="AY661">
        <f t="shared" si="2346"/>
        <v>0.4813555704850907</v>
      </c>
      <c r="AZ661">
        <f t="shared" si="2347"/>
        <v>3.2621590916330954</v>
      </c>
      <c r="BA661">
        <f t="shared" si="2348"/>
        <v>34.609212524795367</v>
      </c>
      <c r="BB661">
        <f t="shared" si="2349"/>
        <v>15.306153900527789</v>
      </c>
      <c r="BC661">
        <f>IF(L661,Y661,(X661+Y661)/2)</f>
        <v>25.246152877807617</v>
      </c>
      <c r="BD661">
        <f t="shared" si="2350"/>
        <v>3.2266409620608676</v>
      </c>
      <c r="BE661">
        <f t="shared" si="2351"/>
        <v>0.33415304602633245</v>
      </c>
      <c r="BF661">
        <f t="shared" si="2352"/>
        <v>1.819447586169932</v>
      </c>
      <c r="BG661">
        <f t="shared" si="2353"/>
        <v>1.4071933758909356</v>
      </c>
      <c r="BH661">
        <f t="shared" si="2354"/>
        <v>0.21154662837790697</v>
      </c>
      <c r="BI661">
        <f t="shared" si="2355"/>
        <v>36.04431745759053</v>
      </c>
      <c r="BJ661">
        <f t="shared" si="2356"/>
        <v>0.67396922011821969</v>
      </c>
      <c r="BK661">
        <f t="shared" si="2357"/>
        <v>58.586061880939091</v>
      </c>
      <c r="BL661">
        <f t="shared" si="2358"/>
        <v>554.24542495072262</v>
      </c>
      <c r="BM661">
        <f t="shared" si="2359"/>
        <v>3.8727094347171427E-2</v>
      </c>
    </row>
    <row r="662" spans="1:65" x14ac:dyDescent="0.3">
      <c r="A662" t="str">
        <f t="array" ref="A662">INDEX(MtrxNb!A$2:C$115,MATCH(1,(MtrxNb!B$2:B$115=D662)*(MtrxNb!C$2:C$115=F662),0),1)</f>
        <v>M47</v>
      </c>
      <c r="B662" s="6">
        <v>41603</v>
      </c>
      <c r="C662">
        <v>53</v>
      </c>
      <c r="D662">
        <v>65</v>
      </c>
      <c r="E662">
        <v>25</v>
      </c>
      <c r="F662" t="s">
        <v>7</v>
      </c>
      <c r="G662">
        <v>52</v>
      </c>
      <c r="H662">
        <v>4</v>
      </c>
      <c r="I662">
        <v>35</v>
      </c>
      <c r="J662" t="s">
        <v>872</v>
      </c>
      <c r="K662">
        <v>7100.0000061020255</v>
      </c>
      <c r="L662">
        <v>0</v>
      </c>
      <c r="M662">
        <v>800</v>
      </c>
      <c r="N662" s="7">
        <f t="shared" si="2333"/>
        <v>45.025434018843072</v>
      </c>
      <c r="O662" s="7">
        <f t="shared" si="2334"/>
        <v>0.35543667544693563</v>
      </c>
      <c r="P662" s="7">
        <f t="shared" si="2335"/>
        <v>526.47163353878557</v>
      </c>
      <c r="Q662">
        <f t="shared" si="2336"/>
        <v>5.3781040946161021</v>
      </c>
      <c r="R662">
        <f t="shared" si="2337"/>
        <v>1.518471141426015</v>
      </c>
      <c r="S662" s="4">
        <f>(Y662+AY662*L662)</f>
        <v>25.69890022277832</v>
      </c>
      <c r="T662">
        <f t="shared" si="2338"/>
        <v>3.9000000000000004</v>
      </c>
      <c r="U662">
        <f t="shared" si="2339"/>
        <v>1.8810870260000228</v>
      </c>
      <c r="V662">
        <v>1</v>
      </c>
      <c r="W662">
        <f t="shared" si="2340"/>
        <v>3.7621740520000455</v>
      </c>
      <c r="X662">
        <v>25.116216659545898</v>
      </c>
      <c r="Y662" s="4">
        <v>25.69890022277832</v>
      </c>
      <c r="Z662">
        <v>25.009004592895508</v>
      </c>
      <c r="AA662">
        <v>800.7022705078125</v>
      </c>
      <c r="AB662">
        <v>762.4136962890625</v>
      </c>
      <c r="AC662">
        <v>14.945774078369141</v>
      </c>
      <c r="AD662">
        <v>19.057579040527344</v>
      </c>
      <c r="AE662">
        <v>44.000083923339844</v>
      </c>
      <c r="AF662">
        <v>56.102157592773438</v>
      </c>
      <c r="AG662">
        <v>500.3856201171875</v>
      </c>
      <c r="AH662">
        <v>1798.6502685546875</v>
      </c>
      <c r="AI662">
        <v>1054.5604248046875</v>
      </c>
      <c r="AJ662">
        <v>94.247734069824219</v>
      </c>
      <c r="AK662">
        <v>-7.2358198165893555</v>
      </c>
      <c r="AL662">
        <v>8.6974740028381348E-2</v>
      </c>
      <c r="AM662">
        <v>1</v>
      </c>
      <c r="AN662">
        <v>-0.21956524252891541</v>
      </c>
      <c r="AO662">
        <v>2.737391471862793</v>
      </c>
      <c r="AP662">
        <v>1</v>
      </c>
      <c r="AQ662">
        <v>0</v>
      </c>
      <c r="AR662">
        <v>0.15999999642372131</v>
      </c>
      <c r="AS662">
        <v>111115</v>
      </c>
      <c r="AT662">
        <f t="shared" si="2341"/>
        <v>1.283040051582532</v>
      </c>
      <c r="AU662">
        <f t="shared" si="2342"/>
        <v>5.3781040946161022E-3</v>
      </c>
      <c r="AV662">
        <f t="shared" si="2343"/>
        <v>298.8489002227783</v>
      </c>
      <c r="AW662">
        <f t="shared" si="2344"/>
        <v>298.26621665954588</v>
      </c>
      <c r="AX662">
        <f t="shared" si="2345"/>
        <v>287.78403653627538</v>
      </c>
      <c r="AY662">
        <f t="shared" si="2346"/>
        <v>0.40602472122732625</v>
      </c>
      <c r="AZ662">
        <f t="shared" si="2347"/>
        <v>3.314604782852292</v>
      </c>
      <c r="BA662">
        <f t="shared" si="2348"/>
        <v>35.169066031833076</v>
      </c>
      <c r="BB662">
        <f t="shared" si="2349"/>
        <v>16.111486991305732</v>
      </c>
      <c r="BC662">
        <f>IF(L662,Y662,(X662+Y662)/2)</f>
        <v>25.407558441162109</v>
      </c>
      <c r="BD662">
        <f t="shared" si="2350"/>
        <v>3.2577634193883767</v>
      </c>
      <c r="BE662">
        <f t="shared" si="2351"/>
        <v>0.32475499167079558</v>
      </c>
      <c r="BF662">
        <f t="shared" si="2352"/>
        <v>1.796133641426277</v>
      </c>
      <c r="BG662">
        <f t="shared" si="2353"/>
        <v>1.4616297779620997</v>
      </c>
      <c r="BH662">
        <f t="shared" si="2354"/>
        <v>0.20552212347607374</v>
      </c>
      <c r="BI662">
        <f t="shared" si="2355"/>
        <v>49.618758513069416</v>
      </c>
      <c r="BJ662">
        <f t="shared" si="2356"/>
        <v>0.6905327594471472</v>
      </c>
      <c r="BK662">
        <f t="shared" si="2357"/>
        <v>56.976461077664517</v>
      </c>
      <c r="BL662">
        <f t="shared" si="2358"/>
        <v>746.25699139309313</v>
      </c>
      <c r="BM662">
        <f t="shared" si="2359"/>
        <v>3.4376761872482578E-2</v>
      </c>
    </row>
    <row r="663" spans="1:65" hidden="1" x14ac:dyDescent="0.3">
      <c r="A663" t="str">
        <f t="array" ref="A663">INDEX(MtrxNb!A$2:C$115,MATCH(1,(MtrxNb!B$2:B$115=D663)*(MtrxNb!C$2:C$115=F663),0),1)</f>
        <v>M103</v>
      </c>
      <c r="B663" s="6">
        <v>41603</v>
      </c>
      <c r="C663">
        <v>53</v>
      </c>
      <c r="D663">
        <v>65</v>
      </c>
      <c r="E663">
        <v>25</v>
      </c>
      <c r="F663" t="s">
        <v>36</v>
      </c>
      <c r="G663">
        <v>52</v>
      </c>
      <c r="H663">
        <v>4</v>
      </c>
      <c r="I663" t="s">
        <v>323</v>
      </c>
      <c r="J663" t="s">
        <v>873</v>
      </c>
      <c r="M663">
        <f t="shared" ref="M663" si="2360">AA663</f>
        <v>0</v>
      </c>
      <c r="S663" s="4">
        <f>AVERAGE(S657:S662)</f>
        <v>26.1055908203125</v>
      </c>
      <c r="Y663" s="4">
        <f>AVERAGE(Y657:Y662)</f>
        <v>26.1055908203125</v>
      </c>
    </row>
    <row r="664" spans="1:65" hidden="1" x14ac:dyDescent="0.3">
      <c r="A664" t="str">
        <f t="array" ref="A664">INDEX(MtrxNb!A$2:C$115,MATCH(1,(MtrxNb!B$2:B$115=D664)*(MtrxNb!C$2:C$115=F664),0),1)</f>
        <v>M103</v>
      </c>
      <c r="B664" s="6">
        <v>41603</v>
      </c>
      <c r="C664">
        <v>53</v>
      </c>
      <c r="D664">
        <v>65</v>
      </c>
      <c r="E664">
        <v>25</v>
      </c>
      <c r="F664" t="s">
        <v>36</v>
      </c>
      <c r="G664">
        <v>52</v>
      </c>
      <c r="H664">
        <v>4</v>
      </c>
      <c r="I664">
        <v>36</v>
      </c>
      <c r="J664" t="s">
        <v>874</v>
      </c>
      <c r="K664">
        <v>8166.5000061579049</v>
      </c>
      <c r="L664">
        <v>0</v>
      </c>
      <c r="M664" t="s">
        <v>315</v>
      </c>
      <c r="N664">
        <f t="shared" ref="N664:N670" si="2361">(AA664-AB664*(1000-AC664)/(1000-AD664))*AT664</f>
        <v>28.668543396228486</v>
      </c>
      <c r="O664">
        <f t="shared" ref="O664:O670" si="2362">IF(BE664&lt;&gt;0,1/(1/BE664-1/W664),0)</f>
        <v>0.44953908439511936</v>
      </c>
      <c r="P664">
        <f t="shared" ref="P664:P670" si="2363">((BH664-AU664/2)*AB664-N664)/(BH664+AU664/2)</f>
        <v>253.8128028430653</v>
      </c>
      <c r="Q664">
        <f t="shared" ref="Q664:Q670" si="2364">AU664*1000</f>
        <v>6.8631461585364857</v>
      </c>
      <c r="R664">
        <f t="shared" ref="R664:R670" si="2365">(AZ664-BF664)</f>
        <v>1.5672272658630879</v>
      </c>
      <c r="S664" s="4">
        <f>(Y664+AY664*L664)</f>
        <v>25.756278991699219</v>
      </c>
      <c r="T664">
        <f t="shared" ref="T664:T670" si="2366">1.3*3</f>
        <v>3.9000000000000004</v>
      </c>
      <c r="U664">
        <f t="shared" ref="U664:U670" si="2367">(T664*AN664+AO664)</f>
        <v>1.8810870260000228</v>
      </c>
      <c r="V664">
        <v>1</v>
      </c>
      <c r="W664">
        <f t="shared" ref="W664:W670" si="2368">U664*(V664+1)*(V664+1)/(V664*V664+1)</f>
        <v>3.7621740520000455</v>
      </c>
      <c r="X664">
        <v>25.279539108276367</v>
      </c>
      <c r="Y664" s="4">
        <v>25.756278991699219</v>
      </c>
      <c r="Z664">
        <v>25.012138366699219</v>
      </c>
      <c r="AA664">
        <v>399.10031127929687</v>
      </c>
      <c r="AB664">
        <v>374.75213623046875</v>
      </c>
      <c r="AC664">
        <v>13.412577629089355</v>
      </c>
      <c r="AD664">
        <v>18.661741256713867</v>
      </c>
      <c r="AE664">
        <v>39.355083465576172</v>
      </c>
      <c r="AF664">
        <v>54.398139953613281</v>
      </c>
      <c r="AG664">
        <v>500.3990478515625</v>
      </c>
      <c r="AH664">
        <v>1800.766357421875</v>
      </c>
      <c r="AI664">
        <v>2307.510986328125</v>
      </c>
      <c r="AJ664">
        <v>94.239532470703125</v>
      </c>
      <c r="AK664">
        <v>-1.3780317306518555</v>
      </c>
      <c r="AL664">
        <v>0.12108385562896729</v>
      </c>
      <c r="AM664">
        <v>1</v>
      </c>
      <c r="AN664">
        <v>-0.21956524252891541</v>
      </c>
      <c r="AO664">
        <v>2.737391471862793</v>
      </c>
      <c r="AP664">
        <v>1</v>
      </c>
      <c r="AQ664">
        <v>0</v>
      </c>
      <c r="AR664">
        <v>0.15999999642372131</v>
      </c>
      <c r="AS664">
        <v>111115</v>
      </c>
      <c r="AT664">
        <f t="shared" ref="AT664:AT670" si="2369">AG664*0.000001/(T664*0.0001)</f>
        <v>1.2830744816706727</v>
      </c>
      <c r="AU664">
        <f t="shared" ref="AU664:AU670" si="2370">(AD664-AC664)/(1000-AD664)*AT664</f>
        <v>6.8631461585364857E-3</v>
      </c>
      <c r="AV664">
        <f t="shared" ref="AV664:AV670" si="2371">(Y664+273.15)</f>
        <v>298.9062789916992</v>
      </c>
      <c r="AW664">
        <f t="shared" ref="AW664:AW670" si="2372">(X664+273.15)</f>
        <v>298.42953910827634</v>
      </c>
      <c r="AX664">
        <f t="shared" ref="AX664:AX670" si="2373">(AH664*AP664+AI664*AQ664)*AR664</f>
        <v>288.12261074745766</v>
      </c>
      <c r="AY664">
        <f t="shared" ref="AY664:AY670" si="2374">((AX664+0.00000010773*(AW664^4-AV664^4))-AU664*44100)/(U664*51.4+0.00000043092*AV664^3)</f>
        <v>-0.18499190333008875</v>
      </c>
      <c r="AZ664">
        <f t="shared" ref="AZ664:AZ670" si="2375">0.61365*EXP(17.502*S664/(240.97+S664))</f>
        <v>3.3259010369850346</v>
      </c>
      <c r="BA664">
        <f t="shared" ref="BA664:BA670" si="2376">AZ664*1000/AJ664</f>
        <v>35.291994238394381</v>
      </c>
      <c r="BB664">
        <f t="shared" ref="BB664:BB670" si="2377">(BA664-AD664)</f>
        <v>16.630252981680513</v>
      </c>
      <c r="BC664">
        <f>IF(L664,Y664,(X664+Y664)/2)</f>
        <v>25.517909049987793</v>
      </c>
      <c r="BD664">
        <f t="shared" ref="BD664:BD670" si="2378">0.61365*EXP(17.502*BC664/(240.97+BC664))</f>
        <v>3.2791920403116088</v>
      </c>
      <c r="BE664">
        <f t="shared" ref="BE664:BE670" si="2379">IF(BB664&lt;&gt;0,(1000-(BA664+AD664)/2)/BB664*AU664,0)</f>
        <v>0.40155732926262983</v>
      </c>
      <c r="BF664">
        <f t="shared" ref="BF664:BF670" si="2380">AD664*AJ664/1000</f>
        <v>1.7586737711219467</v>
      </c>
      <c r="BG664">
        <f t="shared" ref="BG664:BG670" si="2381">(BD664-BF664)</f>
        <v>1.5205182691896622</v>
      </c>
      <c r="BH664">
        <f t="shared" ref="BH664:BH670" si="2382">1/(1.6/O664+1.37/W664)</f>
        <v>0.25488407333106533</v>
      </c>
      <c r="BI664">
        <f t="shared" ref="BI664:BI670" si="2383">P664*AJ664*0.001</f>
        <v>23.919199875009223</v>
      </c>
      <c r="BJ664">
        <f t="shared" ref="BJ664:BJ670" si="2384">P664/AB664</f>
        <v>0.67728180390404236</v>
      </c>
      <c r="BK664">
        <f t="shared" ref="BK664:BK670" si="2385">(1-AU664*AJ664/AZ664/O664)*100</f>
        <v>56.740689659216393</v>
      </c>
      <c r="BL664">
        <f t="shared" ref="BL664:BL670" si="2386">(AB664-N664/(W664/1.35))</f>
        <v>364.4648573725612</v>
      </c>
      <c r="BM664">
        <f t="shared" ref="BM664:BM670" si="2387">N664*BK664/100/BL664</f>
        <v>4.4631818155361123E-2</v>
      </c>
    </row>
    <row r="665" spans="1:65" x14ac:dyDescent="0.3">
      <c r="A665" t="str">
        <f t="array" ref="A665">INDEX(MtrxNb!A$2:C$115,MATCH(1,(MtrxNb!B$2:B$115=D665)*(MtrxNb!C$2:C$115=F665),0),1)</f>
        <v>M103</v>
      </c>
      <c r="B665" s="6">
        <v>41603</v>
      </c>
      <c r="C665">
        <v>53</v>
      </c>
      <c r="D665">
        <v>65</v>
      </c>
      <c r="E665">
        <v>25</v>
      </c>
      <c r="F665" t="s">
        <v>36</v>
      </c>
      <c r="G665">
        <v>52</v>
      </c>
      <c r="H665">
        <v>4</v>
      </c>
      <c r="I665">
        <v>37</v>
      </c>
      <c r="J665" t="s">
        <v>875</v>
      </c>
      <c r="K665">
        <v>8287.000006146729</v>
      </c>
      <c r="L665">
        <v>0</v>
      </c>
      <c r="M665">
        <v>50</v>
      </c>
      <c r="N665" s="7">
        <f t="shared" si="2361"/>
        <v>-0.35363973873412397</v>
      </c>
      <c r="O665" s="7">
        <f t="shared" si="2362"/>
        <v>0.45349006696536337</v>
      </c>
      <c r="P665" s="7">
        <f t="shared" si="2363"/>
        <v>49.587475472593447</v>
      </c>
      <c r="Q665">
        <f t="shared" si="2364"/>
        <v>7.160142885280389</v>
      </c>
      <c r="R665">
        <f t="shared" si="2365"/>
        <v>1.6215061852660311</v>
      </c>
      <c r="S665" s="4">
        <f>(Y665+AY665*L665)</f>
        <v>26.119649887084961</v>
      </c>
      <c r="T665">
        <f t="shared" si="2366"/>
        <v>3.9000000000000004</v>
      </c>
      <c r="U665">
        <f t="shared" si="2367"/>
        <v>1.8810870260000228</v>
      </c>
      <c r="V665">
        <v>1</v>
      </c>
      <c r="W665">
        <f t="shared" si="2368"/>
        <v>3.7621740520000455</v>
      </c>
      <c r="X665">
        <v>25.350313186645508</v>
      </c>
      <c r="Y665" s="4">
        <v>26.119649887084961</v>
      </c>
      <c r="Z665">
        <v>25.011281967163086</v>
      </c>
      <c r="AA665">
        <v>49.594188690185547</v>
      </c>
      <c r="AB665">
        <v>49.593055725097656</v>
      </c>
      <c r="AC665">
        <v>13.377947807312012</v>
      </c>
      <c r="AD665">
        <v>18.853391647338867</v>
      </c>
      <c r="AE665">
        <v>39.027988433837891</v>
      </c>
      <c r="AF665">
        <v>54.722469329833984</v>
      </c>
      <c r="AG665">
        <v>500.38107299804688</v>
      </c>
      <c r="AH665">
        <v>1798.9583740234375</v>
      </c>
      <c r="AI665">
        <v>1639.5806884765625</v>
      </c>
      <c r="AJ665">
        <v>94.238548278808594</v>
      </c>
      <c r="AK665">
        <v>1.3153696060180664</v>
      </c>
      <c r="AL665">
        <v>0.16526567935943604</v>
      </c>
      <c r="AM665">
        <v>1</v>
      </c>
      <c r="AN665">
        <v>-0.21956524252891541</v>
      </c>
      <c r="AO665">
        <v>2.737391471862793</v>
      </c>
      <c r="AP665">
        <v>1</v>
      </c>
      <c r="AQ665">
        <v>0</v>
      </c>
      <c r="AR665">
        <v>0.15999999642372131</v>
      </c>
      <c r="AS665">
        <v>111115</v>
      </c>
      <c r="AT665">
        <f t="shared" si="2369"/>
        <v>1.2830283923026842</v>
      </c>
      <c r="AU665">
        <f t="shared" si="2370"/>
        <v>7.1601428852803893E-3</v>
      </c>
      <c r="AV665">
        <f t="shared" si="2371"/>
        <v>299.26964988708494</v>
      </c>
      <c r="AW665">
        <f t="shared" si="2372"/>
        <v>298.50031318664549</v>
      </c>
      <c r="AX665">
        <f t="shared" si="2373"/>
        <v>287.83333341017351</v>
      </c>
      <c r="AY665">
        <f t="shared" si="2374"/>
        <v>-0.33981295521519256</v>
      </c>
      <c r="AZ665">
        <f t="shared" si="2375"/>
        <v>3.3982224442430615</v>
      </c>
      <c r="BA665">
        <f t="shared" si="2376"/>
        <v>36.059791946171345</v>
      </c>
      <c r="BB665">
        <f t="shared" si="2377"/>
        <v>17.206400298832477</v>
      </c>
      <c r="BC665">
        <f>IF(L665,Y665,(X665+Y665)/2)</f>
        <v>25.734981536865234</v>
      </c>
      <c r="BD665">
        <f t="shared" si="2378"/>
        <v>3.3217042531486265</v>
      </c>
      <c r="BE665">
        <f t="shared" si="2379"/>
        <v>0.40470694880586439</v>
      </c>
      <c r="BF665">
        <f t="shared" si="2380"/>
        <v>1.7767162589770304</v>
      </c>
      <c r="BG665">
        <f t="shared" si="2381"/>
        <v>1.544987994171596</v>
      </c>
      <c r="BH665">
        <f t="shared" si="2382"/>
        <v>0.25691465960310672</v>
      </c>
      <c r="BI665">
        <f t="shared" si="2383"/>
        <v>4.6730517013482347</v>
      </c>
      <c r="BJ665">
        <f t="shared" si="2384"/>
        <v>0.99988747915564746</v>
      </c>
      <c r="BK665">
        <f t="shared" si="2385"/>
        <v>56.214461684174552</v>
      </c>
      <c r="BL665">
        <f t="shared" si="2386"/>
        <v>49.71995406650673</v>
      </c>
      <c r="BM665">
        <f t="shared" si="2387"/>
        <v>-3.9983278175356601E-3</v>
      </c>
    </row>
    <row r="666" spans="1:65" x14ac:dyDescent="0.3">
      <c r="A666" t="str">
        <f t="array" ref="A666">INDEX(MtrxNb!A$2:C$115,MATCH(1,(MtrxNb!B$2:B$115=D666)*(MtrxNb!C$2:C$115=F666),0),1)</f>
        <v>M103</v>
      </c>
      <c r="B666" s="6">
        <v>41603</v>
      </c>
      <c r="C666">
        <v>53</v>
      </c>
      <c r="D666">
        <v>65</v>
      </c>
      <c r="E666">
        <v>25</v>
      </c>
      <c r="F666" t="s">
        <v>36</v>
      </c>
      <c r="G666">
        <v>52</v>
      </c>
      <c r="H666">
        <v>4</v>
      </c>
      <c r="I666">
        <v>38</v>
      </c>
      <c r="J666" t="s">
        <v>876</v>
      </c>
      <c r="K666">
        <v>8405.5000061579049</v>
      </c>
      <c r="L666">
        <v>0</v>
      </c>
      <c r="M666">
        <v>150</v>
      </c>
      <c r="N666" s="7">
        <f t="shared" si="2361"/>
        <v>9.4385171925300551</v>
      </c>
      <c r="O666" s="7">
        <f t="shared" si="2362"/>
        <v>0.4613640159600369</v>
      </c>
      <c r="P666" s="7">
        <f t="shared" si="2363"/>
        <v>102.20089109045799</v>
      </c>
      <c r="Q666">
        <f t="shared" si="2364"/>
        <v>6.9729364190118259</v>
      </c>
      <c r="R666">
        <f t="shared" si="2365"/>
        <v>1.5557959648257356</v>
      </c>
      <c r="S666" s="4">
        <f>(Y666+AY666*L666)</f>
        <v>25.732509613037109</v>
      </c>
      <c r="T666">
        <f t="shared" si="2366"/>
        <v>3.9000000000000004</v>
      </c>
      <c r="U666">
        <f t="shared" si="2367"/>
        <v>1.8810870260000228</v>
      </c>
      <c r="V666">
        <v>1</v>
      </c>
      <c r="W666">
        <f t="shared" si="2368"/>
        <v>3.7621740520000455</v>
      </c>
      <c r="X666">
        <v>25.252054214477539</v>
      </c>
      <c r="Y666" s="4">
        <v>25.732509613037109</v>
      </c>
      <c r="Z666">
        <v>25.012868881225586</v>
      </c>
      <c r="AA666">
        <v>149.75398254394531</v>
      </c>
      <c r="AB666">
        <v>141.62820434570312</v>
      </c>
      <c r="AC666">
        <v>13.400999069213867</v>
      </c>
      <c r="AD666">
        <v>18.73369026184082</v>
      </c>
      <c r="AE666">
        <v>39.387660980224609</v>
      </c>
      <c r="AF666">
        <v>54.692070007324219</v>
      </c>
      <c r="AG666">
        <v>500.40399169921875</v>
      </c>
      <c r="AH666">
        <v>1801.0103759765625</v>
      </c>
      <c r="AI666">
        <v>1972.8624267578125</v>
      </c>
      <c r="AJ666">
        <v>94.237785339355469</v>
      </c>
      <c r="AK666">
        <v>0.89225864410400391</v>
      </c>
      <c r="AL666">
        <v>0.1457134485244751</v>
      </c>
      <c r="AM666">
        <v>1</v>
      </c>
      <c r="AN666">
        <v>-0.21956524252891541</v>
      </c>
      <c r="AO666">
        <v>2.737391471862793</v>
      </c>
      <c r="AP666">
        <v>1</v>
      </c>
      <c r="AQ666">
        <v>0</v>
      </c>
      <c r="AR666">
        <v>0.15999999642372131</v>
      </c>
      <c r="AS666">
        <v>111115</v>
      </c>
      <c r="AT666">
        <f t="shared" si="2369"/>
        <v>1.2830871582031247</v>
      </c>
      <c r="AU666">
        <f t="shared" si="2370"/>
        <v>6.972936419011826E-3</v>
      </c>
      <c r="AV666">
        <f t="shared" si="2371"/>
        <v>298.88250961303709</v>
      </c>
      <c r="AW666">
        <f t="shared" si="2372"/>
        <v>298.40205421447752</v>
      </c>
      <c r="AX666">
        <f t="shared" si="2373"/>
        <v>288.16165371533498</v>
      </c>
      <c r="AY666">
        <f t="shared" si="2374"/>
        <v>-0.22976784830248403</v>
      </c>
      <c r="AZ666">
        <f t="shared" si="2375"/>
        <v>3.3212174463350648</v>
      </c>
      <c r="BA666">
        <f t="shared" si="2376"/>
        <v>35.242948827534278</v>
      </c>
      <c r="BB666">
        <f t="shared" si="2377"/>
        <v>16.509258565693457</v>
      </c>
      <c r="BC666">
        <f>IF(L666,Y666,(X666+Y666)/2)</f>
        <v>25.492281913757324</v>
      </c>
      <c r="BD666">
        <f t="shared" si="2378"/>
        <v>3.274204644223476</v>
      </c>
      <c r="BE666">
        <f t="shared" si="2379"/>
        <v>0.41096628027073112</v>
      </c>
      <c r="BF666">
        <f t="shared" si="2380"/>
        <v>1.7654214815093292</v>
      </c>
      <c r="BG666">
        <f t="shared" si="2381"/>
        <v>1.5087831627141468</v>
      </c>
      <c r="BH666">
        <f t="shared" si="2382"/>
        <v>0.26095157729146284</v>
      </c>
      <c r="BI666">
        <f t="shared" si="2383"/>
        <v>9.6311856360734271</v>
      </c>
      <c r="BJ666">
        <f t="shared" si="2384"/>
        <v>0.72161397203761601</v>
      </c>
      <c r="BK666">
        <f t="shared" si="2385"/>
        <v>57.11555961611792</v>
      </c>
      <c r="BL666">
        <f t="shared" si="2386"/>
        <v>138.24133334138537</v>
      </c>
      <c r="BM666">
        <f t="shared" si="2387"/>
        <v>3.8996020825872474E-2</v>
      </c>
    </row>
    <row r="667" spans="1:65" x14ac:dyDescent="0.3">
      <c r="A667" t="str">
        <f t="array" ref="A667">INDEX(MtrxNb!A$2:C$115,MATCH(1,(MtrxNb!B$2:B$115=D667)*(MtrxNb!C$2:C$115=F667),0),1)</f>
        <v>M103</v>
      </c>
      <c r="B667" s="6">
        <v>41603</v>
      </c>
      <c r="C667">
        <v>53</v>
      </c>
      <c r="D667">
        <v>65</v>
      </c>
      <c r="E667">
        <v>25</v>
      </c>
      <c r="F667" t="s">
        <v>36</v>
      </c>
      <c r="G667">
        <v>52</v>
      </c>
      <c r="H667">
        <v>4</v>
      </c>
      <c r="I667">
        <v>39</v>
      </c>
      <c r="J667" t="s">
        <v>877</v>
      </c>
      <c r="K667">
        <v>8526.000006146729</v>
      </c>
      <c r="L667">
        <v>0</v>
      </c>
      <c r="M667">
        <v>250</v>
      </c>
      <c r="N667" s="7">
        <f t="shared" si="2361"/>
        <v>18.095946836790468</v>
      </c>
      <c r="O667" s="7">
        <f t="shared" si="2362"/>
        <v>0.47854022382333761</v>
      </c>
      <c r="P667" s="7">
        <f t="shared" si="2363"/>
        <v>162.11842052580684</v>
      </c>
      <c r="Q667">
        <f t="shared" si="2364"/>
        <v>7.2461133515826708</v>
      </c>
      <c r="R667">
        <f t="shared" si="2365"/>
        <v>1.5647373335712995</v>
      </c>
      <c r="S667" s="4">
        <f>(Y667+AY667*L667)</f>
        <v>25.857763290405273</v>
      </c>
      <c r="T667">
        <f t="shared" si="2366"/>
        <v>3.9000000000000004</v>
      </c>
      <c r="U667">
        <f t="shared" si="2367"/>
        <v>1.8810870260000228</v>
      </c>
      <c r="V667">
        <v>1</v>
      </c>
      <c r="W667">
        <f t="shared" si="2368"/>
        <v>3.7621740520000455</v>
      </c>
      <c r="X667">
        <v>25.305553436279297</v>
      </c>
      <c r="Y667" s="4">
        <v>25.857763290405273</v>
      </c>
      <c r="Z667">
        <v>25.011903762817383</v>
      </c>
      <c r="AA667">
        <v>249.96998596191406</v>
      </c>
      <c r="AB667">
        <v>234.54023742675781</v>
      </c>
      <c r="AC667">
        <v>13.359777450561523</v>
      </c>
      <c r="AD667">
        <v>18.901073455810547</v>
      </c>
      <c r="AE667">
        <v>39.083404541015625</v>
      </c>
      <c r="AF667">
        <v>55.005569458007812</v>
      </c>
      <c r="AG667">
        <v>500.34686279296875</v>
      </c>
      <c r="AH667">
        <v>1798.3590087890625</v>
      </c>
      <c r="AI667">
        <v>793.141845703125</v>
      </c>
      <c r="AJ667">
        <v>94.2393798828125</v>
      </c>
      <c r="AK667">
        <v>0.45323276519775391</v>
      </c>
      <c r="AL667">
        <v>0.1322094202041626</v>
      </c>
      <c r="AM667">
        <v>1</v>
      </c>
      <c r="AN667">
        <v>-0.21956524252891541</v>
      </c>
      <c r="AO667">
        <v>2.737391471862793</v>
      </c>
      <c r="AP667">
        <v>1</v>
      </c>
      <c r="AQ667">
        <v>0</v>
      </c>
      <c r="AR667">
        <v>0.15999999642372131</v>
      </c>
      <c r="AS667">
        <v>111115</v>
      </c>
      <c r="AT667">
        <f t="shared" si="2369"/>
        <v>1.2829406738281248</v>
      </c>
      <c r="AU667">
        <f t="shared" si="2370"/>
        <v>7.2461133515826712E-3</v>
      </c>
      <c r="AV667">
        <f t="shared" si="2371"/>
        <v>299.00776329040525</v>
      </c>
      <c r="AW667">
        <f t="shared" si="2372"/>
        <v>298.45555343627927</v>
      </c>
      <c r="AX667">
        <f t="shared" si="2373"/>
        <v>287.73743497481701</v>
      </c>
      <c r="AY667">
        <f t="shared" si="2374"/>
        <v>-0.35265434056896866</v>
      </c>
      <c r="AZ667">
        <f t="shared" si="2375"/>
        <v>3.3459627751663734</v>
      </c>
      <c r="BA667">
        <f t="shared" si="2376"/>
        <v>35.504932007480392</v>
      </c>
      <c r="BB667">
        <f t="shared" si="2377"/>
        <v>16.603858551669845</v>
      </c>
      <c r="BC667">
        <f>IF(L667,Y667,(X667+Y667)/2)</f>
        <v>25.581658363342285</v>
      </c>
      <c r="BD667">
        <f t="shared" si="2378"/>
        <v>3.2916273408468308</v>
      </c>
      <c r="BE667">
        <f t="shared" si="2379"/>
        <v>0.42453971095633308</v>
      </c>
      <c r="BF667">
        <f t="shared" si="2380"/>
        <v>1.7812254415950739</v>
      </c>
      <c r="BG667">
        <f t="shared" si="2381"/>
        <v>1.5104018992517569</v>
      </c>
      <c r="BH667">
        <f t="shared" si="2382"/>
        <v>0.26971242191024691</v>
      </c>
      <c r="BI667">
        <f t="shared" si="2383"/>
        <v>15.277939417933057</v>
      </c>
      <c r="BJ667">
        <f t="shared" si="2384"/>
        <v>0.69121794325987729</v>
      </c>
      <c r="BK667">
        <f t="shared" si="2385"/>
        <v>57.352066751498519</v>
      </c>
      <c r="BL667">
        <f t="shared" si="2386"/>
        <v>228.04677702540295</v>
      </c>
      <c r="BM667">
        <f t="shared" si="2387"/>
        <v>4.5509959160684253E-2</v>
      </c>
    </row>
    <row r="668" spans="1:65" x14ac:dyDescent="0.3">
      <c r="A668" t="str">
        <f t="array" ref="A668">INDEX(MtrxNb!A$2:C$115,MATCH(1,(MtrxNb!B$2:B$115=D668)*(MtrxNb!C$2:C$115=F668),0),1)</f>
        <v>M103</v>
      </c>
      <c r="B668" s="6">
        <v>41603</v>
      </c>
      <c r="C668">
        <v>53</v>
      </c>
      <c r="D668">
        <v>65</v>
      </c>
      <c r="E668">
        <v>25</v>
      </c>
      <c r="F668" t="s">
        <v>36</v>
      </c>
      <c r="G668">
        <v>52</v>
      </c>
      <c r="H668">
        <v>4</v>
      </c>
      <c r="I668">
        <v>40</v>
      </c>
      <c r="J668" t="s">
        <v>878</v>
      </c>
      <c r="K668">
        <v>8646.000006146729</v>
      </c>
      <c r="L668">
        <v>0</v>
      </c>
      <c r="M668">
        <v>400</v>
      </c>
      <c r="N668" s="7">
        <f t="shared" si="2361"/>
        <v>30.181587894186894</v>
      </c>
      <c r="O668" s="7">
        <f t="shared" si="2362"/>
        <v>0.49662846405622812</v>
      </c>
      <c r="P668" s="7">
        <f t="shared" si="2363"/>
        <v>257.52670550570866</v>
      </c>
      <c r="Q668">
        <f t="shared" si="2364"/>
        <v>7.2383322568461539</v>
      </c>
      <c r="R668">
        <f t="shared" si="2365"/>
        <v>1.5131129341673637</v>
      </c>
      <c r="S668" s="4">
        <f>(Y668+AY668*L668)</f>
        <v>25.503612518310547</v>
      </c>
      <c r="T668">
        <f t="shared" si="2366"/>
        <v>3.9000000000000004</v>
      </c>
      <c r="U668">
        <f t="shared" si="2367"/>
        <v>1.8810870260000228</v>
      </c>
      <c r="V668">
        <v>1</v>
      </c>
      <c r="W668">
        <f t="shared" si="2368"/>
        <v>3.7621740520000455</v>
      </c>
      <c r="X668">
        <v>25.181106567382812</v>
      </c>
      <c r="Y668" s="4">
        <v>25.503612518310547</v>
      </c>
      <c r="Z668">
        <v>25.01025390625</v>
      </c>
      <c r="AA668">
        <v>399.58377075195312</v>
      </c>
      <c r="AB668">
        <v>373.9493408203125</v>
      </c>
      <c r="AC668">
        <v>13.176491737365723</v>
      </c>
      <c r="AD668">
        <v>18.712747573852539</v>
      </c>
      <c r="AE668">
        <v>38.834087371826172</v>
      </c>
      <c r="AF668">
        <v>54.864463806152344</v>
      </c>
      <c r="AG668">
        <v>500.36062622070312</v>
      </c>
      <c r="AH668">
        <v>1800.734375</v>
      </c>
      <c r="AI668">
        <v>721.21893310546875</v>
      </c>
      <c r="AJ668">
        <v>94.229667663574219</v>
      </c>
      <c r="AK668">
        <v>-1.1647176742553711</v>
      </c>
      <c r="AL668">
        <v>0.11416208744049072</v>
      </c>
      <c r="AM668">
        <v>1</v>
      </c>
      <c r="AN668">
        <v>-0.21956524252891541</v>
      </c>
      <c r="AO668">
        <v>2.737391471862793</v>
      </c>
      <c r="AP668">
        <v>1</v>
      </c>
      <c r="AQ668">
        <v>0</v>
      </c>
      <c r="AR668">
        <v>0.15999999642372131</v>
      </c>
      <c r="AS668">
        <v>111115</v>
      </c>
      <c r="AT668">
        <f t="shared" si="2369"/>
        <v>1.2829759646684695</v>
      </c>
      <c r="AU668">
        <f t="shared" si="2370"/>
        <v>7.2383322568461538E-3</v>
      </c>
      <c r="AV668">
        <f t="shared" si="2371"/>
        <v>298.65361251831052</v>
      </c>
      <c r="AW668">
        <f t="shared" si="2372"/>
        <v>298.33110656738279</v>
      </c>
      <c r="AX668">
        <f t="shared" si="2373"/>
        <v>288.11749356007203</v>
      </c>
      <c r="AY668">
        <f t="shared" si="2374"/>
        <v>-0.32162353846710195</v>
      </c>
      <c r="AZ668">
        <f t="shared" si="2375"/>
        <v>3.2764089191238432</v>
      </c>
      <c r="BA668">
        <f t="shared" si="2376"/>
        <v>34.770460305787374</v>
      </c>
      <c r="BB668">
        <f t="shared" si="2377"/>
        <v>16.057712731934835</v>
      </c>
      <c r="BC668">
        <f>IF(L668,Y668,(X668+Y668)/2)</f>
        <v>25.34235954284668</v>
      </c>
      <c r="BD668">
        <f t="shared" si="2378"/>
        <v>3.2451602412602045</v>
      </c>
      <c r="BE668">
        <f t="shared" si="2379"/>
        <v>0.43871551073637305</v>
      </c>
      <c r="BF668">
        <f t="shared" si="2380"/>
        <v>1.7632959849564795</v>
      </c>
      <c r="BG668">
        <f t="shared" si="2381"/>
        <v>1.481864256303725</v>
      </c>
      <c r="BH668">
        <f t="shared" si="2382"/>
        <v>0.27887192661655835</v>
      </c>
      <c r="BI668">
        <f t="shared" si="2383"/>
        <v>24.266655874298078</v>
      </c>
      <c r="BJ668">
        <f t="shared" si="2384"/>
        <v>0.68866736050606803</v>
      </c>
      <c r="BK668">
        <f t="shared" si="2385"/>
        <v>58.082394413424353</v>
      </c>
      <c r="BL668">
        <f t="shared" si="2386"/>
        <v>363.11912852976434</v>
      </c>
      <c r="BM668">
        <f t="shared" si="2387"/>
        <v>4.8276688126880227E-2</v>
      </c>
    </row>
    <row r="669" spans="1:65" x14ac:dyDescent="0.3">
      <c r="A669" t="str">
        <f t="array" ref="A669">INDEX(MtrxNb!A$2:C$115,MATCH(1,(MtrxNb!B$2:B$115=D669)*(MtrxNb!C$2:C$115=F669),0),1)</f>
        <v>M103</v>
      </c>
      <c r="B669" s="6">
        <v>41603</v>
      </c>
      <c r="C669">
        <v>53</v>
      </c>
      <c r="D669">
        <v>65</v>
      </c>
      <c r="E669">
        <v>25</v>
      </c>
      <c r="F669" t="s">
        <v>36</v>
      </c>
      <c r="G669">
        <v>52</v>
      </c>
      <c r="H669">
        <v>4</v>
      </c>
      <c r="I669">
        <v>41</v>
      </c>
      <c r="J669" t="s">
        <v>879</v>
      </c>
      <c r="K669">
        <v>8767.000006146729</v>
      </c>
      <c r="L669">
        <v>0</v>
      </c>
      <c r="M669">
        <v>600</v>
      </c>
      <c r="N669" s="7">
        <f t="shared" si="2361"/>
        <v>42.353150387258601</v>
      </c>
      <c r="O669" s="7">
        <f t="shared" si="2362"/>
        <v>0.49518645008792556</v>
      </c>
      <c r="P669" s="7">
        <f t="shared" si="2363"/>
        <v>398.43776746969297</v>
      </c>
      <c r="Q669">
        <f t="shared" si="2364"/>
        <v>7.1796447747281658</v>
      </c>
      <c r="R669">
        <f t="shared" si="2365"/>
        <v>1.5052266156507437</v>
      </c>
      <c r="S669" s="4">
        <f>(Y669+AY669*L669)</f>
        <v>25.332416534423828</v>
      </c>
      <c r="T669">
        <f t="shared" si="2366"/>
        <v>3.9000000000000004</v>
      </c>
      <c r="U669">
        <f t="shared" si="2367"/>
        <v>1.8810870260000228</v>
      </c>
      <c r="V669">
        <v>1</v>
      </c>
      <c r="W669">
        <f t="shared" si="2368"/>
        <v>3.7621740520000455</v>
      </c>
      <c r="X669">
        <v>25.139446258544922</v>
      </c>
      <c r="Y669" s="4">
        <v>25.332416534423828</v>
      </c>
      <c r="Z669">
        <v>25.009922027587891</v>
      </c>
      <c r="AA669">
        <v>599.2803955078125</v>
      </c>
      <c r="AB669">
        <v>563.118408203125</v>
      </c>
      <c r="AC669">
        <v>12.95123291015625</v>
      </c>
      <c r="AD669">
        <v>18.443965911865234</v>
      </c>
      <c r="AE669">
        <v>38.268341064453125</v>
      </c>
      <c r="AF669">
        <v>54.210197448730469</v>
      </c>
      <c r="AG669">
        <v>500.37335205078125</v>
      </c>
      <c r="AH669">
        <v>1798.84375</v>
      </c>
      <c r="AI669">
        <v>886.51788330078125</v>
      </c>
      <c r="AJ669">
        <v>94.232192993164062</v>
      </c>
      <c r="AK669">
        <v>-4.2561483383178711</v>
      </c>
      <c r="AL669">
        <v>0.10179674625396729</v>
      </c>
      <c r="AM669">
        <v>1</v>
      </c>
      <c r="AN669">
        <v>-0.21956524252891541</v>
      </c>
      <c r="AO669">
        <v>2.737391471862793</v>
      </c>
      <c r="AP669">
        <v>1</v>
      </c>
      <c r="AQ669">
        <v>0</v>
      </c>
      <c r="AR669">
        <v>0.15999999642372131</v>
      </c>
      <c r="AS669">
        <v>111115</v>
      </c>
      <c r="AT669">
        <f t="shared" si="2369"/>
        <v>1.2830085950020029</v>
      </c>
      <c r="AU669">
        <f t="shared" si="2370"/>
        <v>7.179644774728166E-3</v>
      </c>
      <c r="AV669">
        <f t="shared" si="2371"/>
        <v>298.48241653442381</v>
      </c>
      <c r="AW669">
        <f t="shared" si="2372"/>
        <v>298.2894462585449</v>
      </c>
      <c r="AX669">
        <f t="shared" si="2373"/>
        <v>287.81499356683344</v>
      </c>
      <c r="AY669">
        <f t="shared" si="2374"/>
        <v>-0.28679912504402011</v>
      </c>
      <c r="AZ669">
        <f t="shared" si="2375"/>
        <v>3.2432419710169675</v>
      </c>
      <c r="BA669">
        <f t="shared" si="2376"/>
        <v>34.417558034038791</v>
      </c>
      <c r="BB669">
        <f t="shared" si="2377"/>
        <v>15.973592122173557</v>
      </c>
      <c r="BC669">
        <f>IF(L669,Y669,(X669+Y669)/2)</f>
        <v>25.235931396484375</v>
      </c>
      <c r="BD669">
        <f t="shared" si="2378"/>
        <v>3.2246788178373849</v>
      </c>
      <c r="BE669">
        <f t="shared" si="2379"/>
        <v>0.43758981944543673</v>
      </c>
      <c r="BF669">
        <f t="shared" si="2380"/>
        <v>1.7380153553662239</v>
      </c>
      <c r="BG669">
        <f t="shared" si="2381"/>
        <v>1.486663462471161</v>
      </c>
      <c r="BH669">
        <f t="shared" si="2382"/>
        <v>0.27814420729356676</v>
      </c>
      <c r="BI669">
        <f t="shared" si="2383"/>
        <v>37.545664599969534</v>
      </c>
      <c r="BJ669">
        <f t="shared" si="2384"/>
        <v>0.70755592725352834</v>
      </c>
      <c r="BK669">
        <f t="shared" si="2385"/>
        <v>57.873618983440956</v>
      </c>
      <c r="BL669">
        <f t="shared" si="2386"/>
        <v>547.9206123987542</v>
      </c>
      <c r="BM669">
        <f t="shared" si="2387"/>
        <v>4.473513192960054E-2</v>
      </c>
    </row>
    <row r="670" spans="1:65" x14ac:dyDescent="0.3">
      <c r="A670" t="str">
        <f t="array" ref="A670">INDEX(MtrxNb!A$2:C$115,MATCH(1,(MtrxNb!B$2:B$115=D670)*(MtrxNb!C$2:C$115=F670),0),1)</f>
        <v>M103</v>
      </c>
      <c r="B670" s="6">
        <v>41603</v>
      </c>
      <c r="C670">
        <v>53</v>
      </c>
      <c r="D670">
        <v>65</v>
      </c>
      <c r="E670">
        <v>25</v>
      </c>
      <c r="F670" t="s">
        <v>36</v>
      </c>
      <c r="G670">
        <v>52</v>
      </c>
      <c r="H670">
        <v>4</v>
      </c>
      <c r="I670">
        <v>42</v>
      </c>
      <c r="J670" t="s">
        <v>880</v>
      </c>
      <c r="K670">
        <v>8885.5000061579049</v>
      </c>
      <c r="L670">
        <v>0</v>
      </c>
      <c r="M670">
        <v>800</v>
      </c>
      <c r="N670" s="7">
        <f t="shared" si="2361"/>
        <v>47.994467188501567</v>
      </c>
      <c r="O670" s="7">
        <f t="shared" si="2362"/>
        <v>0.47249414498915904</v>
      </c>
      <c r="P670" s="7">
        <f t="shared" si="2363"/>
        <v>560.45493379075151</v>
      </c>
      <c r="Q670">
        <f t="shared" si="2364"/>
        <v>6.901840998514988</v>
      </c>
      <c r="R670">
        <f t="shared" si="2365"/>
        <v>1.5089513588599552</v>
      </c>
      <c r="S670" s="4">
        <f>(Y670+AY670*L670)</f>
        <v>25.135854721069336</v>
      </c>
      <c r="T670">
        <f t="shared" si="2366"/>
        <v>3.9000000000000004</v>
      </c>
      <c r="U670">
        <f t="shared" si="2367"/>
        <v>1.8810870260000228</v>
      </c>
      <c r="V670">
        <v>1</v>
      </c>
      <c r="W670">
        <f t="shared" si="2368"/>
        <v>3.7621740520000455</v>
      </c>
      <c r="X670">
        <v>25.051233291625977</v>
      </c>
      <c r="Y670" s="4">
        <v>25.135854721069336</v>
      </c>
      <c r="Z670">
        <v>25.009410858154297</v>
      </c>
      <c r="AA670">
        <v>798.99542236328125</v>
      </c>
      <c r="AB670">
        <v>757.51287841796875</v>
      </c>
      <c r="AC670">
        <v>12.722723007202148</v>
      </c>
      <c r="AD670">
        <v>18.005260467529297</v>
      </c>
      <c r="AE670">
        <v>37.854095458984375</v>
      </c>
      <c r="AF670">
        <v>53.198879241943359</v>
      </c>
      <c r="AG670">
        <v>500.3756103515625</v>
      </c>
      <c r="AH670">
        <v>1800.3179931640625</v>
      </c>
      <c r="AI670">
        <v>822.662353515625</v>
      </c>
      <c r="AJ670">
        <v>94.226432800292969</v>
      </c>
      <c r="AK670">
        <v>-7.1638021469116211</v>
      </c>
      <c r="AL670">
        <v>7.9879403114318848E-2</v>
      </c>
      <c r="AM670">
        <v>1</v>
      </c>
      <c r="AN670">
        <v>-0.21956524252891541</v>
      </c>
      <c r="AO670">
        <v>2.737391471862793</v>
      </c>
      <c r="AP670">
        <v>1</v>
      </c>
      <c r="AQ670">
        <v>0</v>
      </c>
      <c r="AR670">
        <v>0.15999999642372131</v>
      </c>
      <c r="AS670">
        <v>111115</v>
      </c>
      <c r="AT670">
        <f t="shared" si="2369"/>
        <v>1.2830143855168266</v>
      </c>
      <c r="AU670">
        <f t="shared" si="2370"/>
        <v>6.9018409985149879E-3</v>
      </c>
      <c r="AV670">
        <f t="shared" si="2371"/>
        <v>298.28585472106931</v>
      </c>
      <c r="AW670">
        <f t="shared" si="2372"/>
        <v>298.20123329162595</v>
      </c>
      <c r="AX670">
        <f t="shared" si="2373"/>
        <v>288.05087246781113</v>
      </c>
      <c r="AY670">
        <f t="shared" si="2374"/>
        <v>-0.15988692775921512</v>
      </c>
      <c r="AZ670">
        <f t="shared" si="2375"/>
        <v>3.2055228243553762</v>
      </c>
      <c r="BA670">
        <f t="shared" si="2376"/>
        <v>34.019358783848702</v>
      </c>
      <c r="BB670">
        <f t="shared" si="2377"/>
        <v>16.014098316319405</v>
      </c>
      <c r="BC670">
        <f>IF(L670,Y670,(X670+Y670)/2)</f>
        <v>25.093544006347656</v>
      </c>
      <c r="BD670">
        <f t="shared" si="2378"/>
        <v>3.1974539506425268</v>
      </c>
      <c r="BE670">
        <f t="shared" si="2379"/>
        <v>0.41977437884366386</v>
      </c>
      <c r="BF670">
        <f t="shared" si="2380"/>
        <v>1.6965714654954209</v>
      </c>
      <c r="BG670">
        <f t="shared" si="2381"/>
        <v>1.5008824851471059</v>
      </c>
      <c r="BH670">
        <f t="shared" si="2382"/>
        <v>0.26663563059287648</v>
      </c>
      <c r="BI670">
        <f t="shared" si="2383"/>
        <v>52.809669156426892</v>
      </c>
      <c r="BJ670">
        <f t="shared" si="2384"/>
        <v>0.73986192150453756</v>
      </c>
      <c r="BK670">
        <f t="shared" si="2385"/>
        <v>57.061942302502963</v>
      </c>
      <c r="BL670">
        <f t="shared" si="2386"/>
        <v>740.29078028828962</v>
      </c>
      <c r="BM670">
        <f t="shared" si="2387"/>
        <v>3.69943485785834E-2</v>
      </c>
    </row>
    <row r="671" spans="1:65" hidden="1" x14ac:dyDescent="0.3">
      <c r="A671" t="str">
        <f t="array" ref="A671">INDEX(MtrxNb!A$2:C$115,MATCH(1,(MtrxNb!B$2:B$115=D671)*(MtrxNb!C$2:C$115=F671),0),1)</f>
        <v>M36</v>
      </c>
      <c r="B671" s="6">
        <v>41603</v>
      </c>
      <c r="C671">
        <v>53</v>
      </c>
      <c r="D671">
        <v>50</v>
      </c>
      <c r="E671">
        <v>9</v>
      </c>
      <c r="F671" t="s">
        <v>7</v>
      </c>
      <c r="G671">
        <v>53</v>
      </c>
      <c r="H671">
        <v>4</v>
      </c>
      <c r="I671" t="s">
        <v>323</v>
      </c>
      <c r="J671" t="s">
        <v>881</v>
      </c>
      <c r="M671">
        <f t="shared" ref="M671" si="2388">AA671</f>
        <v>0</v>
      </c>
      <c r="S671" s="4">
        <f>AVERAGE(S665:S670)</f>
        <v>25.613634427388508</v>
      </c>
      <c r="Y671" s="4">
        <f>AVERAGE(Y665:Y670)</f>
        <v>25.613634427388508</v>
      </c>
    </row>
    <row r="672" spans="1:65" hidden="1" x14ac:dyDescent="0.3">
      <c r="A672" t="str">
        <f t="array" ref="A672">INDEX(MtrxNb!A$2:C$115,MATCH(1,(MtrxNb!B$2:B$115=D672)*(MtrxNb!C$2:C$115=F672),0),1)</f>
        <v>M36</v>
      </c>
      <c r="B672" s="6">
        <v>41603</v>
      </c>
      <c r="C672">
        <v>53</v>
      </c>
      <c r="D672">
        <v>50</v>
      </c>
      <c r="E672">
        <v>9</v>
      </c>
      <c r="F672" t="s">
        <v>7</v>
      </c>
      <c r="G672">
        <v>53</v>
      </c>
      <c r="H672">
        <v>4</v>
      </c>
      <c r="I672">
        <v>43</v>
      </c>
      <c r="J672" t="s">
        <v>882</v>
      </c>
      <c r="K672">
        <v>9466.000006146729</v>
      </c>
      <c r="L672">
        <v>0</v>
      </c>
      <c r="M672" t="s">
        <v>315</v>
      </c>
      <c r="N672">
        <f t="shared" ref="N672:N678" si="2389">(AA672-AB672*(1000-AC672)/(1000-AD672))*AT672</f>
        <v>30.011371973375947</v>
      </c>
      <c r="O672">
        <f t="shared" ref="O672:O678" si="2390">IF(BE672&lt;&gt;0,1/(1/BE672-1/W672),0)</f>
        <v>0.45758262563067059</v>
      </c>
      <c r="P672">
        <f t="shared" ref="P672:P678" si="2391">((BH672-AU672/2)*AB672-N672)/(BH672+AU672/2)</f>
        <v>255.4075929960473</v>
      </c>
      <c r="Q672">
        <f t="shared" ref="Q672:Q678" si="2392">AU672*1000</f>
        <v>6.597581609917027</v>
      </c>
      <c r="R672">
        <f t="shared" ref="R672:R678" si="2393">(AZ672-BF672)</f>
        <v>1.4732998955469307</v>
      </c>
      <c r="S672" s="4">
        <f>(Y672+AY672*L672)</f>
        <v>25.135513305664063</v>
      </c>
      <c r="T672">
        <f t="shared" ref="T672:T678" si="2394">1.1*3</f>
        <v>3.3000000000000003</v>
      </c>
      <c r="U672">
        <f t="shared" ref="U672:U678" si="2395">(T672*AN672+AO672)</f>
        <v>2.0128261715173723</v>
      </c>
      <c r="V672">
        <v>1</v>
      </c>
      <c r="W672">
        <f t="shared" ref="W672:W678" si="2396">U672*(V672+1)*(V672+1)/(V672*V672+1)</f>
        <v>4.0256523430347446</v>
      </c>
      <c r="X672">
        <v>24.955360412597656</v>
      </c>
      <c r="Y672" s="4">
        <v>25.135513305664063</v>
      </c>
      <c r="Z672">
        <v>25.016242980957031</v>
      </c>
      <c r="AA672">
        <v>400.02273559570312</v>
      </c>
      <c r="AB672">
        <v>378.58447265625</v>
      </c>
      <c r="AC672">
        <v>14.112997055053711</v>
      </c>
      <c r="AD672">
        <v>18.383813858032227</v>
      </c>
      <c r="AE672">
        <v>42.095050811767578</v>
      </c>
      <c r="AF672">
        <v>54.626411437988281</v>
      </c>
      <c r="AG672">
        <v>500.41403198242187</v>
      </c>
      <c r="AH672">
        <v>1799.308837890625</v>
      </c>
      <c r="AI672">
        <v>870.3511962890625</v>
      </c>
      <c r="AJ672">
        <v>94.221893310546875</v>
      </c>
      <c r="AK672">
        <v>-1.9104146957397461</v>
      </c>
      <c r="AL672">
        <v>9.9708199501037598E-2</v>
      </c>
      <c r="AM672">
        <v>1</v>
      </c>
      <c r="AN672">
        <v>-0.21956524252891541</v>
      </c>
      <c r="AO672">
        <v>2.737391471862793</v>
      </c>
      <c r="AP672">
        <v>1</v>
      </c>
      <c r="AQ672">
        <v>0</v>
      </c>
      <c r="AR672">
        <v>0.15999999642372131</v>
      </c>
      <c r="AS672">
        <v>111115</v>
      </c>
      <c r="AT672">
        <f t="shared" ref="AT672:AT678" si="2397">AG672*0.000001/(T672*0.0001)</f>
        <v>1.5164061575224901</v>
      </c>
      <c r="AU672">
        <f t="shared" ref="AU672:AU678" si="2398">(AD672-AC672)/(1000-AD672)*AT672</f>
        <v>6.5975816099170274E-3</v>
      </c>
      <c r="AV672">
        <f t="shared" ref="AV672:AV678" si="2399">(Y672+273.15)</f>
        <v>298.28551330566404</v>
      </c>
      <c r="AW672">
        <f t="shared" ref="AW672:AW678" si="2400">(X672+273.15)</f>
        <v>298.10536041259763</v>
      </c>
      <c r="AX672">
        <f t="shared" ref="AX672:AX678" si="2401">(AH672*AP672+AI672*AQ672)*AR672</f>
        <v>287.88940762767015</v>
      </c>
      <c r="AY672">
        <f t="shared" ref="AY672:AY678" si="2402">((AX672+0.00000010773*(AW672^4-AV672^4))-AU672*44100)/(U672*51.4+0.00000043092*AV672^3)</f>
        <v>-4.4582967449576287E-2</v>
      </c>
      <c r="AZ672">
        <f t="shared" ref="AZ672:AZ678" si="2403">0.61365*EXP(17.502*S672/(240.97+S672))</f>
        <v>3.2054576435193964</v>
      </c>
      <c r="BA672">
        <f t="shared" ref="BA672:BA678" si="2404">AZ672*1000/AJ672</f>
        <v>34.02030601268536</v>
      </c>
      <c r="BB672">
        <f t="shared" ref="BB672:BB678" si="2405">(BA672-AD672)</f>
        <v>15.636492154653133</v>
      </c>
      <c r="BC672">
        <f>IF(L672,Y672,(X672+Y672)/2)</f>
        <v>25.045436859130859</v>
      </c>
      <c r="BD672">
        <f t="shared" ref="BD672:BD678" si="2406">0.61365*EXP(17.502*BC672/(240.97+BC672))</f>
        <v>3.1883012339141068</v>
      </c>
      <c r="BE672">
        <f t="shared" ref="BE672:BE678" si="2407">IF(BB672&lt;&gt;0,(1000-(BA672+AD672)/2)/BB672*AU672,0)</f>
        <v>0.41087932751168132</v>
      </c>
      <c r="BF672">
        <f t="shared" ref="BF672:BF678" si="2408">AD672*AJ672/1000</f>
        <v>1.7321577479724657</v>
      </c>
      <c r="BG672">
        <f t="shared" ref="BG672:BG678" si="2409">(BD672-BF672)</f>
        <v>1.4561434859416411</v>
      </c>
      <c r="BH672">
        <f t="shared" ref="BH672:BH678" si="2410">1/(1.6/O672+1.37/W672)</f>
        <v>0.26062341616807916</v>
      </c>
      <c r="BI672">
        <f t="shared" ref="BI672:BI678" si="2411">P672*AJ672*0.001</f>
        <v>24.064986977977149</v>
      </c>
      <c r="BJ672">
        <f t="shared" ref="BJ672:BJ678" si="2412">P672/AB672</f>
        <v>0.67463832101733934</v>
      </c>
      <c r="BK672">
        <f t="shared" ref="BK672:BK678" si="2413">(1-AU672*AJ672/AZ672/O672)*100</f>
        <v>57.618431131850464</v>
      </c>
      <c r="BL672">
        <f t="shared" ref="BL672:BL678" si="2414">(AB672-N672/(W672/1.35))</f>
        <v>368.52017780124152</v>
      </c>
      <c r="BM672">
        <f t="shared" ref="BM672:BM678" si="2415">N672*BK672/100/BL672</f>
        <v>4.6923025478212595E-2</v>
      </c>
    </row>
    <row r="673" spans="1:65" x14ac:dyDescent="0.3">
      <c r="A673" t="str">
        <f t="array" ref="A673">INDEX(MtrxNb!A$2:C$115,MATCH(1,(MtrxNb!B$2:B$115=D673)*(MtrxNb!C$2:C$115=F673),0),1)</f>
        <v>M36</v>
      </c>
      <c r="B673" s="6">
        <v>41603</v>
      </c>
      <c r="C673">
        <v>53</v>
      </c>
      <c r="D673">
        <v>50</v>
      </c>
      <c r="E673">
        <v>9</v>
      </c>
      <c r="F673" t="s">
        <v>7</v>
      </c>
      <c r="G673">
        <v>53</v>
      </c>
      <c r="H673">
        <v>4</v>
      </c>
      <c r="I673">
        <v>44</v>
      </c>
      <c r="J673" t="s">
        <v>883</v>
      </c>
      <c r="K673">
        <v>9586.5000061355531</v>
      </c>
      <c r="L673">
        <v>0</v>
      </c>
      <c r="M673">
        <v>50</v>
      </c>
      <c r="N673" s="7">
        <f t="shared" si="2389"/>
        <v>5.7128277102579316E-3</v>
      </c>
      <c r="O673" s="7">
        <f t="shared" si="2390"/>
        <v>0.45688529623133284</v>
      </c>
      <c r="P673" s="7">
        <f t="shared" si="2391"/>
        <v>48.592336372940139</v>
      </c>
      <c r="Q673">
        <f t="shared" si="2392"/>
        <v>6.7603393323060192</v>
      </c>
      <c r="R673">
        <f t="shared" si="2393"/>
        <v>1.511515538673013</v>
      </c>
      <c r="S673" s="4">
        <f>(Y673+AY673*L673)</f>
        <v>25.283576965332031</v>
      </c>
      <c r="T673">
        <f t="shared" si="2394"/>
        <v>3.3000000000000003</v>
      </c>
      <c r="U673">
        <f t="shared" si="2395"/>
        <v>2.0128261715173723</v>
      </c>
      <c r="V673">
        <v>1</v>
      </c>
      <c r="W673">
        <f t="shared" si="2396"/>
        <v>4.0256523430347446</v>
      </c>
      <c r="X673">
        <v>25.004566192626953</v>
      </c>
      <c r="Y673" s="4">
        <v>25.283576965332031</v>
      </c>
      <c r="Z673">
        <v>25.023155212402344</v>
      </c>
      <c r="AA673">
        <v>50.119575500488281</v>
      </c>
      <c r="AB673">
        <v>49.893379211425781</v>
      </c>
      <c r="AC673">
        <v>13.90333366394043</v>
      </c>
      <c r="AD673">
        <v>18.279926300048828</v>
      </c>
      <c r="AE673">
        <v>41.298168182373047</v>
      </c>
      <c r="AF673">
        <v>54.151096343994141</v>
      </c>
      <c r="AG673">
        <v>500.41921997070313</v>
      </c>
      <c r="AH673">
        <v>1799.47314453125</v>
      </c>
      <c r="AI673">
        <v>2666.252197265625</v>
      </c>
      <c r="AJ673">
        <v>94.219108581542969</v>
      </c>
      <c r="AK673">
        <v>0.96710300445556641</v>
      </c>
      <c r="AL673">
        <v>0.14554369449615479</v>
      </c>
      <c r="AM673">
        <v>1</v>
      </c>
      <c r="AN673">
        <v>-0.21956524252891541</v>
      </c>
      <c r="AO673">
        <v>2.737391471862793</v>
      </c>
      <c r="AP673">
        <v>1</v>
      </c>
      <c r="AQ673">
        <v>0</v>
      </c>
      <c r="AR673">
        <v>0.15999999642372131</v>
      </c>
      <c r="AS673">
        <v>111115</v>
      </c>
      <c r="AT673">
        <f t="shared" si="2397"/>
        <v>1.5164218786991002</v>
      </c>
      <c r="AU673">
        <f t="shared" si="2398"/>
        <v>6.7603393323060193E-3</v>
      </c>
      <c r="AV673">
        <f t="shared" si="2399"/>
        <v>298.43357696533201</v>
      </c>
      <c r="AW673">
        <f t="shared" si="2400"/>
        <v>298.15456619262693</v>
      </c>
      <c r="AX673">
        <f t="shared" si="2401"/>
        <v>287.91569668958255</v>
      </c>
      <c r="AY673">
        <f t="shared" si="2402"/>
        <v>-0.11666628465878516</v>
      </c>
      <c r="AZ673">
        <f t="shared" si="2403"/>
        <v>3.2338338995999165</v>
      </c>
      <c r="BA673">
        <f t="shared" si="2404"/>
        <v>34.322484560561932</v>
      </c>
      <c r="BB673">
        <f t="shared" si="2405"/>
        <v>16.042558260513104</v>
      </c>
      <c r="BC673">
        <f>IF(L673,Y673,(X673+Y673)/2)</f>
        <v>25.144071578979492</v>
      </c>
      <c r="BD673">
        <f t="shared" si="2406"/>
        <v>3.2070918834737427</v>
      </c>
      <c r="BE673">
        <f t="shared" si="2407"/>
        <v>0.41031699258032989</v>
      </c>
      <c r="BF673">
        <f t="shared" si="2408"/>
        <v>1.7223183609269035</v>
      </c>
      <c r="BG673">
        <f t="shared" si="2409"/>
        <v>1.4847735225468393</v>
      </c>
      <c r="BH673">
        <f t="shared" si="2410"/>
        <v>0.26026141957941495</v>
      </c>
      <c r="BI673">
        <f t="shared" si="2411"/>
        <v>4.5783266169529071</v>
      </c>
      <c r="BJ673">
        <f t="shared" si="2412"/>
        <v>0.97392353737011061</v>
      </c>
      <c r="BK673">
        <f t="shared" si="2413"/>
        <v>56.889546063245632</v>
      </c>
      <c r="BL673">
        <f t="shared" si="2414"/>
        <v>49.891463418219693</v>
      </c>
      <c r="BM673">
        <f t="shared" si="2415"/>
        <v>6.5141439618589936E-5</v>
      </c>
    </row>
    <row r="674" spans="1:65" x14ac:dyDescent="0.3">
      <c r="A674" t="str">
        <f t="array" ref="A674">INDEX(MtrxNb!A$2:C$115,MATCH(1,(MtrxNb!B$2:B$115=D674)*(MtrxNb!C$2:C$115=F674),0),1)</f>
        <v>M36</v>
      </c>
      <c r="B674" s="6">
        <v>41603</v>
      </c>
      <c r="C674">
        <v>53</v>
      </c>
      <c r="D674">
        <v>50</v>
      </c>
      <c r="E674">
        <v>9</v>
      </c>
      <c r="F674" t="s">
        <v>7</v>
      </c>
      <c r="G674">
        <v>53</v>
      </c>
      <c r="H674">
        <v>4</v>
      </c>
      <c r="I674">
        <v>45</v>
      </c>
      <c r="J674" t="s">
        <v>884</v>
      </c>
      <c r="K674">
        <v>9706.5000061579049</v>
      </c>
      <c r="L674">
        <v>0</v>
      </c>
      <c r="M674">
        <v>150</v>
      </c>
      <c r="N674" s="7">
        <f t="shared" si="2389"/>
        <v>9.9067715087842174</v>
      </c>
      <c r="O674" s="7">
        <f t="shared" si="2390"/>
        <v>0.46528565063846827</v>
      </c>
      <c r="P674" s="7">
        <f t="shared" si="2391"/>
        <v>102.21082470517926</v>
      </c>
      <c r="Q674">
        <f t="shared" si="2392"/>
        <v>7.1389389569805184</v>
      </c>
      <c r="R674">
        <f t="shared" si="2393"/>
        <v>1.5694352176907018</v>
      </c>
      <c r="S674" s="4">
        <f>(Y674+AY674*L674)</f>
        <v>25.680292129516602</v>
      </c>
      <c r="T674">
        <f t="shared" si="2394"/>
        <v>3.3000000000000003</v>
      </c>
      <c r="U674">
        <f t="shared" si="2395"/>
        <v>2.0128261715173723</v>
      </c>
      <c r="V674">
        <v>1</v>
      </c>
      <c r="W674">
        <f t="shared" si="2396"/>
        <v>4.0256523430347446</v>
      </c>
      <c r="X674">
        <v>25.164627075195313</v>
      </c>
      <c r="Y674" s="4">
        <v>25.680292129516602</v>
      </c>
      <c r="Z674">
        <v>25.02241325378418</v>
      </c>
      <c r="AA674">
        <v>150.16233825683594</v>
      </c>
      <c r="AB674">
        <v>142.95628356933594</v>
      </c>
      <c r="AC674">
        <v>13.863170623779297</v>
      </c>
      <c r="AD674">
        <v>18.483943939208984</v>
      </c>
      <c r="AE674">
        <v>40.909465789794922</v>
      </c>
      <c r="AF674">
        <v>54.236194610595703</v>
      </c>
      <c r="AG674">
        <v>500.4150390625</v>
      </c>
      <c r="AH674">
        <v>1798.6539306640625</v>
      </c>
      <c r="AI674">
        <v>2474.609619140625</v>
      </c>
      <c r="AJ674">
        <v>94.217628479003906</v>
      </c>
      <c r="AK674">
        <v>0.54232883453369141</v>
      </c>
      <c r="AL674">
        <v>0.12931978702545166</v>
      </c>
      <c r="AM674">
        <v>1</v>
      </c>
      <c r="AN674">
        <v>-0.21956524252891541</v>
      </c>
      <c r="AO674">
        <v>2.737391471862793</v>
      </c>
      <c r="AP674">
        <v>1</v>
      </c>
      <c r="AQ674">
        <v>0</v>
      </c>
      <c r="AR674">
        <v>0.15999999642372131</v>
      </c>
      <c r="AS674">
        <v>111115</v>
      </c>
      <c r="AT674">
        <f t="shared" si="2397"/>
        <v>1.5164092092803028</v>
      </c>
      <c r="AU674">
        <f t="shared" si="2398"/>
        <v>7.1389389569805183E-3</v>
      </c>
      <c r="AV674">
        <f t="shared" si="2399"/>
        <v>298.83029212951658</v>
      </c>
      <c r="AW674">
        <f t="shared" si="2400"/>
        <v>298.31462707519529</v>
      </c>
      <c r="AX674">
        <f t="shared" si="2401"/>
        <v>287.78462247376228</v>
      </c>
      <c r="AY674">
        <f t="shared" si="2402"/>
        <v>-0.28668621704157343</v>
      </c>
      <c r="AZ674">
        <f t="shared" si="2403"/>
        <v>3.3109485805818299</v>
      </c>
      <c r="BA674">
        <f t="shared" si="2404"/>
        <v>35.141497764610619</v>
      </c>
      <c r="BB674">
        <f t="shared" si="2405"/>
        <v>16.657553825401635</v>
      </c>
      <c r="BC674">
        <f>IF(L674,Y674,(X674+Y674)/2)</f>
        <v>25.422459602355957</v>
      </c>
      <c r="BD674">
        <f t="shared" si="2406"/>
        <v>3.2606498629916163</v>
      </c>
      <c r="BE674">
        <f t="shared" si="2407"/>
        <v>0.41707952154137262</v>
      </c>
      <c r="BF674">
        <f t="shared" si="2408"/>
        <v>1.7415133628911281</v>
      </c>
      <c r="BG674">
        <f t="shared" si="2409"/>
        <v>1.5191365001004882</v>
      </c>
      <c r="BH674">
        <f t="shared" si="2410"/>
        <v>0.26461569753935249</v>
      </c>
      <c r="BI674">
        <f t="shared" si="2411"/>
        <v>9.6300615086051735</v>
      </c>
      <c r="BJ674">
        <f t="shared" si="2412"/>
        <v>0.71497958783746285</v>
      </c>
      <c r="BK674">
        <f t="shared" si="2413"/>
        <v>56.338993641605072</v>
      </c>
      <c r="BL674">
        <f t="shared" si="2414"/>
        <v>139.63405392871661</v>
      </c>
      <c r="BM674">
        <f t="shared" si="2415"/>
        <v>3.9971448320705379E-2</v>
      </c>
    </row>
    <row r="675" spans="1:65" x14ac:dyDescent="0.3">
      <c r="A675" t="str">
        <f t="array" ref="A675">INDEX(MtrxNb!A$2:C$115,MATCH(1,(MtrxNb!B$2:B$115=D675)*(MtrxNb!C$2:C$115=F675),0),1)</f>
        <v>M36</v>
      </c>
      <c r="B675" s="6">
        <v>41603</v>
      </c>
      <c r="C675">
        <v>53</v>
      </c>
      <c r="D675">
        <v>50</v>
      </c>
      <c r="E675">
        <v>9</v>
      </c>
      <c r="F675" t="s">
        <v>7</v>
      </c>
      <c r="G675">
        <v>53</v>
      </c>
      <c r="H675">
        <v>4</v>
      </c>
      <c r="I675">
        <v>46</v>
      </c>
      <c r="J675" t="s">
        <v>885</v>
      </c>
      <c r="K675">
        <v>9827.000006146729</v>
      </c>
      <c r="L675">
        <v>0</v>
      </c>
      <c r="M675">
        <v>250</v>
      </c>
      <c r="N675" s="7">
        <f t="shared" si="2389"/>
        <v>19.410541876271008</v>
      </c>
      <c r="O675" s="7">
        <f t="shared" si="2390"/>
        <v>0.48621063155326394</v>
      </c>
      <c r="P675" s="7">
        <f t="shared" si="2391"/>
        <v>159.79078128774037</v>
      </c>
      <c r="Q675">
        <f t="shared" si="2392"/>
        <v>7.690263437813706</v>
      </c>
      <c r="R675">
        <f t="shared" si="2393"/>
        <v>1.6244407455730225</v>
      </c>
      <c r="S675" s="4">
        <f>(Y675+AY675*L675)</f>
        <v>26.087360382080078</v>
      </c>
      <c r="T675">
        <f t="shared" si="2394"/>
        <v>3.3000000000000003</v>
      </c>
      <c r="U675">
        <f t="shared" si="2395"/>
        <v>2.0128261715173723</v>
      </c>
      <c r="V675">
        <v>1</v>
      </c>
      <c r="W675">
        <f t="shared" si="2396"/>
        <v>4.0256523430347446</v>
      </c>
      <c r="X675">
        <v>25.338090896606445</v>
      </c>
      <c r="Y675" s="4">
        <v>26.087360382080078</v>
      </c>
      <c r="Z675">
        <v>25.016639709472656</v>
      </c>
      <c r="AA675">
        <v>249.79208374023437</v>
      </c>
      <c r="AB675">
        <v>235.79501342773437</v>
      </c>
      <c r="AC675">
        <v>13.781431198120117</v>
      </c>
      <c r="AD675">
        <v>18.757999420166016</v>
      </c>
      <c r="AE675">
        <v>40.202552795410156</v>
      </c>
      <c r="AF675">
        <v>54.473293304443359</v>
      </c>
      <c r="AG675">
        <v>500.381591796875</v>
      </c>
      <c r="AH675">
        <v>1799.3779296875</v>
      </c>
      <c r="AI675">
        <v>2324.642333984375</v>
      </c>
      <c r="AJ675">
        <v>94.215805053710938</v>
      </c>
      <c r="AK675">
        <v>-0.13249111175537109</v>
      </c>
      <c r="AL675">
        <v>0.12433969974517822</v>
      </c>
      <c r="AM675">
        <v>1</v>
      </c>
      <c r="AN675">
        <v>-0.21956524252891541</v>
      </c>
      <c r="AO675">
        <v>2.737391471862793</v>
      </c>
      <c r="AP675">
        <v>1</v>
      </c>
      <c r="AQ675">
        <v>0</v>
      </c>
      <c r="AR675">
        <v>0.15999999642372131</v>
      </c>
      <c r="AS675">
        <v>111115</v>
      </c>
      <c r="AT675">
        <f t="shared" si="2397"/>
        <v>1.516307853929924</v>
      </c>
      <c r="AU675">
        <f t="shared" si="2398"/>
        <v>7.6902634378137064E-3</v>
      </c>
      <c r="AV675">
        <f t="shared" si="2399"/>
        <v>299.23736038208006</v>
      </c>
      <c r="AW675">
        <f t="shared" si="2400"/>
        <v>298.48809089660642</v>
      </c>
      <c r="AX675">
        <f t="shared" si="2401"/>
        <v>287.90046231492306</v>
      </c>
      <c r="AY675">
        <f t="shared" si="2402"/>
        <v>-0.52048797700160687</v>
      </c>
      <c r="AZ675">
        <f t="shared" si="2403"/>
        <v>3.3917407621410067</v>
      </c>
      <c r="BA675">
        <f t="shared" si="2404"/>
        <v>35.999700477084808</v>
      </c>
      <c r="BB675">
        <f t="shared" si="2405"/>
        <v>17.241701056918792</v>
      </c>
      <c r="BC675">
        <f>IF(L675,Y675,(X675+Y675)/2)</f>
        <v>25.712725639343262</v>
      </c>
      <c r="BD675">
        <f t="shared" si="2406"/>
        <v>3.317323546359495</v>
      </c>
      <c r="BE675">
        <f t="shared" si="2407"/>
        <v>0.43381525084979516</v>
      </c>
      <c r="BF675">
        <f t="shared" si="2408"/>
        <v>1.7673000165679842</v>
      </c>
      <c r="BG675">
        <f t="shared" si="2409"/>
        <v>1.5500235297915108</v>
      </c>
      <c r="BH675">
        <f t="shared" si="2410"/>
        <v>0.27540073458706893</v>
      </c>
      <c r="BI675">
        <f t="shared" si="2411"/>
        <v>15.054817099185907</v>
      </c>
      <c r="BJ675">
        <f t="shared" si="2412"/>
        <v>0.67766819562837144</v>
      </c>
      <c r="BK675">
        <f t="shared" si="2413"/>
        <v>56.064266739060308</v>
      </c>
      <c r="BL675">
        <f t="shared" si="2414"/>
        <v>229.285700327634</v>
      </c>
      <c r="BM675">
        <f t="shared" si="2415"/>
        <v>4.7462087506806507E-2</v>
      </c>
    </row>
    <row r="676" spans="1:65" x14ac:dyDescent="0.3">
      <c r="A676" t="str">
        <f t="array" ref="A676">INDEX(MtrxNb!A$2:C$115,MATCH(1,(MtrxNb!B$2:B$115=D676)*(MtrxNb!C$2:C$115=F676),0),1)</f>
        <v>M36</v>
      </c>
      <c r="B676" s="6">
        <v>41603</v>
      </c>
      <c r="C676">
        <v>53</v>
      </c>
      <c r="D676">
        <v>50</v>
      </c>
      <c r="E676">
        <v>9</v>
      </c>
      <c r="F676" t="s">
        <v>7</v>
      </c>
      <c r="G676">
        <v>53</v>
      </c>
      <c r="H676">
        <v>4</v>
      </c>
      <c r="I676">
        <v>47</v>
      </c>
      <c r="J676" t="s">
        <v>886</v>
      </c>
      <c r="K676">
        <v>9961.000006146729</v>
      </c>
      <c r="L676">
        <v>0</v>
      </c>
      <c r="M676">
        <v>400</v>
      </c>
      <c r="N676" s="7">
        <f t="shared" si="2389"/>
        <v>31.096808427529695</v>
      </c>
      <c r="O676" s="7">
        <f t="shared" si="2390"/>
        <v>0.48536252784511469</v>
      </c>
      <c r="P676" s="7">
        <f t="shared" si="2391"/>
        <v>254.60725833466572</v>
      </c>
      <c r="Q676">
        <f t="shared" si="2392"/>
        <v>7.9222003728099413</v>
      </c>
      <c r="R676">
        <f t="shared" si="2393"/>
        <v>1.6753257010218399</v>
      </c>
      <c r="S676" s="4">
        <f>(Y676+AY676*L676)</f>
        <v>26.418458938598633</v>
      </c>
      <c r="T676">
        <f t="shared" si="2394"/>
        <v>3.3000000000000003</v>
      </c>
      <c r="U676">
        <f t="shared" si="2395"/>
        <v>2.0128261715173723</v>
      </c>
      <c r="V676">
        <v>1</v>
      </c>
      <c r="W676">
        <f t="shared" si="2396"/>
        <v>4.0256523430347446</v>
      </c>
      <c r="X676">
        <v>25.423166275024414</v>
      </c>
      <c r="Y676" s="4">
        <v>26.418458938598633</v>
      </c>
      <c r="Z676">
        <v>25.019077301025391</v>
      </c>
      <c r="AA676">
        <v>399.27139282226562</v>
      </c>
      <c r="AB676">
        <v>376.79672241210937</v>
      </c>
      <c r="AC676">
        <v>13.803079605102539</v>
      </c>
      <c r="AD676">
        <v>18.928346633911133</v>
      </c>
      <c r="AE676">
        <v>40.066974639892578</v>
      </c>
      <c r="AF676">
        <v>54.689105987548828</v>
      </c>
      <c r="AG676">
        <v>500.43075561523438</v>
      </c>
      <c r="AH676">
        <v>1799.404541015625</v>
      </c>
      <c r="AI676">
        <v>1963.1636962890625</v>
      </c>
      <c r="AJ676">
        <v>94.218147277832031</v>
      </c>
      <c r="AK676">
        <v>-1.3391256332397461</v>
      </c>
      <c r="AL676">
        <v>0.10514605045318604</v>
      </c>
      <c r="AM676">
        <v>1</v>
      </c>
      <c r="AN676">
        <v>-0.21956524252891541</v>
      </c>
      <c r="AO676">
        <v>2.737391471862793</v>
      </c>
      <c r="AP676">
        <v>1</v>
      </c>
      <c r="AQ676">
        <v>0</v>
      </c>
      <c r="AR676">
        <v>0.15999999642372131</v>
      </c>
      <c r="AS676">
        <v>111115</v>
      </c>
      <c r="AT676">
        <f t="shared" si="2397"/>
        <v>1.5164568351976797</v>
      </c>
      <c r="AU676">
        <f t="shared" si="2398"/>
        <v>7.9222003728099417E-3</v>
      </c>
      <c r="AV676">
        <f t="shared" si="2399"/>
        <v>299.56845893859861</v>
      </c>
      <c r="AW676">
        <f t="shared" si="2400"/>
        <v>298.57316627502439</v>
      </c>
      <c r="AX676">
        <f t="shared" si="2401"/>
        <v>287.90472012732789</v>
      </c>
      <c r="AY676">
        <f t="shared" si="2402"/>
        <v>-0.63399370190927562</v>
      </c>
      <c r="AZ676">
        <f t="shared" si="2403"/>
        <v>3.4587194519015352</v>
      </c>
      <c r="BA676">
        <f t="shared" si="2404"/>
        <v>36.709695019818277</v>
      </c>
      <c r="BB676">
        <f t="shared" si="2405"/>
        <v>17.781348385907144</v>
      </c>
      <c r="BC676">
        <f>IF(L676,Y676,(X676+Y676)/2)</f>
        <v>25.920812606811523</v>
      </c>
      <c r="BD676">
        <f t="shared" si="2406"/>
        <v>3.3584797266822322</v>
      </c>
      <c r="BE676">
        <f t="shared" si="2407"/>
        <v>0.43313995927037374</v>
      </c>
      <c r="BF676">
        <f t="shared" si="2408"/>
        <v>1.7833937508796953</v>
      </c>
      <c r="BG676">
        <f t="shared" si="2409"/>
        <v>1.5750859758025368</v>
      </c>
      <c r="BH676">
        <f t="shared" si="2410"/>
        <v>0.27496530168974537</v>
      </c>
      <c r="BI676">
        <f t="shared" si="2411"/>
        <v>23.98862416378056</v>
      </c>
      <c r="BJ676">
        <f t="shared" si="2412"/>
        <v>0.67571516202361537</v>
      </c>
      <c r="BK676">
        <f t="shared" si="2413"/>
        <v>55.536995866737271</v>
      </c>
      <c r="BL676">
        <f t="shared" si="2414"/>
        <v>366.36842711984428</v>
      </c>
      <c r="BM676">
        <f t="shared" si="2415"/>
        <v>4.71389779595692E-2</v>
      </c>
    </row>
    <row r="677" spans="1:65" x14ac:dyDescent="0.3">
      <c r="A677" t="str">
        <f t="array" ref="A677">INDEX(MtrxNb!A$2:C$115,MATCH(1,(MtrxNb!B$2:B$115=D677)*(MtrxNb!C$2:C$115=F677),0),1)</f>
        <v>M36</v>
      </c>
      <c r="B677" s="6">
        <v>41603</v>
      </c>
      <c r="C677">
        <v>53</v>
      </c>
      <c r="D677">
        <v>50</v>
      </c>
      <c r="E677">
        <v>9</v>
      </c>
      <c r="F677" t="s">
        <v>7</v>
      </c>
      <c r="G677">
        <v>53</v>
      </c>
      <c r="H677">
        <v>4</v>
      </c>
      <c r="I677">
        <v>48</v>
      </c>
      <c r="J677" t="s">
        <v>887</v>
      </c>
      <c r="K677">
        <v>10081.000006146729</v>
      </c>
      <c r="L677">
        <v>0</v>
      </c>
      <c r="M677">
        <v>600</v>
      </c>
      <c r="N677" s="7">
        <f t="shared" si="2389"/>
        <v>43.571595551696959</v>
      </c>
      <c r="O677" s="7">
        <f t="shared" si="2390"/>
        <v>0.48192848282326445</v>
      </c>
      <c r="P677" s="7">
        <f t="shared" si="2391"/>
        <v>393.7795700895947</v>
      </c>
      <c r="Q677">
        <f t="shared" si="2392"/>
        <v>7.7542928253999861</v>
      </c>
      <c r="R677">
        <f t="shared" si="2393"/>
        <v>1.6508278021142437</v>
      </c>
      <c r="S677" s="4">
        <f>(Y677+AY677*L677)</f>
        <v>26.214323043823242</v>
      </c>
      <c r="T677">
        <f t="shared" si="2394"/>
        <v>3.3000000000000003</v>
      </c>
      <c r="U677">
        <f t="shared" si="2395"/>
        <v>2.0128261715173723</v>
      </c>
      <c r="V677">
        <v>1</v>
      </c>
      <c r="W677">
        <f t="shared" si="2396"/>
        <v>4.0256523430347446</v>
      </c>
      <c r="X677">
        <v>25.317873001098633</v>
      </c>
      <c r="Y677" s="4">
        <v>26.214323043823242</v>
      </c>
      <c r="Z677">
        <v>25.015918731689453</v>
      </c>
      <c r="AA677">
        <v>598.52923583984375</v>
      </c>
      <c r="AB677">
        <v>566.89874267578125</v>
      </c>
      <c r="AC677">
        <v>13.730572700500488</v>
      </c>
      <c r="AD677">
        <v>18.748006820678711</v>
      </c>
      <c r="AE677">
        <v>40.105350494384766</v>
      </c>
      <c r="AF677">
        <v>54.511753082275391</v>
      </c>
      <c r="AG677">
        <v>500.44345092773437</v>
      </c>
      <c r="AH677">
        <v>1801.174072265625</v>
      </c>
      <c r="AI677">
        <v>1371.1734619140625</v>
      </c>
      <c r="AJ677">
        <v>94.221290588378906</v>
      </c>
      <c r="AK677">
        <v>-4.3120260238647461</v>
      </c>
      <c r="AL677">
        <v>9.9986672401428223E-2</v>
      </c>
      <c r="AM677">
        <v>1</v>
      </c>
      <c r="AN677">
        <v>-0.21956524252891541</v>
      </c>
      <c r="AO677">
        <v>2.737391471862793</v>
      </c>
      <c r="AP677">
        <v>1</v>
      </c>
      <c r="AQ677">
        <v>0</v>
      </c>
      <c r="AR677">
        <v>0.15999999642372131</v>
      </c>
      <c r="AS677">
        <v>111115</v>
      </c>
      <c r="AT677">
        <f t="shared" si="2397"/>
        <v>1.5164953058416188</v>
      </c>
      <c r="AU677">
        <f t="shared" si="2398"/>
        <v>7.7542928253999865E-3</v>
      </c>
      <c r="AV677">
        <f t="shared" si="2399"/>
        <v>299.36432304382322</v>
      </c>
      <c r="AW677">
        <f t="shared" si="2400"/>
        <v>298.46787300109861</v>
      </c>
      <c r="AX677">
        <f t="shared" si="2401"/>
        <v>288.18784512099955</v>
      </c>
      <c r="AY677">
        <f t="shared" si="2402"/>
        <v>-0.55723989497386694</v>
      </c>
      <c r="AZ677">
        <f t="shared" si="2403"/>
        <v>3.4172892007183222</v>
      </c>
      <c r="BA677">
        <f t="shared" si="2404"/>
        <v>36.268758147745061</v>
      </c>
      <c r="BB677">
        <f t="shared" si="2405"/>
        <v>17.52075132706635</v>
      </c>
      <c r="BC677">
        <f>IF(L677,Y677,(X677+Y677)/2)</f>
        <v>25.766098022460937</v>
      </c>
      <c r="BD677">
        <f t="shared" si="2406"/>
        <v>3.3278374919452678</v>
      </c>
      <c r="BE677">
        <f t="shared" si="2407"/>
        <v>0.43040304788841244</v>
      </c>
      <c r="BF677">
        <f t="shared" si="2408"/>
        <v>1.7664613986040785</v>
      </c>
      <c r="BG677">
        <f t="shared" si="2409"/>
        <v>1.5613760933411893</v>
      </c>
      <c r="BH677">
        <f t="shared" si="2410"/>
        <v>0.27320073980972653</v>
      </c>
      <c r="BI677">
        <f t="shared" si="2411"/>
        <v>37.102419301178621</v>
      </c>
      <c r="BJ677">
        <f t="shared" si="2412"/>
        <v>0.69462064465153306</v>
      </c>
      <c r="BK677">
        <f t="shared" si="2413"/>
        <v>55.636386079034985</v>
      </c>
      <c r="BL677">
        <f t="shared" si="2414"/>
        <v>552.28703530950429</v>
      </c>
      <c r="BM677">
        <f t="shared" si="2415"/>
        <v>4.3893228651207809E-2</v>
      </c>
    </row>
    <row r="678" spans="1:65" x14ac:dyDescent="0.3">
      <c r="A678" t="str">
        <f t="array" ref="A678">INDEX(MtrxNb!A$2:C$115,MATCH(1,(MtrxNb!B$2:B$115=D678)*(MtrxNb!C$2:C$115=F678),0),1)</f>
        <v>M36</v>
      </c>
      <c r="B678" s="6">
        <v>41603</v>
      </c>
      <c r="C678">
        <v>53</v>
      </c>
      <c r="D678">
        <v>50</v>
      </c>
      <c r="E678">
        <v>9</v>
      </c>
      <c r="F678" t="s">
        <v>7</v>
      </c>
      <c r="G678">
        <v>53</v>
      </c>
      <c r="H678">
        <v>4</v>
      </c>
      <c r="I678">
        <v>49</v>
      </c>
      <c r="J678" t="s">
        <v>888</v>
      </c>
      <c r="K678">
        <v>10201.000006146729</v>
      </c>
      <c r="L678">
        <v>0</v>
      </c>
      <c r="M678">
        <v>800</v>
      </c>
      <c r="N678" s="7">
        <f t="shared" si="2389"/>
        <v>51.518749032485609</v>
      </c>
      <c r="O678" s="7">
        <f t="shared" si="2390"/>
        <v>0.45971173885568922</v>
      </c>
      <c r="P678" s="7">
        <f t="shared" si="2391"/>
        <v>546.34171148895837</v>
      </c>
      <c r="Q678">
        <f t="shared" si="2392"/>
        <v>7.5571104304844248</v>
      </c>
      <c r="R678">
        <f t="shared" si="2393"/>
        <v>1.6782140626976485</v>
      </c>
      <c r="S678" s="4">
        <f>(Y678+AY678*L678)</f>
        <v>26.249732971191406</v>
      </c>
      <c r="T678">
        <f t="shared" si="2394"/>
        <v>3.3000000000000003</v>
      </c>
      <c r="U678">
        <f t="shared" si="2395"/>
        <v>2.0128261715173723</v>
      </c>
      <c r="V678">
        <v>1</v>
      </c>
      <c r="W678">
        <f t="shared" si="2396"/>
        <v>4.0256523430347446</v>
      </c>
      <c r="X678">
        <v>25.330820083618164</v>
      </c>
      <c r="Y678" s="4">
        <v>26.249732971191406</v>
      </c>
      <c r="Z678">
        <v>25.017162322998047</v>
      </c>
      <c r="AA678">
        <v>799.843017578125</v>
      </c>
      <c r="AB678">
        <v>762.07196044921875</v>
      </c>
      <c r="AC678">
        <v>13.644309997558594</v>
      </c>
      <c r="AD678">
        <v>18.535371780395508</v>
      </c>
      <c r="AE678">
        <v>39.816703796386719</v>
      </c>
      <c r="AF678">
        <v>53.850021362304688</v>
      </c>
      <c r="AG678">
        <v>500.42755126953125</v>
      </c>
      <c r="AH678">
        <v>1799.7987060546875</v>
      </c>
      <c r="AI678">
        <v>2380.881591796875</v>
      </c>
      <c r="AJ678">
        <v>94.210708618164063</v>
      </c>
      <c r="AK678">
        <v>-7.8164815902709961</v>
      </c>
      <c r="AL678">
        <v>8.2751870155334473E-2</v>
      </c>
      <c r="AM678">
        <v>1</v>
      </c>
      <c r="AN678">
        <v>-0.21956524252891541</v>
      </c>
      <c r="AO678">
        <v>2.737391471862793</v>
      </c>
      <c r="AP678">
        <v>1</v>
      </c>
      <c r="AQ678">
        <v>0</v>
      </c>
      <c r="AR678">
        <v>0.15999999642372131</v>
      </c>
      <c r="AS678">
        <v>111115</v>
      </c>
      <c r="AT678">
        <f t="shared" si="2397"/>
        <v>1.5164471250591853</v>
      </c>
      <c r="AU678">
        <f t="shared" si="2398"/>
        <v>7.5571104304844247E-3</v>
      </c>
      <c r="AV678">
        <f t="shared" si="2399"/>
        <v>299.39973297119138</v>
      </c>
      <c r="AW678">
        <f t="shared" si="2400"/>
        <v>298.48082008361814</v>
      </c>
      <c r="AX678">
        <f t="shared" si="2401"/>
        <v>287.96778653216825</v>
      </c>
      <c r="AY678">
        <f t="shared" si="2402"/>
        <v>-0.48580397704570105</v>
      </c>
      <c r="AZ678">
        <f t="shared" si="2403"/>
        <v>3.4244445726298305</v>
      </c>
      <c r="BA678">
        <f t="shared" si="2404"/>
        <v>36.348782668742061</v>
      </c>
      <c r="BB678">
        <f t="shared" si="2405"/>
        <v>17.813410888346553</v>
      </c>
      <c r="BC678">
        <f>IF(L678,Y678,(X678+Y678)/2)</f>
        <v>25.790276527404785</v>
      </c>
      <c r="BD678">
        <f t="shared" si="2406"/>
        <v>3.3326100419694629</v>
      </c>
      <c r="BE678">
        <f t="shared" si="2407"/>
        <v>0.41259518845234927</v>
      </c>
      <c r="BF678">
        <f t="shared" si="2408"/>
        <v>1.746230509932182</v>
      </c>
      <c r="BG678">
        <f t="shared" si="2409"/>
        <v>1.5863795320372809</v>
      </c>
      <c r="BH678">
        <f t="shared" si="2410"/>
        <v>0.26172807294485062</v>
      </c>
      <c r="BI678">
        <f t="shared" si="2411"/>
        <v>51.471239787035316</v>
      </c>
      <c r="BJ678">
        <f t="shared" si="2412"/>
        <v>0.71691617044525058</v>
      </c>
      <c r="BK678">
        <f t="shared" si="2413"/>
        <v>54.774820004855876</v>
      </c>
      <c r="BL678">
        <f t="shared" si="2414"/>
        <v>744.79518012461051</v>
      </c>
      <c r="BM678">
        <f t="shared" si="2415"/>
        <v>3.7888674368940049E-2</v>
      </c>
    </row>
    <row r="679" spans="1:65" hidden="1" x14ac:dyDescent="0.3">
      <c r="A679" t="str">
        <f t="array" ref="A679">INDEX(MtrxNb!A$2:C$115,MATCH(1,(MtrxNb!B$2:B$115=D679)*(MtrxNb!C$2:C$115=F679),0),1)</f>
        <v>M92</v>
      </c>
      <c r="B679" s="6">
        <v>41603</v>
      </c>
      <c r="C679">
        <v>53</v>
      </c>
      <c r="D679">
        <v>50</v>
      </c>
      <c r="E679">
        <v>9</v>
      </c>
      <c r="F679" t="s">
        <v>36</v>
      </c>
      <c r="G679">
        <v>53</v>
      </c>
      <c r="H679">
        <v>4</v>
      </c>
      <c r="I679" t="s">
        <v>323</v>
      </c>
      <c r="J679" t="s">
        <v>889</v>
      </c>
      <c r="M679">
        <f t="shared" ref="M679" si="2416">AA679</f>
        <v>0</v>
      </c>
      <c r="S679" s="4">
        <f>AVERAGE(S673:S678)</f>
        <v>25.988957405090332</v>
      </c>
      <c r="Y679" s="4">
        <f>AVERAGE(Y673:Y678)</f>
        <v>25.988957405090332</v>
      </c>
    </row>
    <row r="680" spans="1:65" hidden="1" x14ac:dyDescent="0.3">
      <c r="A680" t="str">
        <f t="array" ref="A680">INDEX(MtrxNb!A$2:C$115,MATCH(1,(MtrxNb!B$2:B$115=D680)*(MtrxNb!C$2:C$115=F680),0),1)</f>
        <v>M92</v>
      </c>
      <c r="B680" s="6">
        <v>41603</v>
      </c>
      <c r="C680">
        <v>53</v>
      </c>
      <c r="D680">
        <v>50</v>
      </c>
      <c r="E680">
        <v>9</v>
      </c>
      <c r="F680" t="s">
        <v>36</v>
      </c>
      <c r="G680">
        <v>53</v>
      </c>
      <c r="H680">
        <v>4</v>
      </c>
      <c r="I680">
        <v>50</v>
      </c>
      <c r="J680" t="s">
        <v>890</v>
      </c>
      <c r="K680">
        <v>11059.000006146729</v>
      </c>
      <c r="L680">
        <v>0</v>
      </c>
      <c r="M680" t="s">
        <v>315</v>
      </c>
      <c r="N680">
        <f t="shared" ref="N680:N686" si="2417">(AA680-AB680*(1000-AC680)/(1000-AD680))*AT680</f>
        <v>29.142931474746518</v>
      </c>
      <c r="O680">
        <f t="shared" ref="O680:O686" si="2418">IF(BE680&lt;&gt;0,1/(1/BE680-1/W680),0)</f>
        <v>0.38945423183540751</v>
      </c>
      <c r="P680">
        <f t="shared" ref="P680:P686" si="2419">((BH680-AU680/2)*AB680-N680)/(BH680+AU680/2)</f>
        <v>241.84586714453985</v>
      </c>
      <c r="Q680">
        <f t="shared" ref="Q680:Q686" si="2420">AU680*1000</f>
        <v>6.9375872165777519</v>
      </c>
      <c r="R680">
        <f t="shared" ref="R680:R686" si="2421">(AZ680-BF680)</f>
        <v>1.7862628903906608</v>
      </c>
      <c r="S680" s="4">
        <f>(Y680+AY680*L680)</f>
        <v>26.193445205688477</v>
      </c>
      <c r="T680">
        <f t="shared" ref="T680:T686" si="2422">1*3</f>
        <v>3</v>
      </c>
      <c r="U680">
        <f t="shared" ref="U680:U686" si="2423">(T680*AN680+AO680)</f>
        <v>2.0786957442760468</v>
      </c>
      <c r="V680">
        <v>1</v>
      </c>
      <c r="W680">
        <f t="shared" ref="W680:W686" si="2424">U680*(V680+1)*(V680+1)/(V680*V680+1)</f>
        <v>4.1573914885520935</v>
      </c>
      <c r="X680">
        <v>25.448492050170898</v>
      </c>
      <c r="Y680" s="4">
        <v>26.193445205688477</v>
      </c>
      <c r="Z680">
        <v>25.018449783325195</v>
      </c>
      <c r="AA680">
        <v>399.81756591796875</v>
      </c>
      <c r="AB680">
        <v>380.76214599609375</v>
      </c>
      <c r="AC680">
        <v>13.18126106262207</v>
      </c>
      <c r="AD680">
        <v>17.268653869628906</v>
      </c>
      <c r="AE680">
        <v>38.173686981201172</v>
      </c>
      <c r="AF680">
        <v>49.819797515869141</v>
      </c>
      <c r="AG680">
        <v>500.40097045898437</v>
      </c>
      <c r="AH680">
        <v>1799.635498046875</v>
      </c>
      <c r="AI680">
        <v>1469.9697265625</v>
      </c>
      <c r="AJ680">
        <v>94.206161499023437</v>
      </c>
      <c r="AK680">
        <v>-1.3227376937866211</v>
      </c>
      <c r="AL680">
        <v>0.12886011600494385</v>
      </c>
      <c r="AM680">
        <v>1</v>
      </c>
      <c r="AN680">
        <v>-0.21956524252891541</v>
      </c>
      <c r="AO680">
        <v>2.737391471862793</v>
      </c>
      <c r="AP680">
        <v>1</v>
      </c>
      <c r="AQ680">
        <v>0</v>
      </c>
      <c r="AR680">
        <v>0.15999999642372131</v>
      </c>
      <c r="AS680">
        <v>111115</v>
      </c>
      <c r="AT680">
        <f t="shared" ref="AT680:AT686" si="2425">AG680*0.000001/(T680*0.0001)</f>
        <v>1.6680032348632809</v>
      </c>
      <c r="AU680">
        <f t="shared" ref="AU680:AU686" si="2426">(AD680-AC680)/(1000-AD680)*AT680</f>
        <v>6.9375872165777517E-3</v>
      </c>
      <c r="AV680">
        <f t="shared" ref="AV680:AV686" si="2427">(Y680+273.15)</f>
        <v>299.34344520568845</v>
      </c>
      <c r="AW680">
        <f t="shared" ref="AW680:AW686" si="2428">(X680+273.15)</f>
        <v>298.59849205017088</v>
      </c>
      <c r="AX680">
        <f t="shared" ref="AX680:AX686" si="2429">(AH680*AP680+AI680*AQ680)*AR680</f>
        <v>287.94167325150192</v>
      </c>
      <c r="AY680">
        <f t="shared" ref="AY680:AY686" si="2430">((AX680+0.00000010773*(AW680^4-AV680^4))-AU680*44100)/(U680*51.4+0.00000043092*AV680^3)</f>
        <v>-0.22452414420370784</v>
      </c>
      <c r="AZ680">
        <f t="shared" ref="AZ680:AZ686" si="2431">0.61365*EXP(17.502*S680/(240.97+S680))</f>
        <v>3.4130764857036575</v>
      </c>
      <c r="BA680">
        <f t="shared" ref="BA680:BA686" si="2432">AZ680*1000/AJ680</f>
        <v>36.229864707299832</v>
      </c>
      <c r="BB680">
        <f t="shared" ref="BB680:BB686" si="2433">(BA680-AD680)</f>
        <v>18.961210837670926</v>
      </c>
      <c r="BC680">
        <f>IF(L680,Y680,(X680+Y680)/2)</f>
        <v>25.820968627929688</v>
      </c>
      <c r="BD680">
        <f t="shared" ref="BD680:BD686" si="2434">0.61365*EXP(17.502*BC680/(240.97+BC680))</f>
        <v>3.3386769092208466</v>
      </c>
      <c r="BE680">
        <f t="shared" ref="BE680:BE686" si="2435">IF(BB680&lt;&gt;0,(1000-(BA680+AD680)/2)/BB680*AU680,0)</f>
        <v>0.35609602968343723</v>
      </c>
      <c r="BF680">
        <f t="shared" ref="BF680:BF686" si="2436">AD680*AJ680/1000</f>
        <v>1.6268135953129967</v>
      </c>
      <c r="BG680">
        <f t="shared" ref="BG680:BG686" si="2437">(BD680-BF680)</f>
        <v>1.7118633139078498</v>
      </c>
      <c r="BH680">
        <f t="shared" ref="BH680:BH686" si="2438">1/(1.6/O680+1.37/W680)</f>
        <v>0.22533449952721679</v>
      </c>
      <c r="BI680">
        <f t="shared" ref="BI680:BI686" si="2439">P680*AJ680*0.001</f>
        <v>22.783370818089889</v>
      </c>
      <c r="BJ680">
        <f t="shared" ref="BJ680:BJ686" si="2440">P680/AB680</f>
        <v>0.63516258033439321</v>
      </c>
      <c r="BK680">
        <f t="shared" ref="BK680:BK686" si="2441">(1-AU680*AJ680/AZ680/O680)*100</f>
        <v>50.831686001517731</v>
      </c>
      <c r="BL680">
        <f t="shared" ref="BL680:BL686" si="2442">(AB680-N680/(W680/1.35))</f>
        <v>371.29877031948411</v>
      </c>
      <c r="BM680">
        <f t="shared" ref="BM680:BM686" si="2443">N680*BK680/100/BL680</f>
        <v>3.9897367303786263E-2</v>
      </c>
    </row>
    <row r="681" spans="1:65" x14ac:dyDescent="0.3">
      <c r="A681" t="str">
        <f t="array" ref="A681">INDEX(MtrxNb!A$2:C$115,MATCH(1,(MtrxNb!B$2:B$115=D681)*(MtrxNb!C$2:C$115=F681),0),1)</f>
        <v>M92</v>
      </c>
      <c r="B681" s="6">
        <v>41603</v>
      </c>
      <c r="C681">
        <v>53</v>
      </c>
      <c r="D681">
        <v>50</v>
      </c>
      <c r="E681">
        <v>9</v>
      </c>
      <c r="F681" t="s">
        <v>36</v>
      </c>
      <c r="G681">
        <v>53</v>
      </c>
      <c r="H681">
        <v>4</v>
      </c>
      <c r="I681">
        <v>51</v>
      </c>
      <c r="J681" t="s">
        <v>891</v>
      </c>
      <c r="K681">
        <v>11177.500006157905</v>
      </c>
      <c r="L681">
        <v>0</v>
      </c>
      <c r="M681">
        <v>50</v>
      </c>
      <c r="N681" s="7">
        <f t="shared" si="2417"/>
        <v>-0.54122376558634511</v>
      </c>
      <c r="O681" s="7">
        <f t="shared" si="2418"/>
        <v>0.38548088181638812</v>
      </c>
      <c r="P681" s="7">
        <f t="shared" si="2419"/>
        <v>51.180537334565493</v>
      </c>
      <c r="Q681">
        <f t="shared" si="2420"/>
        <v>6.8695796280123034</v>
      </c>
      <c r="R681">
        <f t="shared" si="2421"/>
        <v>1.7853171861557968</v>
      </c>
      <c r="S681" s="4">
        <f>(Y681+AY681*L681)</f>
        <v>26.200832366943359</v>
      </c>
      <c r="T681">
        <f t="shared" si="2422"/>
        <v>3</v>
      </c>
      <c r="U681">
        <f t="shared" si="2423"/>
        <v>2.0786957442760468</v>
      </c>
      <c r="V681">
        <v>1</v>
      </c>
      <c r="W681">
        <f t="shared" si="2424"/>
        <v>4.1573914885520935</v>
      </c>
      <c r="X681">
        <v>25.441684722900391</v>
      </c>
      <c r="Y681" s="4">
        <v>26.200832366943359</v>
      </c>
      <c r="Z681">
        <v>25.011175155639648</v>
      </c>
      <c r="AA681">
        <v>50.200416564941406</v>
      </c>
      <c r="AB681">
        <v>50.317657470703125</v>
      </c>
      <c r="AC681">
        <v>13.248016357421875</v>
      </c>
      <c r="AD681">
        <v>17.295141220092773</v>
      </c>
      <c r="AE681">
        <v>38.428138732910156</v>
      </c>
      <c r="AF681">
        <v>49.908393859863281</v>
      </c>
      <c r="AG681">
        <v>500.4122314453125</v>
      </c>
      <c r="AH681">
        <v>1800.4638671875</v>
      </c>
      <c r="AI681">
        <v>860.48291015625</v>
      </c>
      <c r="AJ681">
        <v>94.202720642089844</v>
      </c>
      <c r="AK681">
        <v>1.2821855545043945</v>
      </c>
      <c r="AL681">
        <v>0.17426836490631104</v>
      </c>
      <c r="AM681">
        <v>1</v>
      </c>
      <c r="AN681">
        <v>-0.21956524252891541</v>
      </c>
      <c r="AO681">
        <v>2.737391471862793</v>
      </c>
      <c r="AP681">
        <v>1</v>
      </c>
      <c r="AQ681">
        <v>0</v>
      </c>
      <c r="AR681">
        <v>0.15999999642372131</v>
      </c>
      <c r="AS681">
        <v>111115</v>
      </c>
      <c r="AT681">
        <f t="shared" si="2425"/>
        <v>1.6680407714843746</v>
      </c>
      <c r="AU681">
        <f t="shared" si="2426"/>
        <v>6.8695796280123034E-3</v>
      </c>
      <c r="AV681">
        <f t="shared" si="2427"/>
        <v>299.35083236694334</v>
      </c>
      <c r="AW681">
        <f t="shared" si="2428"/>
        <v>298.59168472290037</v>
      </c>
      <c r="AX681">
        <f t="shared" si="2429"/>
        <v>288.07421231103945</v>
      </c>
      <c r="AY681">
        <f t="shared" si="2430"/>
        <v>-0.19945428368049631</v>
      </c>
      <c r="AZ681">
        <f t="shared" si="2431"/>
        <v>3.4145665429776892</v>
      </c>
      <c r="BA681">
        <f t="shared" si="2432"/>
        <v>36.247005603488468</v>
      </c>
      <c r="BB681">
        <f t="shared" si="2433"/>
        <v>18.951864383395694</v>
      </c>
      <c r="BC681">
        <f>IF(L681,Y681,(X681+Y681)/2)</f>
        <v>25.821258544921875</v>
      </c>
      <c r="BD681">
        <f t="shared" si="2434"/>
        <v>3.3387342626951964</v>
      </c>
      <c r="BE681">
        <f t="shared" si="2435"/>
        <v>0.35277128794463974</v>
      </c>
      <c r="BF681">
        <f t="shared" si="2436"/>
        <v>1.6292493568218924</v>
      </c>
      <c r="BG681">
        <f t="shared" si="2437"/>
        <v>1.7094849058733039</v>
      </c>
      <c r="BH681">
        <f t="shared" si="2438"/>
        <v>0.22320465222945032</v>
      </c>
      <c r="BI681">
        <f t="shared" si="2439"/>
        <v>4.8213458608401227</v>
      </c>
      <c r="BJ681">
        <f t="shared" si="2440"/>
        <v>1.0171486493457047</v>
      </c>
      <c r="BK681">
        <f t="shared" si="2441"/>
        <v>50.835097387180973</v>
      </c>
      <c r="BL681">
        <f t="shared" si="2442"/>
        <v>50.493405192695029</v>
      </c>
      <c r="BM681">
        <f t="shared" si="2443"/>
        <v>-5.4488626241074034E-3</v>
      </c>
    </row>
    <row r="682" spans="1:65" x14ac:dyDescent="0.3">
      <c r="A682" t="str">
        <f t="array" ref="A682">INDEX(MtrxNb!A$2:C$115,MATCH(1,(MtrxNb!B$2:B$115=D682)*(MtrxNb!C$2:C$115=F682),0),1)</f>
        <v>M92</v>
      </c>
      <c r="B682" s="6">
        <v>41603</v>
      </c>
      <c r="C682">
        <v>53</v>
      </c>
      <c r="D682">
        <v>50</v>
      </c>
      <c r="E682">
        <v>9</v>
      </c>
      <c r="F682" t="s">
        <v>36</v>
      </c>
      <c r="G682">
        <v>53</v>
      </c>
      <c r="H682">
        <v>4</v>
      </c>
      <c r="I682">
        <v>52</v>
      </c>
      <c r="J682" t="s">
        <v>892</v>
      </c>
      <c r="K682">
        <v>11296.500006157905</v>
      </c>
      <c r="L682">
        <v>0</v>
      </c>
      <c r="M682">
        <v>150</v>
      </c>
      <c r="N682" s="7">
        <f t="shared" si="2417"/>
        <v>8.875190556385073</v>
      </c>
      <c r="O682" s="7">
        <f t="shared" si="2418"/>
        <v>0.40827774614398699</v>
      </c>
      <c r="P682" s="7">
        <f t="shared" si="2419"/>
        <v>102.33037330057945</v>
      </c>
      <c r="Q682">
        <f t="shared" si="2420"/>
        <v>7.2149304277746937</v>
      </c>
      <c r="R682">
        <f t="shared" si="2421"/>
        <v>1.7789304989450476</v>
      </c>
      <c r="S682" s="4">
        <f>(Y682+AY682*L682)</f>
        <v>26.256237030029297</v>
      </c>
      <c r="T682">
        <f t="shared" si="2422"/>
        <v>3</v>
      </c>
      <c r="U682">
        <f t="shared" si="2423"/>
        <v>2.0786957442760468</v>
      </c>
      <c r="V682">
        <v>1</v>
      </c>
      <c r="W682">
        <f t="shared" si="2424"/>
        <v>4.1573914885520935</v>
      </c>
      <c r="X682">
        <v>25.489963531494141</v>
      </c>
      <c r="Y682" s="4">
        <v>26.256237030029297</v>
      </c>
      <c r="Z682">
        <v>25.018787384033203</v>
      </c>
      <c r="AA682">
        <v>149.75129699707031</v>
      </c>
      <c r="AB682">
        <v>143.80838012695312</v>
      </c>
      <c r="AC682">
        <v>13.232316017150879</v>
      </c>
      <c r="AD682">
        <v>17.482206344604492</v>
      </c>
      <c r="AE682">
        <v>38.282478332519531</v>
      </c>
      <c r="AF682">
        <v>50.301750183105469</v>
      </c>
      <c r="AG682">
        <v>500.39862060546875</v>
      </c>
      <c r="AH682">
        <v>1798.897705078125</v>
      </c>
      <c r="AI682">
        <v>2024.7432861328125</v>
      </c>
      <c r="AJ682">
        <v>94.200340270996094</v>
      </c>
      <c r="AK682">
        <v>1.062230110168457</v>
      </c>
      <c r="AL682">
        <v>0.16126406192779541</v>
      </c>
      <c r="AM682">
        <v>1</v>
      </c>
      <c r="AN682">
        <v>-0.21956524252891541</v>
      </c>
      <c r="AO682">
        <v>2.737391471862793</v>
      </c>
      <c r="AP682">
        <v>1</v>
      </c>
      <c r="AQ682">
        <v>0</v>
      </c>
      <c r="AR682">
        <v>0.15999999642372131</v>
      </c>
      <c r="AS682">
        <v>111115</v>
      </c>
      <c r="AT682">
        <f t="shared" si="2425"/>
        <v>1.6679954020182288</v>
      </c>
      <c r="AU682">
        <f t="shared" si="2426"/>
        <v>7.2149304277746937E-3</v>
      </c>
      <c r="AV682">
        <f t="shared" si="2427"/>
        <v>299.40623703002927</v>
      </c>
      <c r="AW682">
        <f t="shared" si="2428"/>
        <v>298.63996353149412</v>
      </c>
      <c r="AX682">
        <f t="shared" si="2429"/>
        <v>287.82362637914048</v>
      </c>
      <c r="AY682">
        <f t="shared" si="2430"/>
        <v>-0.33091119724586149</v>
      </c>
      <c r="AZ682">
        <f t="shared" si="2431"/>
        <v>3.4257602852945577</v>
      </c>
      <c r="BA682">
        <f t="shared" si="2432"/>
        <v>36.36675064484173</v>
      </c>
      <c r="BB682">
        <f t="shared" si="2433"/>
        <v>18.884544300237238</v>
      </c>
      <c r="BC682">
        <f>IF(L682,Y682,(X682+Y682)/2)</f>
        <v>25.873100280761719</v>
      </c>
      <c r="BD682">
        <f t="shared" si="2434"/>
        <v>3.3490038156153941</v>
      </c>
      <c r="BE682">
        <f t="shared" si="2435"/>
        <v>0.37176815479433906</v>
      </c>
      <c r="BF682">
        <f t="shared" si="2436"/>
        <v>1.64682978634951</v>
      </c>
      <c r="BG682">
        <f t="shared" si="2437"/>
        <v>1.702174029265884</v>
      </c>
      <c r="BH682">
        <f t="shared" si="2438"/>
        <v>0.23538082695325258</v>
      </c>
      <c r="BI682">
        <f t="shared" si="2439"/>
        <v>9.6395559849726382</v>
      </c>
      <c r="BJ682">
        <f t="shared" si="2440"/>
        <v>0.71157447994506895</v>
      </c>
      <c r="BK682">
        <f t="shared" si="2441"/>
        <v>51.407198244879602</v>
      </c>
      <c r="BL682">
        <f t="shared" si="2442"/>
        <v>140.92640298236319</v>
      </c>
      <c r="BM682">
        <f t="shared" si="2443"/>
        <v>3.237496102488828E-2</v>
      </c>
    </row>
    <row r="683" spans="1:65" x14ac:dyDescent="0.3">
      <c r="A683" t="str">
        <f t="array" ref="A683">INDEX(MtrxNb!A$2:C$115,MATCH(1,(MtrxNb!B$2:B$115=D683)*(MtrxNb!C$2:C$115=F683),0),1)</f>
        <v>M92</v>
      </c>
      <c r="B683" s="6">
        <v>41603</v>
      </c>
      <c r="C683">
        <v>53</v>
      </c>
      <c r="D683">
        <v>50</v>
      </c>
      <c r="E683">
        <v>9</v>
      </c>
      <c r="F683" t="s">
        <v>36</v>
      </c>
      <c r="G683">
        <v>53</v>
      </c>
      <c r="H683">
        <v>4</v>
      </c>
      <c r="I683">
        <v>53</v>
      </c>
      <c r="J683" t="s">
        <v>893</v>
      </c>
      <c r="K683">
        <v>11417.000006146729</v>
      </c>
      <c r="L683">
        <v>0</v>
      </c>
      <c r="M683">
        <v>250</v>
      </c>
      <c r="N683" s="7">
        <f t="shared" si="2417"/>
        <v>19.300402718560381</v>
      </c>
      <c r="O683" s="7">
        <f t="shared" si="2418"/>
        <v>0.43881058613290408</v>
      </c>
      <c r="P683" s="7">
        <f t="shared" si="2419"/>
        <v>154.97828420320695</v>
      </c>
      <c r="Q683">
        <f t="shared" si="2420"/>
        <v>7.6014898671438687</v>
      </c>
      <c r="R683">
        <f t="shared" si="2421"/>
        <v>1.7552969397130709</v>
      </c>
      <c r="S683" s="4">
        <f>(Y683+AY683*L683)</f>
        <v>26.22259521484375</v>
      </c>
      <c r="T683">
        <f t="shared" si="2422"/>
        <v>3</v>
      </c>
      <c r="U683">
        <f t="shared" si="2423"/>
        <v>2.0786957442760468</v>
      </c>
      <c r="V683">
        <v>1</v>
      </c>
      <c r="W683">
        <f t="shared" si="2424"/>
        <v>4.1573914885520935</v>
      </c>
      <c r="X683">
        <v>25.484174728393555</v>
      </c>
      <c r="Y683" s="4">
        <v>26.22259521484375</v>
      </c>
      <c r="Z683">
        <v>25.017219543457031</v>
      </c>
      <c r="AA683">
        <v>250.29841613769531</v>
      </c>
      <c r="AB683">
        <v>237.64479064941406</v>
      </c>
      <c r="AC683">
        <v>13.185237884521484</v>
      </c>
      <c r="AD683">
        <v>17.661867141723633</v>
      </c>
      <c r="AE683">
        <v>38.111213684082031</v>
      </c>
      <c r="AF683">
        <v>50.833198547363281</v>
      </c>
      <c r="AG683">
        <v>500.41445922851563</v>
      </c>
      <c r="AH683">
        <v>1801.25048828125</v>
      </c>
      <c r="AI683">
        <v>1558.269287109375</v>
      </c>
      <c r="AJ683">
        <v>94.195175170898438</v>
      </c>
      <c r="AK683">
        <v>0.16734790802001953</v>
      </c>
      <c r="AL683">
        <v>0.1496807336807251</v>
      </c>
      <c r="AM683">
        <v>1</v>
      </c>
      <c r="AN683">
        <v>-0.21956524252891541</v>
      </c>
      <c r="AO683">
        <v>2.737391471862793</v>
      </c>
      <c r="AP683">
        <v>1</v>
      </c>
      <c r="AQ683">
        <v>0</v>
      </c>
      <c r="AR683">
        <v>0.15999999642372131</v>
      </c>
      <c r="AS683">
        <v>111115</v>
      </c>
      <c r="AT683">
        <f t="shared" si="2425"/>
        <v>1.6680481974283852</v>
      </c>
      <c r="AU683">
        <f t="shared" si="2426"/>
        <v>7.6014898671438683E-3</v>
      </c>
      <c r="AV683">
        <f t="shared" si="2427"/>
        <v>299.37259521484373</v>
      </c>
      <c r="AW683">
        <f t="shared" si="2428"/>
        <v>298.63417472839353</v>
      </c>
      <c r="AX683">
        <f t="shared" si="2429"/>
        <v>288.20007168322627</v>
      </c>
      <c r="AY683">
        <f t="shared" si="2430"/>
        <v>-0.46899026284825568</v>
      </c>
      <c r="AZ683">
        <f t="shared" si="2431"/>
        <v>3.4189596089728638</v>
      </c>
      <c r="BA683">
        <f t="shared" si="2432"/>
        <v>36.296547065917558</v>
      </c>
      <c r="BB683">
        <f t="shared" si="2433"/>
        <v>18.634679924193925</v>
      </c>
      <c r="BC683">
        <f>IF(L683,Y683,(X683+Y683)/2)</f>
        <v>25.853384971618652</v>
      </c>
      <c r="BD683">
        <f t="shared" si="2434"/>
        <v>3.345095078521001</v>
      </c>
      <c r="BE683">
        <f t="shared" si="2435"/>
        <v>0.39691627265986135</v>
      </c>
      <c r="BF683">
        <f t="shared" si="2436"/>
        <v>1.6636626692597929</v>
      </c>
      <c r="BG683">
        <f t="shared" si="2437"/>
        <v>1.6814324092612081</v>
      </c>
      <c r="BH683">
        <f t="shared" si="2438"/>
        <v>0.25152463524801488</v>
      </c>
      <c r="BI683">
        <f t="shared" si="2439"/>
        <v>14.598206628206361</v>
      </c>
      <c r="BJ683">
        <f t="shared" si="2440"/>
        <v>0.65214256866180986</v>
      </c>
      <c r="BK683">
        <f t="shared" si="2441"/>
        <v>52.273859802987076</v>
      </c>
      <c r="BL683">
        <f t="shared" si="2442"/>
        <v>231.37750893158599</v>
      </c>
      <c r="BM683">
        <f t="shared" si="2443"/>
        <v>4.3604348171521319E-2</v>
      </c>
    </row>
    <row r="684" spans="1:65" x14ac:dyDescent="0.3">
      <c r="A684" t="str">
        <f t="array" ref="A684">INDEX(MtrxNb!A$2:C$115,MATCH(1,(MtrxNb!B$2:B$115=D684)*(MtrxNb!C$2:C$115=F684),0),1)</f>
        <v>M92</v>
      </c>
      <c r="B684" s="6">
        <v>41603</v>
      </c>
      <c r="C684">
        <v>53</v>
      </c>
      <c r="D684">
        <v>50</v>
      </c>
      <c r="E684">
        <v>9</v>
      </c>
      <c r="F684" t="s">
        <v>36</v>
      </c>
      <c r="G684">
        <v>53</v>
      </c>
      <c r="H684">
        <v>4</v>
      </c>
      <c r="I684">
        <v>54</v>
      </c>
      <c r="J684" t="s">
        <v>894</v>
      </c>
      <c r="K684">
        <v>11548.000006146729</v>
      </c>
      <c r="L684">
        <v>0</v>
      </c>
      <c r="M684">
        <v>400</v>
      </c>
      <c r="N684" s="7">
        <f t="shared" si="2417"/>
        <v>32.20003828637806</v>
      </c>
      <c r="O684" s="7">
        <f t="shared" si="2418"/>
        <v>0.464218346932815</v>
      </c>
      <c r="P684" s="7">
        <f t="shared" si="2419"/>
        <v>248.19043716674227</v>
      </c>
      <c r="Q684">
        <f t="shared" si="2420"/>
        <v>7.8091159530595267</v>
      </c>
      <c r="R684">
        <f t="shared" si="2421"/>
        <v>1.714054175095252</v>
      </c>
      <c r="S684" s="4">
        <f>(Y684+AY684*L684)</f>
        <v>26.102100372314453</v>
      </c>
      <c r="T684">
        <f t="shared" si="2422"/>
        <v>3</v>
      </c>
      <c r="U684">
        <f t="shared" si="2423"/>
        <v>2.0786957442760468</v>
      </c>
      <c r="V684">
        <v>1</v>
      </c>
      <c r="W684">
        <f t="shared" si="2424"/>
        <v>4.1573914885520935</v>
      </c>
      <c r="X684">
        <v>25.449678421020508</v>
      </c>
      <c r="Y684" s="4">
        <v>26.102100372314453</v>
      </c>
      <c r="Z684">
        <v>25.015628814697266</v>
      </c>
      <c r="AA684">
        <v>400.10910034179687</v>
      </c>
      <c r="AB684">
        <v>379.03179931640625</v>
      </c>
      <c r="AC684">
        <v>13.244162559509277</v>
      </c>
      <c r="AD684">
        <v>17.841962814331055</v>
      </c>
      <c r="AE684">
        <v>38.363422393798828</v>
      </c>
      <c r="AF684">
        <v>51.457561492919922</v>
      </c>
      <c r="AG684">
        <v>500.4427490234375</v>
      </c>
      <c r="AH684">
        <v>1800.194091796875</v>
      </c>
      <c r="AI684">
        <v>756.14569091796875</v>
      </c>
      <c r="AJ684">
        <v>94.196144104003906</v>
      </c>
      <c r="AK684">
        <v>-1.1391706466674805</v>
      </c>
      <c r="AL684">
        <v>0.12822115421295166</v>
      </c>
      <c r="AM684">
        <v>1</v>
      </c>
      <c r="AN684">
        <v>-0.21956524252891541</v>
      </c>
      <c r="AO684">
        <v>2.737391471862793</v>
      </c>
      <c r="AP684">
        <v>1</v>
      </c>
      <c r="AQ684">
        <v>0</v>
      </c>
      <c r="AR684">
        <v>0.15999999642372131</v>
      </c>
      <c r="AS684">
        <v>111115</v>
      </c>
      <c r="AT684">
        <f t="shared" si="2425"/>
        <v>1.6681424967447915</v>
      </c>
      <c r="AU684">
        <f t="shared" si="2426"/>
        <v>7.8091159530595264E-3</v>
      </c>
      <c r="AV684">
        <f t="shared" si="2427"/>
        <v>299.25210037231443</v>
      </c>
      <c r="AW684">
        <f t="shared" si="2428"/>
        <v>298.59967842102049</v>
      </c>
      <c r="AX684">
        <f t="shared" si="2429"/>
        <v>288.03104824950424</v>
      </c>
      <c r="AY684">
        <f t="shared" si="2430"/>
        <v>-0.53939469707918641</v>
      </c>
      <c r="AZ684">
        <f t="shared" si="2431"/>
        <v>3.3946982754522592</v>
      </c>
      <c r="BA684">
        <f t="shared" si="2432"/>
        <v>36.038611853411993</v>
      </c>
      <c r="BB684">
        <f t="shared" si="2433"/>
        <v>18.196649039080938</v>
      </c>
      <c r="BC684">
        <f>IF(L684,Y684,(X684+Y684)/2)</f>
        <v>25.77588939666748</v>
      </c>
      <c r="BD684">
        <f t="shared" si="2434"/>
        <v>3.3297694732587213</v>
      </c>
      <c r="BE684">
        <f t="shared" si="2435"/>
        <v>0.417589860041856</v>
      </c>
      <c r="BF684">
        <f t="shared" si="2436"/>
        <v>1.6806441003570072</v>
      </c>
      <c r="BG684">
        <f t="shared" si="2437"/>
        <v>1.6491253729017141</v>
      </c>
      <c r="BH684">
        <f t="shared" si="2438"/>
        <v>0.26481735823922076</v>
      </c>
      <c r="BI684">
        <f t="shared" si="2439"/>
        <v>23.378582184594183</v>
      </c>
      <c r="BJ684">
        <f t="shared" si="2440"/>
        <v>0.65480109482729476</v>
      </c>
      <c r="BK684">
        <f t="shared" si="2441"/>
        <v>53.322077737884321</v>
      </c>
      <c r="BL684">
        <f t="shared" si="2442"/>
        <v>368.57571121252892</v>
      </c>
      <c r="BM684">
        <f t="shared" si="2443"/>
        <v>4.6583995972514253E-2</v>
      </c>
    </row>
    <row r="685" spans="1:65" x14ac:dyDescent="0.3">
      <c r="A685" t="str">
        <f t="array" ref="A685">INDEX(MtrxNb!A$2:C$115,MATCH(1,(MtrxNb!B$2:B$115=D685)*(MtrxNb!C$2:C$115=F685),0),1)</f>
        <v>M92</v>
      </c>
      <c r="B685" s="6">
        <v>41603</v>
      </c>
      <c r="C685">
        <v>53</v>
      </c>
      <c r="D685">
        <v>50</v>
      </c>
      <c r="E685">
        <v>9</v>
      </c>
      <c r="F685" t="s">
        <v>36</v>
      </c>
      <c r="G685">
        <v>53</v>
      </c>
      <c r="H685">
        <v>4</v>
      </c>
      <c r="I685">
        <v>55</v>
      </c>
      <c r="J685" t="s">
        <v>895</v>
      </c>
      <c r="K685">
        <v>11667.500006135553</v>
      </c>
      <c r="L685">
        <v>0</v>
      </c>
      <c r="M685">
        <v>600</v>
      </c>
      <c r="N685" s="7">
        <f t="shared" si="2417"/>
        <v>46.215398836996613</v>
      </c>
      <c r="O685" s="7">
        <f t="shared" si="2418"/>
        <v>0.48818702798365032</v>
      </c>
      <c r="P685" s="7">
        <f t="shared" si="2419"/>
        <v>388.96766091316499</v>
      </c>
      <c r="Q685">
        <f t="shared" si="2420"/>
        <v>7.8264368092906444</v>
      </c>
      <c r="R685">
        <f t="shared" si="2421"/>
        <v>1.6426418433498793</v>
      </c>
      <c r="S685" s="4">
        <f>(Y685+AY685*L685)</f>
        <v>25.741758346557617</v>
      </c>
      <c r="T685">
        <f t="shared" si="2422"/>
        <v>3</v>
      </c>
      <c r="U685">
        <f t="shared" si="2423"/>
        <v>2.0786957442760468</v>
      </c>
      <c r="V685">
        <v>1</v>
      </c>
      <c r="W685">
        <f t="shared" si="2424"/>
        <v>4.1573914885520935</v>
      </c>
      <c r="X685">
        <v>25.332372665405273</v>
      </c>
      <c r="Y685" s="4">
        <v>25.741758346557617</v>
      </c>
      <c r="Z685">
        <v>25.011754989624023</v>
      </c>
      <c r="AA685">
        <v>599.56634521484375</v>
      </c>
      <c r="AB685">
        <v>569.18927001953125</v>
      </c>
      <c r="AC685">
        <v>13.230915069580078</v>
      </c>
      <c r="AD685">
        <v>17.839214324951172</v>
      </c>
      <c r="AE685">
        <v>38.538436889648438</v>
      </c>
      <c r="AF685">
        <v>51.810920715332031</v>
      </c>
      <c r="AG685">
        <v>500.41146850585937</v>
      </c>
      <c r="AH685">
        <v>1801.1146240234375</v>
      </c>
      <c r="AI685">
        <v>651.764404296875</v>
      </c>
      <c r="AJ685">
        <v>94.196823120117187</v>
      </c>
      <c r="AK685">
        <v>-3.9062604904174805</v>
      </c>
      <c r="AL685">
        <v>9.9250435829162598E-2</v>
      </c>
      <c r="AM685">
        <v>1</v>
      </c>
      <c r="AN685">
        <v>-0.21956524252891541</v>
      </c>
      <c r="AO685">
        <v>2.737391471862793</v>
      </c>
      <c r="AP685">
        <v>1</v>
      </c>
      <c r="AQ685">
        <v>0</v>
      </c>
      <c r="AR685">
        <v>0.15999999642372131</v>
      </c>
      <c r="AS685">
        <v>111115</v>
      </c>
      <c r="AT685">
        <f t="shared" si="2425"/>
        <v>1.6680382283528641</v>
      </c>
      <c r="AU685">
        <f t="shared" si="2426"/>
        <v>7.826436809290644E-3</v>
      </c>
      <c r="AV685">
        <f t="shared" si="2427"/>
        <v>298.89175834655759</v>
      </c>
      <c r="AW685">
        <f t="shared" si="2428"/>
        <v>298.48237266540525</v>
      </c>
      <c r="AX685">
        <f t="shared" si="2429"/>
        <v>288.17833340246216</v>
      </c>
      <c r="AY685">
        <f t="shared" si="2430"/>
        <v>-0.52106218735249432</v>
      </c>
      <c r="AZ685">
        <f t="shared" si="2431"/>
        <v>3.3230391597191655</v>
      </c>
      <c r="BA685">
        <f t="shared" si="2432"/>
        <v>35.277613932708938</v>
      </c>
      <c r="BB685">
        <f t="shared" si="2433"/>
        <v>17.438399607757766</v>
      </c>
      <c r="BC685">
        <f>IF(L685,Y685,(X685+Y685)/2)</f>
        <v>25.537065505981445</v>
      </c>
      <c r="BD685">
        <f t="shared" si="2434"/>
        <v>3.282924485875697</v>
      </c>
      <c r="BE685">
        <f t="shared" si="2435"/>
        <v>0.43688522058911472</v>
      </c>
      <c r="BF685">
        <f t="shared" si="2436"/>
        <v>1.6803973163692862</v>
      </c>
      <c r="BG685">
        <f t="shared" si="2437"/>
        <v>1.6025271695064107</v>
      </c>
      <c r="BH685">
        <f t="shared" si="2438"/>
        <v>0.27724131651810852</v>
      </c>
      <c r="BI685">
        <f t="shared" si="2439"/>
        <v>36.639517954483118</v>
      </c>
      <c r="BJ685">
        <f t="shared" si="2440"/>
        <v>0.6833713869901622</v>
      </c>
      <c r="BK685">
        <f t="shared" si="2441"/>
        <v>54.555780933020579</v>
      </c>
      <c r="BL685">
        <f t="shared" si="2442"/>
        <v>554.18207413678931</v>
      </c>
      <c r="BM685">
        <f t="shared" si="2443"/>
        <v>4.549618784784118E-2</v>
      </c>
    </row>
    <row r="686" spans="1:65" x14ac:dyDescent="0.3">
      <c r="A686" t="str">
        <f t="array" ref="A686">INDEX(MtrxNb!A$2:C$115,MATCH(1,(MtrxNb!B$2:B$115=D686)*(MtrxNb!C$2:C$115=F686),0),1)</f>
        <v>M92</v>
      </c>
      <c r="B686" s="6">
        <v>41603</v>
      </c>
      <c r="C686">
        <v>53</v>
      </c>
      <c r="D686">
        <v>50</v>
      </c>
      <c r="E686">
        <v>9</v>
      </c>
      <c r="F686" t="s">
        <v>36</v>
      </c>
      <c r="G686">
        <v>53</v>
      </c>
      <c r="H686">
        <v>4</v>
      </c>
      <c r="I686">
        <v>56</v>
      </c>
      <c r="J686" t="s">
        <v>896</v>
      </c>
      <c r="K686">
        <v>11791.000006079674</v>
      </c>
      <c r="L686">
        <v>0</v>
      </c>
      <c r="M686">
        <v>800</v>
      </c>
      <c r="N686" s="7">
        <f t="shared" si="2417"/>
        <v>55.335766902140847</v>
      </c>
      <c r="O686" s="7">
        <f t="shared" si="2418"/>
        <v>0.4980466629294098</v>
      </c>
      <c r="P686" s="7">
        <f t="shared" si="2419"/>
        <v>549.38338529033717</v>
      </c>
      <c r="Q686">
        <f t="shared" si="2420"/>
        <v>7.7278965160431259</v>
      </c>
      <c r="R686">
        <f t="shared" si="2421"/>
        <v>1.5938517940553756</v>
      </c>
      <c r="S686" s="4">
        <f>(Y686+AY686*L686)</f>
        <v>25.431240081787109</v>
      </c>
      <c r="T686">
        <f t="shared" si="2422"/>
        <v>3</v>
      </c>
      <c r="U686">
        <f t="shared" si="2423"/>
        <v>2.0786957442760468</v>
      </c>
      <c r="V686">
        <v>1</v>
      </c>
      <c r="W686">
        <f t="shared" si="2424"/>
        <v>4.1573914885520935</v>
      </c>
      <c r="X686">
        <v>25.192836761474609</v>
      </c>
      <c r="Y686" s="4">
        <v>25.431240081787109</v>
      </c>
      <c r="Z686">
        <v>25.012950897216797</v>
      </c>
      <c r="AA686">
        <v>800.06793212890625</v>
      </c>
      <c r="AB686">
        <v>763.35400390625</v>
      </c>
      <c r="AC686">
        <v>13.161689758300781</v>
      </c>
      <c r="AD686">
        <v>17.712949752807617</v>
      </c>
      <c r="AE686">
        <v>38.545829772949219</v>
      </c>
      <c r="AF686">
        <v>51.875221252441406</v>
      </c>
      <c r="AG686">
        <v>500.36776733398438</v>
      </c>
      <c r="AH686">
        <v>1800.4798583984375</v>
      </c>
      <c r="AI686">
        <v>531.53912353515625</v>
      </c>
      <c r="AJ686">
        <v>94.196617126464844</v>
      </c>
      <c r="AK686">
        <v>-7.3095197677612305</v>
      </c>
      <c r="AL686">
        <v>8.7558388710021973E-2</v>
      </c>
      <c r="AM686">
        <v>1</v>
      </c>
      <c r="AN686">
        <v>-0.21956524252891541</v>
      </c>
      <c r="AO686">
        <v>2.737391471862793</v>
      </c>
      <c r="AP686">
        <v>1</v>
      </c>
      <c r="AQ686">
        <v>0</v>
      </c>
      <c r="AR686">
        <v>0.15999999642372131</v>
      </c>
      <c r="AS686">
        <v>111115</v>
      </c>
      <c r="AT686">
        <f t="shared" si="2425"/>
        <v>1.6678925577799477</v>
      </c>
      <c r="AU686">
        <f t="shared" si="2426"/>
        <v>7.7278965160431255E-3</v>
      </c>
      <c r="AV686">
        <f t="shared" si="2427"/>
        <v>298.58124008178709</v>
      </c>
      <c r="AW686">
        <f t="shared" si="2428"/>
        <v>298.34283676147459</v>
      </c>
      <c r="AX686">
        <f t="shared" si="2429"/>
        <v>288.07677090473226</v>
      </c>
      <c r="AY686">
        <f t="shared" si="2430"/>
        <v>-0.46870278335812948</v>
      </c>
      <c r="AZ686">
        <f t="shared" si="2431"/>
        <v>3.2623517401009048</v>
      </c>
      <c r="BA686">
        <f t="shared" si="2432"/>
        <v>34.633427819610482</v>
      </c>
      <c r="BB686">
        <f t="shared" si="2433"/>
        <v>16.920478066802865</v>
      </c>
      <c r="BC686">
        <f>IF(L686,Y686,(X686+Y686)/2)</f>
        <v>25.312038421630859</v>
      </c>
      <c r="BD686">
        <f t="shared" si="2434"/>
        <v>3.2393135878867452</v>
      </c>
      <c r="BE686">
        <f t="shared" si="2435"/>
        <v>0.44476478689886179</v>
      </c>
      <c r="BF686">
        <f t="shared" si="2436"/>
        <v>1.6684999460455292</v>
      </c>
      <c r="BG686">
        <f t="shared" si="2437"/>
        <v>1.570813641841216</v>
      </c>
      <c r="BH686">
        <f t="shared" si="2438"/>
        <v>0.28231967847324935</v>
      </c>
      <c r="BI686">
        <f t="shared" si="2439"/>
        <v>51.75005639983501</v>
      </c>
      <c r="BJ686">
        <f t="shared" si="2440"/>
        <v>0.71969673634908815</v>
      </c>
      <c r="BK686">
        <f t="shared" si="2441"/>
        <v>55.19816671647925</v>
      </c>
      <c r="BL686">
        <f t="shared" si="2442"/>
        <v>745.38521614026854</v>
      </c>
      <c r="BM686">
        <f t="shared" si="2443"/>
        <v>4.0977910759553003E-2</v>
      </c>
    </row>
    <row r="687" spans="1:65" hidden="1" x14ac:dyDescent="0.3">
      <c r="A687" t="str">
        <f t="array" ref="A687">INDEX(MtrxNb!A$2:C$115,MATCH(1,(MtrxNb!B$2:B$115=D687)*(MtrxNb!C$2:C$115=F687),0),1)</f>
        <v>M18</v>
      </c>
      <c r="B687" s="6">
        <v>41604</v>
      </c>
      <c r="C687">
        <v>54</v>
      </c>
      <c r="D687">
        <v>3</v>
      </c>
      <c r="E687">
        <v>22</v>
      </c>
      <c r="F687" t="s">
        <v>7</v>
      </c>
      <c r="G687">
        <v>44</v>
      </c>
      <c r="H687">
        <v>3</v>
      </c>
      <c r="I687" t="s">
        <v>323</v>
      </c>
      <c r="J687" t="s">
        <v>897</v>
      </c>
      <c r="M687">
        <f t="shared" ref="M687" si="2444">AA687</f>
        <v>0</v>
      </c>
      <c r="S687" s="4">
        <f>AVERAGE(S681:S686)</f>
        <v>25.99246056874593</v>
      </c>
      <c r="Y687" s="4">
        <f>AVERAGE(Y681:Y686)</f>
        <v>25.99246056874593</v>
      </c>
    </row>
    <row r="688" spans="1:65" hidden="1" x14ac:dyDescent="0.3">
      <c r="A688" t="str">
        <f t="array" ref="A688">INDEX(MtrxNb!A$2:C$115,MATCH(1,(MtrxNb!B$2:B$115=D688)*(MtrxNb!C$2:C$115=F688),0),1)</f>
        <v>M18</v>
      </c>
      <c r="B688" s="6">
        <v>41604</v>
      </c>
      <c r="C688">
        <v>54</v>
      </c>
      <c r="D688">
        <v>3</v>
      </c>
      <c r="E688">
        <v>22</v>
      </c>
      <c r="F688" t="s">
        <v>7</v>
      </c>
      <c r="G688">
        <v>44</v>
      </c>
      <c r="H688">
        <v>3</v>
      </c>
      <c r="I688">
        <v>1</v>
      </c>
      <c r="J688" t="s">
        <v>898</v>
      </c>
      <c r="K688">
        <v>1178.5000028721988</v>
      </c>
      <c r="L688">
        <v>0</v>
      </c>
      <c r="M688" t="s">
        <v>315</v>
      </c>
      <c r="N688">
        <f t="shared" ref="N688:N694" si="2445">(AA688-AB688*(1000-AC688)/(1000-AD688))*AT688</f>
        <v>23.75724984765851</v>
      </c>
      <c r="O688">
        <f t="shared" ref="O688:O694" si="2446">IF(BE688&lt;&gt;0,1/(1/BE688-1/W688),0)</f>
        <v>0.31047490972321667</v>
      </c>
      <c r="P688">
        <f t="shared" ref="P688:P694" si="2447">((BH688-AU688/2)*AB688-N688)/(BH688+AU688/2)</f>
        <v>236.09918997305618</v>
      </c>
      <c r="Q688">
        <f t="shared" ref="Q688:Q694" si="2448">AU688*1000</f>
        <v>5.0488658003077882</v>
      </c>
      <c r="R688">
        <f t="shared" ref="R688:R694" si="2449">(AZ688-BF688)</f>
        <v>1.6443691506011953</v>
      </c>
      <c r="S688" s="4">
        <f>(Y688+AY688*L688)</f>
        <v>23.485746383666992</v>
      </c>
      <c r="T688">
        <f t="shared" ref="T688:T694" si="2450">1.5*3</f>
        <v>4.5</v>
      </c>
      <c r="U688">
        <f t="shared" ref="U688:U694" si="2451">(T688*AN688+AO688)</f>
        <v>1.7493478804826736</v>
      </c>
      <c r="V688">
        <v>1</v>
      </c>
      <c r="W688">
        <f t="shared" ref="W688:W694" si="2452">U688*(V688+1)*(V688+1)/(V688*V688+1)</f>
        <v>3.4986957609653473</v>
      </c>
      <c r="X688">
        <v>24.564416885375977</v>
      </c>
      <c r="Y688" s="4">
        <v>23.485746383666992</v>
      </c>
      <c r="Z688">
        <v>25.059642791748047</v>
      </c>
      <c r="AA688">
        <v>399.4775390625</v>
      </c>
      <c r="AB688">
        <v>376.40621948242187</v>
      </c>
      <c r="AC688">
        <v>8.7821578979492187</v>
      </c>
      <c r="AD688">
        <v>13.26187801361084</v>
      </c>
      <c r="AE688">
        <v>26.924690246582031</v>
      </c>
      <c r="AF688">
        <v>40.656326293945313</v>
      </c>
      <c r="AG688">
        <v>500.4461669921875</v>
      </c>
      <c r="AH688">
        <v>1798.8448486328125</v>
      </c>
      <c r="AI688">
        <v>66.790275573730469</v>
      </c>
      <c r="AJ688">
        <v>94.958419799804687</v>
      </c>
      <c r="AK688">
        <v>-1.1362385749816895</v>
      </c>
      <c r="AL688">
        <v>0.15172125399112701</v>
      </c>
      <c r="AM688">
        <v>1</v>
      </c>
      <c r="AN688">
        <v>-0.21956524252891541</v>
      </c>
      <c r="AO688">
        <v>2.737391471862793</v>
      </c>
      <c r="AP688">
        <v>1</v>
      </c>
      <c r="AQ688">
        <v>0</v>
      </c>
      <c r="AR688">
        <v>0.15999999642372131</v>
      </c>
      <c r="AS688">
        <v>111115</v>
      </c>
      <c r="AT688">
        <f t="shared" ref="AT688:AT694" si="2453">AG688*0.000001/(T688*0.0001)</f>
        <v>1.1121025933159721</v>
      </c>
      <c r="AU688">
        <f t="shared" ref="AU688:AU694" si="2454">(AD688-AC688)/(1000-AD688)*AT688</f>
        <v>5.0488658003077884E-3</v>
      </c>
      <c r="AV688">
        <f t="shared" ref="AV688:AV694" si="2455">(Y688+273.15)</f>
        <v>296.63574638366697</v>
      </c>
      <c r="AW688">
        <f t="shared" ref="AW688:AW694" si="2456">(X688+273.15)</f>
        <v>297.71441688537595</v>
      </c>
      <c r="AX688">
        <f t="shared" ref="AX688:AX694" si="2457">(AH688*AP688+AI688*AQ688)*AR688</f>
        <v>287.81516934807951</v>
      </c>
      <c r="AY688">
        <f t="shared" ref="AY688:AY694" si="2458">((AX688+0.00000010773*(AW688^4-AV688^4))-AU688*44100)/(U688*51.4+0.00000043092*AV688^3)</f>
        <v>0.76468879447324367</v>
      </c>
      <c r="AZ688">
        <f t="shared" ref="AZ688:AZ694" si="2459">0.61365*EXP(17.502*S688/(240.97+S688))</f>
        <v>2.9036961303514532</v>
      </c>
      <c r="BA688">
        <f t="shared" ref="BA688:BA694" si="2460">AZ688*1000/AJ688</f>
        <v>30.578606262331942</v>
      </c>
      <c r="BB688">
        <f t="shared" ref="BB688:BB694" si="2461">(BA688-AD688)</f>
        <v>17.316728248721102</v>
      </c>
      <c r="BC688">
        <f>IF(L688,Y688,(X688+Y688)/2)</f>
        <v>24.025081634521484</v>
      </c>
      <c r="BD688">
        <f t="shared" ref="BD688:BD694" si="2462">0.61365*EXP(17.502*BC688/(240.97+BC688))</f>
        <v>2.9994898387597844</v>
      </c>
      <c r="BE688">
        <f t="shared" ref="BE688:BE694" si="2463">IF(BB688&lt;&gt;0,(1000-(BA688+AD688)/2)/BB688*AU688,0)</f>
        <v>0.28516896312717854</v>
      </c>
      <c r="BF688">
        <f t="shared" ref="BF688:BF694" si="2464">AD688*AJ688/1000</f>
        <v>1.259326979750258</v>
      </c>
      <c r="BG688">
        <f t="shared" ref="BG688:BG694" si="2465">(BD688-BF688)</f>
        <v>1.7401628590095264</v>
      </c>
      <c r="BH688">
        <f t="shared" ref="BH688:BH694" si="2466">1/(1.6/O688+1.37/W688)</f>
        <v>0.18034362742403517</v>
      </c>
      <c r="BI688">
        <f t="shared" ref="BI688:BI694" si="2467">P688*AJ688*0.001</f>
        <v>22.419605995855306</v>
      </c>
      <c r="BJ688">
        <f t="shared" ref="BJ688:BJ694" si="2468">P688/AB688</f>
        <v>0.62724571952531727</v>
      </c>
      <c r="BK688">
        <f t="shared" ref="BK688:BK694" si="2469">(1-AU688*AJ688/AZ688/O688)*100</f>
        <v>46.819841073242216</v>
      </c>
      <c r="BL688">
        <f t="shared" ref="BL688:BL694" si="2470">(AB688-N688/(W688/1.35))</f>
        <v>367.23929286589043</v>
      </c>
      <c r="BM688">
        <f t="shared" ref="BM688:BM694" si="2471">N688*BK688/100/BL688</f>
        <v>3.0288443633695712E-2</v>
      </c>
    </row>
    <row r="689" spans="1:65" x14ac:dyDescent="0.3">
      <c r="A689" t="str">
        <f t="array" ref="A689">INDEX(MtrxNb!A$2:C$115,MATCH(1,(MtrxNb!B$2:B$115=D689)*(MtrxNb!C$2:C$115=F689),0),1)</f>
        <v>M18</v>
      </c>
      <c r="B689" s="6">
        <v>41604</v>
      </c>
      <c r="C689">
        <v>54</v>
      </c>
      <c r="D689">
        <v>3</v>
      </c>
      <c r="E689">
        <v>22</v>
      </c>
      <c r="F689" t="s">
        <v>7</v>
      </c>
      <c r="G689">
        <v>44</v>
      </c>
      <c r="H689">
        <v>3</v>
      </c>
      <c r="I689">
        <v>2</v>
      </c>
      <c r="J689" t="s">
        <v>899</v>
      </c>
      <c r="K689">
        <v>1297.5000029169023</v>
      </c>
      <c r="L689">
        <v>0</v>
      </c>
      <c r="M689">
        <v>50</v>
      </c>
      <c r="N689" s="7">
        <f t="shared" si="2445"/>
        <v>0.25419241031556816</v>
      </c>
      <c r="O689" s="7">
        <f t="shared" si="2446"/>
        <v>0.26022491103495299</v>
      </c>
      <c r="P689" s="7">
        <f t="shared" si="2447"/>
        <v>46.835104814604449</v>
      </c>
      <c r="Q689">
        <f t="shared" si="2448"/>
        <v>4.4601592570673576</v>
      </c>
      <c r="R689">
        <f t="shared" si="2449"/>
        <v>1.7094154684089884</v>
      </c>
      <c r="S689" s="4">
        <f>(Y689+AY689*L689)</f>
        <v>23.966119766235352</v>
      </c>
      <c r="T689">
        <f t="shared" si="2450"/>
        <v>4.5</v>
      </c>
      <c r="U689">
        <f t="shared" si="2451"/>
        <v>1.7493478804826736</v>
      </c>
      <c r="V689">
        <v>1</v>
      </c>
      <c r="W689">
        <f t="shared" si="2452"/>
        <v>3.4986957609653473</v>
      </c>
      <c r="X689">
        <v>24.675933837890625</v>
      </c>
      <c r="Y689" s="4">
        <v>23.966119766235352</v>
      </c>
      <c r="Z689">
        <v>25.061450958251953</v>
      </c>
      <c r="AA689">
        <v>50.337306976318359</v>
      </c>
      <c r="AB689">
        <v>49.908550262451172</v>
      </c>
      <c r="AC689">
        <v>9.5163822174072266</v>
      </c>
      <c r="AD689">
        <v>13.473152160644531</v>
      </c>
      <c r="AE689">
        <v>29.225404739379883</v>
      </c>
      <c r="AF689">
        <v>41.016956329345703</v>
      </c>
      <c r="AG689">
        <v>500.415771484375</v>
      </c>
      <c r="AH689">
        <v>1800.3179931640625</v>
      </c>
      <c r="AI689">
        <v>148.96781921386719</v>
      </c>
      <c r="AJ689">
        <v>94.964347839355469</v>
      </c>
      <c r="AK689">
        <v>1.3149600028991699</v>
      </c>
      <c r="AL689">
        <v>0.23867250978946686</v>
      </c>
      <c r="AM689">
        <v>1</v>
      </c>
      <c r="AN689">
        <v>-0.21956524252891541</v>
      </c>
      <c r="AO689">
        <v>2.737391471862793</v>
      </c>
      <c r="AP689">
        <v>1</v>
      </c>
      <c r="AQ689">
        <v>0</v>
      </c>
      <c r="AR689">
        <v>0.15999999642372131</v>
      </c>
      <c r="AS689">
        <v>111115</v>
      </c>
      <c r="AT689">
        <f t="shared" si="2453"/>
        <v>1.1120350477430554</v>
      </c>
      <c r="AU689">
        <f t="shared" si="2454"/>
        <v>4.4601592570673579E-3</v>
      </c>
      <c r="AV689">
        <f t="shared" si="2455"/>
        <v>297.11611976623533</v>
      </c>
      <c r="AW689">
        <f t="shared" si="2456"/>
        <v>297.8259338378906</v>
      </c>
      <c r="AX689">
        <f t="shared" si="2457"/>
        <v>288.05087246781113</v>
      </c>
      <c r="AY689">
        <f t="shared" si="2458"/>
        <v>0.9821212531480914</v>
      </c>
      <c r="AZ689">
        <f t="shared" si="2459"/>
        <v>2.9888845766849994</v>
      </c>
      <c r="BA689">
        <f t="shared" si="2460"/>
        <v>31.473754568831307</v>
      </c>
      <c r="BB689">
        <f t="shared" si="2461"/>
        <v>18.000602408186776</v>
      </c>
      <c r="BC689">
        <f>IF(L689,Y689,(X689+Y689)/2)</f>
        <v>24.321026802062988</v>
      </c>
      <c r="BD689">
        <f t="shared" si="2462"/>
        <v>3.0532189818534956</v>
      </c>
      <c r="BE689">
        <f t="shared" si="2463"/>
        <v>0.24220989815437691</v>
      </c>
      <c r="BF689">
        <f t="shared" si="2464"/>
        <v>1.279469108276011</v>
      </c>
      <c r="BG689">
        <f t="shared" si="2465"/>
        <v>1.7737498735774846</v>
      </c>
      <c r="BH689">
        <f t="shared" si="2466"/>
        <v>0.15290281629109093</v>
      </c>
      <c r="BI689">
        <f t="shared" si="2467"/>
        <v>4.4476651847067687</v>
      </c>
      <c r="BJ689">
        <f t="shared" si="2468"/>
        <v>0.93841845872732077</v>
      </c>
      <c r="BK689">
        <f t="shared" si="2469"/>
        <v>45.543096441595843</v>
      </c>
      <c r="BL689">
        <f t="shared" si="2470"/>
        <v>49.810468069150851</v>
      </c>
      <c r="BM689">
        <f t="shared" si="2471"/>
        <v>2.324151911532314E-3</v>
      </c>
    </row>
    <row r="690" spans="1:65" x14ac:dyDescent="0.3">
      <c r="A690" t="str">
        <f t="array" ref="A690">INDEX(MtrxNb!A$2:C$115,MATCH(1,(MtrxNb!B$2:B$115=D690)*(MtrxNb!C$2:C$115=F690),0),1)</f>
        <v>M18</v>
      </c>
      <c r="B690" s="6">
        <v>41604</v>
      </c>
      <c r="C690">
        <v>54</v>
      </c>
      <c r="D690">
        <v>3</v>
      </c>
      <c r="E690">
        <v>22</v>
      </c>
      <c r="F690" t="s">
        <v>7</v>
      </c>
      <c r="G690">
        <v>44</v>
      </c>
      <c r="H690">
        <v>3</v>
      </c>
      <c r="I690">
        <v>3</v>
      </c>
      <c r="J690" t="s">
        <v>900</v>
      </c>
      <c r="K690">
        <v>1417.0000029057264</v>
      </c>
      <c r="L690">
        <v>0</v>
      </c>
      <c r="M690">
        <v>150</v>
      </c>
      <c r="N690" s="7">
        <f t="shared" si="2445"/>
        <v>7.0821037315732909</v>
      </c>
      <c r="O690" s="7">
        <f t="shared" si="2446"/>
        <v>0.27384714520549297</v>
      </c>
      <c r="P690" s="7">
        <f t="shared" si="2447"/>
        <v>95.239211555799386</v>
      </c>
      <c r="Q690">
        <f t="shared" si="2448"/>
        <v>4.6533551639288682</v>
      </c>
      <c r="R690">
        <f t="shared" si="2449"/>
        <v>1.6998054349669698</v>
      </c>
      <c r="S690" s="4">
        <f>(Y690+AY690*L690)</f>
        <v>24.273843765258789</v>
      </c>
      <c r="T690">
        <f t="shared" si="2450"/>
        <v>4.5</v>
      </c>
      <c r="U690">
        <f t="shared" si="2451"/>
        <v>1.7493478804826736</v>
      </c>
      <c r="V690">
        <v>1</v>
      </c>
      <c r="W690">
        <f t="shared" si="2452"/>
        <v>3.4986957609653473</v>
      </c>
      <c r="X690">
        <v>24.793170928955078</v>
      </c>
      <c r="Y690" s="4">
        <v>24.273843765258789</v>
      </c>
      <c r="Z690">
        <v>25.058992385864258</v>
      </c>
      <c r="AA690">
        <v>149.81086730957031</v>
      </c>
      <c r="AB690">
        <v>142.84423828125</v>
      </c>
      <c r="AC690">
        <v>10.035324096679687</v>
      </c>
      <c r="AD690">
        <v>14.160781860351562</v>
      </c>
      <c r="AE690">
        <v>30.543037414550781</v>
      </c>
      <c r="AF690">
        <v>42.810733795166016</v>
      </c>
      <c r="AG690">
        <v>500.3946533203125</v>
      </c>
      <c r="AH690">
        <v>1799.287841796875</v>
      </c>
      <c r="AI690">
        <v>166.345458984375</v>
      </c>
      <c r="AJ690">
        <v>94.965904235839844</v>
      </c>
      <c r="AK690">
        <v>1.2925601005554199</v>
      </c>
      <c r="AL690">
        <v>0.2184603363275528</v>
      </c>
      <c r="AM690">
        <v>1</v>
      </c>
      <c r="AN690">
        <v>-0.21956524252891541</v>
      </c>
      <c r="AO690">
        <v>2.737391471862793</v>
      </c>
      <c r="AP690">
        <v>1</v>
      </c>
      <c r="AQ690">
        <v>0</v>
      </c>
      <c r="AR690">
        <v>0.15999999642372131</v>
      </c>
      <c r="AS690">
        <v>111115</v>
      </c>
      <c r="AT690">
        <f t="shared" si="2453"/>
        <v>1.1119881184895832</v>
      </c>
      <c r="AU690">
        <f t="shared" si="2454"/>
        <v>4.6533551639288684E-3</v>
      </c>
      <c r="AV690">
        <f t="shared" si="2455"/>
        <v>297.42384376525877</v>
      </c>
      <c r="AW690">
        <f t="shared" si="2456"/>
        <v>297.94317092895506</v>
      </c>
      <c r="AX690">
        <f t="shared" si="2457"/>
        <v>287.88604825274524</v>
      </c>
      <c r="AY690">
        <f t="shared" si="2458"/>
        <v>0.87479359775279364</v>
      </c>
      <c r="AZ690">
        <f t="shared" si="2459"/>
        <v>3.0445968890217343</v>
      </c>
      <c r="BA690">
        <f t="shared" si="2460"/>
        <v>32.059894690843294</v>
      </c>
      <c r="BB690">
        <f t="shared" si="2461"/>
        <v>17.899112830491731</v>
      </c>
      <c r="BC690">
        <f>IF(L690,Y690,(X690+Y690)/2)</f>
        <v>24.533507347106934</v>
      </c>
      <c r="BD690">
        <f t="shared" si="2462"/>
        <v>3.092312123502805</v>
      </c>
      <c r="BE690">
        <f t="shared" si="2463"/>
        <v>0.25396870755683648</v>
      </c>
      <c r="BF690">
        <f t="shared" si="2464"/>
        <v>1.3447914540547645</v>
      </c>
      <c r="BG690">
        <f t="shared" si="2465"/>
        <v>1.7475206694480405</v>
      </c>
      <c r="BH690">
        <f t="shared" si="2466"/>
        <v>0.16040421951624542</v>
      </c>
      <c r="BI690">
        <f t="shared" si="2467"/>
        <v>9.0444778441049376</v>
      </c>
      <c r="BJ690">
        <f t="shared" si="2468"/>
        <v>0.6667347083911096</v>
      </c>
      <c r="BK690">
        <f t="shared" si="2469"/>
        <v>46.997556509703408</v>
      </c>
      <c r="BL690">
        <f t="shared" si="2470"/>
        <v>140.11155139138279</v>
      </c>
      <c r="BM690">
        <f t="shared" si="2471"/>
        <v>2.3755469625944613E-2</v>
      </c>
    </row>
    <row r="691" spans="1:65" x14ac:dyDescent="0.3">
      <c r="A691" t="str">
        <f t="array" ref="A691">INDEX(MtrxNb!A$2:C$115,MATCH(1,(MtrxNb!B$2:B$115=D691)*(MtrxNb!C$2:C$115=F691),0),1)</f>
        <v>M18</v>
      </c>
      <c r="B691" s="6">
        <v>41604</v>
      </c>
      <c r="C691">
        <v>54</v>
      </c>
      <c r="D691">
        <v>3</v>
      </c>
      <c r="E691">
        <v>22</v>
      </c>
      <c r="F691" t="s">
        <v>7</v>
      </c>
      <c r="G691">
        <v>44</v>
      </c>
      <c r="H691">
        <v>3</v>
      </c>
      <c r="I691">
        <v>4</v>
      </c>
      <c r="J691" t="s">
        <v>901</v>
      </c>
      <c r="K691">
        <v>1546.5000029169023</v>
      </c>
      <c r="L691">
        <v>0</v>
      </c>
      <c r="M691">
        <v>250</v>
      </c>
      <c r="N691" s="7">
        <f t="shared" si="2445"/>
        <v>14.280001587750668</v>
      </c>
      <c r="O691" s="7">
        <f t="shared" si="2446"/>
        <v>0.28535780797149013</v>
      </c>
      <c r="P691" s="7">
        <f t="shared" si="2447"/>
        <v>144.64337117670826</v>
      </c>
      <c r="Q691">
        <f t="shared" si="2448"/>
        <v>4.7266368613636818</v>
      </c>
      <c r="R691">
        <f t="shared" si="2449"/>
        <v>1.6610375892709763</v>
      </c>
      <c r="S691" s="4">
        <f>(Y691+AY691*L691)</f>
        <v>24.466058731079102</v>
      </c>
      <c r="T691">
        <f t="shared" si="2450"/>
        <v>4.5</v>
      </c>
      <c r="U691">
        <f t="shared" si="2451"/>
        <v>1.7493478804826736</v>
      </c>
      <c r="V691">
        <v>1</v>
      </c>
      <c r="W691">
        <f t="shared" si="2452"/>
        <v>3.4986957609653473</v>
      </c>
      <c r="X691">
        <v>24.885034561157227</v>
      </c>
      <c r="Y691" s="4">
        <v>24.466058731079102</v>
      </c>
      <c r="Z691">
        <v>25.055496215820313</v>
      </c>
      <c r="AA691">
        <v>249.539306640625</v>
      </c>
      <c r="AB691">
        <v>235.69483947753906</v>
      </c>
      <c r="AC691">
        <v>10.752658843994141</v>
      </c>
      <c r="AD691">
        <v>14.940000534057617</v>
      </c>
      <c r="AE691">
        <v>32.594539642333984</v>
      </c>
      <c r="AF691">
        <v>44.919055938720703</v>
      </c>
      <c r="AG691">
        <v>500.367431640625</v>
      </c>
      <c r="AH691">
        <v>1798.693115234375</v>
      </c>
      <c r="AI691">
        <v>190.15615844726562</v>
      </c>
      <c r="AJ691">
        <v>94.967727661132813</v>
      </c>
      <c r="AK691">
        <v>0.87614774703979492</v>
      </c>
      <c r="AL691">
        <v>0.1904299408197403</v>
      </c>
      <c r="AM691">
        <v>1</v>
      </c>
      <c r="AN691">
        <v>-0.21956524252891541</v>
      </c>
      <c r="AO691">
        <v>2.737391471862793</v>
      </c>
      <c r="AP691">
        <v>1</v>
      </c>
      <c r="AQ691">
        <v>0</v>
      </c>
      <c r="AR691">
        <v>0.15999999642372131</v>
      </c>
      <c r="AS691">
        <v>111115</v>
      </c>
      <c r="AT691">
        <f t="shared" si="2453"/>
        <v>1.1119276258680555</v>
      </c>
      <c r="AU691">
        <f t="shared" si="2454"/>
        <v>4.726636861363682E-3</v>
      </c>
      <c r="AV691">
        <f t="shared" si="2455"/>
        <v>297.61605873107908</v>
      </c>
      <c r="AW691">
        <f t="shared" si="2456"/>
        <v>298.0350345611572</v>
      </c>
      <c r="AX691">
        <f t="shared" si="2457"/>
        <v>287.79089200487215</v>
      </c>
      <c r="AY691">
        <f t="shared" si="2458"/>
        <v>0.83055775941652044</v>
      </c>
      <c r="AZ691">
        <f t="shared" si="2459"/>
        <v>3.0798554912465388</v>
      </c>
      <c r="BA691">
        <f t="shared" si="2460"/>
        <v>32.430548430475113</v>
      </c>
      <c r="BB691">
        <f t="shared" si="2461"/>
        <v>17.490547896417496</v>
      </c>
      <c r="BC691">
        <f>IF(L691,Y691,(X691+Y691)/2)</f>
        <v>24.675546646118164</v>
      </c>
      <c r="BD691">
        <f t="shared" si="2462"/>
        <v>3.118688512705126</v>
      </c>
      <c r="BE691">
        <f t="shared" si="2463"/>
        <v>0.26383880009096161</v>
      </c>
      <c r="BF691">
        <f t="shared" si="2464"/>
        <v>1.4188179019755625</v>
      </c>
      <c r="BG691">
        <f t="shared" si="2465"/>
        <v>1.6998706107295636</v>
      </c>
      <c r="BH691">
        <f t="shared" si="2466"/>
        <v>0.16670639336349846</v>
      </c>
      <c r="BI691">
        <f t="shared" si="2467"/>
        <v>13.736452281897776</v>
      </c>
      <c r="BJ691">
        <f t="shared" si="2468"/>
        <v>0.61368917324340611</v>
      </c>
      <c r="BK691">
        <f t="shared" si="2469"/>
        <v>48.925022466569587</v>
      </c>
      <c r="BL691">
        <f t="shared" si="2470"/>
        <v>230.18478560016382</v>
      </c>
      <c r="BM691">
        <f t="shared" si="2471"/>
        <v>3.0351675793070031E-2</v>
      </c>
    </row>
    <row r="692" spans="1:65" x14ac:dyDescent="0.3">
      <c r="A692" t="str">
        <f t="array" ref="A692">INDEX(MtrxNb!A$2:C$115,MATCH(1,(MtrxNb!B$2:B$115=D692)*(MtrxNb!C$2:C$115=F692),0),1)</f>
        <v>M18</v>
      </c>
      <c r="B692" s="6">
        <v>41604</v>
      </c>
      <c r="C692">
        <v>54</v>
      </c>
      <c r="D692">
        <v>3</v>
      </c>
      <c r="E692">
        <v>22</v>
      </c>
      <c r="F692" t="s">
        <v>7</v>
      </c>
      <c r="G692">
        <v>44</v>
      </c>
      <c r="H692">
        <v>3</v>
      </c>
      <c r="I692">
        <v>5</v>
      </c>
      <c r="J692" t="s">
        <v>902</v>
      </c>
      <c r="K692">
        <v>1665.5000029169023</v>
      </c>
      <c r="L692">
        <v>0</v>
      </c>
      <c r="M692">
        <v>400</v>
      </c>
      <c r="N692" s="7">
        <f t="shared" si="2445"/>
        <v>24.283292330947365</v>
      </c>
      <c r="O692" s="7">
        <f t="shared" si="2446"/>
        <v>0.30431842693411087</v>
      </c>
      <c r="P692" s="7">
        <f t="shared" si="2447"/>
        <v>229.92875342374276</v>
      </c>
      <c r="Q692">
        <f t="shared" si="2448"/>
        <v>4.878404577787343</v>
      </c>
      <c r="R692">
        <f t="shared" si="2449"/>
        <v>1.6148661235603201</v>
      </c>
      <c r="S692" s="4">
        <f>(Y692+AY692*L692)</f>
        <v>24.573057174682617</v>
      </c>
      <c r="T692">
        <f t="shared" si="2450"/>
        <v>4.5</v>
      </c>
      <c r="U692">
        <f t="shared" si="2451"/>
        <v>1.7493478804826736</v>
      </c>
      <c r="V692">
        <v>1</v>
      </c>
      <c r="W692">
        <f t="shared" si="2452"/>
        <v>3.4986957609653473</v>
      </c>
      <c r="X692">
        <v>24.936073303222656</v>
      </c>
      <c r="Y692" s="4">
        <v>24.573057174682617</v>
      </c>
      <c r="Z692">
        <v>25.052974700927734</v>
      </c>
      <c r="AA692">
        <v>398.93869018554687</v>
      </c>
      <c r="AB692">
        <v>375.45245361328125</v>
      </c>
      <c r="AC692">
        <v>11.315709114074707</v>
      </c>
      <c r="AD692">
        <v>15.63447093963623</v>
      </c>
      <c r="AE692">
        <v>34.131969451904297</v>
      </c>
      <c r="AF692">
        <v>46.866054534912109</v>
      </c>
      <c r="AG692">
        <v>500.36563110351562</v>
      </c>
      <c r="AH692">
        <v>1800.822509765625</v>
      </c>
      <c r="AI692">
        <v>210.9656982421875</v>
      </c>
      <c r="AJ692">
        <v>94.967758178710937</v>
      </c>
      <c r="AK692">
        <v>-0.22391939163208008</v>
      </c>
      <c r="AL692">
        <v>0.15012861788272858</v>
      </c>
      <c r="AM692">
        <v>1</v>
      </c>
      <c r="AN692">
        <v>-0.21956524252891541</v>
      </c>
      <c r="AO692">
        <v>2.737391471862793</v>
      </c>
      <c r="AP692">
        <v>1</v>
      </c>
      <c r="AQ692">
        <v>0</v>
      </c>
      <c r="AR692">
        <v>0.15999999642372131</v>
      </c>
      <c r="AS692">
        <v>111115</v>
      </c>
      <c r="AT692">
        <f t="shared" si="2453"/>
        <v>1.111923624674479</v>
      </c>
      <c r="AU692">
        <f t="shared" si="2454"/>
        <v>4.8784045777873434E-3</v>
      </c>
      <c r="AV692">
        <f t="shared" si="2455"/>
        <v>297.72305717468259</v>
      </c>
      <c r="AW692">
        <f t="shared" si="2456"/>
        <v>298.08607330322263</v>
      </c>
      <c r="AX692">
        <f t="shared" si="2457"/>
        <v>288.13159512225684</v>
      </c>
      <c r="AY692">
        <f t="shared" si="2458"/>
        <v>0.76148597955597741</v>
      </c>
      <c r="AZ692">
        <f t="shared" si="2459"/>
        <v>3.0996367790077772</v>
      </c>
      <c r="BA692">
        <f t="shared" si="2460"/>
        <v>32.638832783383819</v>
      </c>
      <c r="BB692">
        <f t="shared" si="2461"/>
        <v>17.004361843747589</v>
      </c>
      <c r="BC692">
        <f>IF(L692,Y692,(X692+Y692)/2)</f>
        <v>24.754565238952637</v>
      </c>
      <c r="BD692">
        <f t="shared" si="2462"/>
        <v>3.1334470489944581</v>
      </c>
      <c r="BE692">
        <f t="shared" si="2463"/>
        <v>0.27996676785634039</v>
      </c>
      <c r="BF692">
        <f t="shared" si="2464"/>
        <v>1.4847706554474571</v>
      </c>
      <c r="BG692">
        <f t="shared" si="2465"/>
        <v>1.648676393547001</v>
      </c>
      <c r="BH692">
        <f t="shared" si="2466"/>
        <v>0.17701542445150883</v>
      </c>
      <c r="BI692">
        <f t="shared" si="2467"/>
        <v>21.835818253478458</v>
      </c>
      <c r="BJ692">
        <f t="shared" si="2468"/>
        <v>0.61240445017991829</v>
      </c>
      <c r="BK692">
        <f t="shared" si="2469"/>
        <v>50.884909917891605</v>
      </c>
      <c r="BL692">
        <f t="shared" si="2470"/>
        <v>366.08254925848428</v>
      </c>
      <c r="BM692">
        <f t="shared" si="2471"/>
        <v>3.3753401938250063E-2</v>
      </c>
    </row>
    <row r="693" spans="1:65" x14ac:dyDescent="0.3">
      <c r="A693" t="str">
        <f t="array" ref="A693">INDEX(MtrxNb!A$2:C$115,MATCH(1,(MtrxNb!B$2:B$115=D693)*(MtrxNb!C$2:C$115=F693),0),1)</f>
        <v>M18</v>
      </c>
      <c r="B693" s="6">
        <v>41604</v>
      </c>
      <c r="C693">
        <v>54</v>
      </c>
      <c r="D693">
        <v>3</v>
      </c>
      <c r="E693">
        <v>22</v>
      </c>
      <c r="F693" t="s">
        <v>7</v>
      </c>
      <c r="G693">
        <v>44</v>
      </c>
      <c r="H693">
        <v>3</v>
      </c>
      <c r="I693">
        <v>6</v>
      </c>
      <c r="J693" t="s">
        <v>903</v>
      </c>
      <c r="K693">
        <v>1800.0000029057264</v>
      </c>
      <c r="L693">
        <v>0</v>
      </c>
      <c r="M693">
        <v>600</v>
      </c>
      <c r="N693" s="7">
        <f t="shared" si="2445"/>
        <v>35.58063376159582</v>
      </c>
      <c r="O693" s="7">
        <f t="shared" si="2446"/>
        <v>0.32463243102065636</v>
      </c>
      <c r="P693" s="7">
        <f t="shared" si="2447"/>
        <v>362.66778025618743</v>
      </c>
      <c r="Q693">
        <f t="shared" si="2448"/>
        <v>5.0249066038690522</v>
      </c>
      <c r="R693">
        <f t="shared" si="2449"/>
        <v>1.5668600424088255</v>
      </c>
      <c r="S693" s="4">
        <f>(Y693+AY693*L693)</f>
        <v>24.689193725585938</v>
      </c>
      <c r="T693">
        <f t="shared" si="2450"/>
        <v>4.5</v>
      </c>
      <c r="U693">
        <f t="shared" si="2451"/>
        <v>1.7493478804826736</v>
      </c>
      <c r="V693">
        <v>1</v>
      </c>
      <c r="W693">
        <f t="shared" si="2452"/>
        <v>3.4986957609653473</v>
      </c>
      <c r="X693">
        <v>24.990081787109375</v>
      </c>
      <c r="Y693" s="4">
        <v>24.689193725585938</v>
      </c>
      <c r="Z693">
        <v>25.052536010742188</v>
      </c>
      <c r="AA693">
        <v>598.9053955078125</v>
      </c>
      <c r="AB693">
        <v>564.35614013671875</v>
      </c>
      <c r="AC693">
        <v>11.922001838684082</v>
      </c>
      <c r="AD693">
        <v>16.367109298706055</v>
      </c>
      <c r="AE693">
        <v>35.783527374267578</v>
      </c>
      <c r="AF693">
        <v>48.904678344726563</v>
      </c>
      <c r="AG693">
        <v>500.37002563476563</v>
      </c>
      <c r="AH693">
        <v>1798.427001953125</v>
      </c>
      <c r="AI693">
        <v>245.2581787109375</v>
      </c>
      <c r="AJ693">
        <v>94.969306945800781</v>
      </c>
      <c r="AK693">
        <v>-2.6109433174133301</v>
      </c>
      <c r="AL693">
        <v>0.12471891939640045</v>
      </c>
      <c r="AM693">
        <v>1</v>
      </c>
      <c r="AN693">
        <v>-0.21956524252891541</v>
      </c>
      <c r="AO693">
        <v>2.737391471862793</v>
      </c>
      <c r="AP693">
        <v>1</v>
      </c>
      <c r="AQ693">
        <v>0</v>
      </c>
      <c r="AR693">
        <v>0.15999999642372131</v>
      </c>
      <c r="AS693">
        <v>111115</v>
      </c>
      <c r="AT693">
        <f t="shared" si="2453"/>
        <v>1.111933390299479</v>
      </c>
      <c r="AU693">
        <f t="shared" si="2454"/>
        <v>5.024906603869052E-3</v>
      </c>
      <c r="AV693">
        <f t="shared" si="2455"/>
        <v>297.83919372558591</v>
      </c>
      <c r="AW693">
        <f t="shared" si="2456"/>
        <v>298.14008178710935</v>
      </c>
      <c r="AX693">
        <f t="shared" si="2457"/>
        <v>287.74831388082384</v>
      </c>
      <c r="AY693">
        <f t="shared" si="2458"/>
        <v>0.6868670077989909</v>
      </c>
      <c r="AZ693">
        <f t="shared" si="2459"/>
        <v>3.1212330692131109</v>
      </c>
      <c r="BA693">
        <f t="shared" si="2460"/>
        <v>32.865703347655327</v>
      </c>
      <c r="BB693">
        <f t="shared" si="2461"/>
        <v>16.498594048949272</v>
      </c>
      <c r="BC693">
        <f>IF(L693,Y693,(X693+Y693)/2)</f>
        <v>24.839637756347656</v>
      </c>
      <c r="BD693">
        <f t="shared" si="2462"/>
        <v>3.1494044949102227</v>
      </c>
      <c r="BE693">
        <f t="shared" si="2463"/>
        <v>0.29706843180884951</v>
      </c>
      <c r="BF693">
        <f t="shared" si="2464"/>
        <v>1.5543730268042855</v>
      </c>
      <c r="BG693">
        <f t="shared" si="2465"/>
        <v>1.5950314681059372</v>
      </c>
      <c r="BH693">
        <f t="shared" si="2466"/>
        <v>0.18796195325211054</v>
      </c>
      <c r="BI693">
        <f t="shared" si="2467"/>
        <v>34.442307742502088</v>
      </c>
      <c r="BJ693">
        <f t="shared" si="2468"/>
        <v>0.64262219273157717</v>
      </c>
      <c r="BK693">
        <f t="shared" si="2469"/>
        <v>52.90300921654719</v>
      </c>
      <c r="BL693">
        <f t="shared" si="2470"/>
        <v>550.62706540148054</v>
      </c>
      <c r="BM693">
        <f t="shared" si="2471"/>
        <v>3.4185072149474346E-2</v>
      </c>
    </row>
    <row r="694" spans="1:65" x14ac:dyDescent="0.3">
      <c r="A694" t="str">
        <f t="array" ref="A694">INDEX(MtrxNb!A$2:C$115,MATCH(1,(MtrxNb!B$2:B$115=D694)*(MtrxNb!C$2:C$115=F694),0),1)</f>
        <v>M18</v>
      </c>
      <c r="B694" s="6">
        <v>41604</v>
      </c>
      <c r="C694">
        <v>54</v>
      </c>
      <c r="D694">
        <v>3</v>
      </c>
      <c r="E694">
        <v>22</v>
      </c>
      <c r="F694" t="s">
        <v>7</v>
      </c>
      <c r="G694">
        <v>44</v>
      </c>
      <c r="H694">
        <v>3</v>
      </c>
      <c r="I694">
        <v>7</v>
      </c>
      <c r="J694" t="s">
        <v>904</v>
      </c>
      <c r="K694">
        <v>1948.5000029169023</v>
      </c>
      <c r="L694">
        <v>0</v>
      </c>
      <c r="M694">
        <v>800</v>
      </c>
      <c r="N694" s="7">
        <f t="shared" si="2445"/>
        <v>42.249322713778568</v>
      </c>
      <c r="O694" s="7">
        <f t="shared" si="2446"/>
        <v>0.33057617718360854</v>
      </c>
      <c r="P694" s="7">
        <f t="shared" si="2447"/>
        <v>519.96693491235442</v>
      </c>
      <c r="Q694">
        <f t="shared" si="2448"/>
        <v>4.9220981355645268</v>
      </c>
      <c r="R694">
        <f t="shared" si="2449"/>
        <v>1.5089042321102006</v>
      </c>
      <c r="S694" s="4">
        <f>(Y694+AY694*L694)</f>
        <v>24.73876953125</v>
      </c>
      <c r="T694">
        <f t="shared" si="2450"/>
        <v>4.5</v>
      </c>
      <c r="U694">
        <f t="shared" si="2451"/>
        <v>1.7493478804826736</v>
      </c>
      <c r="V694">
        <v>1</v>
      </c>
      <c r="W694">
        <f t="shared" si="2452"/>
        <v>3.4986957609653473</v>
      </c>
      <c r="X694">
        <v>25.012313842773437</v>
      </c>
      <c r="Y694" s="4">
        <v>24.73876953125</v>
      </c>
      <c r="Z694">
        <v>25.052423477172852</v>
      </c>
      <c r="AA694">
        <v>798.80035400390625</v>
      </c>
      <c r="AB694">
        <v>757.44586181640625</v>
      </c>
      <c r="AC694">
        <v>12.72352409362793</v>
      </c>
      <c r="AD694">
        <v>17.075109481811523</v>
      </c>
      <c r="AE694">
        <v>38.183216094970703</v>
      </c>
      <c r="AF694">
        <v>50.955078125</v>
      </c>
      <c r="AG694">
        <v>500.30587768554687</v>
      </c>
      <c r="AH694">
        <v>1799.311279296875</v>
      </c>
      <c r="AI694">
        <v>281.89019775390625</v>
      </c>
      <c r="AJ694">
        <v>94.967926025390625</v>
      </c>
      <c r="AK694">
        <v>-5.2053647041320801</v>
      </c>
      <c r="AL694">
        <v>8.1534639000892639E-2</v>
      </c>
      <c r="AM694">
        <v>1</v>
      </c>
      <c r="AN694">
        <v>-0.21956524252891541</v>
      </c>
      <c r="AO694">
        <v>2.737391471862793</v>
      </c>
      <c r="AP694">
        <v>1</v>
      </c>
      <c r="AQ694">
        <v>0</v>
      </c>
      <c r="AR694">
        <v>0.15999999642372131</v>
      </c>
      <c r="AS694">
        <v>111115</v>
      </c>
      <c r="AT694">
        <f t="shared" si="2453"/>
        <v>1.1117908393012153</v>
      </c>
      <c r="AU694">
        <f t="shared" si="2454"/>
        <v>4.9220981355645272E-3</v>
      </c>
      <c r="AV694">
        <f t="shared" si="2455"/>
        <v>297.88876953124998</v>
      </c>
      <c r="AW694">
        <f t="shared" si="2456"/>
        <v>298.16231384277341</v>
      </c>
      <c r="AX694">
        <f t="shared" si="2457"/>
        <v>287.88979825266142</v>
      </c>
      <c r="AY694">
        <f t="shared" si="2458"/>
        <v>0.7299119584001913</v>
      </c>
      <c r="AZ694">
        <f t="shared" si="2459"/>
        <v>3.1304919662543234</v>
      </c>
      <c r="BA694">
        <f t="shared" si="2460"/>
        <v>32.963676235462437</v>
      </c>
      <c r="BB694">
        <f t="shared" si="2461"/>
        <v>15.888566753650913</v>
      </c>
      <c r="BC694">
        <f>IF(L694,Y694,(X694+Y694)/2)</f>
        <v>24.875541687011719</v>
      </c>
      <c r="BD694">
        <f t="shared" si="2462"/>
        <v>3.1561604443314697</v>
      </c>
      <c r="BE694">
        <f t="shared" si="2463"/>
        <v>0.30203795616236812</v>
      </c>
      <c r="BF694">
        <f t="shared" si="2464"/>
        <v>1.6215877341441227</v>
      </c>
      <c r="BG694">
        <f t="shared" si="2465"/>
        <v>1.534572710187347</v>
      </c>
      <c r="BH694">
        <f t="shared" si="2466"/>
        <v>0.1911457950316624</v>
      </c>
      <c r="BI694">
        <f t="shared" si="2467"/>
        <v>49.380181410405577</v>
      </c>
      <c r="BJ694">
        <f t="shared" si="2468"/>
        <v>0.68647405857553789</v>
      </c>
      <c r="BK694">
        <f t="shared" si="2469"/>
        <v>54.830729639780365</v>
      </c>
      <c r="BL694">
        <f t="shared" si="2470"/>
        <v>741.14361962091346</v>
      </c>
      <c r="BM694">
        <f t="shared" si="2471"/>
        <v>3.1256576051587937E-2</v>
      </c>
    </row>
    <row r="695" spans="1:65" hidden="1" x14ac:dyDescent="0.3">
      <c r="A695" t="str">
        <f t="array" ref="A695">INDEX(MtrxNb!A$2:C$115,MATCH(1,(MtrxNb!B$2:B$115=D695)*(MtrxNb!C$2:C$115=F695),0),1)</f>
        <v>M74</v>
      </c>
      <c r="B695" s="6">
        <v>41604</v>
      </c>
      <c r="C695">
        <v>54</v>
      </c>
      <c r="D695">
        <v>3</v>
      </c>
      <c r="E695">
        <v>22</v>
      </c>
      <c r="F695" t="s">
        <v>36</v>
      </c>
      <c r="G695">
        <v>44</v>
      </c>
      <c r="H695">
        <v>3</v>
      </c>
      <c r="I695" t="s">
        <v>323</v>
      </c>
      <c r="J695" t="s">
        <v>905</v>
      </c>
      <c r="M695">
        <f t="shared" ref="M695" si="2472">AA695</f>
        <v>0</v>
      </c>
      <c r="S695" s="4">
        <f>AVERAGE(S689:S694)</f>
        <v>24.451173782348633</v>
      </c>
      <c r="Y695" s="4">
        <f>AVERAGE(Y689:Y694)</f>
        <v>24.451173782348633</v>
      </c>
    </row>
    <row r="696" spans="1:65" hidden="1" x14ac:dyDescent="0.3">
      <c r="A696" t="str">
        <f t="array" ref="A696">INDEX(MtrxNb!A$2:C$115,MATCH(1,(MtrxNb!B$2:B$115=D696)*(MtrxNb!C$2:C$115=F696),0),1)</f>
        <v>M74</v>
      </c>
      <c r="B696" s="6">
        <v>41604</v>
      </c>
      <c r="C696">
        <v>54</v>
      </c>
      <c r="D696">
        <v>3</v>
      </c>
      <c r="E696">
        <v>22</v>
      </c>
      <c r="F696" t="s">
        <v>36</v>
      </c>
      <c r="G696">
        <v>44</v>
      </c>
      <c r="H696">
        <v>3</v>
      </c>
      <c r="I696">
        <v>8</v>
      </c>
      <c r="J696" t="s">
        <v>906</v>
      </c>
      <c r="K696">
        <v>2555.5000029169023</v>
      </c>
      <c r="L696">
        <v>0</v>
      </c>
      <c r="M696" t="s">
        <v>315</v>
      </c>
      <c r="N696">
        <f t="shared" ref="N696:N702" si="2473">(AA696-AB696*(1000-AC696)/(1000-AD696))*AT696</f>
        <v>24.417431369944399</v>
      </c>
      <c r="O696">
        <f t="shared" ref="O696:O702" si="2474">IF(BE696&lt;&gt;0,1/(1/BE696-1/W696),0)</f>
        <v>0.32323287129392686</v>
      </c>
      <c r="P696">
        <f t="shared" ref="P696:P702" si="2475">((BH696-AU696/2)*AB696-N696)/(BH696+AU696/2)</f>
        <v>239.26311887510681</v>
      </c>
      <c r="Q696">
        <f t="shared" ref="Q696:Q702" si="2476">AU696*1000</f>
        <v>4.6211107158522893</v>
      </c>
      <c r="R696">
        <f t="shared" ref="R696:R702" si="2477">(AZ696-BF696)</f>
        <v>1.4401542882762299</v>
      </c>
      <c r="S696" s="4">
        <f>(Y696+AY696*L696)</f>
        <v>25.069225311279297</v>
      </c>
      <c r="T696">
        <f t="shared" ref="T696:T702" si="2478">1.4*3</f>
        <v>4.1999999999999993</v>
      </c>
      <c r="U696">
        <f t="shared" ref="U696:U702" si="2479">(T696*AN696+AO696)</f>
        <v>1.8152174532413485</v>
      </c>
      <c r="V696">
        <v>1</v>
      </c>
      <c r="W696">
        <f t="shared" ref="W696:W702" si="2480">U696*(V696+1)*(V696+1)/(V696*V696+1)</f>
        <v>3.6304349064826971</v>
      </c>
      <c r="X696">
        <v>24.977621078491211</v>
      </c>
      <c r="Y696" s="4">
        <v>25.069225311279297</v>
      </c>
      <c r="Z696">
        <v>25.048038482666016</v>
      </c>
      <c r="AA696">
        <v>398.88751220703125</v>
      </c>
      <c r="AB696">
        <v>376.92828369140625</v>
      </c>
      <c r="AC696">
        <v>14.647088050842285</v>
      </c>
      <c r="AD696">
        <v>18.454662322998047</v>
      </c>
      <c r="AE696">
        <v>43.997093200683594</v>
      </c>
      <c r="AF696">
        <v>55.197254180908203</v>
      </c>
      <c r="AG696">
        <v>500.33126831054687</v>
      </c>
      <c r="AH696">
        <v>1801.39208984375</v>
      </c>
      <c r="AI696">
        <v>101.58409881591797</v>
      </c>
      <c r="AJ696">
        <v>94.971664428710937</v>
      </c>
      <c r="AK696">
        <v>-1.0816464424133301</v>
      </c>
      <c r="AL696">
        <v>0.11652113497257233</v>
      </c>
      <c r="AM696">
        <v>1</v>
      </c>
      <c r="AN696">
        <v>-0.21956524252891541</v>
      </c>
      <c r="AO696">
        <v>2.737391471862793</v>
      </c>
      <c r="AP696">
        <v>1</v>
      </c>
      <c r="AQ696">
        <v>0</v>
      </c>
      <c r="AR696">
        <v>0.15999999642372131</v>
      </c>
      <c r="AS696">
        <v>111115</v>
      </c>
      <c r="AT696">
        <f t="shared" ref="AT696:AT702" si="2481">AG696*0.000001/(T696*0.0001)</f>
        <v>1.1912649245489213</v>
      </c>
      <c r="AU696">
        <f t="shared" ref="AU696:AU702" si="2482">(AD696-AC696)/(1000-AD696)*AT696</f>
        <v>4.6211107158522892E-3</v>
      </c>
      <c r="AV696">
        <f t="shared" ref="AV696:AV702" si="2483">(Y696+273.15)</f>
        <v>298.21922531127927</v>
      </c>
      <c r="AW696">
        <f t="shared" ref="AW696:AW702" si="2484">(X696+273.15)</f>
        <v>298.12762107849119</v>
      </c>
      <c r="AX696">
        <f t="shared" ref="AX696:AX702" si="2485">(AH696*AP696+AI696*AQ696)*AR696</f>
        <v>288.22272793271986</v>
      </c>
      <c r="AY696">
        <f t="shared" ref="AY696:AY702" si="2486">((AX696+0.00000010773*(AW696^4-AV696^4))-AU696*44100)/(U696*51.4+0.00000043092*AV696^3)</f>
        <v>0.79618499715715507</v>
      </c>
      <c r="AZ696">
        <f t="shared" ref="AZ696:AZ702" si="2487">0.61365*EXP(17.502*S696/(240.97+S696))</f>
        <v>3.1928242855611755</v>
      </c>
      <c r="BA696">
        <f t="shared" ref="BA696:BA702" si="2488">AZ696*1000/AJ696</f>
        <v>33.618704113139152</v>
      </c>
      <c r="BB696">
        <f t="shared" ref="BB696:BB702" si="2489">(BA696-AD696)</f>
        <v>15.164041790141106</v>
      </c>
      <c r="BC696">
        <f>IF(L696,Y696,(X696+Y696)/2)</f>
        <v>25.023423194885254</v>
      </c>
      <c r="BD696">
        <f t="shared" ref="BD696:BD702" si="2490">0.61365*EXP(17.502*BC696/(240.97+BC696))</f>
        <v>3.184120623308456</v>
      </c>
      <c r="BE696">
        <f t="shared" ref="BE696:BE702" si="2491">IF(BB696&lt;&gt;0,(1000-(BA696+AD696)/2)/BB696*AU696,0)</f>
        <v>0.29680690559387729</v>
      </c>
      <c r="BF696">
        <f t="shared" ref="BF696:BF702" si="2492">AD696*AJ696/1000</f>
        <v>1.7526699972849455</v>
      </c>
      <c r="BG696">
        <f t="shared" ref="BG696:BG702" si="2493">(BD696-BF696)</f>
        <v>1.4314506260235105</v>
      </c>
      <c r="BH696">
        <f t="shared" ref="BH696:BH702" si="2494">1/(1.6/O696+1.37/W696)</f>
        <v>0.18771034597703037</v>
      </c>
      <c r="BI696">
        <f t="shared" ref="BI696:BI702" si="2495">P696*AJ696*0.001</f>
        <v>22.723216635973419</v>
      </c>
      <c r="BJ696">
        <f t="shared" ref="BJ696:BJ702" si="2496">P696/AB696</f>
        <v>0.63477093449159461</v>
      </c>
      <c r="BK696">
        <f t="shared" ref="BK696:BK702" si="2497">(1-AU696*AJ696/AZ696/O696)*100</f>
        <v>57.474455326003103</v>
      </c>
      <c r="BL696">
        <f t="shared" ref="BL696:BL702" si="2498">(AB696-N696/(W696/1.35))</f>
        <v>367.84850862353119</v>
      </c>
      <c r="BM696">
        <f t="shared" ref="BM696:BM702" si="2499">N696*BK696/100/BL696</f>
        <v>3.8150992475108336E-2</v>
      </c>
    </row>
    <row r="697" spans="1:65" x14ac:dyDescent="0.3">
      <c r="A697" t="str">
        <f t="array" ref="A697">INDEX(MtrxNb!A$2:C$115,MATCH(1,(MtrxNb!B$2:B$115=D697)*(MtrxNb!C$2:C$115=F697),0),1)</f>
        <v>M74</v>
      </c>
      <c r="B697" s="6">
        <v>41604</v>
      </c>
      <c r="C697">
        <v>54</v>
      </c>
      <c r="D697">
        <v>3</v>
      </c>
      <c r="E697">
        <v>22</v>
      </c>
      <c r="F697" t="s">
        <v>36</v>
      </c>
      <c r="G697">
        <v>44</v>
      </c>
      <c r="H697">
        <v>3</v>
      </c>
      <c r="I697">
        <v>9</v>
      </c>
      <c r="J697" t="s">
        <v>907</v>
      </c>
      <c r="K697">
        <v>2676.0000029057264</v>
      </c>
      <c r="L697">
        <v>0</v>
      </c>
      <c r="M697">
        <v>50</v>
      </c>
      <c r="N697" s="7">
        <f t="shared" si="2473"/>
        <v>1.6172110931847165E-2</v>
      </c>
      <c r="O697" s="7">
        <f t="shared" si="2474"/>
        <v>0.3032700810900999</v>
      </c>
      <c r="P697" s="7">
        <f t="shared" si="2475"/>
        <v>49.224309630202427</v>
      </c>
      <c r="Q697">
        <f t="shared" si="2476"/>
        <v>4.502636055776204</v>
      </c>
      <c r="R697">
        <f t="shared" si="2477"/>
        <v>1.4875533515706814</v>
      </c>
      <c r="S697" s="4">
        <f>(Y697+AY697*L697)</f>
        <v>25.329587936401367</v>
      </c>
      <c r="T697">
        <f t="shared" si="2478"/>
        <v>4.1999999999999993</v>
      </c>
      <c r="U697">
        <f t="shared" si="2479"/>
        <v>1.8152174532413485</v>
      </c>
      <c r="V697">
        <v>1</v>
      </c>
      <c r="W697">
        <f t="shared" si="2480"/>
        <v>3.6304349064826971</v>
      </c>
      <c r="X697">
        <v>25.02186393737793</v>
      </c>
      <c r="Y697" s="4">
        <v>25.329587936401367</v>
      </c>
      <c r="Z697">
        <v>25.046554565429688</v>
      </c>
      <c r="AA697">
        <v>50.79083251953125</v>
      </c>
      <c r="AB697">
        <v>50.586032867431641</v>
      </c>
      <c r="AC697">
        <v>14.771316528320313</v>
      </c>
      <c r="AD697">
        <v>18.481597900390625</v>
      </c>
      <c r="AE697">
        <v>44.197639465332031</v>
      </c>
      <c r="AF697">
        <v>55.127212524414063</v>
      </c>
      <c r="AG697">
        <v>500.27377319335937</v>
      </c>
      <c r="AH697">
        <v>1801.046142578125</v>
      </c>
      <c r="AI697">
        <v>102.50646209716797</v>
      </c>
      <c r="AJ697">
        <v>94.967063903808594</v>
      </c>
      <c r="AK697">
        <v>1.3448672294616699</v>
      </c>
      <c r="AL697">
        <v>0.20821501314640045</v>
      </c>
      <c r="AM697">
        <v>1</v>
      </c>
      <c r="AN697">
        <v>-0.21956524252891541</v>
      </c>
      <c r="AO697">
        <v>2.737391471862793</v>
      </c>
      <c r="AP697">
        <v>1</v>
      </c>
      <c r="AQ697">
        <v>0</v>
      </c>
      <c r="AR697">
        <v>0.15999999642372131</v>
      </c>
      <c r="AS697">
        <v>111115</v>
      </c>
      <c r="AT697">
        <f t="shared" si="2481"/>
        <v>1.1911280314127606</v>
      </c>
      <c r="AU697">
        <f t="shared" si="2482"/>
        <v>4.5026360557762039E-3</v>
      </c>
      <c r="AV697">
        <f t="shared" si="2483"/>
        <v>298.47958793640134</v>
      </c>
      <c r="AW697">
        <f t="shared" si="2484"/>
        <v>298.17186393737791</v>
      </c>
      <c r="AX697">
        <f t="shared" si="2485"/>
        <v>288.16737637145707</v>
      </c>
      <c r="AY697">
        <f t="shared" si="2486"/>
        <v>0.82168368313395324</v>
      </c>
      <c r="AZ697">
        <f t="shared" si="2487"/>
        <v>3.2426964404215726</v>
      </c>
      <c r="BA697">
        <f t="shared" si="2488"/>
        <v>34.145484835732894</v>
      </c>
      <c r="BB697">
        <f t="shared" si="2489"/>
        <v>15.663886935342269</v>
      </c>
      <c r="BC697">
        <f>IF(L697,Y697,(X697+Y697)/2)</f>
        <v>25.175725936889648</v>
      </c>
      <c r="BD697">
        <f t="shared" si="2490"/>
        <v>3.2131427504524321</v>
      </c>
      <c r="BE697">
        <f t="shared" si="2491"/>
        <v>0.27988938976348737</v>
      </c>
      <c r="BF697">
        <f t="shared" si="2492"/>
        <v>1.7551430888508912</v>
      </c>
      <c r="BG697">
        <f t="shared" si="2493"/>
        <v>1.4579996616015409</v>
      </c>
      <c r="BH697">
        <f t="shared" si="2494"/>
        <v>0.1768912564469311</v>
      </c>
      <c r="BI697">
        <f t="shared" si="2495"/>
        <v>4.6746881582722946</v>
      </c>
      <c r="BJ697">
        <f t="shared" si="2496"/>
        <v>0.97308104312512866</v>
      </c>
      <c r="BK697">
        <f t="shared" si="2497"/>
        <v>56.518552469867757</v>
      </c>
      <c r="BL697">
        <f t="shared" si="2498"/>
        <v>50.580019166505892</v>
      </c>
      <c r="BM697">
        <f t="shared" si="2499"/>
        <v>1.8070857135131201E-4</v>
      </c>
    </row>
    <row r="698" spans="1:65" x14ac:dyDescent="0.3">
      <c r="A698" t="str">
        <f t="array" ref="A698">INDEX(MtrxNb!A$2:C$115,MATCH(1,(MtrxNb!B$2:B$115=D698)*(MtrxNb!C$2:C$115=F698),0),1)</f>
        <v>M74</v>
      </c>
      <c r="B698" s="6">
        <v>41604</v>
      </c>
      <c r="C698">
        <v>54</v>
      </c>
      <c r="D698">
        <v>3</v>
      </c>
      <c r="E698">
        <v>22</v>
      </c>
      <c r="F698" t="s">
        <v>36</v>
      </c>
      <c r="G698">
        <v>44</v>
      </c>
      <c r="H698">
        <v>3</v>
      </c>
      <c r="I698">
        <v>10</v>
      </c>
      <c r="J698" t="s">
        <v>908</v>
      </c>
      <c r="K698">
        <v>2794.5000029169023</v>
      </c>
      <c r="L698">
        <v>0</v>
      </c>
      <c r="M698">
        <v>150</v>
      </c>
      <c r="N698" s="7">
        <f t="shared" si="2473"/>
        <v>7.6447196590238136</v>
      </c>
      <c r="O698" s="7">
        <f t="shared" si="2474"/>
        <v>0.30889167972295978</v>
      </c>
      <c r="P698" s="7">
        <f t="shared" si="2475"/>
        <v>97.291238418102452</v>
      </c>
      <c r="Q698">
        <f t="shared" si="2476"/>
        <v>4.5618017654418708</v>
      </c>
      <c r="R698">
        <f t="shared" si="2477"/>
        <v>1.4817670043123854</v>
      </c>
      <c r="S698" s="4">
        <f>(Y698+AY698*L698)</f>
        <v>25.311433792114258</v>
      </c>
      <c r="T698">
        <f t="shared" si="2478"/>
        <v>4.1999999999999993</v>
      </c>
      <c r="U698">
        <f t="shared" si="2479"/>
        <v>1.8152174532413485</v>
      </c>
      <c r="V698">
        <v>1</v>
      </c>
      <c r="W698">
        <f t="shared" si="2480"/>
        <v>3.6304349064826971</v>
      </c>
      <c r="X698">
        <v>25.031896591186523</v>
      </c>
      <c r="Y698" s="4">
        <v>25.311433792114258</v>
      </c>
      <c r="Z698">
        <v>25.049810409545898</v>
      </c>
      <c r="AA698">
        <v>149.78190612792969</v>
      </c>
      <c r="AB698">
        <v>142.8177490234375</v>
      </c>
      <c r="AC698">
        <v>14.74755859375</v>
      </c>
      <c r="AD698">
        <v>18.506036758422852</v>
      </c>
      <c r="AE698">
        <v>44.151283264160156</v>
      </c>
      <c r="AF698">
        <v>55.164764404296875</v>
      </c>
      <c r="AG698">
        <v>500.33547973632812</v>
      </c>
      <c r="AH698">
        <v>1799.67578125</v>
      </c>
      <c r="AI698">
        <v>103.82436370849609</v>
      </c>
      <c r="AJ698">
        <v>94.965232849121094</v>
      </c>
      <c r="AK698">
        <v>1.2882418632507324</v>
      </c>
      <c r="AL698">
        <v>0.1641094833612442</v>
      </c>
      <c r="AM698">
        <v>1</v>
      </c>
      <c r="AN698">
        <v>-0.21956524252891541</v>
      </c>
      <c r="AO698">
        <v>2.737391471862793</v>
      </c>
      <c r="AP698">
        <v>1</v>
      </c>
      <c r="AQ698">
        <v>0</v>
      </c>
      <c r="AR698">
        <v>0.15999999642372131</v>
      </c>
      <c r="AS698">
        <v>111115</v>
      </c>
      <c r="AT698">
        <f t="shared" si="2481"/>
        <v>1.1912749517531622</v>
      </c>
      <c r="AU698">
        <f t="shared" si="2482"/>
        <v>4.5618017654418704E-3</v>
      </c>
      <c r="AV698">
        <f t="shared" si="2483"/>
        <v>298.46143379211424</v>
      </c>
      <c r="AW698">
        <f t="shared" si="2484"/>
        <v>298.1818965911865</v>
      </c>
      <c r="AX698">
        <f t="shared" si="2485"/>
        <v>287.94811856385786</v>
      </c>
      <c r="AY698">
        <f t="shared" si="2486"/>
        <v>0.79777996156373931</v>
      </c>
      <c r="AZ698">
        <f t="shared" si="2487"/>
        <v>3.2391970941904056</v>
      </c>
      <c r="BA698">
        <f t="shared" si="2488"/>
        <v>34.109294496616236</v>
      </c>
      <c r="BB698">
        <f t="shared" si="2489"/>
        <v>15.603257738193385</v>
      </c>
      <c r="BC698">
        <f>IF(L698,Y698,(X698+Y698)/2)</f>
        <v>25.171665191650391</v>
      </c>
      <c r="BD698">
        <f t="shared" si="2490"/>
        <v>3.2123659641583302</v>
      </c>
      <c r="BE698">
        <f t="shared" si="2491"/>
        <v>0.28467077096759458</v>
      </c>
      <c r="BF698">
        <f t="shared" si="2492"/>
        <v>1.7574300898780202</v>
      </c>
      <c r="BG698">
        <f t="shared" si="2493"/>
        <v>1.45493587428031</v>
      </c>
      <c r="BH698">
        <f t="shared" si="2494"/>
        <v>0.17994755915838678</v>
      </c>
      <c r="BI698">
        <f t="shared" si="2495"/>
        <v>9.2392851105544569</v>
      </c>
      <c r="BJ698">
        <f t="shared" si="2496"/>
        <v>0.68122652179692456</v>
      </c>
      <c r="BK698">
        <f t="shared" si="2497"/>
        <v>56.703034269683869</v>
      </c>
      <c r="BL698">
        <f t="shared" si="2498"/>
        <v>139.97501204962381</v>
      </c>
      <c r="BM698">
        <f t="shared" si="2499"/>
        <v>3.096829887423598E-2</v>
      </c>
    </row>
    <row r="699" spans="1:65" x14ac:dyDescent="0.3">
      <c r="A699" t="str">
        <f t="array" ref="A699">INDEX(MtrxNb!A$2:C$115,MATCH(1,(MtrxNb!B$2:B$115=D699)*(MtrxNb!C$2:C$115=F699),0),1)</f>
        <v>M74</v>
      </c>
      <c r="B699" s="6">
        <v>41604</v>
      </c>
      <c r="C699">
        <v>54</v>
      </c>
      <c r="D699">
        <v>3</v>
      </c>
      <c r="E699">
        <v>22</v>
      </c>
      <c r="F699" t="s">
        <v>36</v>
      </c>
      <c r="G699">
        <v>44</v>
      </c>
      <c r="H699">
        <v>3</v>
      </c>
      <c r="I699">
        <v>11</v>
      </c>
      <c r="J699" t="s">
        <v>909</v>
      </c>
      <c r="K699">
        <v>2915.0000029057264</v>
      </c>
      <c r="L699">
        <v>0</v>
      </c>
      <c r="M699">
        <v>250</v>
      </c>
      <c r="N699" s="7">
        <f t="shared" si="2473"/>
        <v>15.249148116783045</v>
      </c>
      <c r="O699" s="7">
        <f t="shared" si="2474"/>
        <v>0.32589639594360503</v>
      </c>
      <c r="P699" s="7">
        <f t="shared" si="2475"/>
        <v>150.83334275869606</v>
      </c>
      <c r="Q699">
        <f t="shared" si="2476"/>
        <v>4.7843387840023981</v>
      </c>
      <c r="R699">
        <f t="shared" si="2477"/>
        <v>1.4791474362130816</v>
      </c>
      <c r="S699" s="4">
        <f>(Y699+AY699*L699)</f>
        <v>25.344491958618164</v>
      </c>
      <c r="T699">
        <f t="shared" si="2478"/>
        <v>4.1999999999999993</v>
      </c>
      <c r="U699">
        <f t="shared" si="2479"/>
        <v>1.8152174532413485</v>
      </c>
      <c r="V699">
        <v>1</v>
      </c>
      <c r="W699">
        <f t="shared" si="2480"/>
        <v>3.6304349064826971</v>
      </c>
      <c r="X699">
        <v>25.081388473510742</v>
      </c>
      <c r="Y699" s="4">
        <v>25.344491958618164</v>
      </c>
      <c r="Z699">
        <v>25.049907684326172</v>
      </c>
      <c r="AA699">
        <v>250.10125732421875</v>
      </c>
      <c r="AB699">
        <v>236.35086059570312</v>
      </c>
      <c r="AC699">
        <v>14.659799575805664</v>
      </c>
      <c r="AD699">
        <v>18.601381301879883</v>
      </c>
      <c r="AE699">
        <v>43.714431762695312</v>
      </c>
      <c r="AF699">
        <v>55.281810760498047</v>
      </c>
      <c r="AG699">
        <v>500.3179931640625</v>
      </c>
      <c r="AH699">
        <v>1799.6458740234375</v>
      </c>
      <c r="AI699">
        <v>104.44424438476562</v>
      </c>
      <c r="AJ699">
        <v>94.961997985839844</v>
      </c>
      <c r="AK699">
        <v>1.0394320487976074</v>
      </c>
      <c r="AL699">
        <v>0.11749197542667389</v>
      </c>
      <c r="AM699">
        <v>1</v>
      </c>
      <c r="AN699">
        <v>-0.21956524252891541</v>
      </c>
      <c r="AO699">
        <v>2.737391471862793</v>
      </c>
      <c r="AP699">
        <v>1</v>
      </c>
      <c r="AQ699">
        <v>0</v>
      </c>
      <c r="AR699">
        <v>0.15999999642372131</v>
      </c>
      <c r="AS699">
        <v>111115</v>
      </c>
      <c r="AT699">
        <f t="shared" si="2481"/>
        <v>1.1912333170572917</v>
      </c>
      <c r="AU699">
        <f t="shared" si="2482"/>
        <v>4.7843387840023977E-3</v>
      </c>
      <c r="AV699">
        <f t="shared" si="2483"/>
        <v>298.49449195861814</v>
      </c>
      <c r="AW699">
        <f t="shared" si="2484"/>
        <v>298.23138847351072</v>
      </c>
      <c r="AX699">
        <f t="shared" si="2485"/>
        <v>287.94333340771482</v>
      </c>
      <c r="AY699">
        <f t="shared" si="2486"/>
        <v>0.70581078607459546</v>
      </c>
      <c r="AZ699">
        <f t="shared" si="2487"/>
        <v>3.245571769936038</v>
      </c>
      <c r="BA699">
        <f t="shared" si="2488"/>
        <v>34.177585126420759</v>
      </c>
      <c r="BB699">
        <f t="shared" si="2489"/>
        <v>15.576203824540876</v>
      </c>
      <c r="BC699">
        <f>IF(L699,Y699,(X699+Y699)/2)</f>
        <v>25.212940216064453</v>
      </c>
      <c r="BD699">
        <f t="shared" si="2490"/>
        <v>3.2202691758136628</v>
      </c>
      <c r="BE699">
        <f t="shared" si="2491"/>
        <v>0.29905120711326205</v>
      </c>
      <c r="BF699">
        <f t="shared" si="2492"/>
        <v>1.7664243337229564</v>
      </c>
      <c r="BG699">
        <f t="shared" si="2493"/>
        <v>1.4538448420907064</v>
      </c>
      <c r="BH699">
        <f t="shared" si="2494"/>
        <v>0.18914672369166971</v>
      </c>
      <c r="BI699">
        <f t="shared" si="2495"/>
        <v>14.323435591248787</v>
      </c>
      <c r="BJ699">
        <f t="shared" si="2496"/>
        <v>0.63817555975270357</v>
      </c>
      <c r="BK699">
        <f t="shared" si="2497"/>
        <v>57.046259055455394</v>
      </c>
      <c r="BL699">
        <f t="shared" si="2498"/>
        <v>230.68036918408271</v>
      </c>
      <c r="BM699">
        <f t="shared" si="2499"/>
        <v>3.771048472489788E-2</v>
      </c>
    </row>
    <row r="700" spans="1:65" x14ac:dyDescent="0.3">
      <c r="A700" t="str">
        <f t="array" ref="A700">INDEX(MtrxNb!A$2:C$115,MATCH(1,(MtrxNb!B$2:B$115=D700)*(MtrxNb!C$2:C$115=F700),0),1)</f>
        <v>M74</v>
      </c>
      <c r="B700" s="6">
        <v>41604</v>
      </c>
      <c r="C700">
        <v>54</v>
      </c>
      <c r="D700">
        <v>3</v>
      </c>
      <c r="E700">
        <v>22</v>
      </c>
      <c r="F700" t="s">
        <v>36</v>
      </c>
      <c r="G700">
        <v>44</v>
      </c>
      <c r="H700">
        <v>3</v>
      </c>
      <c r="I700">
        <v>12</v>
      </c>
      <c r="J700" t="s">
        <v>910</v>
      </c>
      <c r="K700">
        <v>3033.5000029169023</v>
      </c>
      <c r="L700">
        <v>0</v>
      </c>
      <c r="M700">
        <v>400</v>
      </c>
      <c r="N700" s="7">
        <f t="shared" si="2473"/>
        <v>25.459556495532048</v>
      </c>
      <c r="O700" s="7">
        <f t="shared" si="2474"/>
        <v>0.33507424834442223</v>
      </c>
      <c r="P700" s="7">
        <f t="shared" si="2475"/>
        <v>236.98314297692167</v>
      </c>
      <c r="Q700">
        <f t="shared" si="2476"/>
        <v>4.8082643974756012</v>
      </c>
      <c r="R700">
        <f t="shared" si="2477"/>
        <v>1.4491187471117393</v>
      </c>
      <c r="S700" s="4">
        <f>(Y700+AY700*L700)</f>
        <v>25.257139205932617</v>
      </c>
      <c r="T700">
        <f t="shared" si="2478"/>
        <v>4.1999999999999993</v>
      </c>
      <c r="U700">
        <f t="shared" si="2479"/>
        <v>1.8152174532413485</v>
      </c>
      <c r="V700">
        <v>1</v>
      </c>
      <c r="W700">
        <f t="shared" si="2480"/>
        <v>3.6304349064826971</v>
      </c>
      <c r="X700">
        <v>25.085208892822266</v>
      </c>
      <c r="Y700" s="4">
        <v>25.257139205932617</v>
      </c>
      <c r="Z700">
        <v>25.047330856323242</v>
      </c>
      <c r="AA700">
        <v>398.638916015625</v>
      </c>
      <c r="AB700">
        <v>375.75164794921875</v>
      </c>
      <c r="AC700">
        <v>14.781203269958496</v>
      </c>
      <c r="AD700">
        <v>18.741611480712891</v>
      </c>
      <c r="AE700">
        <v>44.113243103027344</v>
      </c>
      <c r="AF700">
        <v>55.682815551757813</v>
      </c>
      <c r="AG700">
        <v>500.35824584960937</v>
      </c>
      <c r="AH700">
        <v>1800.0802001953125</v>
      </c>
      <c r="AI700">
        <v>104.02391052246094</v>
      </c>
      <c r="AJ700">
        <v>94.956207275390625</v>
      </c>
      <c r="AK700">
        <v>-0.16915559768676758</v>
      </c>
      <c r="AL700">
        <v>8.8256135582923889E-2</v>
      </c>
      <c r="AM700">
        <v>1</v>
      </c>
      <c r="AN700">
        <v>-0.21956524252891541</v>
      </c>
      <c r="AO700">
        <v>2.737391471862793</v>
      </c>
      <c r="AP700">
        <v>1</v>
      </c>
      <c r="AQ700">
        <v>0</v>
      </c>
      <c r="AR700">
        <v>0.15999999642372131</v>
      </c>
      <c r="AS700">
        <v>111115</v>
      </c>
      <c r="AT700">
        <f t="shared" si="2481"/>
        <v>1.1913291567847843</v>
      </c>
      <c r="AU700">
        <f t="shared" si="2482"/>
        <v>4.8082643974756015E-3</v>
      </c>
      <c r="AV700">
        <f t="shared" si="2483"/>
        <v>298.40713920593259</v>
      </c>
      <c r="AW700">
        <f t="shared" si="2484"/>
        <v>298.23520889282224</v>
      </c>
      <c r="AX700">
        <f t="shared" si="2485"/>
        <v>288.01282559366155</v>
      </c>
      <c r="AY700">
        <f t="shared" si="2486"/>
        <v>0.70643905650089001</v>
      </c>
      <c r="AZ700">
        <f t="shared" si="2487"/>
        <v>3.2287510915491531</v>
      </c>
      <c r="BA700">
        <f t="shared" si="2488"/>
        <v>34.002527946226579</v>
      </c>
      <c r="BB700">
        <f t="shared" si="2489"/>
        <v>15.260916465513688</v>
      </c>
      <c r="BC700">
        <f>IF(L700,Y700,(X700+Y700)/2)</f>
        <v>25.171174049377441</v>
      </c>
      <c r="BD700">
        <f t="shared" si="2490"/>
        <v>3.2122720239107765</v>
      </c>
      <c r="BE700">
        <f t="shared" si="2491"/>
        <v>0.30676142708491005</v>
      </c>
      <c r="BF700">
        <f t="shared" si="2492"/>
        <v>1.7796323444374138</v>
      </c>
      <c r="BG700">
        <f t="shared" si="2493"/>
        <v>1.4326396794733627</v>
      </c>
      <c r="BH700">
        <f t="shared" si="2494"/>
        <v>0.1940833184090377</v>
      </c>
      <c r="BI700">
        <f t="shared" si="2495"/>
        <v>22.503020445290105</v>
      </c>
      <c r="BJ700">
        <f t="shared" si="2496"/>
        <v>0.63069089455849559</v>
      </c>
      <c r="BK700">
        <f t="shared" si="2497"/>
        <v>57.797703688813314</v>
      </c>
      <c r="BL700">
        <f t="shared" si="2498"/>
        <v>366.28435211433276</v>
      </c>
      <c r="BM700">
        <f t="shared" si="2499"/>
        <v>4.0173812882895017E-2</v>
      </c>
    </row>
    <row r="701" spans="1:65" x14ac:dyDescent="0.3">
      <c r="A701" t="str">
        <f t="array" ref="A701">INDEX(MtrxNb!A$2:C$115,MATCH(1,(MtrxNb!B$2:B$115=D701)*(MtrxNb!C$2:C$115=F701),0),1)</f>
        <v>M74</v>
      </c>
      <c r="B701" s="6">
        <v>41604</v>
      </c>
      <c r="C701">
        <v>54</v>
      </c>
      <c r="D701">
        <v>3</v>
      </c>
      <c r="E701">
        <v>22</v>
      </c>
      <c r="F701" t="s">
        <v>36</v>
      </c>
      <c r="G701">
        <v>44</v>
      </c>
      <c r="H701">
        <v>3</v>
      </c>
      <c r="I701">
        <v>13</v>
      </c>
      <c r="J701" t="s">
        <v>911</v>
      </c>
      <c r="K701">
        <v>3184.0000029057264</v>
      </c>
      <c r="L701">
        <v>0</v>
      </c>
      <c r="M701">
        <v>600</v>
      </c>
      <c r="N701" s="7">
        <f t="shared" si="2473"/>
        <v>36.385134412043705</v>
      </c>
      <c r="O701" s="7">
        <f t="shared" si="2474"/>
        <v>0.35239594386382228</v>
      </c>
      <c r="P701" s="7">
        <f t="shared" si="2475"/>
        <v>375.93686992164771</v>
      </c>
      <c r="Q701">
        <f t="shared" si="2476"/>
        <v>4.9924284771075538</v>
      </c>
      <c r="R701">
        <f t="shared" si="2477"/>
        <v>1.4366783217001993</v>
      </c>
      <c r="S701" s="4">
        <f>(Y701+AY701*L701)</f>
        <v>25.286174774169922</v>
      </c>
      <c r="T701">
        <f t="shared" si="2478"/>
        <v>4.1999999999999993</v>
      </c>
      <c r="U701">
        <f t="shared" si="2479"/>
        <v>1.8152174532413485</v>
      </c>
      <c r="V701">
        <v>1</v>
      </c>
      <c r="W701">
        <f t="shared" si="2480"/>
        <v>3.6304349064826971</v>
      </c>
      <c r="X701">
        <v>25.125471115112305</v>
      </c>
      <c r="Y701" s="4">
        <v>25.286174774169922</v>
      </c>
      <c r="Z701">
        <v>25.050493240356445</v>
      </c>
      <c r="AA701">
        <v>599.35400390625</v>
      </c>
      <c r="AB701">
        <v>566.436767578125</v>
      </c>
      <c r="AC701">
        <v>14.820541381835938</v>
      </c>
      <c r="AD701">
        <v>18.932075500488281</v>
      </c>
      <c r="AE701">
        <v>44.077739715576172</v>
      </c>
      <c r="AF701">
        <v>56.1124267578125</v>
      </c>
      <c r="AG701">
        <v>500.32974243164063</v>
      </c>
      <c r="AH701">
        <v>1799.089111328125</v>
      </c>
      <c r="AI701">
        <v>105.4100341796875</v>
      </c>
      <c r="AJ701">
        <v>94.952896118164062</v>
      </c>
      <c r="AK701">
        <v>-2.2500882148742676</v>
      </c>
      <c r="AL701">
        <v>4.2248979210853577E-2</v>
      </c>
      <c r="AM701">
        <v>1</v>
      </c>
      <c r="AN701">
        <v>-0.21956524252891541</v>
      </c>
      <c r="AO701">
        <v>2.737391471862793</v>
      </c>
      <c r="AP701">
        <v>1</v>
      </c>
      <c r="AQ701">
        <v>0</v>
      </c>
      <c r="AR701">
        <v>0.15999999642372131</v>
      </c>
      <c r="AS701">
        <v>111115</v>
      </c>
      <c r="AT701">
        <f t="shared" si="2481"/>
        <v>1.1912612915039062</v>
      </c>
      <c r="AU701">
        <f t="shared" si="2482"/>
        <v>4.9924284771075541E-3</v>
      </c>
      <c r="AV701">
        <f t="shared" si="2483"/>
        <v>298.4361747741699</v>
      </c>
      <c r="AW701">
        <f t="shared" si="2484"/>
        <v>298.27547111511228</v>
      </c>
      <c r="AX701">
        <f t="shared" si="2485"/>
        <v>287.85425137845596</v>
      </c>
      <c r="AY701">
        <f t="shared" si="2486"/>
        <v>0.6285936692153572</v>
      </c>
      <c r="AZ701">
        <f t="shared" si="2487"/>
        <v>3.2343337199993019</v>
      </c>
      <c r="BA701">
        <f t="shared" si="2488"/>
        <v>34.062507329679946</v>
      </c>
      <c r="BB701">
        <f t="shared" si="2489"/>
        <v>15.130431829191664</v>
      </c>
      <c r="BC701">
        <f>IF(L701,Y701,(X701+Y701)/2)</f>
        <v>25.205822944641113</v>
      </c>
      <c r="BD701">
        <f t="shared" si="2490"/>
        <v>3.218905172126691</v>
      </c>
      <c r="BE701">
        <f t="shared" si="2491"/>
        <v>0.32121638693112708</v>
      </c>
      <c r="BF701">
        <f t="shared" si="2492"/>
        <v>1.7976553982991026</v>
      </c>
      <c r="BG701">
        <f t="shared" si="2493"/>
        <v>1.4212497738275884</v>
      </c>
      <c r="BH701">
        <f t="shared" si="2494"/>
        <v>0.20334657068353143</v>
      </c>
      <c r="BI701">
        <f t="shared" si="2495"/>
        <v>35.696294556657975</v>
      </c>
      <c r="BJ701">
        <f t="shared" si="2496"/>
        <v>0.66368726650463616</v>
      </c>
      <c r="BK701">
        <f t="shared" si="2497"/>
        <v>58.408523537730773</v>
      </c>
      <c r="BL701">
        <f t="shared" si="2498"/>
        <v>552.9067270398557</v>
      </c>
      <c r="BM701">
        <f t="shared" si="2499"/>
        <v>3.8436898590603688E-2</v>
      </c>
    </row>
    <row r="702" spans="1:65" x14ac:dyDescent="0.3">
      <c r="A702" t="str">
        <f t="array" ref="A702">INDEX(MtrxNb!A$2:C$115,MATCH(1,(MtrxNb!B$2:B$115=D702)*(MtrxNb!C$2:C$115=F702),0),1)</f>
        <v>M74</v>
      </c>
      <c r="B702" s="6">
        <v>41604</v>
      </c>
      <c r="C702">
        <v>54</v>
      </c>
      <c r="D702">
        <v>3</v>
      </c>
      <c r="E702">
        <v>22</v>
      </c>
      <c r="F702" t="s">
        <v>36</v>
      </c>
      <c r="G702">
        <v>44</v>
      </c>
      <c r="H702">
        <v>3</v>
      </c>
      <c r="I702">
        <v>14</v>
      </c>
      <c r="J702" t="s">
        <v>912</v>
      </c>
      <c r="K702">
        <v>3332.5000029169023</v>
      </c>
      <c r="L702">
        <v>0</v>
      </c>
      <c r="M702">
        <v>800</v>
      </c>
      <c r="N702" s="7">
        <f t="shared" si="2473"/>
        <v>42.353582202636701</v>
      </c>
      <c r="O702" s="7">
        <f t="shared" si="2474"/>
        <v>0.34433875059330737</v>
      </c>
      <c r="P702" s="7">
        <f t="shared" si="2475"/>
        <v>531.88190469207962</v>
      </c>
      <c r="Q702">
        <f t="shared" si="2476"/>
        <v>4.9201623123590661</v>
      </c>
      <c r="R702">
        <f t="shared" si="2477"/>
        <v>1.4457893986652066</v>
      </c>
      <c r="S702" s="4">
        <f>(Y702+AY702*L702)</f>
        <v>25.398075103759766</v>
      </c>
      <c r="T702">
        <f t="shared" si="2478"/>
        <v>4.1999999999999993</v>
      </c>
      <c r="U702">
        <f t="shared" si="2479"/>
        <v>1.8152174532413485</v>
      </c>
      <c r="V702">
        <v>1</v>
      </c>
      <c r="W702">
        <f t="shared" si="2480"/>
        <v>3.6304349064826971</v>
      </c>
      <c r="X702">
        <v>25.179624557495117</v>
      </c>
      <c r="Y702" s="4">
        <v>25.398075103759766</v>
      </c>
      <c r="Z702">
        <v>25.048185348510742</v>
      </c>
      <c r="AA702">
        <v>799.33319091796875</v>
      </c>
      <c r="AB702">
        <v>760.63897705078125</v>
      </c>
      <c r="AC702">
        <v>15.012486457824707</v>
      </c>
      <c r="AD702">
        <v>19.063861846923828</v>
      </c>
      <c r="AE702">
        <v>44.552085876464844</v>
      </c>
      <c r="AF702">
        <v>56.322093963623047</v>
      </c>
      <c r="AG702">
        <v>500.34201049804687</v>
      </c>
      <c r="AH702">
        <v>1799.7000732421875</v>
      </c>
      <c r="AI702">
        <v>106.08382415771484</v>
      </c>
      <c r="AJ702">
        <v>94.951286315917969</v>
      </c>
      <c r="AK702">
        <v>-4.5227932929992676</v>
      </c>
      <c r="AL702">
        <v>-8.9728683233261108E-3</v>
      </c>
      <c r="AM702">
        <v>1</v>
      </c>
      <c r="AN702">
        <v>-0.21956524252891541</v>
      </c>
      <c r="AO702">
        <v>2.737391471862793</v>
      </c>
      <c r="AP702">
        <v>1</v>
      </c>
      <c r="AQ702">
        <v>0</v>
      </c>
      <c r="AR702">
        <v>0.15999999642372131</v>
      </c>
      <c r="AS702">
        <v>111115</v>
      </c>
      <c r="AT702">
        <f t="shared" si="2481"/>
        <v>1.1912905011858259</v>
      </c>
      <c r="AU702">
        <f t="shared" si="2482"/>
        <v>4.9201623123590662E-3</v>
      </c>
      <c r="AV702">
        <f t="shared" si="2483"/>
        <v>298.54807510375974</v>
      </c>
      <c r="AW702">
        <f t="shared" si="2484"/>
        <v>298.32962455749509</v>
      </c>
      <c r="AX702">
        <f t="shared" si="2485"/>
        <v>287.95200528252099</v>
      </c>
      <c r="AY702">
        <f t="shared" si="2486"/>
        <v>0.6535401222490006</v>
      </c>
      <c r="AZ702">
        <f t="shared" si="2487"/>
        <v>3.2559276031795759</v>
      </c>
      <c r="BA702">
        <f t="shared" si="2488"/>
        <v>34.290505474002629</v>
      </c>
      <c r="BB702">
        <f t="shared" si="2489"/>
        <v>15.226643627078801</v>
      </c>
      <c r="BC702">
        <f>IF(L702,Y702,(X702+Y702)/2)</f>
        <v>25.288849830627441</v>
      </c>
      <c r="BD702">
        <f t="shared" si="2490"/>
        <v>3.2348484734366862</v>
      </c>
      <c r="BE702">
        <f t="shared" si="2491"/>
        <v>0.31450832869014322</v>
      </c>
      <c r="BF702">
        <f t="shared" si="2492"/>
        <v>1.8101382045143692</v>
      </c>
      <c r="BG702">
        <f t="shared" si="2493"/>
        <v>1.424710268922317</v>
      </c>
      <c r="BH702">
        <f t="shared" si="2494"/>
        <v>0.19904647317912244</v>
      </c>
      <c r="BI702">
        <f t="shared" si="2495"/>
        <v>50.502871018673446</v>
      </c>
      <c r="BJ702">
        <f t="shared" si="2496"/>
        <v>0.69925670487507829</v>
      </c>
      <c r="BK702">
        <f t="shared" si="2497"/>
        <v>58.330370054385796</v>
      </c>
      <c r="BL702">
        <f t="shared" si="2498"/>
        <v>744.88953175113943</v>
      </c>
      <c r="BM702">
        <f t="shared" si="2499"/>
        <v>3.3165993314482736E-2</v>
      </c>
    </row>
    <row r="703" spans="1:65" hidden="1" x14ac:dyDescent="0.3">
      <c r="A703" t="str">
        <f t="array" ref="A703">INDEX(MtrxNb!A$2:C$115,MATCH(1,(MtrxNb!B$2:B$115=D703)*(MtrxNb!C$2:C$115=F703),0),1)</f>
        <v>M16</v>
      </c>
      <c r="B703" s="6">
        <v>41604</v>
      </c>
      <c r="C703">
        <v>54</v>
      </c>
      <c r="D703">
        <v>8</v>
      </c>
      <c r="E703">
        <v>20</v>
      </c>
      <c r="F703" t="s">
        <v>7</v>
      </c>
      <c r="G703">
        <v>51</v>
      </c>
      <c r="H703">
        <v>3</v>
      </c>
      <c r="I703" t="s">
        <v>323</v>
      </c>
      <c r="J703" t="s">
        <v>913</v>
      </c>
      <c r="M703">
        <f t="shared" ref="M703" si="2500">AA703</f>
        <v>0</v>
      </c>
      <c r="S703" s="4">
        <f>AVERAGE(S697:S702)</f>
        <v>25.321150461832683</v>
      </c>
      <c r="Y703" s="4">
        <f>AVERAGE(Y697:Y702)</f>
        <v>25.321150461832683</v>
      </c>
    </row>
    <row r="704" spans="1:65" hidden="1" x14ac:dyDescent="0.3">
      <c r="A704" t="str">
        <f t="array" ref="A704">INDEX(MtrxNb!A$2:C$115,MATCH(1,(MtrxNb!B$2:B$115=D704)*(MtrxNb!C$2:C$115=F704),0),1)</f>
        <v>M16</v>
      </c>
      <c r="B704" s="6">
        <v>41604</v>
      </c>
      <c r="C704">
        <v>54</v>
      </c>
      <c r="D704">
        <v>8</v>
      </c>
      <c r="E704">
        <v>20</v>
      </c>
      <c r="F704" t="s">
        <v>7</v>
      </c>
      <c r="G704">
        <v>51</v>
      </c>
      <c r="H704">
        <v>3</v>
      </c>
      <c r="I704">
        <v>15</v>
      </c>
      <c r="J704" t="s">
        <v>914</v>
      </c>
      <c r="K704">
        <v>3775.0000029057264</v>
      </c>
      <c r="L704">
        <v>0</v>
      </c>
      <c r="M704" t="s">
        <v>315</v>
      </c>
      <c r="N704">
        <f t="shared" ref="N704:N710" si="2501">(AA704-AB704*(1000-AC704)/(1000-AD704))*AT704</f>
        <v>21.904351435878034</v>
      </c>
      <c r="O704">
        <f t="shared" ref="O704:O710" si="2502">IF(BE704&lt;&gt;0,1/(1/BE704-1/W704),0)</f>
        <v>0.26049619442292316</v>
      </c>
      <c r="P704">
        <f t="shared" ref="P704:P710" si="2503">((BH704-AU704/2)*AB704-N704)/(BH704+AU704/2)</f>
        <v>228.57100086154429</v>
      </c>
      <c r="Q704">
        <f t="shared" ref="Q704:Q710" si="2504">AU704*1000</f>
        <v>3.6886246611747149</v>
      </c>
      <c r="R704">
        <f t="shared" ref="R704:R710" si="2505">(AZ704-BF704)</f>
        <v>1.4036280447610663</v>
      </c>
      <c r="S704" s="4">
        <f>(Y704+AY704*L704)</f>
        <v>24.899324417114258</v>
      </c>
      <c r="T704">
        <f t="shared" ref="T704:T710" si="2506">1.4*3</f>
        <v>4.1999999999999993</v>
      </c>
      <c r="U704">
        <f t="shared" ref="U704:U710" si="2507">(T704*AN704+AO704)</f>
        <v>1.8152174532413485</v>
      </c>
      <c r="V704">
        <v>1</v>
      </c>
      <c r="W704">
        <f t="shared" ref="W704:W710" si="2508">U704*(V704+1)*(V704+1)/(V704*V704+1)</f>
        <v>3.6304349064826971</v>
      </c>
      <c r="X704">
        <v>24.978960037231445</v>
      </c>
      <c r="Y704" s="4">
        <v>24.899324417114258</v>
      </c>
      <c r="Z704">
        <v>25.043100357055664</v>
      </c>
      <c r="AA704">
        <v>398.23577880859375</v>
      </c>
      <c r="AB704">
        <v>378.677734375</v>
      </c>
      <c r="AC704">
        <v>15.466096878051758</v>
      </c>
      <c r="AD704">
        <v>18.504886627197266</v>
      </c>
      <c r="AE704">
        <v>46.395618438720703</v>
      </c>
      <c r="AF704">
        <v>55.332393646240234</v>
      </c>
      <c r="AG704">
        <v>500.38150024414062</v>
      </c>
      <c r="AH704">
        <v>1801.183349609375</v>
      </c>
      <c r="AI704">
        <v>68.831100463867188</v>
      </c>
      <c r="AJ704">
        <v>94.948677062988281</v>
      </c>
      <c r="AK704">
        <v>-1.2878689765930176</v>
      </c>
      <c r="AL704">
        <v>7.6735749840736389E-2</v>
      </c>
      <c r="AM704">
        <v>1</v>
      </c>
      <c r="AN704">
        <v>-0.21956524252891541</v>
      </c>
      <c r="AO704">
        <v>2.737391471862793</v>
      </c>
      <c r="AP704">
        <v>1</v>
      </c>
      <c r="AQ704">
        <v>0</v>
      </c>
      <c r="AR704">
        <v>0.15999999642372131</v>
      </c>
      <c r="AS704">
        <v>111115</v>
      </c>
      <c r="AT704">
        <f t="shared" ref="AT704:AT710" si="2509">AG704*0.000001/(T704*0.0001)</f>
        <v>1.1913845243908112</v>
      </c>
      <c r="AU704">
        <f t="shared" ref="AU704:AU710" si="2510">(AD704-AC704)/(1000-AD704)*AT704</f>
        <v>3.688624661174715E-3</v>
      </c>
      <c r="AV704">
        <f t="shared" ref="AV704:AV710" si="2511">(Y704+273.15)</f>
        <v>298.04932441711424</v>
      </c>
      <c r="AW704">
        <f t="shared" ref="AW704:AW710" si="2512">(X704+273.15)</f>
        <v>298.12896003723142</v>
      </c>
      <c r="AX704">
        <f t="shared" ref="AX704:AX710" si="2513">(AH704*AP704+AI704*AQ704)*AR704</f>
        <v>288.18932949596638</v>
      </c>
      <c r="AY704">
        <f t="shared" ref="AY704:AY710" si="2514">((AX704+0.00000010773*(AW704^4-AV704^4))-AU704*44100)/(U704*51.4+0.00000043092*AV704^3)</f>
        <v>1.207411783412762</v>
      </c>
      <c r="AZ704">
        <f t="shared" ref="AZ704:AZ710" si="2515">0.61365*EXP(17.502*S704/(240.97+S704))</f>
        <v>3.16064254921403</v>
      </c>
      <c r="BA704">
        <f t="shared" ref="BA704:BA710" si="2516">AZ704*1000/AJ704</f>
        <v>33.287905076521312</v>
      </c>
      <c r="BB704">
        <f t="shared" ref="BB704:BB710" si="2517">(BA704-AD704)</f>
        <v>14.783018449324047</v>
      </c>
      <c r="BC704">
        <f>IF(L704,Y704,(X704+Y704)/2)</f>
        <v>24.939142227172852</v>
      </c>
      <c r="BD704">
        <f t="shared" ref="BD704:BD710" si="2518">0.61365*EXP(17.502*BC704/(240.97+BC704))</f>
        <v>3.1681590864029379</v>
      </c>
      <c r="BE704">
        <f t="shared" ref="BE704:BE710" si="2519">IF(BB704&lt;&gt;0,(1000-(BA704+AD704)/2)/BB704*AU704,0)</f>
        <v>0.24305608418991714</v>
      </c>
      <c r="BF704">
        <f t="shared" ref="BF704:BF710" si="2520">AD704*AJ704/1000</f>
        <v>1.7570145044529637</v>
      </c>
      <c r="BG704">
        <f t="shared" ref="BG704:BG710" si="2521">(BD704-BF704)</f>
        <v>1.4111445819499742</v>
      </c>
      <c r="BH704">
        <f t="shared" ref="BH704:BH710" si="2522">1/(1.6/O704+1.37/W704)</f>
        <v>0.15338624208982901</v>
      </c>
      <c r="BI704">
        <f t="shared" ref="BI704:BI710" si="2523">P704*AJ704*0.001</f>
        <v>21.702514146766784</v>
      </c>
      <c r="BJ704">
        <f t="shared" ref="BJ704:BJ710" si="2524">P704/AB704</f>
        <v>0.60360295869731062</v>
      </c>
      <c r="BK704">
        <f t="shared" ref="BK704:BK710" si="2525">(1-AU704*AJ704/AZ704/O704)*100</f>
        <v>57.462043964519374</v>
      </c>
      <c r="BL704">
        <f t="shared" ref="BL704:BL710" si="2526">(AB704-N704/(W704/1.35))</f>
        <v>370.53246384952325</v>
      </c>
      <c r="BM704">
        <f t="shared" ref="BM704:BM710" si="2527">N704*BK704/100/BL704</f>
        <v>3.3969191043240518E-2</v>
      </c>
    </row>
    <row r="705" spans="1:65" x14ac:dyDescent="0.3">
      <c r="A705" t="str">
        <f t="array" ref="A705">INDEX(MtrxNb!A$2:C$115,MATCH(1,(MtrxNb!B$2:B$115=D705)*(MtrxNb!C$2:C$115=F705),0),1)</f>
        <v>M16</v>
      </c>
      <c r="B705" s="6">
        <v>41604</v>
      </c>
      <c r="C705">
        <v>54</v>
      </c>
      <c r="D705">
        <v>8</v>
      </c>
      <c r="E705">
        <v>20</v>
      </c>
      <c r="F705" t="s">
        <v>7</v>
      </c>
      <c r="G705">
        <v>51</v>
      </c>
      <c r="H705">
        <v>3</v>
      </c>
      <c r="I705">
        <v>16</v>
      </c>
      <c r="J705" t="s">
        <v>915</v>
      </c>
      <c r="K705">
        <v>3895.0000029057264</v>
      </c>
      <c r="L705">
        <v>0</v>
      </c>
      <c r="M705">
        <v>50</v>
      </c>
      <c r="N705" s="7">
        <f t="shared" si="2501"/>
        <v>-0.13849935549512812</v>
      </c>
      <c r="O705" s="7">
        <f t="shared" si="2502"/>
        <v>0.22743415862857602</v>
      </c>
      <c r="P705" s="7">
        <f t="shared" si="2503"/>
        <v>50.537870423489522</v>
      </c>
      <c r="Q705">
        <f t="shared" si="2504"/>
        <v>3.3645527172874869</v>
      </c>
      <c r="R705">
        <f t="shared" si="2505"/>
        <v>1.4537020224022572</v>
      </c>
      <c r="S705" s="4">
        <f>(Y705+AY705*L705)</f>
        <v>25.133905410766602</v>
      </c>
      <c r="T705">
        <f t="shared" si="2506"/>
        <v>4.1999999999999993</v>
      </c>
      <c r="U705">
        <f t="shared" si="2507"/>
        <v>1.8152174532413485</v>
      </c>
      <c r="V705">
        <v>1</v>
      </c>
      <c r="W705">
        <f t="shared" si="2508"/>
        <v>3.6304349064826971</v>
      </c>
      <c r="X705">
        <v>25.021162033081055</v>
      </c>
      <c r="Y705" s="4">
        <v>25.133905410766602</v>
      </c>
      <c r="Z705">
        <v>25.044086456298828</v>
      </c>
      <c r="AA705">
        <v>50.801738739013672</v>
      </c>
      <c r="AB705">
        <v>50.774593353271484</v>
      </c>
      <c r="AC705">
        <v>15.673254013061523</v>
      </c>
      <c r="AD705">
        <v>18.445758819580078</v>
      </c>
      <c r="AE705">
        <v>46.882843017578125</v>
      </c>
      <c r="AF705">
        <v>55.010921478271484</v>
      </c>
      <c r="AG705">
        <v>500.28631591796875</v>
      </c>
      <c r="AH705">
        <v>1800.5234375</v>
      </c>
      <c r="AI705">
        <v>67.194183349609375</v>
      </c>
      <c r="AJ705">
        <v>94.9512939453125</v>
      </c>
      <c r="AK705">
        <v>1.0276675224304199</v>
      </c>
      <c r="AL705">
        <v>0.17583777010440826</v>
      </c>
      <c r="AM705">
        <v>1</v>
      </c>
      <c r="AN705">
        <v>-0.21956524252891541</v>
      </c>
      <c r="AO705">
        <v>2.737391471862793</v>
      </c>
      <c r="AP705">
        <v>1</v>
      </c>
      <c r="AQ705">
        <v>0</v>
      </c>
      <c r="AR705">
        <v>0.15999999642372131</v>
      </c>
      <c r="AS705">
        <v>111115</v>
      </c>
      <c r="AT705">
        <f t="shared" si="2509"/>
        <v>1.1911578950427828</v>
      </c>
      <c r="AU705">
        <f t="shared" si="2510"/>
        <v>3.364552717287487E-3</v>
      </c>
      <c r="AV705">
        <f t="shared" si="2511"/>
        <v>298.28390541076658</v>
      </c>
      <c r="AW705">
        <f t="shared" si="2512"/>
        <v>298.17116203308103</v>
      </c>
      <c r="AX705">
        <f t="shared" si="2513"/>
        <v>288.08374356082641</v>
      </c>
      <c r="AY705">
        <f t="shared" si="2514"/>
        <v>1.3215612317611147</v>
      </c>
      <c r="AZ705">
        <f t="shared" si="2515"/>
        <v>3.2051506901245457</v>
      </c>
      <c r="BA705">
        <f t="shared" si="2516"/>
        <v>33.755734724063501</v>
      </c>
      <c r="BB705">
        <f t="shared" si="2517"/>
        <v>15.309975904483423</v>
      </c>
      <c r="BC705">
        <f>IF(L705,Y705,(X705+Y705)/2)</f>
        <v>25.077533721923828</v>
      </c>
      <c r="BD705">
        <f t="shared" si="2518"/>
        <v>3.1944053378153838</v>
      </c>
      <c r="BE705">
        <f t="shared" si="2519"/>
        <v>0.21402616171678962</v>
      </c>
      <c r="BF705">
        <f t="shared" si="2520"/>
        <v>1.7514486677222885</v>
      </c>
      <c r="BG705">
        <f t="shared" si="2521"/>
        <v>1.4429566700930954</v>
      </c>
      <c r="BH705">
        <f t="shared" si="2522"/>
        <v>0.13490964809316042</v>
      </c>
      <c r="BI705">
        <f t="shared" si="2523"/>
        <v>4.7986361899508685</v>
      </c>
      <c r="BJ705">
        <f t="shared" si="2524"/>
        <v>0.99533776808147079</v>
      </c>
      <c r="BK705">
        <f t="shared" si="2525"/>
        <v>56.174782546172388</v>
      </c>
      <c r="BL705">
        <f t="shared" si="2526"/>
        <v>50.826095207659385</v>
      </c>
      <c r="BM705">
        <f t="shared" si="2527"/>
        <v>-1.5307434391598495E-3</v>
      </c>
    </row>
    <row r="706" spans="1:65" x14ac:dyDescent="0.3">
      <c r="A706" t="str">
        <f t="array" ref="A706">INDEX(MtrxNb!A$2:C$115,MATCH(1,(MtrxNb!B$2:B$115=D706)*(MtrxNb!C$2:C$115=F706),0),1)</f>
        <v>M16</v>
      </c>
      <c r="B706" s="6">
        <v>41604</v>
      </c>
      <c r="C706">
        <v>54</v>
      </c>
      <c r="D706">
        <v>8</v>
      </c>
      <c r="E706">
        <v>20</v>
      </c>
      <c r="F706" t="s">
        <v>7</v>
      </c>
      <c r="G706">
        <v>51</v>
      </c>
      <c r="H706">
        <v>3</v>
      </c>
      <c r="I706">
        <v>17</v>
      </c>
      <c r="J706" t="s">
        <v>916</v>
      </c>
      <c r="K706">
        <v>4015.0000028833747</v>
      </c>
      <c r="L706">
        <v>0</v>
      </c>
      <c r="M706">
        <v>150</v>
      </c>
      <c r="N706" s="7">
        <f t="shared" si="2501"/>
        <v>6.7307043217998705</v>
      </c>
      <c r="O706" s="7">
        <f t="shared" si="2502"/>
        <v>0.24957541425328178</v>
      </c>
      <c r="P706" s="7">
        <f t="shared" si="2503"/>
        <v>95.103532136043498</v>
      </c>
      <c r="Q706">
        <f t="shared" si="2504"/>
        <v>3.6363517427736922</v>
      </c>
      <c r="R706">
        <f t="shared" si="2505"/>
        <v>1.439688579506089</v>
      </c>
      <c r="S706" s="4">
        <f>(Y706+AY706*L706)</f>
        <v>25.160364151000977</v>
      </c>
      <c r="T706">
        <f t="shared" si="2506"/>
        <v>4.1999999999999993</v>
      </c>
      <c r="U706">
        <f t="shared" si="2507"/>
        <v>1.8152174532413485</v>
      </c>
      <c r="V706">
        <v>1</v>
      </c>
      <c r="W706">
        <f t="shared" si="2508"/>
        <v>3.6304349064826971</v>
      </c>
      <c r="X706">
        <v>25.054512023925781</v>
      </c>
      <c r="Y706" s="4">
        <v>25.160364151000977</v>
      </c>
      <c r="Z706">
        <v>25.042842864990234</v>
      </c>
      <c r="AA706">
        <v>149.82997131347656</v>
      </c>
      <c r="AB706">
        <v>143.74113464355469</v>
      </c>
      <c r="AC706">
        <v>15.652148246765137</v>
      </c>
      <c r="AD706">
        <v>18.647747039794922</v>
      </c>
      <c r="AE706">
        <v>46.65899658203125</v>
      </c>
      <c r="AF706">
        <v>55.498874664306641</v>
      </c>
      <c r="AG706">
        <v>500.32989501953125</v>
      </c>
      <c r="AH706">
        <v>1800.010009765625</v>
      </c>
      <c r="AI706">
        <v>68.508819580078125</v>
      </c>
      <c r="AJ706">
        <v>94.945327758789063</v>
      </c>
      <c r="AK706">
        <v>0.60567045211791992</v>
      </c>
      <c r="AL706">
        <v>0.13203360140323639</v>
      </c>
      <c r="AM706">
        <v>1</v>
      </c>
      <c r="AN706">
        <v>-0.21956524252891541</v>
      </c>
      <c r="AO706">
        <v>2.737391471862793</v>
      </c>
      <c r="AP706">
        <v>1</v>
      </c>
      <c r="AQ706">
        <v>0</v>
      </c>
      <c r="AR706">
        <v>0.15999999642372131</v>
      </c>
      <c r="AS706">
        <v>111115</v>
      </c>
      <c r="AT706">
        <f t="shared" si="2509"/>
        <v>1.1912616548084078</v>
      </c>
      <c r="AU706">
        <f t="shared" si="2510"/>
        <v>3.6363517427736923E-3</v>
      </c>
      <c r="AV706">
        <f t="shared" si="2511"/>
        <v>298.31036415100095</v>
      </c>
      <c r="AW706">
        <f t="shared" si="2512"/>
        <v>298.20451202392576</v>
      </c>
      <c r="AX706">
        <f t="shared" si="2513"/>
        <v>288.00159512516257</v>
      </c>
      <c r="AY706">
        <f t="shared" si="2514"/>
        <v>1.2070497746269415</v>
      </c>
      <c r="AZ706">
        <f t="shared" si="2515"/>
        <v>3.2102050341624064</v>
      </c>
      <c r="BA706">
        <f t="shared" si="2516"/>
        <v>33.811090128816147</v>
      </c>
      <c r="BB706">
        <f t="shared" si="2517"/>
        <v>15.163343089021225</v>
      </c>
      <c r="BC706">
        <f>IF(L706,Y706,(X706+Y706)/2)</f>
        <v>25.107438087463379</v>
      </c>
      <c r="BD706">
        <f t="shared" si="2518"/>
        <v>3.2001016649044174</v>
      </c>
      <c r="BE706">
        <f t="shared" si="2519"/>
        <v>0.23352187772869795</v>
      </c>
      <c r="BF706">
        <f t="shared" si="2520"/>
        <v>1.7705164546563175</v>
      </c>
      <c r="BG706">
        <f t="shared" si="2521"/>
        <v>1.4295852102480999</v>
      </c>
      <c r="BH706">
        <f t="shared" si="2522"/>
        <v>0.14731330416299754</v>
      </c>
      <c r="BI706">
        <f t="shared" si="2523"/>
        <v>9.0296360296751796</v>
      </c>
      <c r="BJ706">
        <f t="shared" si="2524"/>
        <v>0.66163059288406634</v>
      </c>
      <c r="BK706">
        <f t="shared" si="2525"/>
        <v>56.907180362424306</v>
      </c>
      <c r="BL706">
        <f t="shared" si="2526"/>
        <v>141.23828000809362</v>
      </c>
      <c r="BM706">
        <f t="shared" si="2527"/>
        <v>2.7119092981369129E-2</v>
      </c>
    </row>
    <row r="707" spans="1:65" x14ac:dyDescent="0.3">
      <c r="A707" t="str">
        <f t="array" ref="A707">INDEX(MtrxNb!A$2:C$115,MATCH(1,(MtrxNb!B$2:B$115=D707)*(MtrxNb!C$2:C$115=F707),0),1)</f>
        <v>M16</v>
      </c>
      <c r="B707" s="6">
        <v>41604</v>
      </c>
      <c r="C707">
        <v>54</v>
      </c>
      <c r="D707">
        <v>8</v>
      </c>
      <c r="E707">
        <v>20</v>
      </c>
      <c r="F707" t="s">
        <v>7</v>
      </c>
      <c r="G707">
        <v>51</v>
      </c>
      <c r="H707">
        <v>3</v>
      </c>
      <c r="I707">
        <v>18</v>
      </c>
      <c r="J707" t="s">
        <v>917</v>
      </c>
      <c r="K707">
        <v>4133.5000029169023</v>
      </c>
      <c r="L707">
        <v>0</v>
      </c>
      <c r="M707">
        <v>250</v>
      </c>
      <c r="N707" s="7">
        <f t="shared" si="2501"/>
        <v>13.299055800192965</v>
      </c>
      <c r="O707" s="7">
        <f t="shared" si="2502"/>
        <v>0.25759098163057731</v>
      </c>
      <c r="P707" s="7">
        <f t="shared" si="2503"/>
        <v>145.96430401101944</v>
      </c>
      <c r="Q707">
        <f t="shared" si="2504"/>
        <v>3.6745179702970256</v>
      </c>
      <c r="R707">
        <f t="shared" si="2505"/>
        <v>1.4123312688397689</v>
      </c>
      <c r="S707" s="4">
        <f>(Y707+AY707*L707)</f>
        <v>25.099790573120117</v>
      </c>
      <c r="T707">
        <f t="shared" si="2506"/>
        <v>4.1999999999999993</v>
      </c>
      <c r="U707">
        <f t="shared" si="2507"/>
        <v>1.8152174532413485</v>
      </c>
      <c r="V707">
        <v>1</v>
      </c>
      <c r="W707">
        <f t="shared" si="2508"/>
        <v>3.6304349064826971</v>
      </c>
      <c r="X707">
        <v>25.058198928833008</v>
      </c>
      <c r="Y707" s="4">
        <v>25.099790573120117</v>
      </c>
      <c r="Z707">
        <v>25.044919967651367</v>
      </c>
      <c r="AA707">
        <v>250.13783264160156</v>
      </c>
      <c r="AB707">
        <v>238.23951721191406</v>
      </c>
      <c r="AC707">
        <v>15.788705825805664</v>
      </c>
      <c r="AD707">
        <v>18.815130233764648</v>
      </c>
      <c r="AE707">
        <v>47.173168182373047</v>
      </c>
      <c r="AF707">
        <v>55.982002258300781</v>
      </c>
      <c r="AG707">
        <v>500.34628295898437</v>
      </c>
      <c r="AH707">
        <v>1799.8201904296875</v>
      </c>
      <c r="AI707">
        <v>68.059539794921875</v>
      </c>
      <c r="AJ707">
        <v>94.940231323242188</v>
      </c>
      <c r="AK707">
        <v>9.1886520385742188E-4</v>
      </c>
      <c r="AL707">
        <v>0.10410620272159576</v>
      </c>
      <c r="AM707">
        <v>1</v>
      </c>
      <c r="AN707">
        <v>-0.21956524252891541</v>
      </c>
      <c r="AO707">
        <v>2.737391471862793</v>
      </c>
      <c r="AP707">
        <v>1</v>
      </c>
      <c r="AQ707">
        <v>0</v>
      </c>
      <c r="AR707">
        <v>0.15999999642372131</v>
      </c>
      <c r="AS707">
        <v>111115</v>
      </c>
      <c r="AT707">
        <f t="shared" si="2509"/>
        <v>1.1913006737118677</v>
      </c>
      <c r="AU707">
        <f t="shared" si="2510"/>
        <v>3.6745179702970254E-3</v>
      </c>
      <c r="AV707">
        <f t="shared" si="2511"/>
        <v>298.24979057312009</v>
      </c>
      <c r="AW707">
        <f t="shared" si="2512"/>
        <v>298.20819892883299</v>
      </c>
      <c r="AX707">
        <f t="shared" si="2513"/>
        <v>287.97122403209141</v>
      </c>
      <c r="AY707">
        <f t="shared" si="2514"/>
        <v>1.197785893938871</v>
      </c>
      <c r="AZ707">
        <f t="shared" si="2515"/>
        <v>3.1986440856103124</v>
      </c>
      <c r="BA707">
        <f t="shared" si="2516"/>
        <v>33.691134317125439</v>
      </c>
      <c r="BB707">
        <f t="shared" si="2517"/>
        <v>14.87600408336079</v>
      </c>
      <c r="BC707">
        <f>IF(L707,Y707,(X707+Y707)/2)</f>
        <v>25.078994750976563</v>
      </c>
      <c r="BD707">
        <f t="shared" si="2518"/>
        <v>3.1946834356300227</v>
      </c>
      <c r="BE707">
        <f t="shared" si="2519"/>
        <v>0.24052496516698751</v>
      </c>
      <c r="BF707">
        <f t="shared" si="2520"/>
        <v>1.7863128167705435</v>
      </c>
      <c r="BG707">
        <f t="shared" si="2521"/>
        <v>1.4083706188594791</v>
      </c>
      <c r="BH707">
        <f t="shared" si="2522"/>
        <v>0.15177356125282196</v>
      </c>
      <c r="BI707">
        <f t="shared" si="2523"/>
        <v>13.857884787742233</v>
      </c>
      <c r="BJ707">
        <f t="shared" si="2524"/>
        <v>0.61267881046444606</v>
      </c>
      <c r="BK707">
        <f t="shared" si="2525"/>
        <v>57.659684639635003</v>
      </c>
      <c r="BL707">
        <f t="shared" si="2526"/>
        <v>233.29417986453416</v>
      </c>
      <c r="BM707">
        <f t="shared" si="2527"/>
        <v>3.286920247600264E-2</v>
      </c>
    </row>
    <row r="708" spans="1:65" x14ac:dyDescent="0.3">
      <c r="A708" t="str">
        <f t="array" ref="A708">INDEX(MtrxNb!A$2:C$115,MATCH(1,(MtrxNb!B$2:B$115=D708)*(MtrxNb!C$2:C$115=F708),0),1)</f>
        <v>M16</v>
      </c>
      <c r="B708" s="6">
        <v>41604</v>
      </c>
      <c r="C708">
        <v>54</v>
      </c>
      <c r="D708">
        <v>8</v>
      </c>
      <c r="E708">
        <v>20</v>
      </c>
      <c r="F708" t="s">
        <v>7</v>
      </c>
      <c r="G708">
        <v>51</v>
      </c>
      <c r="H708">
        <v>3</v>
      </c>
      <c r="I708">
        <v>19</v>
      </c>
      <c r="J708" t="s">
        <v>918</v>
      </c>
      <c r="K708">
        <v>4252.5000029169023</v>
      </c>
      <c r="L708">
        <v>0</v>
      </c>
      <c r="M708">
        <v>400</v>
      </c>
      <c r="N708" s="7">
        <f t="shared" si="2501"/>
        <v>23.151168582399137</v>
      </c>
      <c r="O708" s="7">
        <f t="shared" si="2502"/>
        <v>0.27656250678480809</v>
      </c>
      <c r="P708" s="7">
        <f t="shared" si="2503"/>
        <v>227.12708193050557</v>
      </c>
      <c r="Q708">
        <f t="shared" si="2504"/>
        <v>3.9346188956737982</v>
      </c>
      <c r="R708">
        <f t="shared" si="2505"/>
        <v>1.4150991740714127</v>
      </c>
      <c r="S708" s="4">
        <f>(Y708+AY708*L708)</f>
        <v>25.223421096801758</v>
      </c>
      <c r="T708">
        <f t="shared" si="2506"/>
        <v>4.1999999999999993</v>
      </c>
      <c r="U708">
        <f t="shared" si="2507"/>
        <v>1.8152174532413485</v>
      </c>
      <c r="V708">
        <v>1</v>
      </c>
      <c r="W708">
        <f t="shared" si="2508"/>
        <v>3.6304349064826971</v>
      </c>
      <c r="X708">
        <v>25.101325988769531</v>
      </c>
      <c r="Y708" s="4">
        <v>25.223421096801758</v>
      </c>
      <c r="Z708">
        <v>25.044071197509766</v>
      </c>
      <c r="AA708">
        <v>397.80657958984375</v>
      </c>
      <c r="AB708">
        <v>377.12612915039062</v>
      </c>
      <c r="AC708">
        <v>15.794729232788086</v>
      </c>
      <c r="AD708">
        <v>19.034866333007812</v>
      </c>
      <c r="AE708">
        <v>47.08331298828125</v>
      </c>
      <c r="AF708">
        <v>56.491828918457031</v>
      </c>
      <c r="AG708">
        <v>500.31341552734375</v>
      </c>
      <c r="AH708">
        <v>1799.1324462890625</v>
      </c>
      <c r="AI708">
        <v>66.935478210449219</v>
      </c>
      <c r="AJ708">
        <v>94.94049072265625</v>
      </c>
      <c r="AK708">
        <v>-1.3128933906555176</v>
      </c>
      <c r="AL708">
        <v>5.8484330773353577E-2</v>
      </c>
      <c r="AM708">
        <v>1</v>
      </c>
      <c r="AN708">
        <v>-0.21956524252891541</v>
      </c>
      <c r="AO708">
        <v>2.737391471862793</v>
      </c>
      <c r="AP708">
        <v>1</v>
      </c>
      <c r="AQ708">
        <v>0</v>
      </c>
      <c r="AR708">
        <v>0.15999999642372131</v>
      </c>
      <c r="AS708">
        <v>111115</v>
      </c>
      <c r="AT708">
        <f t="shared" si="2509"/>
        <v>1.191222417922247</v>
      </c>
      <c r="AU708">
        <f t="shared" si="2510"/>
        <v>3.9346188956737981E-3</v>
      </c>
      <c r="AV708">
        <f t="shared" si="2511"/>
        <v>298.37342109680174</v>
      </c>
      <c r="AW708">
        <f t="shared" si="2512"/>
        <v>298.25132598876951</v>
      </c>
      <c r="AX708">
        <f t="shared" si="2513"/>
        <v>287.86118497205098</v>
      </c>
      <c r="AY708">
        <f t="shared" si="2514"/>
        <v>1.0782728091629838</v>
      </c>
      <c r="AZ708">
        <f t="shared" si="2515"/>
        <v>3.2222787245673428</v>
      </c>
      <c r="BA708">
        <f t="shared" si="2516"/>
        <v>33.939983878747633</v>
      </c>
      <c r="BB708">
        <f t="shared" si="2517"/>
        <v>14.90511754573982</v>
      </c>
      <c r="BC708">
        <f>IF(L708,Y708,(X708+Y708)/2)</f>
        <v>25.162373542785645</v>
      </c>
      <c r="BD708">
        <f t="shared" si="2518"/>
        <v>3.2105891674100198</v>
      </c>
      <c r="BE708">
        <f t="shared" si="2519"/>
        <v>0.25698562662119173</v>
      </c>
      <c r="BF708">
        <f t="shared" si="2520"/>
        <v>1.80717955049593</v>
      </c>
      <c r="BG708">
        <f t="shared" si="2521"/>
        <v>1.4034096169140897</v>
      </c>
      <c r="BH708">
        <f t="shared" si="2522"/>
        <v>0.1622671749225463</v>
      </c>
      <c r="BI708">
        <f t="shared" si="2523"/>
        <v>21.563556614887151</v>
      </c>
      <c r="BJ708">
        <f t="shared" si="2524"/>
        <v>0.60225761190875127</v>
      </c>
      <c r="BK708">
        <f t="shared" si="2525"/>
        <v>58.082271679825034</v>
      </c>
      <c r="BL708">
        <f t="shared" si="2526"/>
        <v>368.51722184553029</v>
      </c>
      <c r="BM708">
        <f t="shared" si="2527"/>
        <v>3.648872789646658E-2</v>
      </c>
    </row>
    <row r="709" spans="1:65" x14ac:dyDescent="0.3">
      <c r="A709" t="str">
        <f t="array" ref="A709">INDEX(MtrxNb!A$2:C$115,MATCH(1,(MtrxNb!B$2:B$115=D709)*(MtrxNb!C$2:C$115=F709),0),1)</f>
        <v>M16</v>
      </c>
      <c r="B709" s="6">
        <v>41604</v>
      </c>
      <c r="C709">
        <v>54</v>
      </c>
      <c r="D709">
        <v>8</v>
      </c>
      <c r="E709">
        <v>20</v>
      </c>
      <c r="F709" t="s">
        <v>7</v>
      </c>
      <c r="G709">
        <v>51</v>
      </c>
      <c r="H709">
        <v>3</v>
      </c>
      <c r="I709">
        <v>20</v>
      </c>
      <c r="J709" t="s">
        <v>919</v>
      </c>
      <c r="K709">
        <v>4403.0000029057264</v>
      </c>
      <c r="L709">
        <v>0</v>
      </c>
      <c r="M709">
        <v>600</v>
      </c>
      <c r="N709" s="7">
        <f t="shared" si="2501"/>
        <v>35.614408411015511</v>
      </c>
      <c r="O709" s="7">
        <f t="shared" si="2502"/>
        <v>0.30528464148258866</v>
      </c>
      <c r="P709" s="7">
        <f t="shared" si="2503"/>
        <v>357.32883426690341</v>
      </c>
      <c r="Q709">
        <f t="shared" si="2504"/>
        <v>4.1949541463285582</v>
      </c>
      <c r="R709">
        <f t="shared" si="2505"/>
        <v>1.3770754737874107</v>
      </c>
      <c r="S709" s="4">
        <f>(Y709+AY709*L709)</f>
        <v>25.021644592285156</v>
      </c>
      <c r="T709">
        <f t="shared" si="2506"/>
        <v>4.1999999999999993</v>
      </c>
      <c r="U709">
        <f t="shared" si="2507"/>
        <v>1.8152174532413485</v>
      </c>
      <c r="V709">
        <v>1</v>
      </c>
      <c r="W709">
        <f t="shared" si="2508"/>
        <v>3.6304349064826971</v>
      </c>
      <c r="X709">
        <v>25.026983261108398</v>
      </c>
      <c r="Y709" s="4">
        <v>25.021644592285156</v>
      </c>
      <c r="Z709">
        <v>25.038864135742187</v>
      </c>
      <c r="AA709">
        <v>600.229248046875</v>
      </c>
      <c r="AB709">
        <v>568.33233642578125</v>
      </c>
      <c r="AC709">
        <v>15.57618236541748</v>
      </c>
      <c r="AD709">
        <v>19.030517578125</v>
      </c>
      <c r="AE709">
        <v>46.559642791748047</v>
      </c>
      <c r="AF709">
        <v>56.727058410644531</v>
      </c>
      <c r="AG709">
        <v>500.3426513671875</v>
      </c>
      <c r="AH709">
        <v>1798.84619140625</v>
      </c>
      <c r="AI709">
        <v>72.332077026367188</v>
      </c>
      <c r="AJ709">
        <v>94.937385559082031</v>
      </c>
      <c r="AK709">
        <v>-3.5360989570617676</v>
      </c>
      <c r="AL709">
        <v>9.7229629755020142E-3</v>
      </c>
      <c r="AM709">
        <v>1</v>
      </c>
      <c r="AN709">
        <v>-0.21956524252891541</v>
      </c>
      <c r="AO709">
        <v>2.737391471862793</v>
      </c>
      <c r="AP709">
        <v>1</v>
      </c>
      <c r="AQ709">
        <v>0</v>
      </c>
      <c r="AR709">
        <v>0.15999999642372131</v>
      </c>
      <c r="AS709">
        <v>111115</v>
      </c>
      <c r="AT709">
        <f t="shared" si="2509"/>
        <v>1.1912920270647323</v>
      </c>
      <c r="AU709">
        <f t="shared" si="2510"/>
        <v>4.1949541463285585E-3</v>
      </c>
      <c r="AV709">
        <f t="shared" si="2511"/>
        <v>298.17164459228513</v>
      </c>
      <c r="AW709">
        <f t="shared" si="2512"/>
        <v>298.17698326110838</v>
      </c>
      <c r="AX709">
        <f t="shared" si="2513"/>
        <v>287.81538419182471</v>
      </c>
      <c r="AY709">
        <f t="shared" si="2514"/>
        <v>0.9823663822079719</v>
      </c>
      <c r="AZ709">
        <f t="shared" si="2515"/>
        <v>3.1837830584907518</v>
      </c>
      <c r="BA709">
        <f t="shared" si="2516"/>
        <v>33.535609178002908</v>
      </c>
      <c r="BB709">
        <f t="shared" si="2517"/>
        <v>14.505091599877908</v>
      </c>
      <c r="BC709">
        <f>IF(L709,Y709,(X709+Y709)/2)</f>
        <v>25.024313926696777</v>
      </c>
      <c r="BD709">
        <f t="shared" si="2518"/>
        <v>3.1842896889705683</v>
      </c>
      <c r="BE709">
        <f t="shared" si="2519"/>
        <v>0.28160441955891646</v>
      </c>
      <c r="BF709">
        <f t="shared" si="2520"/>
        <v>1.8067075847033411</v>
      </c>
      <c r="BG709">
        <f t="shared" si="2521"/>
        <v>1.3775821042672272</v>
      </c>
      <c r="BH709">
        <f t="shared" si="2522"/>
        <v>0.17798738461593666</v>
      </c>
      <c r="BI709">
        <f t="shared" si="2523"/>
        <v>33.923865310174335</v>
      </c>
      <c r="BJ709">
        <f t="shared" si="2524"/>
        <v>0.62873218953918719</v>
      </c>
      <c r="BK709">
        <f t="shared" si="2525"/>
        <v>59.025273603165296</v>
      </c>
      <c r="BL709">
        <f t="shared" si="2526"/>
        <v>555.08889518709725</v>
      </c>
      <c r="BM709">
        <f t="shared" si="2527"/>
        <v>3.7870514414930154E-2</v>
      </c>
    </row>
    <row r="710" spans="1:65" x14ac:dyDescent="0.3">
      <c r="A710" t="str">
        <f t="array" ref="A710">INDEX(MtrxNb!A$2:C$115,MATCH(1,(MtrxNb!B$2:B$115=D710)*(MtrxNb!C$2:C$115=F710),0),1)</f>
        <v>M16</v>
      </c>
      <c r="B710" s="6">
        <v>41604</v>
      </c>
      <c r="C710">
        <v>54</v>
      </c>
      <c r="D710">
        <v>8</v>
      </c>
      <c r="E710">
        <v>20</v>
      </c>
      <c r="F710" t="s">
        <v>7</v>
      </c>
      <c r="G710">
        <v>51</v>
      </c>
      <c r="H710">
        <v>3</v>
      </c>
      <c r="I710">
        <v>21</v>
      </c>
      <c r="J710" t="s">
        <v>920</v>
      </c>
      <c r="K710">
        <v>4553.0000029057264</v>
      </c>
      <c r="L710">
        <v>0</v>
      </c>
      <c r="M710">
        <v>800</v>
      </c>
      <c r="N710" s="7">
        <f t="shared" si="2501"/>
        <v>43.27163963784772</v>
      </c>
      <c r="O710" s="7">
        <f t="shared" si="2502"/>
        <v>0.31714284469761334</v>
      </c>
      <c r="P710" s="7">
        <f t="shared" si="2503"/>
        <v>511.2072373479009</v>
      </c>
      <c r="Q710">
        <f t="shared" si="2504"/>
        <v>4.2687900138900972</v>
      </c>
      <c r="R710">
        <f t="shared" si="2505"/>
        <v>1.3531651209970013</v>
      </c>
      <c r="S710" s="4">
        <f>(Y710+AY710*L710)</f>
        <v>24.921602249145508</v>
      </c>
      <c r="T710">
        <f t="shared" si="2506"/>
        <v>4.1999999999999993</v>
      </c>
      <c r="U710">
        <f t="shared" si="2507"/>
        <v>1.8152174532413485</v>
      </c>
      <c r="V710">
        <v>1</v>
      </c>
      <c r="W710">
        <f t="shared" si="2508"/>
        <v>3.6304349064826971</v>
      </c>
      <c r="X710">
        <v>24.976406097412109</v>
      </c>
      <c r="Y710" s="4">
        <v>24.921602249145508</v>
      </c>
      <c r="Z710">
        <v>25.0455322265625</v>
      </c>
      <c r="AA710">
        <v>799.61529541015625</v>
      </c>
      <c r="AB710">
        <v>760.562744140625</v>
      </c>
      <c r="AC710">
        <v>15.566482543945313</v>
      </c>
      <c r="AD710">
        <v>19.081787109375</v>
      </c>
      <c r="AE710">
        <v>46.677505493164062</v>
      </c>
      <c r="AF710">
        <v>57.056156158447266</v>
      </c>
      <c r="AG710">
        <v>500.29241943359375</v>
      </c>
      <c r="AH710">
        <v>1798.975830078125</v>
      </c>
      <c r="AI710">
        <v>73.249565124511719</v>
      </c>
      <c r="AJ710">
        <v>94.942939758300781</v>
      </c>
      <c r="AK710">
        <v>-5.8619046211242676</v>
      </c>
      <c r="AL710">
        <v>-3.5856947302818298E-2</v>
      </c>
      <c r="AM710">
        <v>1</v>
      </c>
      <c r="AN710">
        <v>-0.21956524252891541</v>
      </c>
      <c r="AO710">
        <v>2.737391471862793</v>
      </c>
      <c r="AP710">
        <v>1</v>
      </c>
      <c r="AQ710">
        <v>0</v>
      </c>
      <c r="AR710">
        <v>0.15999999642372131</v>
      </c>
      <c r="AS710">
        <v>111115</v>
      </c>
      <c r="AT710">
        <f t="shared" si="2509"/>
        <v>1.1911724272228423</v>
      </c>
      <c r="AU710">
        <f t="shared" si="2510"/>
        <v>4.2687900138900971E-3</v>
      </c>
      <c r="AV710">
        <f t="shared" si="2511"/>
        <v>298.07160224914549</v>
      </c>
      <c r="AW710">
        <f t="shared" si="2512"/>
        <v>298.12640609741209</v>
      </c>
      <c r="AX710">
        <f t="shared" si="2513"/>
        <v>287.83612637886108</v>
      </c>
      <c r="AY710">
        <f t="shared" si="2514"/>
        <v>0.95696840608823652</v>
      </c>
      <c r="AZ710">
        <f t="shared" si="2515"/>
        <v>3.1648460850031124</v>
      </c>
      <c r="BA710">
        <f t="shared" si="2516"/>
        <v>33.334190968385435</v>
      </c>
      <c r="BB710">
        <f t="shared" si="2517"/>
        <v>14.252403859010435</v>
      </c>
      <c r="BC710">
        <f>IF(L710,Y710,(X710+Y710)/2)</f>
        <v>24.949004173278809</v>
      </c>
      <c r="BD710">
        <f t="shared" si="2518"/>
        <v>3.1700231698600541</v>
      </c>
      <c r="BE710">
        <f t="shared" si="2519"/>
        <v>0.29166403458099904</v>
      </c>
      <c r="BF710">
        <f t="shared" si="2520"/>
        <v>1.8116809640061111</v>
      </c>
      <c r="BG710">
        <f t="shared" si="2521"/>
        <v>1.3583422058539429</v>
      </c>
      <c r="BH710">
        <f t="shared" si="2522"/>
        <v>0.18441982584545535</v>
      </c>
      <c r="BI710">
        <f t="shared" si="2523"/>
        <v>48.535517939529129</v>
      </c>
      <c r="BJ710">
        <f t="shared" si="2524"/>
        <v>0.67214341129149591</v>
      </c>
      <c r="BK710">
        <f t="shared" si="2525"/>
        <v>59.620591261950928</v>
      </c>
      <c r="BL710">
        <f t="shared" si="2526"/>
        <v>744.4719134231309</v>
      </c>
      <c r="BM710">
        <f t="shared" si="2527"/>
        <v>3.4653835740022634E-2</v>
      </c>
    </row>
    <row r="711" spans="1:65" hidden="1" x14ac:dyDescent="0.3">
      <c r="A711" t="str">
        <f t="array" ref="A711">INDEX(MtrxNb!A$2:C$115,MATCH(1,(MtrxNb!B$2:B$115=D711)*(MtrxNb!C$2:C$115=F711),0),1)</f>
        <v>M72</v>
      </c>
      <c r="B711" s="6">
        <v>41604</v>
      </c>
      <c r="C711">
        <v>54</v>
      </c>
      <c r="D711">
        <v>8</v>
      </c>
      <c r="E711">
        <v>20</v>
      </c>
      <c r="F711" t="s">
        <v>36</v>
      </c>
      <c r="G711">
        <v>51</v>
      </c>
      <c r="H711">
        <v>3</v>
      </c>
      <c r="I711" t="s">
        <v>323</v>
      </c>
      <c r="J711" t="s">
        <v>921</v>
      </c>
      <c r="M711">
        <f t="shared" ref="M711" si="2528">AA711</f>
        <v>0</v>
      </c>
      <c r="S711" s="4">
        <f>AVERAGE(S705:S710)</f>
        <v>25.093454678853352</v>
      </c>
      <c r="Y711" s="4">
        <f>AVERAGE(Y705:Y710)</f>
        <v>25.093454678853352</v>
      </c>
    </row>
    <row r="712" spans="1:65" hidden="1" x14ac:dyDescent="0.3">
      <c r="A712" t="str">
        <f t="array" ref="A712">INDEX(MtrxNb!A$2:C$115,MATCH(1,(MtrxNb!B$2:B$115=D712)*(MtrxNb!C$2:C$115=F712),0),1)</f>
        <v>M72</v>
      </c>
      <c r="B712" s="6">
        <v>41604</v>
      </c>
      <c r="C712">
        <v>54</v>
      </c>
      <c r="D712">
        <v>8</v>
      </c>
      <c r="E712">
        <v>20</v>
      </c>
      <c r="F712" t="s">
        <v>36</v>
      </c>
      <c r="G712">
        <v>51</v>
      </c>
      <c r="H712">
        <v>3</v>
      </c>
      <c r="I712">
        <v>22</v>
      </c>
      <c r="J712" t="s">
        <v>922</v>
      </c>
      <c r="K712">
        <v>5115.0000029057264</v>
      </c>
      <c r="L712">
        <v>0</v>
      </c>
      <c r="M712" t="s">
        <v>315</v>
      </c>
      <c r="N712">
        <f t="shared" ref="N712:N718" si="2529">(AA712-AB712*(1000-AC712)/(1000-AD712))*AT712</f>
        <v>23.13347581603805</v>
      </c>
      <c r="O712">
        <f t="shared" ref="O712:O718" si="2530">IF(BE712&lt;&gt;0,1/(1/BE712-1/W712),0)</f>
        <v>0.37217937003315937</v>
      </c>
      <c r="P712">
        <f t="shared" ref="P712:P718" si="2531">((BH712-AU712/2)*AB712-N712)/(BH712+AU712/2)</f>
        <v>262.6240308701046</v>
      </c>
      <c r="Q712">
        <f t="shared" ref="Q712:Q718" si="2532">AU712*1000</f>
        <v>4.980963809209042</v>
      </c>
      <c r="R712">
        <f t="shared" ref="R712:R718" si="2533">(AZ712-BF712)</f>
        <v>1.363306434389939</v>
      </c>
      <c r="S712" s="4">
        <f>(Y712+AY712*L712)</f>
        <v>25.196353912353516</v>
      </c>
      <c r="T712">
        <f t="shared" ref="T712:T718" si="2534">1.4*3</f>
        <v>4.1999999999999993</v>
      </c>
      <c r="U712">
        <f t="shared" ref="U712:U718" si="2535">(T712*AN712+AO712)</f>
        <v>1.8152174532413485</v>
      </c>
      <c r="V712">
        <v>1</v>
      </c>
      <c r="W712">
        <f t="shared" ref="W712:W718" si="2536">U712*(V712+1)*(V712+1)/(V712*V712+1)</f>
        <v>3.6304349064826971</v>
      </c>
      <c r="X712">
        <v>25.103139877319336</v>
      </c>
      <c r="Y712" s="4">
        <v>25.196353912353516</v>
      </c>
      <c r="Z712">
        <v>25.040475845336914</v>
      </c>
      <c r="AA712">
        <v>399.2703857421875</v>
      </c>
      <c r="AB712">
        <v>378.26876831054687</v>
      </c>
      <c r="AC712">
        <v>15.428142547607422</v>
      </c>
      <c r="AD712">
        <v>19.527873992919922</v>
      </c>
      <c r="AE712">
        <v>45.931907653808594</v>
      </c>
      <c r="AF712">
        <v>57.948089599609375</v>
      </c>
      <c r="AG712">
        <v>500.3138427734375</v>
      </c>
      <c r="AH712">
        <v>1799.8009033203125</v>
      </c>
      <c r="AI712">
        <v>78.779945373535156</v>
      </c>
      <c r="AJ712">
        <v>94.930191040039063</v>
      </c>
      <c r="AK712">
        <v>-1.5553860664367676</v>
      </c>
      <c r="AL712">
        <v>1.7453446984291077E-2</v>
      </c>
      <c r="AM712">
        <v>1</v>
      </c>
      <c r="AN712">
        <v>-0.21956524252891541</v>
      </c>
      <c r="AO712">
        <v>2.737391471862793</v>
      </c>
      <c r="AP712">
        <v>1</v>
      </c>
      <c r="AQ712">
        <v>0</v>
      </c>
      <c r="AR712">
        <v>0.15999999642372131</v>
      </c>
      <c r="AS712">
        <v>111115</v>
      </c>
      <c r="AT712">
        <f t="shared" ref="AT712:AT718" si="2537">AG712*0.000001/(T712*0.0001)</f>
        <v>1.1912234351748512</v>
      </c>
      <c r="AU712">
        <f t="shared" ref="AU712:AU718" si="2538">(AD712-AC712)/(1000-AD712)*AT712</f>
        <v>4.9809638092090424E-3</v>
      </c>
      <c r="AV712">
        <f t="shared" ref="AV712:AV718" si="2539">(Y712+273.15)</f>
        <v>298.34635391235349</v>
      </c>
      <c r="AW712">
        <f t="shared" ref="AW712:AW718" si="2540">(X712+273.15)</f>
        <v>298.25313987731931</v>
      </c>
      <c r="AX712">
        <f t="shared" ref="AX712:AX718" si="2541">(AH712*AP712+AI712*AQ712)*AR712</f>
        <v>287.96813809466039</v>
      </c>
      <c r="AY712">
        <f t="shared" ref="AY712:AY718" si="2542">((AX712+0.00000010773*(AW712^4-AV712^4))-AU712*44100)/(U712*51.4+0.00000043092*AV712^3)</f>
        <v>0.64194954226366563</v>
      </c>
      <c r="AZ712">
        <f t="shared" ref="AZ712:AZ718" si="2543">0.61365*EXP(17.502*S712/(240.97+S712))</f>
        <v>3.2170912431436376</v>
      </c>
      <c r="BA712">
        <f t="shared" ref="BA712:BA718" si="2544">AZ712*1000/AJ712</f>
        <v>33.88902105745003</v>
      </c>
      <c r="BB712">
        <f t="shared" ref="BB712:BB718" si="2545">(BA712-AD712)</f>
        <v>14.361147064530108</v>
      </c>
      <c r="BC712">
        <f>IF(L712,Y712,(X712+Y712)/2)</f>
        <v>25.149746894836426</v>
      </c>
      <c r="BD712">
        <f t="shared" ref="BD712:BD718" si="2546">0.61365*EXP(17.502*BC712/(240.97+BC712))</f>
        <v>3.2081760114448952</v>
      </c>
      <c r="BE712">
        <f t="shared" ref="BE712:BE718" si="2547">IF(BB712&lt;&gt;0,(1000-(BA712+AD712)/2)/BB712*AU712,0)</f>
        <v>0.33757261706898062</v>
      </c>
      <c r="BF712">
        <f t="shared" ref="BF712:BF718" si="2548">AD712*AJ712/1000</f>
        <v>1.8537848087536986</v>
      </c>
      <c r="BG712">
        <f t="shared" ref="BG712:BG718" si="2549">(BD712-BF712)</f>
        <v>1.3543912026911966</v>
      </c>
      <c r="BH712">
        <f t="shared" ref="BH712:BH718" si="2550">1/(1.6/O712+1.37/W712)</f>
        <v>0.21384118536240959</v>
      </c>
      <c r="BI712">
        <f t="shared" ref="BI712:BI718" si="2551">P712*AJ712*0.001</f>
        <v>24.930949422204147</v>
      </c>
      <c r="BJ712">
        <f t="shared" ref="BJ712:BJ718" si="2552">P712/AB712</f>
        <v>0.69427891719175305</v>
      </c>
      <c r="BK712">
        <f t="shared" ref="BK712:BK718" si="2553">(1-AU712*AJ712/AZ712/O712)*100</f>
        <v>60.508642188930672</v>
      </c>
      <c r="BL712">
        <f t="shared" ref="BL712:BL718" si="2554">(AB712-N712/(W712/1.35))</f>
        <v>369.66644017187537</v>
      </c>
      <c r="BM712">
        <f t="shared" ref="BM712:BM718" si="2555">N712*BK712/100/BL712</f>
        <v>3.7865899054512653E-2</v>
      </c>
    </row>
    <row r="713" spans="1:65" x14ac:dyDescent="0.3">
      <c r="A713" t="str">
        <f t="array" ref="A713">INDEX(MtrxNb!A$2:C$115,MATCH(1,(MtrxNb!B$2:B$115=D713)*(MtrxNb!C$2:C$115=F713),0),1)</f>
        <v>M72</v>
      </c>
      <c r="B713" s="6">
        <v>41604</v>
      </c>
      <c r="C713">
        <v>54</v>
      </c>
      <c r="D713">
        <v>8</v>
      </c>
      <c r="E713">
        <v>20</v>
      </c>
      <c r="F713" t="s">
        <v>36</v>
      </c>
      <c r="G713">
        <v>51</v>
      </c>
      <c r="H713">
        <v>3</v>
      </c>
      <c r="I713">
        <v>23</v>
      </c>
      <c r="J713" t="s">
        <v>923</v>
      </c>
      <c r="K713">
        <v>5234.5000028945506</v>
      </c>
      <c r="L713">
        <v>0</v>
      </c>
      <c r="M713">
        <v>50</v>
      </c>
      <c r="N713" s="7">
        <f t="shared" si="2529"/>
        <v>9.4175788343205859E-3</v>
      </c>
      <c r="O713" s="7">
        <f t="shared" si="2530"/>
        <v>0.34058269105725769</v>
      </c>
      <c r="P713" s="7">
        <f t="shared" si="2531"/>
        <v>49.222968644936969</v>
      </c>
      <c r="Q713">
        <f t="shared" si="2532"/>
        <v>4.8687274576222981</v>
      </c>
      <c r="R713">
        <f t="shared" si="2533"/>
        <v>1.4442819989793783</v>
      </c>
      <c r="S713" s="4">
        <f>(Y713+AY713*L713)</f>
        <v>25.539192199707031</v>
      </c>
      <c r="T713">
        <f t="shared" si="2534"/>
        <v>4.1999999999999993</v>
      </c>
      <c r="U713">
        <f t="shared" si="2535"/>
        <v>1.8152174532413485</v>
      </c>
      <c r="V713">
        <v>1</v>
      </c>
      <c r="W713">
        <f t="shared" si="2536"/>
        <v>3.6304349064826971</v>
      </c>
      <c r="X713">
        <v>25.162511825561523</v>
      </c>
      <c r="Y713" s="4">
        <v>25.539192199707031</v>
      </c>
      <c r="Z713">
        <v>25.04121208190918</v>
      </c>
      <c r="AA713">
        <v>50.717197418212891</v>
      </c>
      <c r="AB713">
        <v>50.502864837646484</v>
      </c>
      <c r="AC713">
        <v>15.364945411682129</v>
      </c>
      <c r="AD713">
        <v>19.373176574707031</v>
      </c>
      <c r="AE713">
        <v>45.529216766357422</v>
      </c>
      <c r="AF713">
        <v>57.281978607177734</v>
      </c>
      <c r="AG713">
        <v>500.28302001953125</v>
      </c>
      <c r="AH713">
        <v>1798.802978515625</v>
      </c>
      <c r="AI713">
        <v>78.249702453613281</v>
      </c>
      <c r="AJ713">
        <v>94.928009033203125</v>
      </c>
      <c r="AK713">
        <v>1.023810863494873</v>
      </c>
      <c r="AL713">
        <v>0.1256268173456192</v>
      </c>
      <c r="AM713">
        <v>1</v>
      </c>
      <c r="AN713">
        <v>-0.21956524252891541</v>
      </c>
      <c r="AO713">
        <v>2.737391471862793</v>
      </c>
      <c r="AP713">
        <v>1</v>
      </c>
      <c r="AQ713">
        <v>0</v>
      </c>
      <c r="AR713">
        <v>0.15999999642372131</v>
      </c>
      <c r="AS713">
        <v>111115</v>
      </c>
      <c r="AT713">
        <f t="shared" si="2537"/>
        <v>1.1911500476655505</v>
      </c>
      <c r="AU713">
        <f t="shared" si="2538"/>
        <v>4.8687274576222983E-3</v>
      </c>
      <c r="AV713">
        <f t="shared" si="2539"/>
        <v>298.68919219970701</v>
      </c>
      <c r="AW713">
        <f t="shared" si="2540"/>
        <v>298.3125118255615</v>
      </c>
      <c r="AX713">
        <f t="shared" si="2541"/>
        <v>287.80847012947925</v>
      </c>
      <c r="AY713">
        <f t="shared" si="2542"/>
        <v>0.65639388076702954</v>
      </c>
      <c r="AZ713">
        <f t="shared" si="2543"/>
        <v>3.2833390798650064</v>
      </c>
      <c r="BA713">
        <f t="shared" si="2544"/>
        <v>34.587674526246381</v>
      </c>
      <c r="BB713">
        <f t="shared" si="2545"/>
        <v>15.21449795153935</v>
      </c>
      <c r="BC713">
        <f>IF(L713,Y713,(X713+Y713)/2)</f>
        <v>25.350852012634277</v>
      </c>
      <c r="BD713">
        <f t="shared" si="2546"/>
        <v>3.2467994489520917</v>
      </c>
      <c r="BE713">
        <f t="shared" si="2547"/>
        <v>0.31137189896213746</v>
      </c>
      <c r="BF713">
        <f t="shared" si="2548"/>
        <v>1.8390570808856281</v>
      </c>
      <c r="BG713">
        <f t="shared" si="2549"/>
        <v>1.4077423680664636</v>
      </c>
      <c r="BH713">
        <f t="shared" si="2550"/>
        <v>0.19703670666908321</v>
      </c>
      <c r="BI713">
        <f t="shared" si="2551"/>
        <v>4.6726384121676512</v>
      </c>
      <c r="BJ713">
        <f t="shared" si="2552"/>
        <v>0.97465695863345481</v>
      </c>
      <c r="BK713">
        <f t="shared" si="2553"/>
        <v>58.669417322978433</v>
      </c>
      <c r="BL713">
        <f t="shared" si="2554"/>
        <v>50.499362851864113</v>
      </c>
      <c r="BM713">
        <f t="shared" si="2555"/>
        <v>1.094120463308791E-4</v>
      </c>
    </row>
    <row r="714" spans="1:65" x14ac:dyDescent="0.3">
      <c r="A714" t="str">
        <f t="array" ref="A714">INDEX(MtrxNb!A$2:C$115,MATCH(1,(MtrxNb!B$2:B$115=D714)*(MtrxNb!C$2:C$115=F714),0),1)</f>
        <v>M72</v>
      </c>
      <c r="B714" s="6">
        <v>41604</v>
      </c>
      <c r="C714">
        <v>54</v>
      </c>
      <c r="D714">
        <v>8</v>
      </c>
      <c r="E714">
        <v>20</v>
      </c>
      <c r="F714" t="s">
        <v>36</v>
      </c>
      <c r="G714">
        <v>51</v>
      </c>
      <c r="H714">
        <v>3</v>
      </c>
      <c r="I714">
        <v>24</v>
      </c>
      <c r="J714" t="s">
        <v>924</v>
      </c>
      <c r="K714">
        <v>5355.0000029057264</v>
      </c>
      <c r="L714">
        <v>0</v>
      </c>
      <c r="M714">
        <v>150</v>
      </c>
      <c r="N714" s="7">
        <f t="shared" si="2529"/>
        <v>7.8017590428728116</v>
      </c>
      <c r="O714" s="7">
        <f t="shared" si="2530"/>
        <v>0.34681996862265219</v>
      </c>
      <c r="P714" s="7">
        <f t="shared" si="2531"/>
        <v>100.47822979655157</v>
      </c>
      <c r="Q714">
        <f t="shared" si="2532"/>
        <v>5.0133250364606967</v>
      </c>
      <c r="R714">
        <f t="shared" si="2533"/>
        <v>1.4624951102920534</v>
      </c>
      <c r="S714" s="4">
        <f>(Y714+AY714*L714)</f>
        <v>25.63178825378418</v>
      </c>
      <c r="T714">
        <f t="shared" si="2534"/>
        <v>4.1999999999999993</v>
      </c>
      <c r="U714">
        <f t="shared" si="2535"/>
        <v>1.8152174532413485</v>
      </c>
      <c r="V714">
        <v>1</v>
      </c>
      <c r="W714">
        <f t="shared" si="2536"/>
        <v>3.6304349064826971</v>
      </c>
      <c r="X714">
        <v>25.206056594848633</v>
      </c>
      <c r="Y714" s="4">
        <v>25.63178825378418</v>
      </c>
      <c r="Z714">
        <v>25.041748046875</v>
      </c>
      <c r="AA714">
        <v>149.60232543945313</v>
      </c>
      <c r="AB714">
        <v>142.45362854003906</v>
      </c>
      <c r="AC714">
        <v>15.246152877807617</v>
      </c>
      <c r="AD714">
        <v>19.37306022644043</v>
      </c>
      <c r="AE714">
        <v>45.112438201904297</v>
      </c>
      <c r="AF714">
        <v>57.128093719482422</v>
      </c>
      <c r="AG714">
        <v>500.32736206054687</v>
      </c>
      <c r="AH714">
        <v>1799.166015625</v>
      </c>
      <c r="AI714">
        <v>78.457511901855469</v>
      </c>
      <c r="AJ714">
        <v>94.922523498535156</v>
      </c>
      <c r="AK714">
        <v>0.72231245040893555</v>
      </c>
      <c r="AL714">
        <v>8.8197007775306702E-2</v>
      </c>
      <c r="AM714">
        <v>1</v>
      </c>
      <c r="AN714">
        <v>-0.21956524252891541</v>
      </c>
      <c r="AO714">
        <v>2.737391471862793</v>
      </c>
      <c r="AP714">
        <v>1</v>
      </c>
      <c r="AQ714">
        <v>0</v>
      </c>
      <c r="AR714">
        <v>0.15999999642372131</v>
      </c>
      <c r="AS714">
        <v>111115</v>
      </c>
      <c r="AT714">
        <f t="shared" si="2537"/>
        <v>1.1912556239536831</v>
      </c>
      <c r="AU714">
        <f t="shared" si="2538"/>
        <v>5.0133250364606963E-3</v>
      </c>
      <c r="AV714">
        <f t="shared" si="2539"/>
        <v>298.78178825378416</v>
      </c>
      <c r="AW714">
        <f t="shared" si="2540"/>
        <v>298.35605659484861</v>
      </c>
      <c r="AX714">
        <f t="shared" si="2541"/>
        <v>287.86655606568092</v>
      </c>
      <c r="AY714">
        <f t="shared" si="2542"/>
        <v>0.59063546027246794</v>
      </c>
      <c r="AZ714">
        <f t="shared" si="2543"/>
        <v>3.3014348748748819</v>
      </c>
      <c r="BA714">
        <f t="shared" si="2544"/>
        <v>34.780310859791136</v>
      </c>
      <c r="BB714">
        <f t="shared" si="2545"/>
        <v>15.407250633350706</v>
      </c>
      <c r="BC714">
        <f>IF(L714,Y714,(X714+Y714)/2)</f>
        <v>25.418922424316406</v>
      </c>
      <c r="BD714">
        <f t="shared" si="2546"/>
        <v>3.2599644883896772</v>
      </c>
      <c r="BE714">
        <f t="shared" si="2547"/>
        <v>0.31657697580157196</v>
      </c>
      <c r="BF714">
        <f t="shared" si="2548"/>
        <v>1.8389397645828285</v>
      </c>
      <c r="BG714">
        <f t="shared" si="2549"/>
        <v>1.4210247238068487</v>
      </c>
      <c r="BH714">
        <f t="shared" si="2550"/>
        <v>0.20037230088145647</v>
      </c>
      <c r="BI714">
        <f t="shared" si="2551"/>
        <v>9.5376471289543829</v>
      </c>
      <c r="BJ714">
        <f t="shared" si="2552"/>
        <v>0.70533991184584266</v>
      </c>
      <c r="BK714">
        <f t="shared" si="2553"/>
        <v>58.438777953632503</v>
      </c>
      <c r="BL714">
        <f t="shared" si="2554"/>
        <v>139.55249548596029</v>
      </c>
      <c r="BM714">
        <f t="shared" si="2555"/>
        <v>3.2670520349100972E-2</v>
      </c>
    </row>
    <row r="715" spans="1:65" x14ac:dyDescent="0.3">
      <c r="A715" t="str">
        <f t="array" ref="A715">INDEX(MtrxNb!A$2:C$115,MATCH(1,(MtrxNb!B$2:B$115=D715)*(MtrxNb!C$2:C$115=F715),0),1)</f>
        <v>M72</v>
      </c>
      <c r="B715" s="6">
        <v>41604</v>
      </c>
      <c r="C715">
        <v>54</v>
      </c>
      <c r="D715">
        <v>8</v>
      </c>
      <c r="E715">
        <v>20</v>
      </c>
      <c r="F715" t="s">
        <v>36</v>
      </c>
      <c r="G715">
        <v>51</v>
      </c>
      <c r="H715">
        <v>3</v>
      </c>
      <c r="I715">
        <v>25</v>
      </c>
      <c r="J715" t="s">
        <v>925</v>
      </c>
      <c r="K715">
        <v>5475.0000029057264</v>
      </c>
      <c r="L715">
        <v>0</v>
      </c>
      <c r="M715">
        <v>250</v>
      </c>
      <c r="N715" s="7">
        <f t="shared" si="2529"/>
        <v>15.818143397948628</v>
      </c>
      <c r="O715" s="7">
        <f t="shared" si="2530"/>
        <v>0.36385379552496178</v>
      </c>
      <c r="P715" s="7">
        <f t="shared" si="2531"/>
        <v>156.30308404852133</v>
      </c>
      <c r="Q715">
        <f t="shared" si="2532"/>
        <v>5.2252414416051698</v>
      </c>
      <c r="R715">
        <f t="shared" si="2533"/>
        <v>1.4590335299107708</v>
      </c>
      <c r="S715" s="4">
        <f>(Y715+AY715*L715)</f>
        <v>25.653461456298828</v>
      </c>
      <c r="T715">
        <f t="shared" si="2534"/>
        <v>4.1999999999999993</v>
      </c>
      <c r="U715">
        <f t="shared" si="2535"/>
        <v>1.8152174532413485</v>
      </c>
      <c r="V715">
        <v>1</v>
      </c>
      <c r="W715">
        <f t="shared" si="2536"/>
        <v>3.6304349064826971</v>
      </c>
      <c r="X715">
        <v>25.233894348144531</v>
      </c>
      <c r="Y715" s="4">
        <v>25.653461456298828</v>
      </c>
      <c r="Z715">
        <v>25.038858413696289</v>
      </c>
      <c r="AA715">
        <v>251.05123901367187</v>
      </c>
      <c r="AB715">
        <v>236.73350524902344</v>
      </c>
      <c r="AC715">
        <v>15.153689384460449</v>
      </c>
      <c r="AD715">
        <v>19.454923629760742</v>
      </c>
      <c r="AE715">
        <v>44.766811370849609</v>
      </c>
      <c r="AF715">
        <v>57.270660400390625</v>
      </c>
      <c r="AG715">
        <v>500.299560546875</v>
      </c>
      <c r="AH715">
        <v>1799.2203369140625</v>
      </c>
      <c r="AI715">
        <v>78.275634765625</v>
      </c>
      <c r="AJ715">
        <v>94.919387817382813</v>
      </c>
      <c r="AK715">
        <v>5.0742626190185547E-2</v>
      </c>
      <c r="AL715">
        <v>5.4118409752845764E-2</v>
      </c>
      <c r="AM715">
        <v>1</v>
      </c>
      <c r="AN715">
        <v>-0.21956524252891541</v>
      </c>
      <c r="AO715">
        <v>2.737391471862793</v>
      </c>
      <c r="AP715">
        <v>1</v>
      </c>
      <c r="AQ715">
        <v>0</v>
      </c>
      <c r="AR715">
        <v>0.15999999642372131</v>
      </c>
      <c r="AS715">
        <v>111115</v>
      </c>
      <c r="AT715">
        <f t="shared" si="2537"/>
        <v>1.1911894298735117</v>
      </c>
      <c r="AU715">
        <f t="shared" si="2538"/>
        <v>5.2252414416051702E-3</v>
      </c>
      <c r="AV715">
        <f t="shared" si="2539"/>
        <v>298.80346145629881</v>
      </c>
      <c r="AW715">
        <f t="shared" si="2540"/>
        <v>298.38389434814451</v>
      </c>
      <c r="AX715">
        <f t="shared" si="2541"/>
        <v>287.87524747173666</v>
      </c>
      <c r="AY715">
        <f t="shared" si="2542"/>
        <v>0.50219137850148676</v>
      </c>
      <c r="AZ715">
        <f t="shared" si="2543"/>
        <v>3.3056829708815956</v>
      </c>
      <c r="BA715">
        <f t="shared" si="2544"/>
        <v>34.82621461109148</v>
      </c>
      <c r="BB715">
        <f t="shared" si="2545"/>
        <v>15.371290981330738</v>
      </c>
      <c r="BC715">
        <f>IF(L715,Y715,(X715+Y715)/2)</f>
        <v>25.44367790222168</v>
      </c>
      <c r="BD715">
        <f t="shared" si="2546"/>
        <v>3.2647638298695387</v>
      </c>
      <c r="BE715">
        <f t="shared" si="2547"/>
        <v>0.3307090745508926</v>
      </c>
      <c r="BF715">
        <f t="shared" si="2548"/>
        <v>1.8466494409708247</v>
      </c>
      <c r="BG715">
        <f t="shared" si="2549"/>
        <v>1.418114388898714</v>
      </c>
      <c r="BH715">
        <f t="shared" si="2550"/>
        <v>0.20943566729793298</v>
      </c>
      <c r="BI715">
        <f t="shared" si="2551"/>
        <v>14.836193051854577</v>
      </c>
      <c r="BJ715">
        <f t="shared" si="2552"/>
        <v>0.66024910113210977</v>
      </c>
      <c r="BK715">
        <f t="shared" si="2553"/>
        <v>58.764318072011243</v>
      </c>
      <c r="BL715">
        <f t="shared" si="2554"/>
        <v>230.85142937180584</v>
      </c>
      <c r="BM715">
        <f t="shared" si="2555"/>
        <v>4.026582865331238E-2</v>
      </c>
    </row>
    <row r="716" spans="1:65" x14ac:dyDescent="0.3">
      <c r="A716" t="str">
        <f t="array" ref="A716">INDEX(MtrxNb!A$2:C$115,MATCH(1,(MtrxNb!B$2:B$115=D716)*(MtrxNb!C$2:C$115=F716),0),1)</f>
        <v>M72</v>
      </c>
      <c r="B716" s="6">
        <v>41604</v>
      </c>
      <c r="C716">
        <v>54</v>
      </c>
      <c r="D716">
        <v>8</v>
      </c>
      <c r="E716">
        <v>20</v>
      </c>
      <c r="F716" t="s">
        <v>36</v>
      </c>
      <c r="G716">
        <v>51</v>
      </c>
      <c r="H716">
        <v>3</v>
      </c>
      <c r="I716">
        <v>26</v>
      </c>
      <c r="J716" t="s">
        <v>926</v>
      </c>
      <c r="K716">
        <v>5605.0000029057264</v>
      </c>
      <c r="L716">
        <v>0</v>
      </c>
      <c r="M716">
        <v>400</v>
      </c>
      <c r="N716" s="7">
        <f t="shared" si="2529"/>
        <v>26.528236858707434</v>
      </c>
      <c r="O716" s="7">
        <f t="shared" si="2530"/>
        <v>0.37581960109137369</v>
      </c>
      <c r="P716" s="7">
        <f t="shared" si="2531"/>
        <v>245.18418082624407</v>
      </c>
      <c r="Q716">
        <f t="shared" si="2532"/>
        <v>5.2925131960978709</v>
      </c>
      <c r="R716">
        <f t="shared" si="2533"/>
        <v>1.4348985515091912</v>
      </c>
      <c r="S716" s="4">
        <f>(Y716+AY716*L716)</f>
        <v>25.617465972900391</v>
      </c>
      <c r="T716">
        <f t="shared" si="2534"/>
        <v>4.1999999999999993</v>
      </c>
      <c r="U716">
        <f t="shared" si="2535"/>
        <v>1.8152174532413485</v>
      </c>
      <c r="V716">
        <v>1</v>
      </c>
      <c r="W716">
        <f t="shared" si="2536"/>
        <v>3.6304349064826971</v>
      </c>
      <c r="X716">
        <v>25.200101852416992</v>
      </c>
      <c r="Y716" s="4">
        <v>25.617465972900391</v>
      </c>
      <c r="Z716">
        <v>25.040512084960938</v>
      </c>
      <c r="AA716">
        <v>399.69097900390625</v>
      </c>
      <c r="AB716">
        <v>375.75088500976562</v>
      </c>
      <c r="AC716">
        <v>15.280035972595215</v>
      </c>
      <c r="AD716">
        <v>19.635885238647461</v>
      </c>
      <c r="AE716">
        <v>45.229011535644531</v>
      </c>
      <c r="AF716">
        <v>57.916862487792969</v>
      </c>
      <c r="AG716">
        <v>500.29458618164062</v>
      </c>
      <c r="AH716">
        <v>1799.7275390625</v>
      </c>
      <c r="AI716">
        <v>78.363563537597656</v>
      </c>
      <c r="AJ716">
        <v>94.914573669433594</v>
      </c>
      <c r="AK716">
        <v>-1.2178425788879395</v>
      </c>
      <c r="AL716">
        <v>2.1815553307533264E-2</v>
      </c>
      <c r="AM716">
        <v>1</v>
      </c>
      <c r="AN716">
        <v>-0.21956524252891541</v>
      </c>
      <c r="AO716">
        <v>2.737391471862793</v>
      </c>
      <c r="AP716">
        <v>1</v>
      </c>
      <c r="AQ716">
        <v>0</v>
      </c>
      <c r="AR716">
        <v>0.15999999642372131</v>
      </c>
      <c r="AS716">
        <v>111115</v>
      </c>
      <c r="AT716">
        <f t="shared" si="2537"/>
        <v>1.1911775861467635</v>
      </c>
      <c r="AU716">
        <f t="shared" si="2538"/>
        <v>5.292513196097871E-3</v>
      </c>
      <c r="AV716">
        <f t="shared" si="2539"/>
        <v>298.76746597290037</v>
      </c>
      <c r="AW716">
        <f t="shared" si="2540"/>
        <v>298.35010185241697</v>
      </c>
      <c r="AX716">
        <f t="shared" si="2541"/>
        <v>287.95639981367276</v>
      </c>
      <c r="AY716">
        <f t="shared" si="2542"/>
        <v>0.47493324098283429</v>
      </c>
      <c r="AZ716">
        <f t="shared" si="2543"/>
        <v>3.2986302275573394</v>
      </c>
      <c r="BA716">
        <f t="shared" si="2544"/>
        <v>34.753674804943408</v>
      </c>
      <c r="BB716">
        <f t="shared" si="2545"/>
        <v>15.117789566295947</v>
      </c>
      <c r="BC716">
        <f>IF(L716,Y716,(X716+Y716)/2)</f>
        <v>25.408783912658691</v>
      </c>
      <c r="BD716">
        <f t="shared" si="2546"/>
        <v>3.2580007162337261</v>
      </c>
      <c r="BE716">
        <f t="shared" si="2547"/>
        <v>0.34056463356560729</v>
      </c>
      <c r="BF716">
        <f t="shared" si="2548"/>
        <v>1.8637316760481482</v>
      </c>
      <c r="BG716">
        <f t="shared" si="2549"/>
        <v>1.394269040185578</v>
      </c>
      <c r="BH716">
        <f t="shared" si="2550"/>
        <v>0.2157624376735347</v>
      </c>
      <c r="BI716">
        <f t="shared" si="2551"/>
        <v>23.27155199361227</v>
      </c>
      <c r="BJ716">
        <f t="shared" si="2552"/>
        <v>0.65251790643120333</v>
      </c>
      <c r="BK716">
        <f t="shared" si="2553"/>
        <v>59.478847479558496</v>
      </c>
      <c r="BL716">
        <f t="shared" si="2554"/>
        <v>365.88619367614461</v>
      </c>
      <c r="BM716">
        <f t="shared" si="2555"/>
        <v>4.3124583034069727E-2</v>
      </c>
    </row>
    <row r="717" spans="1:65" x14ac:dyDescent="0.3">
      <c r="A717" t="str">
        <f t="array" ref="A717">INDEX(MtrxNb!A$2:C$115,MATCH(1,(MtrxNb!B$2:B$115=D717)*(MtrxNb!C$2:C$115=F717),0),1)</f>
        <v>M72</v>
      </c>
      <c r="B717" s="6">
        <v>41604</v>
      </c>
      <c r="C717">
        <v>54</v>
      </c>
      <c r="D717">
        <v>8</v>
      </c>
      <c r="E717">
        <v>20</v>
      </c>
      <c r="F717" t="s">
        <v>36</v>
      </c>
      <c r="G717">
        <v>51</v>
      </c>
      <c r="H717">
        <v>3</v>
      </c>
      <c r="I717">
        <v>27</v>
      </c>
      <c r="J717" t="s">
        <v>927</v>
      </c>
      <c r="K717">
        <v>5755.0000029057264</v>
      </c>
      <c r="L717">
        <v>0</v>
      </c>
      <c r="M717">
        <v>600</v>
      </c>
      <c r="N717" s="7">
        <f t="shared" si="2529"/>
        <v>37.630900813195403</v>
      </c>
      <c r="O717" s="7">
        <f t="shared" si="2530"/>
        <v>0.38526616270909037</v>
      </c>
      <c r="P717" s="7">
        <f t="shared" si="2531"/>
        <v>383.90692792985652</v>
      </c>
      <c r="Q717">
        <f t="shared" si="2532"/>
        <v>5.3325449346057061</v>
      </c>
      <c r="R717">
        <f t="shared" si="2533"/>
        <v>1.4135864256927935</v>
      </c>
      <c r="S717" s="4">
        <f>(Y717+AY717*L717)</f>
        <v>25.59161376953125</v>
      </c>
      <c r="T717">
        <f t="shared" si="2534"/>
        <v>4.1999999999999993</v>
      </c>
      <c r="U717">
        <f t="shared" si="2535"/>
        <v>1.8152174532413485</v>
      </c>
      <c r="V717">
        <v>1</v>
      </c>
      <c r="W717">
        <f t="shared" si="2536"/>
        <v>3.6304349064826971</v>
      </c>
      <c r="X717">
        <v>25.174772262573242</v>
      </c>
      <c r="Y717" s="4">
        <v>25.59161376953125</v>
      </c>
      <c r="Z717">
        <v>25.042308807373047</v>
      </c>
      <c r="AA717">
        <v>599.98345947265625</v>
      </c>
      <c r="AB717">
        <v>565.8599853515625</v>
      </c>
      <c r="AC717">
        <v>15.418646812438965</v>
      </c>
      <c r="AD717">
        <v>19.806543350219727</v>
      </c>
      <c r="AE717">
        <v>45.710479736328125</v>
      </c>
      <c r="AF717">
        <v>58.512245178222656</v>
      </c>
      <c r="AG717">
        <v>500.31005859375</v>
      </c>
      <c r="AH717">
        <v>1799.81396484375</v>
      </c>
      <c r="AI717">
        <v>78.753028869628906</v>
      </c>
      <c r="AJ717">
        <v>94.917449951171875</v>
      </c>
      <c r="AK717">
        <v>-3.2428059577941895</v>
      </c>
      <c r="AL717">
        <v>-2.7863249182701111E-2</v>
      </c>
      <c r="AM717">
        <v>1</v>
      </c>
      <c r="AN717">
        <v>-0.21956524252891541</v>
      </c>
      <c r="AO717">
        <v>2.737391471862793</v>
      </c>
      <c r="AP717">
        <v>1</v>
      </c>
      <c r="AQ717">
        <v>0</v>
      </c>
      <c r="AR717">
        <v>0.15999999642372131</v>
      </c>
      <c r="AS717">
        <v>111115</v>
      </c>
      <c r="AT717">
        <f t="shared" si="2537"/>
        <v>1.1912144252232144</v>
      </c>
      <c r="AU717">
        <f t="shared" si="2538"/>
        <v>5.332544934605706E-3</v>
      </c>
      <c r="AV717">
        <f t="shared" si="2539"/>
        <v>298.74161376953123</v>
      </c>
      <c r="AW717">
        <f t="shared" si="2540"/>
        <v>298.32477226257322</v>
      </c>
      <c r="AX717">
        <f t="shared" si="2541"/>
        <v>287.97022793836368</v>
      </c>
      <c r="AY717">
        <f t="shared" si="2542"/>
        <v>0.45830081307035969</v>
      </c>
      <c r="AZ717">
        <f t="shared" si="2543"/>
        <v>3.2935730128429905</v>
      </c>
      <c r="BA717">
        <f t="shared" si="2544"/>
        <v>34.69934152821525</v>
      </c>
      <c r="BB717">
        <f t="shared" si="2545"/>
        <v>14.892798177995523</v>
      </c>
      <c r="BC717">
        <f>IF(L717,Y717,(X717+Y717)/2)</f>
        <v>25.383193016052246</v>
      </c>
      <c r="BD717">
        <f t="shared" si="2546"/>
        <v>3.2530485009204031</v>
      </c>
      <c r="BE717">
        <f t="shared" si="2547"/>
        <v>0.3483037460423386</v>
      </c>
      <c r="BF717">
        <f t="shared" si="2548"/>
        <v>1.8799865871501971</v>
      </c>
      <c r="BG717">
        <f t="shared" si="2549"/>
        <v>1.373061913770206</v>
      </c>
      <c r="BH717">
        <f t="shared" si="2550"/>
        <v>0.22073406599235096</v>
      </c>
      <c r="BI717">
        <f t="shared" si="2551"/>
        <v>36.439466617690307</v>
      </c>
      <c r="BJ717">
        <f t="shared" si="2552"/>
        <v>0.67844862310124199</v>
      </c>
      <c r="BK717">
        <f t="shared" si="2553"/>
        <v>60.111066678031563</v>
      </c>
      <c r="BL717">
        <f t="shared" si="2554"/>
        <v>551.86669876016833</v>
      </c>
      <c r="BM717">
        <f t="shared" si="2555"/>
        <v>4.0988767632080328E-2</v>
      </c>
    </row>
    <row r="718" spans="1:65" x14ac:dyDescent="0.3">
      <c r="A718" t="str">
        <f t="array" ref="A718">INDEX(MtrxNb!A$2:C$115,MATCH(1,(MtrxNb!B$2:B$115=D718)*(MtrxNb!C$2:C$115=F718),0),1)</f>
        <v>M72</v>
      </c>
      <c r="B718" s="6">
        <v>41604</v>
      </c>
      <c r="C718">
        <v>54</v>
      </c>
      <c r="D718">
        <v>8</v>
      </c>
      <c r="E718">
        <v>20</v>
      </c>
      <c r="F718" t="s">
        <v>36</v>
      </c>
      <c r="G718">
        <v>51</v>
      </c>
      <c r="H718">
        <v>3</v>
      </c>
      <c r="I718">
        <v>28</v>
      </c>
      <c r="J718" t="s">
        <v>928</v>
      </c>
      <c r="K718">
        <v>5901.0000029057264</v>
      </c>
      <c r="L718">
        <v>0</v>
      </c>
      <c r="M718">
        <v>800</v>
      </c>
      <c r="N718" s="7">
        <f t="shared" si="2529"/>
        <v>45.062529217293211</v>
      </c>
      <c r="O718" s="7">
        <f t="shared" si="2530"/>
        <v>0.38354248456601958</v>
      </c>
      <c r="P718" s="7">
        <f t="shared" si="2531"/>
        <v>537.20173714731754</v>
      </c>
      <c r="Q718">
        <f t="shared" si="2532"/>
        <v>5.3722732912692788</v>
      </c>
      <c r="R718">
        <f t="shared" si="2533"/>
        <v>1.4296304313360801</v>
      </c>
      <c r="S718" s="4">
        <f>(Y718+AY718*L718)</f>
        <v>25.718721389770508</v>
      </c>
      <c r="T718">
        <f t="shared" si="2534"/>
        <v>4.1999999999999993</v>
      </c>
      <c r="U718">
        <f t="shared" si="2535"/>
        <v>1.8152174532413485</v>
      </c>
      <c r="V718">
        <v>1</v>
      </c>
      <c r="W718">
        <f t="shared" si="2536"/>
        <v>3.6304349064826971</v>
      </c>
      <c r="X718">
        <v>25.227907180786133</v>
      </c>
      <c r="Y718" s="4">
        <v>25.718721389770508</v>
      </c>
      <c r="Z718">
        <v>25.041326522827148</v>
      </c>
      <c r="AA718">
        <v>799.264404296875</v>
      </c>
      <c r="AB718">
        <v>758.01788330078125</v>
      </c>
      <c r="AC718">
        <v>15.480279922485352</v>
      </c>
      <c r="AD718">
        <v>19.900321960449219</v>
      </c>
      <c r="AE718">
        <v>45.748931884765625</v>
      </c>
      <c r="AF718">
        <v>58.602550506591797</v>
      </c>
      <c r="AG718">
        <v>500.32388305664062</v>
      </c>
      <c r="AH718">
        <v>1799.1998291015625</v>
      </c>
      <c r="AI718">
        <v>78.315505981445313</v>
      </c>
      <c r="AJ718">
        <v>94.916694641113281</v>
      </c>
      <c r="AK718">
        <v>-5.8836140632629395</v>
      </c>
      <c r="AL718">
        <v>-7.1789488196372986E-2</v>
      </c>
      <c r="AM718">
        <v>1</v>
      </c>
      <c r="AN718">
        <v>-0.21956524252891541</v>
      </c>
      <c r="AO718">
        <v>2.737391471862793</v>
      </c>
      <c r="AP718">
        <v>1</v>
      </c>
      <c r="AQ718">
        <v>0</v>
      </c>
      <c r="AR718">
        <v>0.15999999642372131</v>
      </c>
      <c r="AS718">
        <v>111115</v>
      </c>
      <c r="AT718">
        <f t="shared" si="2537"/>
        <v>1.1912473406110491</v>
      </c>
      <c r="AU718">
        <f t="shared" si="2538"/>
        <v>5.372273291269279E-3</v>
      </c>
      <c r="AV718">
        <f t="shared" si="2539"/>
        <v>298.86872138977049</v>
      </c>
      <c r="AW718">
        <f t="shared" si="2540"/>
        <v>298.37790718078611</v>
      </c>
      <c r="AX718">
        <f t="shared" si="2541"/>
        <v>287.87196622181</v>
      </c>
      <c r="AY718">
        <f t="shared" si="2542"/>
        <v>0.43244154854394362</v>
      </c>
      <c r="AZ718">
        <f t="shared" si="2543"/>
        <v>3.3185032141158795</v>
      </c>
      <c r="BA718">
        <f t="shared" si="2544"/>
        <v>34.962271143800088</v>
      </c>
      <c r="BB718">
        <f t="shared" si="2545"/>
        <v>15.061949183350869</v>
      </c>
      <c r="BC718">
        <f>IF(L718,Y718,(X718+Y718)/2)</f>
        <v>25.47331428527832</v>
      </c>
      <c r="BD718">
        <f t="shared" si="2546"/>
        <v>3.270517549485775</v>
      </c>
      <c r="BE718">
        <f t="shared" si="2547"/>
        <v>0.34689433657317753</v>
      </c>
      <c r="BF718">
        <f t="shared" si="2548"/>
        <v>1.8888727827797993</v>
      </c>
      <c r="BG718">
        <f t="shared" si="2549"/>
        <v>1.3816447667059757</v>
      </c>
      <c r="BH718">
        <f t="shared" si="2550"/>
        <v>0.21982842717573819</v>
      </c>
      <c r="BI718">
        <f t="shared" si="2551"/>
        <v>50.989413245487547</v>
      </c>
      <c r="BJ718">
        <f t="shared" si="2552"/>
        <v>0.70869269575551175</v>
      </c>
      <c r="BK718">
        <f t="shared" si="2553"/>
        <v>59.936860101224589</v>
      </c>
      <c r="BL718">
        <f t="shared" si="2554"/>
        <v>741.26109905580915</v>
      </c>
      <c r="BM718">
        <f t="shared" si="2555"/>
        <v>3.643664173048556E-2</v>
      </c>
    </row>
    <row r="719" spans="1:65" hidden="1" x14ac:dyDescent="0.3">
      <c r="A719" t="str">
        <f t="array" ref="A719">INDEX(MtrxNb!A$2:C$115,MATCH(1,(MtrxNb!B$2:B$115=D719)*(MtrxNb!C$2:C$115=F719),0),1)</f>
        <v>M27</v>
      </c>
      <c r="B719" s="6">
        <v>41604</v>
      </c>
      <c r="C719">
        <v>54</v>
      </c>
      <c r="D719">
        <v>26</v>
      </c>
      <c r="E719">
        <v>40</v>
      </c>
      <c r="F719" t="s">
        <v>7</v>
      </c>
      <c r="G719">
        <v>51</v>
      </c>
      <c r="H719">
        <v>3</v>
      </c>
      <c r="I719" t="s">
        <v>323</v>
      </c>
      <c r="J719" t="s">
        <v>929</v>
      </c>
      <c r="M719">
        <f t="shared" ref="M719" si="2556">AA719</f>
        <v>0</v>
      </c>
      <c r="S719" s="4">
        <f>AVERAGE(S713:S718)</f>
        <v>25.625373840332031</v>
      </c>
      <c r="Y719" s="4">
        <f>AVERAGE(Y713:Y718)</f>
        <v>25.625373840332031</v>
      </c>
    </row>
    <row r="720" spans="1:65" hidden="1" x14ac:dyDescent="0.3">
      <c r="A720" t="str">
        <f t="array" ref="A720">INDEX(MtrxNb!A$2:C$115,MATCH(1,(MtrxNb!B$2:B$115=D720)*(MtrxNb!C$2:C$115=F720),0),1)</f>
        <v>M27</v>
      </c>
      <c r="B720" s="6">
        <v>41604</v>
      </c>
      <c r="C720">
        <v>54</v>
      </c>
      <c r="D720">
        <v>26</v>
      </c>
      <c r="E720">
        <v>40</v>
      </c>
      <c r="F720" t="s">
        <v>7</v>
      </c>
      <c r="G720">
        <v>51</v>
      </c>
      <c r="H720">
        <v>3</v>
      </c>
      <c r="I720">
        <v>29</v>
      </c>
      <c r="J720" t="s">
        <v>930</v>
      </c>
      <c r="K720">
        <v>7868.000002682209</v>
      </c>
      <c r="L720">
        <v>0</v>
      </c>
      <c r="M720" t="s">
        <v>315</v>
      </c>
      <c r="N720">
        <f t="shared" ref="N720:N726" si="2557">(AA720-AB720*(1000-AC720)/(1000-AD720))*AT720</f>
        <v>23.253490899912574</v>
      </c>
      <c r="O720">
        <f t="shared" ref="O720:O726" si="2558">IF(BE720&lt;&gt;0,1/(1/BE720-1/W720),0)</f>
        <v>0.24999574507708935</v>
      </c>
      <c r="P720">
        <f t="shared" ref="P720:P726" si="2559">((BH720-AU720/2)*AB720-N720)/(BH720+AU720/2)</f>
        <v>206.55798632086015</v>
      </c>
      <c r="Q720">
        <f t="shared" ref="Q720:Q726" si="2560">AU720*1000</f>
        <v>4.1033091904947927</v>
      </c>
      <c r="R720">
        <f t="shared" ref="R720:R726" si="2561">(AZ720-BF720)</f>
        <v>1.6295798666076045</v>
      </c>
      <c r="S720" s="4">
        <f>(Y720+AY720*L720)</f>
        <v>25.568489074707031</v>
      </c>
      <c r="T720">
        <f t="shared" ref="T720:T726" si="2562">1.6*3</f>
        <v>4.8000000000000007</v>
      </c>
      <c r="U720">
        <f t="shared" ref="U720:U726" si="2563">(T720*AN720+AO720)</f>
        <v>1.6834783077239988</v>
      </c>
      <c r="V720">
        <v>1</v>
      </c>
      <c r="W720">
        <f t="shared" ref="W720:W726" si="2564">U720*(V720+1)*(V720+1)/(V720*V720+1)</f>
        <v>3.3669566154479975</v>
      </c>
      <c r="X720">
        <v>25.062164306640625</v>
      </c>
      <c r="Y720" s="4">
        <v>25.568489074707031</v>
      </c>
      <c r="Z720">
        <v>25.044898986816406</v>
      </c>
      <c r="AA720">
        <v>396.713134765625</v>
      </c>
      <c r="AB720">
        <v>372.9376220703125</v>
      </c>
      <c r="AC720">
        <v>13.619974136352539</v>
      </c>
      <c r="AD720">
        <v>17.487514495849609</v>
      </c>
      <c r="AE720">
        <v>40.497123718261719</v>
      </c>
      <c r="AF720">
        <v>52.006305694580078</v>
      </c>
      <c r="AG720">
        <v>500.35552978515625</v>
      </c>
      <c r="AH720">
        <v>1801.3076171875</v>
      </c>
      <c r="AI720">
        <v>89.830070495605469</v>
      </c>
      <c r="AJ720">
        <v>94.894859313964844</v>
      </c>
      <c r="AK720">
        <v>-0.67639970779418945</v>
      </c>
      <c r="AL720">
        <v>3.5455003380775452E-2</v>
      </c>
      <c r="AM720">
        <v>0.75</v>
      </c>
      <c r="AN720">
        <v>-0.21956524252891541</v>
      </c>
      <c r="AO720">
        <v>2.737391471862793</v>
      </c>
      <c r="AP720">
        <v>1</v>
      </c>
      <c r="AQ720">
        <v>0</v>
      </c>
      <c r="AR720">
        <v>0.15999999642372131</v>
      </c>
      <c r="AS720">
        <v>111115</v>
      </c>
      <c r="AT720">
        <f t="shared" ref="AT720:AT726" si="2565">AG720*0.000001/(T720*0.0001)</f>
        <v>1.0424073537190752</v>
      </c>
      <c r="AU720">
        <f t="shared" ref="AU720:AU726" si="2566">(AD720-AC720)/(1000-AD720)*AT720</f>
        <v>4.103309190494793E-3</v>
      </c>
      <c r="AV720">
        <f t="shared" ref="AV720:AV726" si="2567">(Y720+273.15)</f>
        <v>298.71848907470701</v>
      </c>
      <c r="AW720">
        <f t="shared" ref="AW720:AW726" si="2568">(X720+273.15)</f>
        <v>298.2121643066406</v>
      </c>
      <c r="AX720">
        <f t="shared" ref="AX720:AX726" si="2569">(AH720*AP720+AI720*AQ720)*AR720</f>
        <v>288.20921230802196</v>
      </c>
      <c r="AY720">
        <f t="shared" ref="AY720:AY726" si="2570">((AX720+0.00000010773*(AW720^4-AV720^4))-AU720*44100)/(U720*51.4+0.00000043092*AV720^3)</f>
        <v>1.0350454138296519</v>
      </c>
      <c r="AZ720">
        <f t="shared" ref="AZ720:AZ726" si="2571">0.61365*EXP(17.502*S720/(240.97+S720))</f>
        <v>3.2890550944421739</v>
      </c>
      <c r="BA720">
        <f t="shared" ref="BA720:BA726" si="2572">AZ720*1000/AJ720</f>
        <v>34.659992313810747</v>
      </c>
      <c r="BB720">
        <f t="shared" ref="BB720:BB726" si="2573">(BA720-AD720)</f>
        <v>17.172477817961138</v>
      </c>
      <c r="BC720">
        <f>IF(L720,Y720,(X720+Y720)/2)</f>
        <v>25.315326690673828</v>
      </c>
      <c r="BD720">
        <f t="shared" ref="BD720:BD726" si="2574">0.61365*EXP(17.502*BC720/(240.97+BC720))</f>
        <v>3.2399472012903332</v>
      </c>
      <c r="BE720">
        <f t="shared" ref="BE720:BE726" si="2575">IF(BB720&lt;&gt;0,(1000-(BA720+AD720)/2)/BB720*AU720,0)</f>
        <v>0.23271659226359306</v>
      </c>
      <c r="BF720">
        <f t="shared" ref="BF720:BF726" si="2576">AD720*AJ720/1000</f>
        <v>1.6594752278345695</v>
      </c>
      <c r="BG720">
        <f t="shared" ref="BG720:BG726" si="2577">(BD720-BF720)</f>
        <v>1.5804719734557637</v>
      </c>
      <c r="BH720">
        <f t="shared" ref="BH720:BH726" si="2578">1/(1.6/O720+1.37/W720)</f>
        <v>0.14690749632726285</v>
      </c>
      <c r="BI720">
        <f t="shared" ref="BI720:BI726" si="2579">P720*AJ720*0.001</f>
        <v>19.601291052093902</v>
      </c>
      <c r="BJ720">
        <f t="shared" ref="BJ720:BJ726" si="2580">P720/AB720</f>
        <v>0.55386738718979756</v>
      </c>
      <c r="BK720">
        <f t="shared" ref="BK720:BK726" si="2581">(1-AU720*AJ720/AZ720/O720)*100</f>
        <v>52.644201515237988</v>
      </c>
      <c r="BL720">
        <f t="shared" ref="BL720:BL726" si="2582">(AB720-N720/(W720/1.35))</f>
        <v>363.61400543359946</v>
      </c>
      <c r="BM720">
        <f t="shared" ref="BM720:BM726" si="2583">N720*BK720/100/BL720</f>
        <v>3.3666510161179636E-2</v>
      </c>
    </row>
    <row r="721" spans="1:65" x14ac:dyDescent="0.3">
      <c r="A721" t="str">
        <f t="array" ref="A721">INDEX(MtrxNb!A$2:C$115,MATCH(1,(MtrxNb!B$2:B$115=D721)*(MtrxNb!C$2:C$115=F721),0),1)</f>
        <v>M27</v>
      </c>
      <c r="B721" s="6">
        <v>41604</v>
      </c>
      <c r="C721">
        <v>54</v>
      </c>
      <c r="D721">
        <v>26</v>
      </c>
      <c r="E721">
        <v>40</v>
      </c>
      <c r="F721" t="s">
        <v>7</v>
      </c>
      <c r="G721">
        <v>51</v>
      </c>
      <c r="H721">
        <v>3</v>
      </c>
      <c r="I721">
        <v>30</v>
      </c>
      <c r="J721" t="s">
        <v>931</v>
      </c>
      <c r="K721">
        <v>8028.000002682209</v>
      </c>
      <c r="L721">
        <v>0</v>
      </c>
      <c r="M721">
        <v>50</v>
      </c>
      <c r="N721" s="7">
        <f t="shared" si="2557"/>
        <v>1.7372115609351897</v>
      </c>
      <c r="O721" s="7">
        <f t="shared" si="2558"/>
        <v>0.21444193054540972</v>
      </c>
      <c r="P721" s="7">
        <f t="shared" si="2559"/>
        <v>66.150050065128156</v>
      </c>
      <c r="Q721">
        <f t="shared" si="2560"/>
        <v>3.7391145781947608</v>
      </c>
      <c r="R721">
        <f t="shared" si="2561"/>
        <v>1.7135584142075919</v>
      </c>
      <c r="S721" s="4">
        <f>(Y721+AY721*L721)</f>
        <v>25.921964645385742</v>
      </c>
      <c r="T721">
        <f t="shared" si="2562"/>
        <v>4.8000000000000007</v>
      </c>
      <c r="U721">
        <f t="shared" si="2563"/>
        <v>1.6834783077239988</v>
      </c>
      <c r="V721">
        <v>1</v>
      </c>
      <c r="W721">
        <f t="shared" si="2564"/>
        <v>3.3669566154479975</v>
      </c>
      <c r="X721">
        <v>25.160245895385742</v>
      </c>
      <c r="Y721" s="4">
        <v>25.921964645385742</v>
      </c>
      <c r="Z721">
        <v>25.037820816040039</v>
      </c>
      <c r="AA721">
        <v>83.958641052246094</v>
      </c>
      <c r="AB721">
        <v>81.997886657714844</v>
      </c>
      <c r="AC721">
        <v>13.812131881713867</v>
      </c>
      <c r="AD721">
        <v>17.337104797363281</v>
      </c>
      <c r="AE721">
        <v>40.826839447021484</v>
      </c>
      <c r="AF721">
        <v>51.246345520019531</v>
      </c>
      <c r="AG721">
        <v>500.33258056640625</v>
      </c>
      <c r="AH721">
        <v>1799.838623046875</v>
      </c>
      <c r="AI721">
        <v>90.214523315429688</v>
      </c>
      <c r="AJ721">
        <v>94.891876220703125</v>
      </c>
      <c r="AK721">
        <v>1.1615519523620605</v>
      </c>
      <c r="AL721">
        <v>0.14256979525089264</v>
      </c>
      <c r="AM721">
        <v>0.75</v>
      </c>
      <c r="AN721">
        <v>-0.21956524252891541</v>
      </c>
      <c r="AO721">
        <v>2.737391471862793</v>
      </c>
      <c r="AP721">
        <v>1</v>
      </c>
      <c r="AQ721">
        <v>0</v>
      </c>
      <c r="AR721">
        <v>0.15999999642372131</v>
      </c>
      <c r="AS721">
        <v>111115</v>
      </c>
      <c r="AT721">
        <f t="shared" si="2565"/>
        <v>1.0423595428466792</v>
      </c>
      <c r="AU721">
        <f t="shared" si="2566"/>
        <v>3.7391145781947607E-3</v>
      </c>
      <c r="AV721">
        <f t="shared" si="2567"/>
        <v>299.07196464538572</v>
      </c>
      <c r="AW721">
        <f t="shared" si="2568"/>
        <v>298.31024589538572</v>
      </c>
      <c r="AX721">
        <f t="shared" si="2569"/>
        <v>287.97417325077549</v>
      </c>
      <c r="AY721">
        <f t="shared" si="2570"/>
        <v>1.1659654997412487</v>
      </c>
      <c r="AZ721">
        <f t="shared" si="2571"/>
        <v>3.3587088166643468</v>
      </c>
      <c r="BA721">
        <f t="shared" si="2572"/>
        <v>35.395114423204518</v>
      </c>
      <c r="BB721">
        <f t="shared" si="2573"/>
        <v>18.058009625841237</v>
      </c>
      <c r="BC721">
        <f>IF(L721,Y721,(X721+Y721)/2)</f>
        <v>25.541105270385742</v>
      </c>
      <c r="BD721">
        <f t="shared" si="2574"/>
        <v>3.2837120676179068</v>
      </c>
      <c r="BE721">
        <f t="shared" si="2575"/>
        <v>0.20160187910028718</v>
      </c>
      <c r="BF721">
        <f t="shared" si="2576"/>
        <v>1.6451504024567549</v>
      </c>
      <c r="BG721">
        <f t="shared" si="2577"/>
        <v>1.6385616651611519</v>
      </c>
      <c r="BH721">
        <f t="shared" si="2578"/>
        <v>0.12709511510500529</v>
      </c>
      <c r="BI721">
        <f t="shared" si="2579"/>
        <v>6.2771023627734559</v>
      </c>
      <c r="BJ721">
        <f t="shared" si="2580"/>
        <v>0.80672871901271581</v>
      </c>
      <c r="BK721">
        <f t="shared" si="2581"/>
        <v>50.737579784055939</v>
      </c>
      <c r="BL721">
        <f t="shared" si="2582"/>
        <v>81.301342010687833</v>
      </c>
      <c r="BM721">
        <f t="shared" si="2583"/>
        <v>1.0841384409515214E-2</v>
      </c>
    </row>
    <row r="722" spans="1:65" x14ac:dyDescent="0.3">
      <c r="A722" t="str">
        <f t="array" ref="A722">INDEX(MtrxNb!A$2:C$115,MATCH(1,(MtrxNb!B$2:B$115=D722)*(MtrxNb!C$2:C$115=F722),0),1)</f>
        <v>M27</v>
      </c>
      <c r="B722" s="6">
        <v>41604</v>
      </c>
      <c r="C722">
        <v>54</v>
      </c>
      <c r="D722">
        <v>26</v>
      </c>
      <c r="E722">
        <v>40</v>
      </c>
      <c r="F722" t="s">
        <v>7</v>
      </c>
      <c r="G722">
        <v>51</v>
      </c>
      <c r="H722">
        <v>3</v>
      </c>
      <c r="I722">
        <v>31</v>
      </c>
      <c r="J722" t="s">
        <v>932</v>
      </c>
      <c r="K722">
        <v>8181.000002682209</v>
      </c>
      <c r="L722">
        <v>0</v>
      </c>
      <c r="M722">
        <v>150</v>
      </c>
      <c r="N722" s="7">
        <f t="shared" si="2557"/>
        <v>6.4356385365112025</v>
      </c>
      <c r="O722" s="7">
        <f t="shared" si="2558"/>
        <v>0.21155666078008953</v>
      </c>
      <c r="P722" s="7">
        <f t="shared" si="2559"/>
        <v>86.483182455277912</v>
      </c>
      <c r="Q722">
        <f t="shared" si="2560"/>
        <v>3.7302179670125937</v>
      </c>
      <c r="R722">
        <f t="shared" si="2561"/>
        <v>1.730852660369987</v>
      </c>
      <c r="S722" s="4">
        <f>(Y722+AY722*L722)</f>
        <v>26.082294464111328</v>
      </c>
      <c r="T722">
        <f t="shared" si="2562"/>
        <v>4.8000000000000007</v>
      </c>
      <c r="U722">
        <f t="shared" si="2563"/>
        <v>1.6834783077239988</v>
      </c>
      <c r="V722">
        <v>1</v>
      </c>
      <c r="W722">
        <f t="shared" si="2564"/>
        <v>3.3669566154479975</v>
      </c>
      <c r="X722">
        <v>25.203527450561523</v>
      </c>
      <c r="Y722" s="4">
        <v>26.082294464111328</v>
      </c>
      <c r="Z722">
        <v>25.039173126220703</v>
      </c>
      <c r="AA722">
        <v>147.83779907226562</v>
      </c>
      <c r="AB722">
        <v>141.15827941894531</v>
      </c>
      <c r="AC722">
        <v>13.977156639099121</v>
      </c>
      <c r="AD722">
        <v>17.493320465087891</v>
      </c>
      <c r="AE722">
        <v>41.204860687255859</v>
      </c>
      <c r="AF722">
        <v>51.570705413818359</v>
      </c>
      <c r="AG722">
        <v>500.31307983398437</v>
      </c>
      <c r="AH722">
        <v>1799.1343994140625</v>
      </c>
      <c r="AI722">
        <v>90.644485473632812</v>
      </c>
      <c r="AJ722">
        <v>94.886054992675781</v>
      </c>
      <c r="AK722">
        <v>0.88507795333862305</v>
      </c>
      <c r="AL722">
        <v>0.11538435518741608</v>
      </c>
      <c r="AM722">
        <v>1</v>
      </c>
      <c r="AN722">
        <v>-0.21956524252891541</v>
      </c>
      <c r="AO722">
        <v>2.737391471862793</v>
      </c>
      <c r="AP722">
        <v>1</v>
      </c>
      <c r="AQ722">
        <v>0</v>
      </c>
      <c r="AR722">
        <v>0.15999999642372131</v>
      </c>
      <c r="AS722">
        <v>111115</v>
      </c>
      <c r="AT722">
        <f t="shared" si="2565"/>
        <v>1.0423189163208004</v>
      </c>
      <c r="AU722">
        <f t="shared" si="2566"/>
        <v>3.7302179670125938E-3</v>
      </c>
      <c r="AV722">
        <f t="shared" si="2567"/>
        <v>299.23229446411131</v>
      </c>
      <c r="AW722">
        <f t="shared" si="2568"/>
        <v>298.3535274505615</v>
      </c>
      <c r="AX722">
        <f t="shared" si="2569"/>
        <v>287.86149747204399</v>
      </c>
      <c r="AY722">
        <f t="shared" si="2570"/>
        <v>1.1547866541215182</v>
      </c>
      <c r="AZ722">
        <f t="shared" si="2571"/>
        <v>3.3907248280248172</v>
      </c>
      <c r="BA722">
        <f t="shared" si="2572"/>
        <v>35.734701250742759</v>
      </c>
      <c r="BB722">
        <f t="shared" si="2573"/>
        <v>18.241380785654869</v>
      </c>
      <c r="BC722">
        <f>IF(L722,Y722,(X722+Y722)/2)</f>
        <v>25.642910957336426</v>
      </c>
      <c r="BD722">
        <f t="shared" si="2574"/>
        <v>3.3036144047957894</v>
      </c>
      <c r="BE722">
        <f t="shared" si="2575"/>
        <v>0.19904972919547431</v>
      </c>
      <c r="BF722">
        <f t="shared" si="2576"/>
        <v>1.6598721676548303</v>
      </c>
      <c r="BG722">
        <f t="shared" si="2577"/>
        <v>1.6437422371409591</v>
      </c>
      <c r="BH722">
        <f t="shared" si="2578"/>
        <v>0.12547238236504749</v>
      </c>
      <c r="BI722">
        <f t="shared" si="2579"/>
        <v>8.2060480063931145</v>
      </c>
      <c r="BJ722">
        <f t="shared" si="2580"/>
        <v>0.61266815387146689</v>
      </c>
      <c r="BK722">
        <f t="shared" si="2581"/>
        <v>50.65793166183694</v>
      </c>
      <c r="BL722">
        <f t="shared" si="2582"/>
        <v>138.57787431825943</v>
      </c>
      <c r="BM722">
        <f t="shared" si="2583"/>
        <v>2.3525843413800436E-2</v>
      </c>
    </row>
    <row r="723" spans="1:65" x14ac:dyDescent="0.3">
      <c r="A723" t="str">
        <f t="array" ref="A723">INDEX(MtrxNb!A$2:C$115,MATCH(1,(MtrxNb!B$2:B$115=D723)*(MtrxNb!C$2:C$115=F723),0),1)</f>
        <v>M27</v>
      </c>
      <c r="B723" s="6">
        <v>41604</v>
      </c>
      <c r="C723">
        <v>54</v>
      </c>
      <c r="D723">
        <v>26</v>
      </c>
      <c r="E723">
        <v>40</v>
      </c>
      <c r="F723" t="s">
        <v>7</v>
      </c>
      <c r="G723">
        <v>51</v>
      </c>
      <c r="H723">
        <v>3</v>
      </c>
      <c r="I723">
        <v>32</v>
      </c>
      <c r="J723" t="s">
        <v>933</v>
      </c>
      <c r="K723">
        <v>8315.000002682209</v>
      </c>
      <c r="L723">
        <v>0</v>
      </c>
      <c r="M723">
        <v>250</v>
      </c>
      <c r="N723" s="7">
        <f t="shared" si="2557"/>
        <v>12.808967928196024</v>
      </c>
      <c r="O723" s="7">
        <f t="shared" si="2558"/>
        <v>0.21149482759232935</v>
      </c>
      <c r="P723" s="7">
        <f t="shared" si="2559"/>
        <v>127.60307968737743</v>
      </c>
      <c r="Q723">
        <f t="shared" si="2560"/>
        <v>3.8373707950542699</v>
      </c>
      <c r="R723">
        <f t="shared" si="2561"/>
        <v>1.7800359057636763</v>
      </c>
      <c r="S723" s="4">
        <f>(Y723+AY723*L723)</f>
        <v>26.449409484863281</v>
      </c>
      <c r="T723">
        <f t="shared" si="2562"/>
        <v>4.8000000000000007</v>
      </c>
      <c r="U723">
        <f t="shared" si="2563"/>
        <v>1.6834783077239988</v>
      </c>
      <c r="V723">
        <v>1</v>
      </c>
      <c r="W723">
        <f t="shared" si="2564"/>
        <v>3.3669566154479975</v>
      </c>
      <c r="X723">
        <v>25.327266693115234</v>
      </c>
      <c r="Y723" s="4">
        <v>26.449409484863281</v>
      </c>
      <c r="Z723">
        <v>25.042518615722656</v>
      </c>
      <c r="AA723">
        <v>248.42288208007812</v>
      </c>
      <c r="AB723">
        <v>235.26780700683594</v>
      </c>
      <c r="AC723">
        <v>14.14263916015625</v>
      </c>
      <c r="AD723">
        <v>17.758831024169922</v>
      </c>
      <c r="AE723">
        <v>41.38726806640625</v>
      </c>
      <c r="AF723">
        <v>51.967735290527344</v>
      </c>
      <c r="AG723">
        <v>500.3128662109375</v>
      </c>
      <c r="AH723">
        <v>1798.6990966796875</v>
      </c>
      <c r="AI723">
        <v>90.339920043945313</v>
      </c>
      <c r="AJ723">
        <v>94.882553100585938</v>
      </c>
      <c r="AK723">
        <v>0.10469770431518555</v>
      </c>
      <c r="AL723">
        <v>8.4195390343666077E-2</v>
      </c>
      <c r="AM723">
        <v>1</v>
      </c>
      <c r="AN723">
        <v>-0.21956524252891541</v>
      </c>
      <c r="AO723">
        <v>2.737391471862793</v>
      </c>
      <c r="AP723">
        <v>1</v>
      </c>
      <c r="AQ723">
        <v>0</v>
      </c>
      <c r="AR723">
        <v>0.15999999642372131</v>
      </c>
      <c r="AS723">
        <v>111115</v>
      </c>
      <c r="AT723">
        <f t="shared" si="2565"/>
        <v>1.042318471272786</v>
      </c>
      <c r="AU723">
        <f t="shared" si="2566"/>
        <v>3.8373707950542699E-3</v>
      </c>
      <c r="AV723">
        <f t="shared" si="2567"/>
        <v>299.59940948486326</v>
      </c>
      <c r="AW723">
        <f t="shared" si="2568"/>
        <v>298.47726669311521</v>
      </c>
      <c r="AX723">
        <f t="shared" si="2569"/>
        <v>287.79184903610076</v>
      </c>
      <c r="AY723">
        <f t="shared" si="2570"/>
        <v>1.0765791179093016</v>
      </c>
      <c r="AZ723">
        <f t="shared" si="2571"/>
        <v>3.465039133418812</v>
      </c>
      <c r="BA723">
        <f t="shared" si="2572"/>
        <v>36.519244267652553</v>
      </c>
      <c r="BB723">
        <f t="shared" si="2573"/>
        <v>18.760413243482631</v>
      </c>
      <c r="BC723">
        <f>IF(L723,Y723,(X723+Y723)/2)</f>
        <v>25.888338088989258</v>
      </c>
      <c r="BD723">
        <f t="shared" si="2574"/>
        <v>3.352027580599152</v>
      </c>
      <c r="BE723">
        <f t="shared" si="2575"/>
        <v>0.19899498993621026</v>
      </c>
      <c r="BF723">
        <f t="shared" si="2576"/>
        <v>1.6850032276551357</v>
      </c>
      <c r="BG723">
        <f t="shared" si="2577"/>
        <v>1.6670243529440163</v>
      </c>
      <c r="BH723">
        <f t="shared" si="2578"/>
        <v>0.12543758142452571</v>
      </c>
      <c r="BI723">
        <f t="shared" si="2579"/>
        <v>12.107305984235888</v>
      </c>
      <c r="BJ723">
        <f t="shared" si="2580"/>
        <v>0.54237373702246394</v>
      </c>
      <c r="BK723">
        <f t="shared" si="2581"/>
        <v>50.316494135792688</v>
      </c>
      <c r="BL723">
        <f t="shared" si="2582"/>
        <v>230.13198000397929</v>
      </c>
      <c r="BM723">
        <f t="shared" si="2583"/>
        <v>2.8005771281048704E-2</v>
      </c>
    </row>
    <row r="724" spans="1:65" x14ac:dyDescent="0.3">
      <c r="A724" t="str">
        <f t="array" ref="A724">INDEX(MtrxNb!A$2:C$115,MATCH(1,(MtrxNb!B$2:B$115=D724)*(MtrxNb!C$2:C$115=F724),0),1)</f>
        <v>M27</v>
      </c>
      <c r="B724" s="6">
        <v>41604</v>
      </c>
      <c r="C724">
        <v>54</v>
      </c>
      <c r="D724">
        <v>26</v>
      </c>
      <c r="E724">
        <v>40</v>
      </c>
      <c r="F724" t="s">
        <v>7</v>
      </c>
      <c r="G724">
        <v>51</v>
      </c>
      <c r="H724">
        <v>3</v>
      </c>
      <c r="I724">
        <v>33</v>
      </c>
      <c r="J724" t="s">
        <v>934</v>
      </c>
      <c r="K724">
        <v>8459.000002682209</v>
      </c>
      <c r="L724">
        <v>0</v>
      </c>
      <c r="M724">
        <v>400</v>
      </c>
      <c r="N724" s="7">
        <f t="shared" si="2557"/>
        <v>21.822319675767975</v>
      </c>
      <c r="O724" s="7">
        <f t="shared" si="2558"/>
        <v>0.21522077529399342</v>
      </c>
      <c r="P724" s="7">
        <f t="shared" si="2559"/>
        <v>196.43820098192671</v>
      </c>
      <c r="Q724">
        <f t="shared" si="2560"/>
        <v>3.8651501510702859</v>
      </c>
      <c r="R724">
        <f t="shared" si="2561"/>
        <v>1.7635771026709612</v>
      </c>
      <c r="S724" s="4">
        <f>(Y724+AY724*L724)</f>
        <v>26.432773590087891</v>
      </c>
      <c r="T724">
        <f t="shared" si="2562"/>
        <v>4.8000000000000007</v>
      </c>
      <c r="U724">
        <f t="shared" si="2563"/>
        <v>1.6834783077239988</v>
      </c>
      <c r="V724">
        <v>1</v>
      </c>
      <c r="W724">
        <f t="shared" si="2564"/>
        <v>3.3669566154479975</v>
      </c>
      <c r="X724">
        <v>25.335981369018555</v>
      </c>
      <c r="Y724" s="4">
        <v>26.432773590087891</v>
      </c>
      <c r="Z724">
        <v>25.043045043945313</v>
      </c>
      <c r="AA724">
        <v>398.56088256835937</v>
      </c>
      <c r="AB724">
        <v>376.22760009765625</v>
      </c>
      <c r="AC724">
        <v>14.254796981811523</v>
      </c>
      <c r="AD724">
        <v>17.896951675415039</v>
      </c>
      <c r="AE724">
        <v>41.693508148193359</v>
      </c>
      <c r="AF724">
        <v>52.344379425048828</v>
      </c>
      <c r="AG724">
        <v>500.2720947265625</v>
      </c>
      <c r="AH724">
        <v>1800.2965087890625</v>
      </c>
      <c r="AI724">
        <v>90.863975524902344</v>
      </c>
      <c r="AJ724">
        <v>94.88006591796875</v>
      </c>
      <c r="AK724">
        <v>-0.89588212966918945</v>
      </c>
      <c r="AL724">
        <v>4.0530458092689514E-2</v>
      </c>
      <c r="AM724">
        <v>1</v>
      </c>
      <c r="AN724">
        <v>-0.21956524252891541</v>
      </c>
      <c r="AO724">
        <v>2.737391471862793</v>
      </c>
      <c r="AP724">
        <v>1</v>
      </c>
      <c r="AQ724">
        <v>0</v>
      </c>
      <c r="AR724">
        <v>0.15999999642372131</v>
      </c>
      <c r="AS724">
        <v>111115</v>
      </c>
      <c r="AT724">
        <f t="shared" si="2565"/>
        <v>1.0422335306803383</v>
      </c>
      <c r="AU724">
        <f t="shared" si="2566"/>
        <v>3.865150151070286E-3</v>
      </c>
      <c r="AV724">
        <f t="shared" si="2567"/>
        <v>299.58277359008787</v>
      </c>
      <c r="AW724">
        <f t="shared" si="2568"/>
        <v>298.48598136901853</v>
      </c>
      <c r="AX724">
        <f t="shared" si="2569"/>
        <v>288.04743496788797</v>
      </c>
      <c r="AY724">
        <f t="shared" si="2570"/>
        <v>1.0697018504245819</v>
      </c>
      <c r="AZ724">
        <f t="shared" si="2571"/>
        <v>3.4616410573650414</v>
      </c>
      <c r="BA724">
        <f t="shared" si="2572"/>
        <v>36.484387145745679</v>
      </c>
      <c r="BB724">
        <f t="shared" si="2573"/>
        <v>18.587435470330639</v>
      </c>
      <c r="BC724">
        <f>IF(L724,Y724,(X724+Y724)/2)</f>
        <v>25.884377479553223</v>
      </c>
      <c r="BD724">
        <f t="shared" si="2574"/>
        <v>3.3512414146735936</v>
      </c>
      <c r="BE724">
        <f t="shared" si="2575"/>
        <v>0.20229009736669143</v>
      </c>
      <c r="BF724">
        <f t="shared" si="2576"/>
        <v>1.6980639546940801</v>
      </c>
      <c r="BG724">
        <f t="shared" si="2577"/>
        <v>1.6531774599795135</v>
      </c>
      <c r="BH724">
        <f t="shared" si="2578"/>
        <v>0.12753276579330711</v>
      </c>
      <c r="BI724">
        <f t="shared" si="2579"/>
        <v>18.638069457972399</v>
      </c>
      <c r="BJ724">
        <f t="shared" si="2580"/>
        <v>0.52212597090414914</v>
      </c>
      <c r="BK724">
        <f t="shared" si="2581"/>
        <v>50.776201670746154</v>
      </c>
      <c r="BL724">
        <f t="shared" si="2582"/>
        <v>367.47781953109944</v>
      </c>
      <c r="BM724">
        <f t="shared" si="2583"/>
        <v>3.0152962869817852E-2</v>
      </c>
    </row>
    <row r="725" spans="1:65" x14ac:dyDescent="0.3">
      <c r="A725" t="str">
        <f t="array" ref="A725">INDEX(MtrxNb!A$2:C$115,MATCH(1,(MtrxNb!B$2:B$115=D725)*(MtrxNb!C$2:C$115=F725),0),1)</f>
        <v>M27</v>
      </c>
      <c r="B725" s="6">
        <v>41604</v>
      </c>
      <c r="C725">
        <v>54</v>
      </c>
      <c r="D725">
        <v>26</v>
      </c>
      <c r="E725">
        <v>40</v>
      </c>
      <c r="F725" t="s">
        <v>7</v>
      </c>
      <c r="G725">
        <v>51</v>
      </c>
      <c r="H725">
        <v>3</v>
      </c>
      <c r="I725">
        <v>34</v>
      </c>
      <c r="J725" t="s">
        <v>935</v>
      </c>
      <c r="K725">
        <v>8619.000002682209</v>
      </c>
      <c r="L725">
        <v>0</v>
      </c>
      <c r="M725">
        <v>600</v>
      </c>
      <c r="N725" s="7">
        <f t="shared" si="2557"/>
        <v>32.319156114640776</v>
      </c>
      <c r="O725" s="7">
        <f t="shared" si="2558"/>
        <v>0.22241696687892604</v>
      </c>
      <c r="P725" s="7">
        <f t="shared" si="2559"/>
        <v>306.84027042398111</v>
      </c>
      <c r="Q725">
        <f t="shared" si="2560"/>
        <v>3.9335220201214063</v>
      </c>
      <c r="R725">
        <f t="shared" si="2561"/>
        <v>1.7401262808914961</v>
      </c>
      <c r="S725" s="4">
        <f>(Y725+AY725*L725)</f>
        <v>26.409397125244141</v>
      </c>
      <c r="T725">
        <f t="shared" si="2562"/>
        <v>4.8000000000000007</v>
      </c>
      <c r="U725">
        <f t="shared" si="2563"/>
        <v>1.6834783077239988</v>
      </c>
      <c r="V725">
        <v>1</v>
      </c>
      <c r="W725">
        <f t="shared" si="2564"/>
        <v>3.3669566154479975</v>
      </c>
      <c r="X725">
        <v>25.326799392700195</v>
      </c>
      <c r="Y725" s="4">
        <v>26.409397125244141</v>
      </c>
      <c r="Z725">
        <v>25.036399841308594</v>
      </c>
      <c r="AA725">
        <v>598.66754150390625</v>
      </c>
      <c r="AB725">
        <v>565.52557373046875</v>
      </c>
      <c r="AC725">
        <v>14.387565612792969</v>
      </c>
      <c r="AD725">
        <v>18.093193054199219</v>
      </c>
      <c r="AE725">
        <v>42.103542327880859</v>
      </c>
      <c r="AF725">
        <v>52.948001861572266</v>
      </c>
      <c r="AG725">
        <v>500.30096435546875</v>
      </c>
      <c r="AH725">
        <v>1800.223876953125</v>
      </c>
      <c r="AI725">
        <v>90.944160461425781</v>
      </c>
      <c r="AJ725">
        <v>94.883460998535156</v>
      </c>
      <c r="AK725">
        <v>-2.5876545906066895</v>
      </c>
      <c r="AL725">
        <v>-2.5173887610435486E-2</v>
      </c>
      <c r="AM725">
        <v>0.75</v>
      </c>
      <c r="AN725">
        <v>-0.21956524252891541</v>
      </c>
      <c r="AO725">
        <v>2.737391471862793</v>
      </c>
      <c r="AP725">
        <v>1</v>
      </c>
      <c r="AQ725">
        <v>0</v>
      </c>
      <c r="AR725">
        <v>0.15999999642372131</v>
      </c>
      <c r="AS725">
        <v>111115</v>
      </c>
      <c r="AT725">
        <f t="shared" si="2565"/>
        <v>1.0422936757405596</v>
      </c>
      <c r="AU725">
        <f t="shared" si="2566"/>
        <v>3.9335220201214063E-3</v>
      </c>
      <c r="AV725">
        <f t="shared" si="2567"/>
        <v>299.55939712524412</v>
      </c>
      <c r="AW725">
        <f t="shared" si="2568"/>
        <v>298.47679939270017</v>
      </c>
      <c r="AX725">
        <f t="shared" si="2569"/>
        <v>288.03581387439772</v>
      </c>
      <c r="AY725">
        <f t="shared" si="2570"/>
        <v>1.0405693426405707</v>
      </c>
      <c r="AZ725">
        <f t="shared" si="2571"/>
        <v>3.4568710583885749</v>
      </c>
      <c r="BA725">
        <f t="shared" si="2572"/>
        <v>36.432809490812559</v>
      </c>
      <c r="BB725">
        <f t="shared" si="2573"/>
        <v>18.339616436613341</v>
      </c>
      <c r="BC725">
        <f>IF(L725,Y725,(X725+Y725)/2)</f>
        <v>25.868098258972168</v>
      </c>
      <c r="BD725">
        <f t="shared" si="2574"/>
        <v>3.3480117423854088</v>
      </c>
      <c r="BE725">
        <f t="shared" si="2575"/>
        <v>0.20863481073914877</v>
      </c>
      <c r="BF725">
        <f t="shared" si="2576"/>
        <v>1.7167447774970788</v>
      </c>
      <c r="BG725">
        <f t="shared" si="2577"/>
        <v>1.63126696488833</v>
      </c>
      <c r="BH725">
        <f t="shared" si="2578"/>
        <v>0.1315687084206259</v>
      </c>
      <c r="BI725">
        <f t="shared" si="2579"/>
        <v>29.114066831553792</v>
      </c>
      <c r="BJ725">
        <f t="shared" si="2580"/>
        <v>0.54257541069260673</v>
      </c>
      <c r="BK725">
        <f t="shared" si="2581"/>
        <v>51.457626343122598</v>
      </c>
      <c r="BL725">
        <f t="shared" si="2582"/>
        <v>552.56702815415167</v>
      </c>
      <c r="BM725">
        <f t="shared" si="2583"/>
        <v>3.0097109931218679E-2</v>
      </c>
    </row>
    <row r="726" spans="1:65" x14ac:dyDescent="0.3">
      <c r="A726" t="str">
        <f t="array" ref="A726">INDEX(MtrxNb!A$2:C$115,MATCH(1,(MtrxNb!B$2:B$115=D726)*(MtrxNb!C$2:C$115=F726),0),1)</f>
        <v>M27</v>
      </c>
      <c r="B726" s="6">
        <v>41604</v>
      </c>
      <c r="C726">
        <v>54</v>
      </c>
      <c r="D726">
        <v>26</v>
      </c>
      <c r="E726">
        <v>40</v>
      </c>
      <c r="F726" t="s">
        <v>7</v>
      </c>
      <c r="G726">
        <v>51</v>
      </c>
      <c r="H726">
        <v>3</v>
      </c>
      <c r="I726">
        <v>35</v>
      </c>
      <c r="J726" t="s">
        <v>936</v>
      </c>
      <c r="K726">
        <v>8769.0000029057264</v>
      </c>
      <c r="L726">
        <v>0</v>
      </c>
      <c r="M726">
        <v>800</v>
      </c>
      <c r="N726" s="7">
        <f t="shared" si="2557"/>
        <v>39.943182487842947</v>
      </c>
      <c r="O726" s="7">
        <f t="shared" si="2558"/>
        <v>0.21947771707801428</v>
      </c>
      <c r="P726" s="7">
        <f t="shared" si="2559"/>
        <v>432.80596849885364</v>
      </c>
      <c r="Q726">
        <f t="shared" si="2560"/>
        <v>3.8109346818377903</v>
      </c>
      <c r="R726">
        <f t="shared" si="2561"/>
        <v>1.7073377625987163</v>
      </c>
      <c r="S726" s="4">
        <f>(Y726+AY726*L726)</f>
        <v>26.26806640625</v>
      </c>
      <c r="T726">
        <f t="shared" si="2562"/>
        <v>4.8000000000000007</v>
      </c>
      <c r="U726">
        <f t="shared" si="2563"/>
        <v>1.6834783077239988</v>
      </c>
      <c r="V726">
        <v>1</v>
      </c>
      <c r="W726">
        <f t="shared" si="2564"/>
        <v>3.3669566154479975</v>
      </c>
      <c r="X726">
        <v>25.282079696655273</v>
      </c>
      <c r="Y726" s="4">
        <v>26.26806640625</v>
      </c>
      <c r="Z726">
        <v>25.043355941772461</v>
      </c>
      <c r="AA726">
        <v>798.80072021484375</v>
      </c>
      <c r="AB726">
        <v>757.7061767578125</v>
      </c>
      <c r="AC726">
        <v>14.545598030090332</v>
      </c>
      <c r="AD726">
        <v>18.135738372802734</v>
      </c>
      <c r="AE726">
        <v>42.815834045410156</v>
      </c>
      <c r="AF726">
        <v>53.219432830810547</v>
      </c>
      <c r="AG726">
        <v>500.27957153320312</v>
      </c>
      <c r="AH726">
        <v>1801.303955078125</v>
      </c>
      <c r="AI726">
        <v>91.271743774414063</v>
      </c>
      <c r="AJ726">
        <v>94.885391235351563</v>
      </c>
      <c r="AK726">
        <v>-5.1646809577941895</v>
      </c>
      <c r="AL726">
        <v>-6.6414579749107361E-2</v>
      </c>
      <c r="AM726">
        <v>1</v>
      </c>
      <c r="AN726">
        <v>-0.21956524252891541</v>
      </c>
      <c r="AO726">
        <v>2.737391471862793</v>
      </c>
      <c r="AP726">
        <v>1</v>
      </c>
      <c r="AQ726">
        <v>0</v>
      </c>
      <c r="AR726">
        <v>0.15999999642372131</v>
      </c>
      <c r="AS726">
        <v>111115</v>
      </c>
      <c r="AT726">
        <f t="shared" si="2565"/>
        <v>1.0422491073608395</v>
      </c>
      <c r="AU726">
        <f t="shared" si="2566"/>
        <v>3.8109346818377904E-3</v>
      </c>
      <c r="AV726">
        <f t="shared" si="2567"/>
        <v>299.41806640624998</v>
      </c>
      <c r="AW726">
        <f t="shared" si="2568"/>
        <v>298.43207969665525</v>
      </c>
      <c r="AX726">
        <f t="shared" si="2569"/>
        <v>288.20862637053506</v>
      </c>
      <c r="AY726">
        <f t="shared" si="2570"/>
        <v>1.1090684413367939</v>
      </c>
      <c r="AZ726">
        <f t="shared" si="2571"/>
        <v>3.4281543934440819</v>
      </c>
      <c r="BA726">
        <f t="shared" si="2572"/>
        <v>36.129422546627495</v>
      </c>
      <c r="BB726">
        <f t="shared" si="2573"/>
        <v>17.993684173824761</v>
      </c>
      <c r="BC726">
        <f>IF(L726,Y726,(X726+Y726)/2)</f>
        <v>25.775073051452637</v>
      </c>
      <c r="BD726">
        <f t="shared" si="2574"/>
        <v>3.3296083589816878</v>
      </c>
      <c r="BE726">
        <f t="shared" si="2575"/>
        <v>0.20604641907350035</v>
      </c>
      <c r="BF726">
        <f t="shared" si="2576"/>
        <v>1.7208166308453656</v>
      </c>
      <c r="BG726">
        <f t="shared" si="2577"/>
        <v>1.6087917281363222</v>
      </c>
      <c r="BH726">
        <f t="shared" si="2578"/>
        <v>0.12992193734130322</v>
      </c>
      <c r="BI726">
        <f t="shared" si="2579"/>
        <v>41.066963650008972</v>
      </c>
      <c r="BJ726">
        <f t="shared" si="2580"/>
        <v>0.57120554348759456</v>
      </c>
      <c r="BK726">
        <f t="shared" si="2581"/>
        <v>51.940411198544908</v>
      </c>
      <c r="BL726">
        <f t="shared" si="2582"/>
        <v>741.6907353615137</v>
      </c>
      <c r="BM726">
        <f t="shared" si="2583"/>
        <v>2.7972107835294056E-2</v>
      </c>
    </row>
    <row r="727" spans="1:65" hidden="1" x14ac:dyDescent="0.3">
      <c r="A727" t="str">
        <f t="array" ref="A727">INDEX(MtrxNb!A$2:C$115,MATCH(1,(MtrxNb!B$2:B$115=D727)*(MtrxNb!C$2:C$115=F727),0),1)</f>
        <v>M83</v>
      </c>
      <c r="B727" s="6">
        <v>41604</v>
      </c>
      <c r="C727">
        <v>54</v>
      </c>
      <c r="D727">
        <v>26</v>
      </c>
      <c r="E727">
        <v>40</v>
      </c>
      <c r="F727" t="s">
        <v>36</v>
      </c>
      <c r="G727">
        <v>51</v>
      </c>
      <c r="H727">
        <v>3</v>
      </c>
      <c r="I727" t="s">
        <v>323</v>
      </c>
      <c r="J727" t="s">
        <v>937</v>
      </c>
      <c r="M727">
        <f t="shared" ref="M727" si="2584">AA727</f>
        <v>0</v>
      </c>
      <c r="S727" s="4">
        <f>AVERAGE(S721:S726)</f>
        <v>26.260650952657063</v>
      </c>
      <c r="Y727" s="4">
        <f>AVERAGE(Y721:Y726)</f>
        <v>26.260650952657063</v>
      </c>
    </row>
    <row r="728" spans="1:65" hidden="1" x14ac:dyDescent="0.3">
      <c r="A728" t="str">
        <f t="array" ref="A728">INDEX(MtrxNb!A$2:C$115,MATCH(1,(MtrxNb!B$2:B$115=D728)*(MtrxNb!C$2:C$115=F728),0),1)</f>
        <v>M83</v>
      </c>
      <c r="B728" s="6">
        <v>41604</v>
      </c>
      <c r="C728">
        <v>54</v>
      </c>
      <c r="D728">
        <v>26</v>
      </c>
      <c r="E728">
        <v>40</v>
      </c>
      <c r="F728" t="s">
        <v>36</v>
      </c>
      <c r="G728">
        <v>51</v>
      </c>
      <c r="H728">
        <v>3</v>
      </c>
      <c r="I728">
        <v>36</v>
      </c>
      <c r="J728" t="s">
        <v>809</v>
      </c>
      <c r="K728">
        <v>9361.000002682209</v>
      </c>
      <c r="L728">
        <v>0</v>
      </c>
      <c r="M728" t="s">
        <v>315</v>
      </c>
      <c r="N728">
        <f t="shared" ref="N728:N734" si="2585">(AA728-AB728*(1000-AC728)/(1000-AD728))*AT728</f>
        <v>28.178895355896046</v>
      </c>
      <c r="O728">
        <f t="shared" ref="O728:O734" si="2586">IF(BE728&lt;&gt;0,1/(1/BE728-1/W728),0)</f>
        <v>0.39412817753205426</v>
      </c>
      <c r="P728">
        <f t="shared" ref="P728:P734" si="2587">((BH728-AU728/2)*AB728-N728)/(BH728+AU728/2)</f>
        <v>238.41948614558493</v>
      </c>
      <c r="Q728">
        <f t="shared" ref="Q728:Q734" si="2588">AU728*1000</f>
        <v>5.7206896925684578</v>
      </c>
      <c r="R728">
        <f t="shared" ref="R728:R734" si="2589">(AZ728-BF728)</f>
        <v>1.4906920010064197</v>
      </c>
      <c r="S728" s="4">
        <f>(Y728+AY728*L728)</f>
        <v>25.68913459777832</v>
      </c>
      <c r="T728">
        <f t="shared" ref="T728:T734" si="2590">1.5*3</f>
        <v>4.5</v>
      </c>
      <c r="U728">
        <f t="shared" ref="U728:U734" si="2591">(T728*AN728+AO728)</f>
        <v>1.7493478804826736</v>
      </c>
      <c r="V728">
        <v>1</v>
      </c>
      <c r="W728">
        <f t="shared" ref="W728:W734" si="2592">U728*(V728+1)*(V728+1)/(V728*V728+1)</f>
        <v>3.4986957609653473</v>
      </c>
      <c r="X728">
        <v>25.319564819335938</v>
      </c>
      <c r="Y728" s="4">
        <v>25.68913459777832</v>
      </c>
      <c r="Z728">
        <v>25.037590026855469</v>
      </c>
      <c r="AA728">
        <v>398.87176513671875</v>
      </c>
      <c r="AB728">
        <v>371.6153564453125</v>
      </c>
      <c r="AC728">
        <v>14.158552169799805</v>
      </c>
      <c r="AD728">
        <v>19.204978942871094</v>
      </c>
      <c r="AE728">
        <v>41.449443817138672</v>
      </c>
      <c r="AF728">
        <v>56.224758148193359</v>
      </c>
      <c r="AG728">
        <v>500.32843017578125</v>
      </c>
      <c r="AH728">
        <v>1801.0172119140625</v>
      </c>
      <c r="AI728">
        <v>81.714515686035156</v>
      </c>
      <c r="AJ728">
        <v>94.870895385742188</v>
      </c>
      <c r="AK728">
        <v>-0.34070634841918945</v>
      </c>
      <c r="AL728">
        <v>-1.8126234412193298E-2</v>
      </c>
      <c r="AM728">
        <v>0.75</v>
      </c>
      <c r="AN728">
        <v>-0.21956524252891541</v>
      </c>
      <c r="AO728">
        <v>2.737391471862793</v>
      </c>
      <c r="AP728">
        <v>1</v>
      </c>
      <c r="AQ728">
        <v>0</v>
      </c>
      <c r="AR728">
        <v>0.15999999642372131</v>
      </c>
      <c r="AS728">
        <v>111115</v>
      </c>
      <c r="AT728">
        <f t="shared" ref="AT728:AT734" si="2593">AG728*0.000001/(T728*0.0001)</f>
        <v>1.1118409559461804</v>
      </c>
      <c r="AU728">
        <f t="shared" ref="AU728:AU734" si="2594">(AD728-AC728)/(1000-AD728)*AT728</f>
        <v>5.7206896925684576E-3</v>
      </c>
      <c r="AV728">
        <f t="shared" ref="AV728:AV734" si="2595">(Y728+273.15)</f>
        <v>298.8391345977783</v>
      </c>
      <c r="AW728">
        <f t="shared" ref="AW728:AW734" si="2596">(X728+273.15)</f>
        <v>298.46956481933591</v>
      </c>
      <c r="AX728">
        <f t="shared" ref="AX728:AX734" si="2597">(AH728*AP728+AI728*AQ728)*AR728</f>
        <v>288.16274746531053</v>
      </c>
      <c r="AY728">
        <f t="shared" ref="AY728:AY734" si="2598">((AX728+0.00000010773*(AW728^4-AV728^4))-AU728*44100)/(U728*51.4+0.00000043092*AV728^3)</f>
        <v>0.3119606833432319</v>
      </c>
      <c r="AZ728">
        <f t="shared" ref="AZ728:AZ734" si="2599">0.61365*EXP(17.502*S728/(240.97+S728))</f>
        <v>3.3126855491809248</v>
      </c>
      <c r="BA728">
        <f t="shared" ref="BA728:BA734" si="2600">AZ728*1000/AJ728</f>
        <v>34.917827387542253</v>
      </c>
      <c r="BB728">
        <f t="shared" ref="BB728:BB734" si="2601">(BA728-AD728)</f>
        <v>15.71284844467116</v>
      </c>
      <c r="BC728">
        <f>IF(L728,Y728,(X728+Y728)/2)</f>
        <v>25.504349708557129</v>
      </c>
      <c r="BD728">
        <f t="shared" ref="BD728:BD734" si="2602">0.61365*EXP(17.502*BC728/(240.97+BC728))</f>
        <v>3.2765523782642938</v>
      </c>
      <c r="BE728">
        <f t="shared" ref="BE728:BE734" si="2603">IF(BB728&lt;&gt;0,(1000-(BA728+AD728)/2)/BB728*AU728,0)</f>
        <v>0.35422474938351661</v>
      </c>
      <c r="BF728">
        <f t="shared" ref="BF728:BF734" si="2604">AD728*AJ728/1000</f>
        <v>1.8219935481745051</v>
      </c>
      <c r="BG728">
        <f t="shared" ref="BG728:BG734" si="2605">(BD728-BF728)</f>
        <v>1.4545588300897887</v>
      </c>
      <c r="BH728">
        <f t="shared" ref="BH728:BH734" si="2606">1/(1.6/O728+1.37/W728)</f>
        <v>0.22466015880686005</v>
      </c>
      <c r="BI728">
        <f t="shared" ref="BI728:BI734" si="2607">P728*AJ728*0.001</f>
        <v>22.619070128040196</v>
      </c>
      <c r="BJ728">
        <f t="shared" ref="BJ728:BJ734" si="2608">P728/AB728</f>
        <v>0.6415759790612181</v>
      </c>
      <c r="BK728">
        <f t="shared" ref="BK728:BK734" si="2609">(1-AU728*AJ728/AZ728/O728)*100</f>
        <v>58.431563285644138</v>
      </c>
      <c r="BL728">
        <f t="shared" ref="BL728:BL734" si="2610">(AB728-N728/(W728/1.35))</f>
        <v>360.7423022189675</v>
      </c>
      <c r="BM728">
        <f t="shared" ref="BM728:BM734" si="2611">N728*BK728/100/BL728</f>
        <v>4.5643022655772421E-2</v>
      </c>
    </row>
    <row r="729" spans="1:65" x14ac:dyDescent="0.3">
      <c r="A729" t="str">
        <f t="array" ref="A729">INDEX(MtrxNb!A$2:C$115,MATCH(1,(MtrxNb!B$2:B$115=D729)*(MtrxNb!C$2:C$115=F729),0),1)</f>
        <v>M83</v>
      </c>
      <c r="B729" s="6">
        <v>41604</v>
      </c>
      <c r="C729">
        <v>54</v>
      </c>
      <c r="D729">
        <v>26</v>
      </c>
      <c r="E729">
        <v>40</v>
      </c>
      <c r="F729" t="s">
        <v>36</v>
      </c>
      <c r="G729">
        <v>51</v>
      </c>
      <c r="H729">
        <v>3</v>
      </c>
      <c r="I729">
        <v>37</v>
      </c>
      <c r="J729" t="s">
        <v>938</v>
      </c>
      <c r="K729">
        <v>9480.5000028945506</v>
      </c>
      <c r="L729">
        <v>0</v>
      </c>
      <c r="M729">
        <v>50</v>
      </c>
      <c r="N729" s="7">
        <f t="shared" si="2585"/>
        <v>-0.15619522661444671</v>
      </c>
      <c r="O729" s="7">
        <f t="shared" si="2586"/>
        <v>0.39433000494054221</v>
      </c>
      <c r="P729" s="7">
        <f t="shared" si="2587"/>
        <v>48.584074254069108</v>
      </c>
      <c r="Q729">
        <f t="shared" si="2588"/>
        <v>5.690863158065814</v>
      </c>
      <c r="R729">
        <f t="shared" si="2589"/>
        <v>1.4824498024850745</v>
      </c>
      <c r="S729" s="4">
        <f>(Y729+AY729*L729)</f>
        <v>25.587459564208984</v>
      </c>
      <c r="T729">
        <f t="shared" si="2590"/>
        <v>4.5</v>
      </c>
      <c r="U729">
        <f t="shared" si="2591"/>
        <v>1.7493478804826736</v>
      </c>
      <c r="V729">
        <v>1</v>
      </c>
      <c r="W729">
        <f t="shared" si="2592"/>
        <v>3.4986957609653473</v>
      </c>
      <c r="X729">
        <v>25.262886047363281</v>
      </c>
      <c r="Y729" s="4">
        <v>25.587459564208984</v>
      </c>
      <c r="Z729">
        <v>25.043582916259766</v>
      </c>
      <c r="AA729">
        <v>49.237094879150391</v>
      </c>
      <c r="AB729">
        <v>49.126117706298828</v>
      </c>
      <c r="AC729">
        <v>14.061040878295898</v>
      </c>
      <c r="AD729">
        <v>19.082361221313477</v>
      </c>
      <c r="AE729">
        <v>41.424808502197266</v>
      </c>
      <c r="AF729">
        <v>56.049732208251953</v>
      </c>
      <c r="AG729">
        <v>500.27093505859375</v>
      </c>
      <c r="AH729">
        <v>1800.696044921875</v>
      </c>
      <c r="AI729">
        <v>83.405532836914063</v>
      </c>
      <c r="AJ729">
        <v>94.868301391601562</v>
      </c>
      <c r="AK729">
        <v>1.520392894744873</v>
      </c>
      <c r="AL729">
        <v>0.10605551302433014</v>
      </c>
      <c r="AM729">
        <v>1</v>
      </c>
      <c r="AN729">
        <v>-0.21956524252891541</v>
      </c>
      <c r="AO729">
        <v>2.737391471862793</v>
      </c>
      <c r="AP729">
        <v>1</v>
      </c>
      <c r="AQ729">
        <v>0</v>
      </c>
      <c r="AR729">
        <v>0.15999999642372131</v>
      </c>
      <c r="AS729">
        <v>111115</v>
      </c>
      <c r="AT729">
        <f t="shared" si="2593"/>
        <v>1.111713189019097</v>
      </c>
      <c r="AU729">
        <f t="shared" si="2594"/>
        <v>5.6908631580658139E-3</v>
      </c>
      <c r="AV729">
        <f t="shared" si="2595"/>
        <v>298.73745956420896</v>
      </c>
      <c r="AW729">
        <f t="shared" si="2596"/>
        <v>298.41288604736326</v>
      </c>
      <c r="AX729">
        <f t="shared" si="2597"/>
        <v>288.11136074770911</v>
      </c>
      <c r="AY729">
        <f t="shared" si="2598"/>
        <v>0.32958404877606745</v>
      </c>
      <c r="AZ729">
        <f t="shared" si="2599"/>
        <v>3.2927609980920516</v>
      </c>
      <c r="BA729">
        <f t="shared" si="2600"/>
        <v>34.708758877214926</v>
      </c>
      <c r="BB729">
        <f t="shared" si="2601"/>
        <v>15.626397655901449</v>
      </c>
      <c r="BC729">
        <f>IF(L729,Y729,(X729+Y729)/2)</f>
        <v>25.425172805786133</v>
      </c>
      <c r="BD729">
        <f t="shared" si="2602"/>
        <v>3.2611756670281848</v>
      </c>
      <c r="BE729">
        <f t="shared" si="2603"/>
        <v>0.35438776922296666</v>
      </c>
      <c r="BF729">
        <f t="shared" si="2604"/>
        <v>1.8103111956069771</v>
      </c>
      <c r="BG729">
        <f t="shared" si="2605"/>
        <v>1.4508644714212078</v>
      </c>
      <c r="BH729">
        <f t="shared" si="2606"/>
        <v>0.22476507866996631</v>
      </c>
      <c r="BI729">
        <f t="shared" si="2607"/>
        <v>4.6090885991669781</v>
      </c>
      <c r="BJ729">
        <f t="shared" si="2608"/>
        <v>0.98896628763806793</v>
      </c>
      <c r="BK729">
        <f t="shared" si="2609"/>
        <v>58.420502719152601</v>
      </c>
      <c r="BL729">
        <f t="shared" si="2610"/>
        <v>49.186386895258352</v>
      </c>
      <c r="BM729">
        <f t="shared" si="2611"/>
        <v>-1.8551888514558906E-3</v>
      </c>
    </row>
    <row r="730" spans="1:65" x14ac:dyDescent="0.3">
      <c r="A730" t="str">
        <f t="array" ref="A730">INDEX(MtrxNb!A$2:C$115,MATCH(1,(MtrxNb!B$2:B$115=D730)*(MtrxNb!C$2:C$115=F730),0),1)</f>
        <v>M83</v>
      </c>
      <c r="B730" s="6">
        <v>41604</v>
      </c>
      <c r="C730">
        <v>54</v>
      </c>
      <c r="D730">
        <v>26</v>
      </c>
      <c r="E730">
        <v>40</v>
      </c>
      <c r="F730" t="s">
        <v>36</v>
      </c>
      <c r="G730">
        <v>51</v>
      </c>
      <c r="H730">
        <v>3</v>
      </c>
      <c r="I730">
        <v>38</v>
      </c>
      <c r="J730" t="s">
        <v>939</v>
      </c>
      <c r="K730">
        <v>9621.0000029057264</v>
      </c>
      <c r="L730">
        <v>0</v>
      </c>
      <c r="M730">
        <v>150</v>
      </c>
      <c r="N730" s="7">
        <f t="shared" si="2585"/>
        <v>9.0070972393707969</v>
      </c>
      <c r="O730" s="7">
        <f t="shared" si="2586"/>
        <v>0.40518125164237506</v>
      </c>
      <c r="P730" s="7">
        <f t="shared" si="2587"/>
        <v>98.679280779721992</v>
      </c>
      <c r="Q730">
        <f t="shared" si="2588"/>
        <v>5.9326427978907539</v>
      </c>
      <c r="R730">
        <f t="shared" si="2589"/>
        <v>1.5078675810895854</v>
      </c>
      <c r="S730" s="4">
        <f>(Y730+AY730*L730)</f>
        <v>25.735569000244141</v>
      </c>
      <c r="T730">
        <f t="shared" si="2590"/>
        <v>4.5</v>
      </c>
      <c r="U730">
        <f t="shared" si="2591"/>
        <v>1.7493478804826736</v>
      </c>
      <c r="V730">
        <v>1</v>
      </c>
      <c r="W730">
        <f t="shared" si="2592"/>
        <v>3.4986957609653473</v>
      </c>
      <c r="X730">
        <v>25.330602645874023</v>
      </c>
      <c r="Y730" s="4">
        <v>25.735569000244141</v>
      </c>
      <c r="Z730">
        <v>25.040920257568359</v>
      </c>
      <c r="AA730">
        <v>149.71147155761719</v>
      </c>
      <c r="AB730">
        <v>140.85797119140625</v>
      </c>
      <c r="AC730">
        <v>13.887661933898926</v>
      </c>
      <c r="AD730">
        <v>19.12199592590332</v>
      </c>
      <c r="AE730">
        <v>40.816234588623047</v>
      </c>
      <c r="AF730">
        <v>55.934894561767578</v>
      </c>
      <c r="AG730">
        <v>500.28131103515625</v>
      </c>
      <c r="AH730">
        <v>1798.1580810546875</v>
      </c>
      <c r="AI730">
        <v>83.170036315917969</v>
      </c>
      <c r="AJ730">
        <v>94.862083435058594</v>
      </c>
      <c r="AK730">
        <v>1.306952953338623</v>
      </c>
      <c r="AL730">
        <v>5.7355180382728577E-2</v>
      </c>
      <c r="AM730">
        <v>1</v>
      </c>
      <c r="AN730">
        <v>-0.21956524252891541</v>
      </c>
      <c r="AO730">
        <v>2.737391471862793</v>
      </c>
      <c r="AP730">
        <v>1</v>
      </c>
      <c r="AQ730">
        <v>0</v>
      </c>
      <c r="AR730">
        <v>0.15999999642372131</v>
      </c>
      <c r="AS730">
        <v>111115</v>
      </c>
      <c r="AT730">
        <f t="shared" si="2593"/>
        <v>1.1117362467447915</v>
      </c>
      <c r="AU730">
        <f t="shared" si="2594"/>
        <v>5.9326427978907536E-3</v>
      </c>
      <c r="AV730">
        <f t="shared" si="2595"/>
        <v>298.88556900024412</v>
      </c>
      <c r="AW730">
        <f t="shared" si="2596"/>
        <v>298.480602645874</v>
      </c>
      <c r="AX730">
        <f t="shared" si="2597"/>
        <v>287.70528653803558</v>
      </c>
      <c r="AY730">
        <f t="shared" si="2598"/>
        <v>0.21125363373970904</v>
      </c>
      <c r="AZ730">
        <f t="shared" si="2599"/>
        <v>3.3218199540574767</v>
      </c>
      <c r="BA730">
        <f t="shared" si="2600"/>
        <v>35.01736240414278</v>
      </c>
      <c r="BB730">
        <f t="shared" si="2601"/>
        <v>15.89536647823946</v>
      </c>
      <c r="BC730">
        <f>IF(L730,Y730,(X730+Y730)/2)</f>
        <v>25.533085823059082</v>
      </c>
      <c r="BD730">
        <f t="shared" si="2602"/>
        <v>3.282148778825579</v>
      </c>
      <c r="BE730">
        <f t="shared" si="2603"/>
        <v>0.36312771200670463</v>
      </c>
      <c r="BF730">
        <f t="shared" si="2604"/>
        <v>1.8139523729678912</v>
      </c>
      <c r="BG730">
        <f t="shared" si="2605"/>
        <v>1.4681964058576877</v>
      </c>
      <c r="BH730">
        <f t="shared" si="2606"/>
        <v>0.23039221040028687</v>
      </c>
      <c r="BI730">
        <f t="shared" si="2607"/>
        <v>9.360922166637561</v>
      </c>
      <c r="BJ730">
        <f t="shared" si="2608"/>
        <v>0.70055872553801501</v>
      </c>
      <c r="BK730">
        <f t="shared" si="2609"/>
        <v>58.186605308676718</v>
      </c>
      <c r="BL730">
        <f t="shared" si="2610"/>
        <v>137.38251001847033</v>
      </c>
      <c r="BM730">
        <f t="shared" si="2611"/>
        <v>3.8148408554602685E-2</v>
      </c>
    </row>
    <row r="731" spans="1:65" x14ac:dyDescent="0.3">
      <c r="A731" t="str">
        <f t="array" ref="A731">INDEX(MtrxNb!A$2:C$115,MATCH(1,(MtrxNb!B$2:B$115=D731)*(MtrxNb!C$2:C$115=F731),0),1)</f>
        <v>M83</v>
      </c>
      <c r="B731" s="6">
        <v>41604</v>
      </c>
      <c r="C731">
        <v>54</v>
      </c>
      <c r="D731">
        <v>26</v>
      </c>
      <c r="E731">
        <v>40</v>
      </c>
      <c r="F731" t="s">
        <v>36</v>
      </c>
      <c r="G731">
        <v>51</v>
      </c>
      <c r="H731">
        <v>3</v>
      </c>
      <c r="I731">
        <v>39</v>
      </c>
      <c r="J731" t="s">
        <v>392</v>
      </c>
      <c r="K731">
        <v>9741.0000029057264</v>
      </c>
      <c r="L731">
        <v>0</v>
      </c>
      <c r="M731">
        <v>250</v>
      </c>
      <c r="N731" s="7">
        <f t="shared" si="2585"/>
        <v>17.813280921307367</v>
      </c>
      <c r="O731" s="7">
        <f t="shared" si="2586"/>
        <v>0.41925726038887046</v>
      </c>
      <c r="P731" s="7">
        <f t="shared" si="2587"/>
        <v>152.07105656571602</v>
      </c>
      <c r="Q731">
        <f t="shared" si="2588"/>
        <v>6.1666194650462423</v>
      </c>
      <c r="R731">
        <f t="shared" si="2589"/>
        <v>1.5198231977490502</v>
      </c>
      <c r="S731" s="4">
        <f>(Y731+AY731*L731)</f>
        <v>25.87054443359375</v>
      </c>
      <c r="T731">
        <f t="shared" si="2590"/>
        <v>4.5</v>
      </c>
      <c r="U731">
        <f t="shared" si="2591"/>
        <v>1.7493478804826736</v>
      </c>
      <c r="V731">
        <v>1</v>
      </c>
      <c r="W731">
        <f t="shared" si="2592"/>
        <v>3.4986957609653473</v>
      </c>
      <c r="X731">
        <v>25.382280349731445</v>
      </c>
      <c r="Y731" s="4">
        <v>25.87054443359375</v>
      </c>
      <c r="Z731">
        <v>25.043155670166016</v>
      </c>
      <c r="AA731">
        <v>249.32052612304687</v>
      </c>
      <c r="AB731">
        <v>232.00971984863281</v>
      </c>
      <c r="AC731">
        <v>13.837127685546875</v>
      </c>
      <c r="AD731">
        <v>19.277334213256836</v>
      </c>
      <c r="AE731">
        <v>40.5491943359375</v>
      </c>
      <c r="AF731">
        <v>56.216121673583984</v>
      </c>
      <c r="AG731">
        <v>500.25390625</v>
      </c>
      <c r="AH731">
        <v>1798.658935546875</v>
      </c>
      <c r="AI731">
        <v>83.443450927734375</v>
      </c>
      <c r="AJ731">
        <v>94.861335754394531</v>
      </c>
      <c r="AK731">
        <v>0.79511213302612305</v>
      </c>
      <c r="AL731">
        <v>2.1872773766517639E-2</v>
      </c>
      <c r="AM731">
        <v>1</v>
      </c>
      <c r="AN731">
        <v>-0.21956524252891541</v>
      </c>
      <c r="AO731">
        <v>2.737391471862793</v>
      </c>
      <c r="AP731">
        <v>1</v>
      </c>
      <c r="AQ731">
        <v>0</v>
      </c>
      <c r="AR731">
        <v>0.15999999642372131</v>
      </c>
      <c r="AS731">
        <v>111115</v>
      </c>
      <c r="AT731">
        <f t="shared" si="2593"/>
        <v>1.1116753472222221</v>
      </c>
      <c r="AU731">
        <f t="shared" si="2594"/>
        <v>6.1666194650462419E-3</v>
      </c>
      <c r="AV731">
        <f t="shared" si="2595"/>
        <v>299.02054443359373</v>
      </c>
      <c r="AW731">
        <f t="shared" si="2596"/>
        <v>298.53228034973142</v>
      </c>
      <c r="AX731">
        <f t="shared" si="2597"/>
        <v>287.78542325499438</v>
      </c>
      <c r="AY731">
        <f t="shared" si="2598"/>
        <v>0.10080917125339169</v>
      </c>
      <c r="AZ731">
        <f t="shared" si="2599"/>
        <v>3.3484968710024838</v>
      </c>
      <c r="BA731">
        <f t="shared" si="2600"/>
        <v>35.298858532543505</v>
      </c>
      <c r="BB731">
        <f t="shared" si="2601"/>
        <v>16.021524319286669</v>
      </c>
      <c r="BC731">
        <f>IF(L731,Y731,(X731+Y731)/2)</f>
        <v>25.626412391662598</v>
      </c>
      <c r="BD731">
        <f t="shared" si="2602"/>
        <v>3.3003819075665373</v>
      </c>
      <c r="BE731">
        <f t="shared" si="2603"/>
        <v>0.37439285047105453</v>
      </c>
      <c r="BF731">
        <f t="shared" si="2604"/>
        <v>1.8286736732534337</v>
      </c>
      <c r="BG731">
        <f t="shared" si="2605"/>
        <v>1.4717082343131036</v>
      </c>
      <c r="BH731">
        <f t="shared" si="2606"/>
        <v>0.23765122078743361</v>
      </c>
      <c r="BI731">
        <f t="shared" si="2607"/>
        <v>14.42566355540591</v>
      </c>
      <c r="BJ731">
        <f t="shared" si="2608"/>
        <v>0.6554512313748313</v>
      </c>
      <c r="BK731">
        <f t="shared" si="2609"/>
        <v>58.331689131707165</v>
      </c>
      <c r="BL731">
        <f t="shared" si="2610"/>
        <v>225.13632162062291</v>
      </c>
      <c r="BM731">
        <f t="shared" si="2611"/>
        <v>4.6153315361899816E-2</v>
      </c>
    </row>
    <row r="732" spans="1:65" x14ac:dyDescent="0.3">
      <c r="A732" t="str">
        <f t="array" ref="A732">INDEX(MtrxNb!A$2:C$115,MATCH(1,(MtrxNb!B$2:B$115=D732)*(MtrxNb!C$2:C$115=F732),0),1)</f>
        <v>M83</v>
      </c>
      <c r="B732" s="6">
        <v>41604</v>
      </c>
      <c r="C732">
        <v>54</v>
      </c>
      <c r="D732">
        <v>26</v>
      </c>
      <c r="E732">
        <v>40</v>
      </c>
      <c r="F732" t="s">
        <v>36</v>
      </c>
      <c r="G732">
        <v>51</v>
      </c>
      <c r="H732">
        <v>3</v>
      </c>
      <c r="I732">
        <v>40</v>
      </c>
      <c r="J732" t="s">
        <v>940</v>
      </c>
      <c r="K732">
        <v>9877.5000029169023</v>
      </c>
      <c r="L732">
        <v>0</v>
      </c>
      <c r="M732">
        <v>400</v>
      </c>
      <c r="N732" s="7">
        <f t="shared" si="2585"/>
        <v>29.69451180909984</v>
      </c>
      <c r="O732" s="7">
        <f t="shared" si="2586"/>
        <v>0.43152795941565758</v>
      </c>
      <c r="P732" s="7">
        <f t="shared" si="2587"/>
        <v>240.46573971394466</v>
      </c>
      <c r="Q732">
        <f t="shared" si="2588"/>
        <v>6.1880209589373036</v>
      </c>
      <c r="R732">
        <f t="shared" si="2589"/>
        <v>1.4865158581448523</v>
      </c>
      <c r="S732" s="4">
        <f>(Y732+AY732*L732)</f>
        <v>25.746679306030273</v>
      </c>
      <c r="T732">
        <f t="shared" si="2590"/>
        <v>4.5</v>
      </c>
      <c r="U732">
        <f t="shared" si="2591"/>
        <v>1.7493478804826736</v>
      </c>
      <c r="V732">
        <v>1</v>
      </c>
      <c r="W732">
        <f t="shared" si="2592"/>
        <v>3.4986957609653473</v>
      </c>
      <c r="X732">
        <v>25.335916519165039</v>
      </c>
      <c r="Y732" s="4">
        <v>25.746679306030273</v>
      </c>
      <c r="Z732">
        <v>25.039712905883789</v>
      </c>
      <c r="AA732">
        <v>398.70327758789063</v>
      </c>
      <c r="AB732">
        <v>369.93527221679687</v>
      </c>
      <c r="AC732">
        <v>13.912015914916992</v>
      </c>
      <c r="AD732">
        <v>19.370075225830078</v>
      </c>
      <c r="AE732">
        <v>40.950103759765625</v>
      </c>
      <c r="AF732">
        <v>56.641208648681641</v>
      </c>
      <c r="AG732">
        <v>500.30078125</v>
      </c>
      <c r="AH732">
        <v>1801.2164306640625</v>
      </c>
      <c r="AI732">
        <v>80.617950439453125</v>
      </c>
      <c r="AJ732">
        <v>94.862457275390625</v>
      </c>
      <c r="AK732">
        <v>-7.5676441192626953E-2</v>
      </c>
      <c r="AL732">
        <v>-2.4431928992271423E-2</v>
      </c>
      <c r="AM732">
        <v>1</v>
      </c>
      <c r="AN732">
        <v>-0.21956524252891541</v>
      </c>
      <c r="AO732">
        <v>2.737391471862793</v>
      </c>
      <c r="AP732">
        <v>1</v>
      </c>
      <c r="AQ732">
        <v>0</v>
      </c>
      <c r="AR732">
        <v>0.15999999642372131</v>
      </c>
      <c r="AS732">
        <v>111115</v>
      </c>
      <c r="AT732">
        <f t="shared" si="2593"/>
        <v>1.1117795138888888</v>
      </c>
      <c r="AU732">
        <f t="shared" si="2594"/>
        <v>6.1880209589373035E-3</v>
      </c>
      <c r="AV732">
        <f t="shared" si="2595"/>
        <v>298.89667930603025</v>
      </c>
      <c r="AW732">
        <f t="shared" si="2596"/>
        <v>298.48591651916502</v>
      </c>
      <c r="AX732">
        <f t="shared" si="2597"/>
        <v>288.19462246459807</v>
      </c>
      <c r="AY732">
        <f t="shared" si="2598"/>
        <v>0.10437440230294014</v>
      </c>
      <c r="AZ732">
        <f t="shared" si="2599"/>
        <v>3.3240087916762606</v>
      </c>
      <c r="BA732">
        <f t="shared" si="2600"/>
        <v>35.040298208030713</v>
      </c>
      <c r="BB732">
        <f t="shared" si="2601"/>
        <v>15.670222982200634</v>
      </c>
      <c r="BC732">
        <f>IF(L732,Y732,(X732+Y732)/2)</f>
        <v>25.541297912597656</v>
      </c>
      <c r="BD732">
        <f t="shared" si="2602"/>
        <v>3.2837496287550199</v>
      </c>
      <c r="BE732">
        <f t="shared" si="2603"/>
        <v>0.38414735388122523</v>
      </c>
      <c r="BF732">
        <f t="shared" si="2604"/>
        <v>1.8374929335314083</v>
      </c>
      <c r="BG732">
        <f t="shared" si="2605"/>
        <v>1.4462566952236116</v>
      </c>
      <c r="BH732">
        <f t="shared" si="2606"/>
        <v>0.24394232624572149</v>
      </c>
      <c r="BI732">
        <f t="shared" si="2607"/>
        <v>22.811170959809278</v>
      </c>
      <c r="BJ732">
        <f t="shared" si="2608"/>
        <v>0.65002111929738371</v>
      </c>
      <c r="BK732">
        <f t="shared" si="2609"/>
        <v>59.076285817797128</v>
      </c>
      <c r="BL732">
        <f t="shared" si="2610"/>
        <v>358.47740514829133</v>
      </c>
      <c r="BM732">
        <f t="shared" si="2611"/>
        <v>4.8935900607979949E-2</v>
      </c>
    </row>
    <row r="733" spans="1:65" x14ac:dyDescent="0.3">
      <c r="A733" t="str">
        <f t="array" ref="A733">INDEX(MtrxNb!A$2:C$115,MATCH(1,(MtrxNb!B$2:B$115=D733)*(MtrxNb!C$2:C$115=F733),0),1)</f>
        <v>M83</v>
      </c>
      <c r="B733" s="6">
        <v>41604</v>
      </c>
      <c r="C733">
        <v>54</v>
      </c>
      <c r="D733">
        <v>26</v>
      </c>
      <c r="E733">
        <v>40</v>
      </c>
      <c r="F733" t="s">
        <v>36</v>
      </c>
      <c r="G733">
        <v>51</v>
      </c>
      <c r="H733">
        <v>3</v>
      </c>
      <c r="I733">
        <v>41</v>
      </c>
      <c r="J733" t="s">
        <v>941</v>
      </c>
      <c r="K733">
        <v>10028.000002905726</v>
      </c>
      <c r="L733">
        <v>0</v>
      </c>
      <c r="M733">
        <v>600</v>
      </c>
      <c r="N733" s="7">
        <f t="shared" si="2585"/>
        <v>43.574814026960063</v>
      </c>
      <c r="O733" s="7">
        <f t="shared" si="2586"/>
        <v>0.45467956370081153</v>
      </c>
      <c r="P733" s="7">
        <f t="shared" si="2587"/>
        <v>374.7734656417374</v>
      </c>
      <c r="Q733">
        <f t="shared" si="2588"/>
        <v>6.3696617357900491</v>
      </c>
      <c r="R733">
        <f t="shared" si="2589"/>
        <v>1.4607356196649668</v>
      </c>
      <c r="S733" s="4">
        <f>(Y733+AY733*L733)</f>
        <v>25.712516784667969</v>
      </c>
      <c r="T733">
        <f t="shared" si="2590"/>
        <v>4.5</v>
      </c>
      <c r="U733">
        <f t="shared" si="2591"/>
        <v>1.7493478804826736</v>
      </c>
      <c r="V733">
        <v>1</v>
      </c>
      <c r="W733">
        <f t="shared" si="2592"/>
        <v>3.4986957609653473</v>
      </c>
      <c r="X733">
        <v>25.340595245361328</v>
      </c>
      <c r="Y733" s="4">
        <v>25.712516784667969</v>
      </c>
      <c r="Z733">
        <v>25.044017791748047</v>
      </c>
      <c r="AA733">
        <v>599.15533447265625</v>
      </c>
      <c r="AB733">
        <v>556.7762451171875</v>
      </c>
      <c r="AC733">
        <v>13.953879356384277</v>
      </c>
      <c r="AD733">
        <v>19.570398330688477</v>
      </c>
      <c r="AE733">
        <v>40.998069763183594</v>
      </c>
      <c r="AF733">
        <v>57.213005065917969</v>
      </c>
      <c r="AG733">
        <v>500.35479736328125</v>
      </c>
      <c r="AH733">
        <v>1799.1048583984375</v>
      </c>
      <c r="AI733">
        <v>76.256111145019531</v>
      </c>
      <c r="AJ733">
        <v>94.86505126953125</v>
      </c>
      <c r="AK733">
        <v>-2.052910327911377</v>
      </c>
      <c r="AL733">
        <v>-7.8331694006919861E-2</v>
      </c>
      <c r="AM733">
        <v>1</v>
      </c>
      <c r="AN733">
        <v>-0.21956524252891541</v>
      </c>
      <c r="AO733">
        <v>2.737391471862793</v>
      </c>
      <c r="AP733">
        <v>1</v>
      </c>
      <c r="AQ733">
        <v>0</v>
      </c>
      <c r="AR733">
        <v>0.15999999642372131</v>
      </c>
      <c r="AS733">
        <v>111115</v>
      </c>
      <c r="AT733">
        <f t="shared" si="2593"/>
        <v>1.1118995496961805</v>
      </c>
      <c r="AU733">
        <f t="shared" si="2594"/>
        <v>6.3696617357900491E-3</v>
      </c>
      <c r="AV733">
        <f t="shared" si="2595"/>
        <v>298.86251678466795</v>
      </c>
      <c r="AW733">
        <f t="shared" si="2596"/>
        <v>298.49059524536131</v>
      </c>
      <c r="AX733">
        <f t="shared" si="2597"/>
        <v>287.85677090964964</v>
      </c>
      <c r="AY733">
        <f t="shared" si="2598"/>
        <v>2.6468836064605625E-2</v>
      </c>
      <c r="AZ733">
        <f t="shared" si="2599"/>
        <v>3.317282460670878</v>
      </c>
      <c r="BA733">
        <f t="shared" si="2600"/>
        <v>34.968435859964821</v>
      </c>
      <c r="BB733">
        <f t="shared" si="2601"/>
        <v>15.398037529276344</v>
      </c>
      <c r="BC733">
        <f>IF(L733,Y733,(X733+Y733)/2)</f>
        <v>25.526556015014648</v>
      </c>
      <c r="BD733">
        <f t="shared" si="2602"/>
        <v>3.2808763564570138</v>
      </c>
      <c r="BE733">
        <f t="shared" si="2603"/>
        <v>0.40238665228476278</v>
      </c>
      <c r="BF733">
        <f t="shared" si="2604"/>
        <v>1.8565468410059112</v>
      </c>
      <c r="BG733">
        <f t="shared" si="2605"/>
        <v>1.4243295154511026</v>
      </c>
      <c r="BH733">
        <f t="shared" si="2606"/>
        <v>0.25571940403823146</v>
      </c>
      <c r="BI733">
        <f t="shared" si="2607"/>
        <v>35.552904032563326</v>
      </c>
      <c r="BJ733">
        <f t="shared" si="2608"/>
        <v>0.67311324599140709</v>
      </c>
      <c r="BK733">
        <f t="shared" si="2609"/>
        <v>59.937806136564589</v>
      </c>
      <c r="BL733">
        <f t="shared" si="2610"/>
        <v>539.96255139945617</v>
      </c>
      <c r="BM733">
        <f t="shared" si="2611"/>
        <v>4.8369627649466992E-2</v>
      </c>
    </row>
    <row r="734" spans="1:65" x14ac:dyDescent="0.3">
      <c r="A734" t="str">
        <f t="array" ref="A734">INDEX(MtrxNb!A$2:C$115,MATCH(1,(MtrxNb!B$2:B$115=D734)*(MtrxNb!C$2:C$115=F734),0),1)</f>
        <v>M83</v>
      </c>
      <c r="B734" s="6">
        <v>41604</v>
      </c>
      <c r="C734">
        <v>54</v>
      </c>
      <c r="D734">
        <v>26</v>
      </c>
      <c r="E734">
        <v>40</v>
      </c>
      <c r="F734" t="s">
        <v>36</v>
      </c>
      <c r="G734">
        <v>51</v>
      </c>
      <c r="H734">
        <v>3</v>
      </c>
      <c r="I734">
        <v>42</v>
      </c>
      <c r="J734" t="s">
        <v>942</v>
      </c>
      <c r="K734">
        <v>10177.500002916902</v>
      </c>
      <c r="L734">
        <v>0</v>
      </c>
      <c r="M734">
        <v>800</v>
      </c>
      <c r="N734" s="7">
        <f t="shared" si="2585"/>
        <v>51.897419329973559</v>
      </c>
      <c r="O734" s="7">
        <f t="shared" si="2586"/>
        <v>0.45360440241080718</v>
      </c>
      <c r="P734" s="7">
        <f t="shared" si="2587"/>
        <v>529.09441146770257</v>
      </c>
      <c r="Q734">
        <f t="shared" si="2588"/>
        <v>6.3390920158338062</v>
      </c>
      <c r="R734">
        <f t="shared" si="2589"/>
        <v>1.4565567057194184</v>
      </c>
      <c r="S734" s="4">
        <f>(Y734+AY734*L734)</f>
        <v>25.773195266723633</v>
      </c>
      <c r="T734">
        <f t="shared" si="2590"/>
        <v>4.5</v>
      </c>
      <c r="U734">
        <f t="shared" si="2591"/>
        <v>1.7493478804826736</v>
      </c>
      <c r="V734">
        <v>1</v>
      </c>
      <c r="W734">
        <f t="shared" si="2592"/>
        <v>3.4986957609653473</v>
      </c>
      <c r="X734">
        <v>25.364446640014648</v>
      </c>
      <c r="Y734" s="4">
        <v>25.773195266723633</v>
      </c>
      <c r="Z734">
        <v>25.04298210144043</v>
      </c>
      <c r="AA734">
        <v>799.284912109375</v>
      </c>
      <c r="AB734">
        <v>748.34112548828125</v>
      </c>
      <c r="AC734">
        <v>14.151517868041992</v>
      </c>
      <c r="AD734">
        <v>19.740423202514648</v>
      </c>
      <c r="AE734">
        <v>41.588115692138672</v>
      </c>
      <c r="AF734">
        <v>57.631271362304688</v>
      </c>
      <c r="AG734">
        <v>500.32696533203125</v>
      </c>
      <c r="AH734">
        <v>1800.0030517578125</v>
      </c>
      <c r="AI734">
        <v>82.169647216796875</v>
      </c>
      <c r="AJ734">
        <v>94.86529541015625</v>
      </c>
      <c r="AK734">
        <v>-4.279411792755127</v>
      </c>
      <c r="AL734">
        <v>-0.12624810636043549</v>
      </c>
      <c r="AM734">
        <v>1</v>
      </c>
      <c r="AN734">
        <v>-0.21956524252891541</v>
      </c>
      <c r="AO734">
        <v>2.737391471862793</v>
      </c>
      <c r="AP734">
        <v>1</v>
      </c>
      <c r="AQ734">
        <v>0</v>
      </c>
      <c r="AR734">
        <v>0.15999999642372131</v>
      </c>
      <c r="AS734">
        <v>111115</v>
      </c>
      <c r="AT734">
        <f t="shared" si="2593"/>
        <v>1.111837700737847</v>
      </c>
      <c r="AU734">
        <f t="shared" si="2594"/>
        <v>6.3390920158338067E-3</v>
      </c>
      <c r="AV734">
        <f t="shared" si="2595"/>
        <v>298.92319526672361</v>
      </c>
      <c r="AW734">
        <f t="shared" si="2596"/>
        <v>298.51444664001463</v>
      </c>
      <c r="AX734">
        <f t="shared" si="2597"/>
        <v>288.00048184393745</v>
      </c>
      <c r="AY734">
        <f t="shared" si="2598"/>
        <v>3.6987048958298574E-2</v>
      </c>
      <c r="AZ734">
        <f t="shared" si="2599"/>
        <v>3.3292377843474732</v>
      </c>
      <c r="BA734">
        <f t="shared" si="2600"/>
        <v>35.09437007446504</v>
      </c>
      <c r="BB734">
        <f t="shared" si="2601"/>
        <v>15.353946871950392</v>
      </c>
      <c r="BC734">
        <f>IF(L734,Y734,(X734+Y734)/2)</f>
        <v>25.568820953369141</v>
      </c>
      <c r="BD734">
        <f t="shared" si="2602"/>
        <v>3.2891198959349768</v>
      </c>
      <c r="BE734">
        <f t="shared" si="2603"/>
        <v>0.40154434993981702</v>
      </c>
      <c r="BF734">
        <f t="shared" si="2604"/>
        <v>1.8726810786280548</v>
      </c>
      <c r="BG734">
        <f t="shared" si="2605"/>
        <v>1.416438817306922</v>
      </c>
      <c r="BH734">
        <f t="shared" si="2606"/>
        <v>0.25517513585746349</v>
      </c>
      <c r="BI734">
        <f t="shared" si="2607"/>
        <v>50.192697643746371</v>
      </c>
      <c r="BJ734">
        <f t="shared" si="2608"/>
        <v>0.70702303193944671</v>
      </c>
      <c r="BK734">
        <f t="shared" si="2609"/>
        <v>60.178983357207059</v>
      </c>
      <c r="BL734">
        <f t="shared" si="2610"/>
        <v>728.31608733631197</v>
      </c>
      <c r="BM734">
        <f t="shared" si="2611"/>
        <v>4.2881572828670965E-2</v>
      </c>
    </row>
    <row r="735" spans="1:65" hidden="1" x14ac:dyDescent="0.3">
      <c r="A735" t="str">
        <f t="array" ref="A735">INDEX(MtrxNb!A$2:C$115,MATCH(1,(MtrxNb!B$2:B$115=D735)*(MtrxNb!C$2:C$115=F735),0),1)</f>
        <v>M4</v>
      </c>
      <c r="B735" s="6">
        <v>41604</v>
      </c>
      <c r="C735">
        <v>54</v>
      </c>
      <c r="D735">
        <v>24</v>
      </c>
      <c r="E735">
        <v>4</v>
      </c>
      <c r="F735" t="s">
        <v>7</v>
      </c>
      <c r="G735">
        <v>51</v>
      </c>
      <c r="H735">
        <v>3</v>
      </c>
      <c r="I735" t="s">
        <v>323</v>
      </c>
      <c r="J735" t="s">
        <v>943</v>
      </c>
      <c r="M735">
        <f t="shared" ref="M735" si="2612">AA735</f>
        <v>0</v>
      </c>
      <c r="S735" s="4">
        <f>AVERAGE(S729:S734)</f>
        <v>25.737660725911457</v>
      </c>
      <c r="Y735" s="4">
        <f>AVERAGE(Y729:Y734)</f>
        <v>25.737660725911457</v>
      </c>
    </row>
    <row r="736" spans="1:65" hidden="1" x14ac:dyDescent="0.3">
      <c r="A736" t="str">
        <f t="array" ref="A736">INDEX(MtrxNb!A$2:C$115,MATCH(1,(MtrxNb!B$2:B$115=D736)*(MtrxNb!C$2:C$115=F736),0),1)</f>
        <v>M4</v>
      </c>
      <c r="B736" s="6">
        <v>41604</v>
      </c>
      <c r="C736">
        <v>54</v>
      </c>
      <c r="D736">
        <v>24</v>
      </c>
      <c r="E736">
        <v>4</v>
      </c>
      <c r="F736" t="s">
        <v>7</v>
      </c>
      <c r="G736">
        <v>51</v>
      </c>
      <c r="H736">
        <v>3</v>
      </c>
      <c r="I736">
        <v>43</v>
      </c>
      <c r="J736" t="s">
        <v>944</v>
      </c>
      <c r="K736">
        <v>11846.500002916902</v>
      </c>
      <c r="L736">
        <v>0</v>
      </c>
      <c r="M736" t="s">
        <v>315</v>
      </c>
      <c r="N736">
        <f t="shared" ref="N736:N742" si="2613">(AA736-AB736*(1000-AC736)/(1000-AD736))*AT736</f>
        <v>12.181877338880339</v>
      </c>
      <c r="O736">
        <f t="shared" ref="O736:O742" si="2614">IF(BE736&lt;&gt;0,1/(1/BE736-1/W736),0)</f>
        <v>0.15053344988282238</v>
      </c>
      <c r="P736">
        <f t="shared" ref="P736:P742" si="2615">((BH736-AU736/2)*AB736-N736)/(BH736+AU736/2)</f>
        <v>243.46799833834746</v>
      </c>
      <c r="Q736">
        <f t="shared" ref="Q736:Q742" si="2616">AU736*1000</f>
        <v>2.7368475181874787</v>
      </c>
      <c r="R736">
        <f t="shared" ref="R736:R742" si="2617">(AZ736-BF736)</f>
        <v>1.7509552309183039</v>
      </c>
      <c r="S736" s="4">
        <f>(Y736+AY736*L736)</f>
        <v>25.950656890869141</v>
      </c>
      <c r="T736">
        <f t="shared" ref="T736:T742" si="2618">1.5*3</f>
        <v>4.5</v>
      </c>
      <c r="U736">
        <f t="shared" ref="U736:U742" si="2619">(T736*AN736+AO736)</f>
        <v>1.7493478804826736</v>
      </c>
      <c r="V736">
        <v>1</v>
      </c>
      <c r="W736">
        <f t="shared" ref="W736:W742" si="2620">U736*(V736+1)*(V736+1)/(V736*V736+1)</f>
        <v>3.4986957609653473</v>
      </c>
      <c r="X736">
        <v>25.283178329467773</v>
      </c>
      <c r="Y736" s="4">
        <v>25.950656890869141</v>
      </c>
      <c r="Z736">
        <v>25.034330368041992</v>
      </c>
      <c r="AA736">
        <v>399.13909912109375</v>
      </c>
      <c r="AB736">
        <v>387.22897338867187</v>
      </c>
      <c r="AC736">
        <v>14.595755577087402</v>
      </c>
      <c r="AD736">
        <v>17.015508651733398</v>
      </c>
      <c r="AE736">
        <v>42.956531524658203</v>
      </c>
      <c r="AF736">
        <v>49.900867462158203</v>
      </c>
      <c r="AG736">
        <v>500.30947875976562</v>
      </c>
      <c r="AH736">
        <v>1800.8914794921875</v>
      </c>
      <c r="AI736">
        <v>43.576236724853516</v>
      </c>
      <c r="AJ736">
        <v>94.8231201171875</v>
      </c>
      <c r="AK736">
        <v>-0.46859025955200195</v>
      </c>
      <c r="AL736">
        <v>3.7354722619056702E-2</v>
      </c>
      <c r="AM736">
        <v>1</v>
      </c>
      <c r="AN736">
        <v>-0.21956524252891541</v>
      </c>
      <c r="AO736">
        <v>2.737391471862793</v>
      </c>
      <c r="AP736">
        <v>1</v>
      </c>
      <c r="AQ736">
        <v>0</v>
      </c>
      <c r="AR736">
        <v>0.15999999642372131</v>
      </c>
      <c r="AS736">
        <v>111115</v>
      </c>
      <c r="AT736">
        <f t="shared" ref="AT736:AT742" si="2621">AG736*0.000001/(T736*0.0001)</f>
        <v>1.1117988416883677</v>
      </c>
      <c r="AU736">
        <f t="shared" ref="AU736:AU742" si="2622">(AD736-AC736)/(1000-AD736)*AT736</f>
        <v>2.7368475181874788E-3</v>
      </c>
      <c r="AV736">
        <f t="shared" ref="AV736:AV742" si="2623">(Y736+273.15)</f>
        <v>299.10065689086912</v>
      </c>
      <c r="AW736">
        <f t="shared" ref="AW736:AW742" si="2624">(X736+273.15)</f>
        <v>298.43317832946775</v>
      </c>
      <c r="AX736">
        <f t="shared" ref="AX736:AX742" si="2625">(AH736*AP736+AI736*AQ736)*AR736</f>
        <v>288.14263027826019</v>
      </c>
      <c r="AY736">
        <f t="shared" ref="AY736:AY742" si="2626">((AX736+0.00000010773*(AW736^4-AV736^4))-AU736*44100)/(U736*51.4+0.00000043092*AV736^3)</f>
        <v>1.5749801506338599</v>
      </c>
      <c r="AZ736">
        <f t="shared" ref="AZ736:AZ742" si="2627">0.61365*EXP(17.502*S736/(240.97+S736))</f>
        <v>3.3644188516566631</v>
      </c>
      <c r="BA736">
        <f t="shared" ref="BA736:BA742" si="2628">AZ736*1000/AJ736</f>
        <v>35.48099711862185</v>
      </c>
      <c r="BB736">
        <f t="shared" ref="BB736:BB742" si="2629">(BA736-AD736)</f>
        <v>18.465488466888452</v>
      </c>
      <c r="BC736">
        <f>IF(L736,Y736,(X736+Y736)/2)</f>
        <v>25.616917610168457</v>
      </c>
      <c r="BD736">
        <f t="shared" ref="BD736:BD742" si="2630">0.61365*EXP(17.502*BC736/(240.97+BC736))</f>
        <v>3.298522886320058</v>
      </c>
      <c r="BE736">
        <f t="shared" ref="BE736:BE742" si="2631">IF(BB736&lt;&gt;0,(1000-(BA736+AD736)/2)/BB736*AU736,0)</f>
        <v>0.14432383184450867</v>
      </c>
      <c r="BF736">
        <f t="shared" ref="BF736:BF742" si="2632">AD736*AJ736/1000</f>
        <v>1.6134636207383592</v>
      </c>
      <c r="BG736">
        <f t="shared" ref="BG736:BG742" si="2633">(BD736-BF736)</f>
        <v>1.6850592655816987</v>
      </c>
      <c r="BH736">
        <f t="shared" ref="BH736:BH742" si="2634">1/(1.6/O736+1.37/W736)</f>
        <v>9.074046732928466E-2</v>
      </c>
      <c r="BI736">
        <f t="shared" ref="BI736:BI742" si="2635">P736*AJ736*0.001</f>
        <v>23.086395251128327</v>
      </c>
      <c r="BJ736">
        <f t="shared" ref="BJ736:BJ742" si="2636">P736/AB736</f>
        <v>0.6287442703673215</v>
      </c>
      <c r="BK736">
        <f t="shared" ref="BK736:BK742" si="2637">(1-AU736*AJ736/AZ736/O736)*100</f>
        <v>48.758507532555107</v>
      </c>
      <c r="BL736">
        <f t="shared" ref="BL736:BL742" si="2638">(AB736-N736/(W736/1.35))</f>
        <v>382.52849768827804</v>
      </c>
      <c r="BM736">
        <f t="shared" ref="BM736:BM742" si="2639">N736*BK736/100/BL736</f>
        <v>1.5527474726144061E-2</v>
      </c>
    </row>
    <row r="737" spans="1:65" x14ac:dyDescent="0.3">
      <c r="A737" t="str">
        <f t="array" ref="A737">INDEX(MtrxNb!A$2:C$115,MATCH(1,(MtrxNb!B$2:B$115=D737)*(MtrxNb!C$2:C$115=F737),0),1)</f>
        <v>M4</v>
      </c>
      <c r="B737" s="6">
        <v>41604</v>
      </c>
      <c r="C737">
        <v>54</v>
      </c>
      <c r="D737">
        <v>24</v>
      </c>
      <c r="E737">
        <v>4</v>
      </c>
      <c r="F737" t="s">
        <v>7</v>
      </c>
      <c r="G737">
        <v>51</v>
      </c>
      <c r="H737">
        <v>3</v>
      </c>
      <c r="I737">
        <v>44</v>
      </c>
      <c r="J737" t="s">
        <v>945</v>
      </c>
      <c r="K737">
        <v>11966.000002905726</v>
      </c>
      <c r="L737">
        <v>0</v>
      </c>
      <c r="M737">
        <v>50</v>
      </c>
      <c r="N737" s="7">
        <f t="shared" si="2613"/>
        <v>-0.32074073724112628</v>
      </c>
      <c r="O737" s="7">
        <f t="shared" si="2614"/>
        <v>0.16062149991792252</v>
      </c>
      <c r="P737" s="7">
        <f t="shared" si="2615"/>
        <v>52.69123924900876</v>
      </c>
      <c r="Q737">
        <f t="shared" si="2616"/>
        <v>2.9563444197621815</v>
      </c>
      <c r="R737">
        <f t="shared" si="2617"/>
        <v>1.7768454056582774</v>
      </c>
      <c r="S737" s="4">
        <f>(Y737+AY737*L737)</f>
        <v>26.150861740112305</v>
      </c>
      <c r="T737">
        <f t="shared" si="2618"/>
        <v>4.5</v>
      </c>
      <c r="U737">
        <f t="shared" si="2619"/>
        <v>1.7493478804826736</v>
      </c>
      <c r="V737">
        <v>1</v>
      </c>
      <c r="W737">
        <f t="shared" si="2620"/>
        <v>3.4986957609653473</v>
      </c>
      <c r="X737">
        <v>25.318349838256836</v>
      </c>
      <c r="Y737" s="4">
        <v>26.150861740112305</v>
      </c>
      <c r="Z737">
        <v>25.041910171508789</v>
      </c>
      <c r="AA737">
        <v>50.803810119628906</v>
      </c>
      <c r="AB737">
        <v>50.956809997558594</v>
      </c>
      <c r="AC737">
        <v>14.552742004394531</v>
      </c>
      <c r="AD737">
        <v>17.166316986083984</v>
      </c>
      <c r="AE737">
        <v>42.710502624511719</v>
      </c>
      <c r="AF737">
        <v>50.221469879150391</v>
      </c>
      <c r="AG737">
        <v>500.27938842773438</v>
      </c>
      <c r="AH737">
        <v>1798.9752197265625</v>
      </c>
      <c r="AI737">
        <v>43.387531280517578</v>
      </c>
      <c r="AJ737">
        <v>94.816650390625</v>
      </c>
      <c r="AK737">
        <v>1.6338953971862793</v>
      </c>
      <c r="AL737">
        <v>0.14222075045108795</v>
      </c>
      <c r="AM737">
        <v>1</v>
      </c>
      <c r="AN737">
        <v>-0.21956524252891541</v>
      </c>
      <c r="AO737">
        <v>2.737391471862793</v>
      </c>
      <c r="AP737">
        <v>1</v>
      </c>
      <c r="AQ737">
        <v>0</v>
      </c>
      <c r="AR737">
        <v>0.15999999642372131</v>
      </c>
      <c r="AS737">
        <v>111115</v>
      </c>
      <c r="AT737">
        <f t="shared" si="2621"/>
        <v>1.1117319742838541</v>
      </c>
      <c r="AU737">
        <f t="shared" si="2622"/>
        <v>2.9563444197621817E-3</v>
      </c>
      <c r="AV737">
        <f t="shared" si="2623"/>
        <v>299.30086174011228</v>
      </c>
      <c r="AW737">
        <f t="shared" si="2624"/>
        <v>298.46834983825681</v>
      </c>
      <c r="AX737">
        <f t="shared" si="2625"/>
        <v>287.83602872261326</v>
      </c>
      <c r="AY737">
        <f t="shared" si="2626"/>
        <v>1.4574009338987535</v>
      </c>
      <c r="AZ737">
        <f t="shared" si="2627"/>
        <v>3.40449808182245</v>
      </c>
      <c r="BA737">
        <f t="shared" si="2628"/>
        <v>35.906120578997694</v>
      </c>
      <c r="BB737">
        <f t="shared" si="2629"/>
        <v>18.739803592913709</v>
      </c>
      <c r="BC737">
        <f>IF(L737,Y737,(X737+Y737)/2)</f>
        <v>25.73460578918457</v>
      </c>
      <c r="BD737">
        <f t="shared" si="2630"/>
        <v>3.3216302514911091</v>
      </c>
      <c r="BE737">
        <f t="shared" si="2631"/>
        <v>0.15357120490478776</v>
      </c>
      <c r="BF737">
        <f t="shared" si="2632"/>
        <v>1.6276526761641725</v>
      </c>
      <c r="BG737">
        <f t="shared" si="2633"/>
        <v>1.6939775753269366</v>
      </c>
      <c r="BH737">
        <f t="shared" si="2634"/>
        <v>9.6591470131393978E-2</v>
      </c>
      <c r="BI737">
        <f t="shared" si="2635"/>
        <v>4.9960068105220419</v>
      </c>
      <c r="BJ737">
        <f t="shared" si="2636"/>
        <v>1.034037241568561</v>
      </c>
      <c r="BK737">
        <f t="shared" si="2637"/>
        <v>48.739496615718458</v>
      </c>
      <c r="BL737">
        <f t="shared" si="2638"/>
        <v>51.080570399965247</v>
      </c>
      <c r="BM737">
        <f t="shared" si="2639"/>
        <v>-3.0604086749386719E-3</v>
      </c>
    </row>
    <row r="738" spans="1:65" x14ac:dyDescent="0.3">
      <c r="A738" t="str">
        <f t="array" ref="A738">INDEX(MtrxNb!A$2:C$115,MATCH(1,(MtrxNb!B$2:B$115=D738)*(MtrxNb!C$2:C$115=F738),0),1)</f>
        <v>M4</v>
      </c>
      <c r="B738" s="6">
        <v>41604</v>
      </c>
      <c r="C738">
        <v>54</v>
      </c>
      <c r="D738">
        <v>24</v>
      </c>
      <c r="E738">
        <v>4</v>
      </c>
      <c r="F738" t="s">
        <v>7</v>
      </c>
      <c r="G738">
        <v>51</v>
      </c>
      <c r="H738">
        <v>3</v>
      </c>
      <c r="I738">
        <v>45</v>
      </c>
      <c r="J738" t="s">
        <v>946</v>
      </c>
      <c r="K738">
        <v>12086.000002905726</v>
      </c>
      <c r="L738">
        <v>0</v>
      </c>
      <c r="M738">
        <v>150</v>
      </c>
      <c r="N738" s="7">
        <f t="shared" si="2613"/>
        <v>4.8453439757317671</v>
      </c>
      <c r="O738" s="7">
        <f t="shared" si="2614"/>
        <v>0.2007789770463462</v>
      </c>
      <c r="P738" s="7">
        <f t="shared" si="2615"/>
        <v>100.47006137310898</v>
      </c>
      <c r="Q738">
        <f t="shared" si="2616"/>
        <v>3.6179365187717636</v>
      </c>
      <c r="R738">
        <f t="shared" si="2617"/>
        <v>1.757990639500864</v>
      </c>
      <c r="S738" s="4">
        <f>(Y738+AY738*L738)</f>
        <v>26.274869918823242</v>
      </c>
      <c r="T738">
        <f t="shared" si="2618"/>
        <v>4.5</v>
      </c>
      <c r="U738">
        <f t="shared" si="2619"/>
        <v>1.7493478804826736</v>
      </c>
      <c r="V738">
        <v>1</v>
      </c>
      <c r="W738">
        <f t="shared" si="2620"/>
        <v>3.4986957609653473</v>
      </c>
      <c r="X738">
        <v>25.378459930419922</v>
      </c>
      <c r="Y738" s="4">
        <v>26.274869918823242</v>
      </c>
      <c r="Z738">
        <v>25.038694381713867</v>
      </c>
      <c r="AA738">
        <v>149.51640319824219</v>
      </c>
      <c r="AB738">
        <v>144.68748474121094</v>
      </c>
      <c r="AC738">
        <v>14.432541847229004</v>
      </c>
      <c r="AD738">
        <v>17.62928581237793</v>
      </c>
      <c r="AE738">
        <v>42.1962890625</v>
      </c>
      <c r="AF738">
        <v>51.396934509277344</v>
      </c>
      <c r="AG738">
        <v>500.31210327148437</v>
      </c>
      <c r="AH738">
        <v>1799.722412109375</v>
      </c>
      <c r="AI738">
        <v>42.647624969482422</v>
      </c>
      <c r="AJ738">
        <v>94.816169738769531</v>
      </c>
      <c r="AK738">
        <v>1.3580470085144043</v>
      </c>
      <c r="AL738">
        <v>9.9826112389564514E-2</v>
      </c>
      <c r="AM738">
        <v>1</v>
      </c>
      <c r="AN738">
        <v>-0.21956524252891541</v>
      </c>
      <c r="AO738">
        <v>2.737391471862793</v>
      </c>
      <c r="AP738">
        <v>1</v>
      </c>
      <c r="AQ738">
        <v>0</v>
      </c>
      <c r="AR738">
        <v>0.15999999642372131</v>
      </c>
      <c r="AS738">
        <v>111115</v>
      </c>
      <c r="AT738">
        <f t="shared" si="2621"/>
        <v>1.1118046739366318</v>
      </c>
      <c r="AU738">
        <f t="shared" si="2622"/>
        <v>3.6179365187717638E-3</v>
      </c>
      <c r="AV738">
        <f t="shared" si="2623"/>
        <v>299.42486991882322</v>
      </c>
      <c r="AW738">
        <f t="shared" si="2624"/>
        <v>298.5284599304199</v>
      </c>
      <c r="AX738">
        <f t="shared" si="2625"/>
        <v>287.9555795011911</v>
      </c>
      <c r="AY738">
        <f t="shared" si="2626"/>
        <v>1.1635402024915391</v>
      </c>
      <c r="AZ738">
        <f t="shared" si="2627"/>
        <v>3.4295319954605712</v>
      </c>
      <c r="BA738">
        <f t="shared" si="2628"/>
        <v>36.170328382905183</v>
      </c>
      <c r="BB738">
        <f t="shared" si="2629"/>
        <v>18.541042570527253</v>
      </c>
      <c r="BC738">
        <f>IF(L738,Y738,(X738+Y738)/2)</f>
        <v>25.826664924621582</v>
      </c>
      <c r="BD738">
        <f t="shared" si="2630"/>
        <v>3.339803949465411</v>
      </c>
      <c r="BE738">
        <f t="shared" si="2631"/>
        <v>0.1898822415693949</v>
      </c>
      <c r="BF738">
        <f t="shared" si="2632"/>
        <v>1.6715413559597072</v>
      </c>
      <c r="BG738">
        <f t="shared" si="2633"/>
        <v>1.6682625935057038</v>
      </c>
      <c r="BH738">
        <f t="shared" si="2634"/>
        <v>0.1196095518993269</v>
      </c>
      <c r="BI738">
        <f t="shared" si="2635"/>
        <v>9.5261863928172943</v>
      </c>
      <c r="BJ738">
        <f t="shared" si="2636"/>
        <v>0.69439358596087586</v>
      </c>
      <c r="BK738">
        <f t="shared" si="2637"/>
        <v>50.181545150280826</v>
      </c>
      <c r="BL738">
        <f t="shared" si="2638"/>
        <v>142.8178696577225</v>
      </c>
      <c r="BM738">
        <f t="shared" si="2639"/>
        <v>1.7024959696538739E-2</v>
      </c>
    </row>
    <row r="739" spans="1:65" x14ac:dyDescent="0.3">
      <c r="A739" t="str">
        <f t="array" ref="A739">INDEX(MtrxNb!A$2:C$115,MATCH(1,(MtrxNb!B$2:B$115=D739)*(MtrxNb!C$2:C$115=F739),0),1)</f>
        <v>M4</v>
      </c>
      <c r="B739" s="6">
        <v>41604</v>
      </c>
      <c r="C739">
        <v>54</v>
      </c>
      <c r="D739">
        <v>24</v>
      </c>
      <c r="E739">
        <v>4</v>
      </c>
      <c r="F739" t="s">
        <v>7</v>
      </c>
      <c r="G739">
        <v>51</v>
      </c>
      <c r="H739">
        <v>3</v>
      </c>
      <c r="I739">
        <v>46</v>
      </c>
      <c r="J739" t="s">
        <v>947</v>
      </c>
      <c r="K739">
        <v>12223.500002916902</v>
      </c>
      <c r="L739">
        <v>0</v>
      </c>
      <c r="M739">
        <v>250</v>
      </c>
      <c r="N739" s="7">
        <f t="shared" si="2613"/>
        <v>10.621650906021708</v>
      </c>
      <c r="O739" s="7">
        <f t="shared" si="2614"/>
        <v>0.22539837947452004</v>
      </c>
      <c r="P739" s="7">
        <f t="shared" si="2615"/>
        <v>154.06941560565545</v>
      </c>
      <c r="Q739">
        <f t="shared" si="2616"/>
        <v>3.9486623380621375</v>
      </c>
      <c r="R739">
        <f t="shared" si="2617"/>
        <v>1.7204629568517846</v>
      </c>
      <c r="S739" s="4">
        <f>(Y739+AY739*L739)</f>
        <v>26.169601440429688</v>
      </c>
      <c r="T739">
        <f t="shared" si="2618"/>
        <v>4.5</v>
      </c>
      <c r="U739">
        <f t="shared" si="2619"/>
        <v>1.7493478804826736</v>
      </c>
      <c r="V739">
        <v>1</v>
      </c>
      <c r="W739">
        <f t="shared" si="2620"/>
        <v>3.4986957609653473</v>
      </c>
      <c r="X739">
        <v>25.363000869750977</v>
      </c>
      <c r="Y739" s="4">
        <v>26.169601440429688</v>
      </c>
      <c r="Z739">
        <v>25.040300369262695</v>
      </c>
      <c r="AA739">
        <v>249.85104370117187</v>
      </c>
      <c r="AB739">
        <v>239.44612121582031</v>
      </c>
      <c r="AC739">
        <v>14.312958717346191</v>
      </c>
      <c r="AD739">
        <v>17.801645278930664</v>
      </c>
      <c r="AE739">
        <v>41.939125061035156</v>
      </c>
      <c r="AF739">
        <v>51.942062377929688</v>
      </c>
      <c r="AG739">
        <v>500.26458740234375</v>
      </c>
      <c r="AH739">
        <v>1801.04736328125</v>
      </c>
      <c r="AI739">
        <v>43.494194030761719</v>
      </c>
      <c r="AJ739">
        <v>94.811904907226563</v>
      </c>
      <c r="AK739">
        <v>0.9153742790222168</v>
      </c>
      <c r="AL739">
        <v>6.3693299889564514E-2</v>
      </c>
      <c r="AM739">
        <v>1</v>
      </c>
      <c r="AN739">
        <v>-0.21956524252891541</v>
      </c>
      <c r="AO739">
        <v>2.737391471862793</v>
      </c>
      <c r="AP739">
        <v>1</v>
      </c>
      <c r="AQ739">
        <v>0</v>
      </c>
      <c r="AR739">
        <v>0.15999999642372131</v>
      </c>
      <c r="AS739">
        <v>111115</v>
      </c>
      <c r="AT739">
        <f t="shared" si="2621"/>
        <v>1.1116990831163194</v>
      </c>
      <c r="AU739">
        <f t="shared" si="2622"/>
        <v>3.9486623380621377E-3</v>
      </c>
      <c r="AV739">
        <f t="shared" si="2623"/>
        <v>299.31960144042966</v>
      </c>
      <c r="AW739">
        <f t="shared" si="2624"/>
        <v>298.51300086975095</v>
      </c>
      <c r="AX739">
        <f t="shared" si="2625"/>
        <v>288.1675716839527</v>
      </c>
      <c r="AY739">
        <f t="shared" si="2626"/>
        <v>1.0322834243533661</v>
      </c>
      <c r="AZ739">
        <f t="shared" si="2627"/>
        <v>3.4082708562299375</v>
      </c>
      <c r="BA739">
        <f t="shared" si="2628"/>
        <v>35.947709937532956</v>
      </c>
      <c r="BB739">
        <f t="shared" si="2629"/>
        <v>18.146064658602292</v>
      </c>
      <c r="BC739">
        <f>IF(L739,Y739,(X739+Y739)/2)</f>
        <v>25.766301155090332</v>
      </c>
      <c r="BD739">
        <f t="shared" si="2630"/>
        <v>3.3278775630350736</v>
      </c>
      <c r="BE739">
        <f t="shared" si="2631"/>
        <v>0.21175628892743759</v>
      </c>
      <c r="BF739">
        <f t="shared" si="2632"/>
        <v>1.6878078993781529</v>
      </c>
      <c r="BG739">
        <f t="shared" si="2633"/>
        <v>1.6400696636569208</v>
      </c>
      <c r="BH739">
        <f t="shared" si="2634"/>
        <v>0.13350926127218987</v>
      </c>
      <c r="BI739">
        <f t="shared" si="2635"/>
        <v>14.607614781515373</v>
      </c>
      <c r="BJ739">
        <f t="shared" si="2636"/>
        <v>0.6434408493374083</v>
      </c>
      <c r="BK739">
        <f t="shared" si="2637"/>
        <v>51.266457773418608</v>
      </c>
      <c r="BL739">
        <f t="shared" si="2638"/>
        <v>235.34767147831786</v>
      </c>
      <c r="BM739">
        <f t="shared" si="2639"/>
        <v>2.313744658007897E-2</v>
      </c>
    </row>
    <row r="740" spans="1:65" x14ac:dyDescent="0.3">
      <c r="A740" t="str">
        <f t="array" ref="A740">INDEX(MtrxNb!A$2:C$115,MATCH(1,(MtrxNb!B$2:B$115=D740)*(MtrxNb!C$2:C$115=F740),0),1)</f>
        <v>M4</v>
      </c>
      <c r="B740" s="6">
        <v>41604</v>
      </c>
      <c r="C740">
        <v>54</v>
      </c>
      <c r="D740">
        <v>24</v>
      </c>
      <c r="E740">
        <v>4</v>
      </c>
      <c r="F740" t="s">
        <v>7</v>
      </c>
      <c r="G740">
        <v>51</v>
      </c>
      <c r="H740">
        <v>3</v>
      </c>
      <c r="I740">
        <v>47</v>
      </c>
      <c r="J740" t="s">
        <v>948</v>
      </c>
      <c r="K740">
        <v>12360.000002793968</v>
      </c>
      <c r="L740">
        <v>0</v>
      </c>
      <c r="M740">
        <v>400</v>
      </c>
      <c r="N740" s="7">
        <f t="shared" si="2613"/>
        <v>20.041478197913111</v>
      </c>
      <c r="O740" s="7">
        <f t="shared" si="2614"/>
        <v>0.26378901657606724</v>
      </c>
      <c r="P740" s="7">
        <f t="shared" si="2615"/>
        <v>242.22230953728734</v>
      </c>
      <c r="Q740">
        <f t="shared" si="2616"/>
        <v>4.4869591703794978</v>
      </c>
      <c r="R740">
        <f t="shared" si="2617"/>
        <v>1.6872944623919603</v>
      </c>
      <c r="S740" s="4">
        <f>(Y740+AY740*L740)</f>
        <v>26.173299789428711</v>
      </c>
      <c r="T740">
        <f t="shared" si="2618"/>
        <v>4.5</v>
      </c>
      <c r="U740">
        <f t="shared" si="2619"/>
        <v>1.7493478804826736</v>
      </c>
      <c r="V740">
        <v>1</v>
      </c>
      <c r="W740">
        <f t="shared" si="2620"/>
        <v>3.4986957609653473</v>
      </c>
      <c r="X740">
        <v>25.380180358886719</v>
      </c>
      <c r="Y740" s="4">
        <v>26.173299789428711</v>
      </c>
      <c r="Z740">
        <v>25.038442611694336</v>
      </c>
      <c r="AA740">
        <v>400.215576171875</v>
      </c>
      <c r="AB740">
        <v>380.65380859375</v>
      </c>
      <c r="AC740">
        <v>14.197934150695801</v>
      </c>
      <c r="AD740">
        <v>18.160280227661133</v>
      </c>
      <c r="AE740">
        <v>41.386627197265625</v>
      </c>
      <c r="AF740">
        <v>52.932144165039063</v>
      </c>
      <c r="AG740">
        <v>500.32571411132812</v>
      </c>
      <c r="AH740">
        <v>1799.759765625</v>
      </c>
      <c r="AI740">
        <v>44.150985717773437</v>
      </c>
      <c r="AJ740">
        <v>94.806983947753906</v>
      </c>
      <c r="AK740">
        <v>-6.5155506134033203E-2</v>
      </c>
      <c r="AL740">
        <v>6.9000869989395142E-3</v>
      </c>
      <c r="AM740">
        <v>1</v>
      </c>
      <c r="AN740">
        <v>-0.21956524252891541</v>
      </c>
      <c r="AO740">
        <v>2.737391471862793</v>
      </c>
      <c r="AP740">
        <v>1</v>
      </c>
      <c r="AQ740">
        <v>0</v>
      </c>
      <c r="AR740">
        <v>0.15999999642372131</v>
      </c>
      <c r="AS740">
        <v>111115</v>
      </c>
      <c r="AT740">
        <f t="shared" si="2621"/>
        <v>1.1118349202473958</v>
      </c>
      <c r="AU740">
        <f t="shared" si="2622"/>
        <v>4.4869591703794974E-3</v>
      </c>
      <c r="AV740">
        <f t="shared" si="2623"/>
        <v>299.32329978942869</v>
      </c>
      <c r="AW740">
        <f t="shared" si="2624"/>
        <v>298.5301803588867</v>
      </c>
      <c r="AX740">
        <f t="shared" si="2625"/>
        <v>287.96155606355751</v>
      </c>
      <c r="AY740">
        <f t="shared" si="2626"/>
        <v>0.79782498350273412</v>
      </c>
      <c r="AZ740">
        <f t="shared" si="2627"/>
        <v>3.4090158584225421</v>
      </c>
      <c r="BA740">
        <f t="shared" si="2628"/>
        <v>35.957433898553056</v>
      </c>
      <c r="BB740">
        <f t="shared" si="2629"/>
        <v>17.797153670891923</v>
      </c>
      <c r="BC740">
        <f>IF(L740,Y740,(X740+Y740)/2)</f>
        <v>25.776740074157715</v>
      </c>
      <c r="BD740">
        <f t="shared" si="2630"/>
        <v>3.3299373706152999</v>
      </c>
      <c r="BE740">
        <f t="shared" si="2631"/>
        <v>0.24529468387297559</v>
      </c>
      <c r="BF740">
        <f t="shared" si="2632"/>
        <v>1.7217213960305817</v>
      </c>
      <c r="BG740">
        <f t="shared" si="2633"/>
        <v>1.6082159745847182</v>
      </c>
      <c r="BH740">
        <f t="shared" si="2634"/>
        <v>0.15487001296069153</v>
      </c>
      <c r="BI740">
        <f t="shared" si="2635"/>
        <v>22.964366612089478</v>
      </c>
      <c r="BJ740">
        <f t="shared" si="2636"/>
        <v>0.63633228952083687</v>
      </c>
      <c r="BK740">
        <f t="shared" si="2637"/>
        <v>52.695035806979938</v>
      </c>
      <c r="BL740">
        <f t="shared" si="2638"/>
        <v>372.92064246108873</v>
      </c>
      <c r="BM740">
        <f t="shared" si="2639"/>
        <v>2.8319333687033248E-2</v>
      </c>
    </row>
    <row r="741" spans="1:65" x14ac:dyDescent="0.3">
      <c r="A741" t="str">
        <f t="array" ref="A741">INDEX(MtrxNb!A$2:C$115,MATCH(1,(MtrxNb!B$2:B$115=D741)*(MtrxNb!C$2:C$115=F741),0),1)</f>
        <v>M4</v>
      </c>
      <c r="B741" s="6">
        <v>41604</v>
      </c>
      <c r="C741">
        <v>54</v>
      </c>
      <c r="D741">
        <v>24</v>
      </c>
      <c r="E741">
        <v>4</v>
      </c>
      <c r="F741" t="s">
        <v>7</v>
      </c>
      <c r="G741">
        <v>51</v>
      </c>
      <c r="H741">
        <v>3</v>
      </c>
      <c r="I741">
        <v>48</v>
      </c>
      <c r="J741" t="s">
        <v>949</v>
      </c>
      <c r="K741">
        <v>12508.500002916902</v>
      </c>
      <c r="L741">
        <v>0</v>
      </c>
      <c r="M741">
        <v>600</v>
      </c>
      <c r="N741" s="7">
        <f t="shared" si="2613"/>
        <v>29.761625931335445</v>
      </c>
      <c r="O741" s="7">
        <f t="shared" si="2614"/>
        <v>0.27452854600678017</v>
      </c>
      <c r="P741" s="7">
        <f t="shared" si="2615"/>
        <v>371.6529276642645</v>
      </c>
      <c r="Q741">
        <f t="shared" si="2616"/>
        <v>4.6397608622763835</v>
      </c>
      <c r="R741">
        <f t="shared" si="2617"/>
        <v>1.681029307254132</v>
      </c>
      <c r="S741" s="4">
        <f>(Y741+AY741*L741)</f>
        <v>26.205678939819336</v>
      </c>
      <c r="T741">
        <f t="shared" si="2618"/>
        <v>4.5</v>
      </c>
      <c r="U741">
        <f t="shared" si="2619"/>
        <v>1.7493478804826736</v>
      </c>
      <c r="V741">
        <v>1</v>
      </c>
      <c r="W741">
        <f t="shared" si="2620"/>
        <v>3.4986957609653473</v>
      </c>
      <c r="X741">
        <v>25.408761978149414</v>
      </c>
      <c r="Y741" s="4">
        <v>26.205678939819336</v>
      </c>
      <c r="Z741">
        <v>25.035293579101562</v>
      </c>
      <c r="AA741">
        <v>599.50653076171875</v>
      </c>
      <c r="AB741">
        <v>570.35504150390625</v>
      </c>
      <c r="AC741">
        <v>14.198887825012207</v>
      </c>
      <c r="AD741">
        <v>18.296072006225586</v>
      </c>
      <c r="AE741">
        <v>41.518974304199219</v>
      </c>
      <c r="AF741">
        <v>53.236949920654297</v>
      </c>
      <c r="AG741">
        <v>500.26849365234375</v>
      </c>
      <c r="AH741">
        <v>1800.351318359375</v>
      </c>
      <c r="AI741">
        <v>44.905532836914063</v>
      </c>
      <c r="AJ741">
        <v>94.802597045898437</v>
      </c>
      <c r="AK741">
        <v>-1.8557438850402832</v>
      </c>
      <c r="AL741">
        <v>-4.7264799475669861E-2</v>
      </c>
      <c r="AM741">
        <v>1</v>
      </c>
      <c r="AN741">
        <v>-0.21956524252891541</v>
      </c>
      <c r="AO741">
        <v>2.737391471862793</v>
      </c>
      <c r="AP741">
        <v>1</v>
      </c>
      <c r="AQ741">
        <v>0</v>
      </c>
      <c r="AR741">
        <v>0.15999999642372131</v>
      </c>
      <c r="AS741">
        <v>111115</v>
      </c>
      <c r="AT741">
        <f t="shared" si="2621"/>
        <v>1.1117077636718748</v>
      </c>
      <c r="AU741">
        <f t="shared" si="2622"/>
        <v>4.6397608622763837E-3</v>
      </c>
      <c r="AV741">
        <f t="shared" si="2623"/>
        <v>299.35567893981931</v>
      </c>
      <c r="AW741">
        <f t="shared" si="2624"/>
        <v>298.55876197814939</v>
      </c>
      <c r="AX741">
        <f t="shared" si="2625"/>
        <v>288.05620449894195</v>
      </c>
      <c r="AY741">
        <f t="shared" si="2626"/>
        <v>0.73186473521832363</v>
      </c>
      <c r="AZ741">
        <f t="shared" si="2627"/>
        <v>3.4155444491830789</v>
      </c>
      <c r="BA741">
        <f t="shared" si="2628"/>
        <v>36.027962899892415</v>
      </c>
      <c r="BB741">
        <f t="shared" si="2629"/>
        <v>17.731890893666829</v>
      </c>
      <c r="BC741">
        <f>IF(L741,Y741,(X741+Y741)/2)</f>
        <v>25.807220458984375</v>
      </c>
      <c r="BD741">
        <f t="shared" si="2630"/>
        <v>3.3359581349269667</v>
      </c>
      <c r="BE741">
        <f t="shared" si="2631"/>
        <v>0.25455466784816227</v>
      </c>
      <c r="BF741">
        <f t="shared" si="2632"/>
        <v>1.7345151419289468</v>
      </c>
      <c r="BG741">
        <f t="shared" si="2633"/>
        <v>1.6014429929980198</v>
      </c>
      <c r="BH741">
        <f t="shared" si="2634"/>
        <v>0.16077821804536535</v>
      </c>
      <c r="BI741">
        <f t="shared" si="2635"/>
        <v>35.233662742283705</v>
      </c>
      <c r="BJ741">
        <f t="shared" si="2636"/>
        <v>0.65161680114949794</v>
      </c>
      <c r="BK741">
        <f t="shared" si="2637"/>
        <v>53.089681630479134</v>
      </c>
      <c r="BL741">
        <f t="shared" si="2638"/>
        <v>558.87127790960699</v>
      </c>
      <c r="BM741">
        <f t="shared" si="2639"/>
        <v>2.8271899236080783E-2</v>
      </c>
    </row>
    <row r="742" spans="1:65" x14ac:dyDescent="0.3">
      <c r="A742" t="str">
        <f t="array" ref="A742">INDEX(MtrxNb!A$2:C$115,MATCH(1,(MtrxNb!B$2:B$115=D742)*(MtrxNb!C$2:C$115=F742),0),1)</f>
        <v>M4</v>
      </c>
      <c r="B742" s="6">
        <v>41604</v>
      </c>
      <c r="C742">
        <v>54</v>
      </c>
      <c r="D742">
        <v>24</v>
      </c>
      <c r="E742">
        <v>4</v>
      </c>
      <c r="F742" t="s">
        <v>7</v>
      </c>
      <c r="G742">
        <v>51</v>
      </c>
      <c r="H742">
        <v>3</v>
      </c>
      <c r="I742">
        <v>49</v>
      </c>
      <c r="J742" t="s">
        <v>950</v>
      </c>
      <c r="K742">
        <v>12659.000002905726</v>
      </c>
      <c r="L742">
        <v>0</v>
      </c>
      <c r="M742">
        <v>800</v>
      </c>
      <c r="N742" s="7">
        <f t="shared" si="2613"/>
        <v>37.297660556737782</v>
      </c>
      <c r="O742" s="7">
        <f t="shared" si="2614"/>
        <v>0.29003873755568776</v>
      </c>
      <c r="P742" s="7">
        <f t="shared" si="2615"/>
        <v>524.27748363722833</v>
      </c>
      <c r="Q742">
        <f t="shared" si="2616"/>
        <v>4.8347221637628026</v>
      </c>
      <c r="R742">
        <f t="shared" si="2617"/>
        <v>1.6648536424208378</v>
      </c>
      <c r="S742" s="4">
        <f>(Y742+AY742*L742)</f>
        <v>26.122419357299805</v>
      </c>
      <c r="T742">
        <f t="shared" si="2618"/>
        <v>4.5</v>
      </c>
      <c r="U742">
        <f t="shared" si="2619"/>
        <v>1.7493478804826736</v>
      </c>
      <c r="V742">
        <v>1</v>
      </c>
      <c r="W742">
        <f t="shared" si="2620"/>
        <v>3.4986957609653473</v>
      </c>
      <c r="X742">
        <v>25.372243881225586</v>
      </c>
      <c r="Y742" s="4">
        <v>26.122419357299805</v>
      </c>
      <c r="Z742">
        <v>25.036722183227539</v>
      </c>
      <c r="AA742">
        <v>799.8851318359375</v>
      </c>
      <c r="AB742">
        <v>763.0201416015625</v>
      </c>
      <c r="AC742">
        <v>14.022042274475098</v>
      </c>
      <c r="AD742">
        <v>18.291040420532227</v>
      </c>
      <c r="AE742">
        <v>41.043918609619141</v>
      </c>
      <c r="AF742">
        <v>53.335971832275391</v>
      </c>
      <c r="AG742">
        <v>500.3118896484375</v>
      </c>
      <c r="AH742">
        <v>1800.8623046875</v>
      </c>
      <c r="AI742">
        <v>45.662742614746094</v>
      </c>
      <c r="AJ742">
        <v>94.796424865722656</v>
      </c>
      <c r="AK742">
        <v>-4.0171208381652832</v>
      </c>
      <c r="AL742">
        <v>-7.8123793005943298E-2</v>
      </c>
      <c r="AM742">
        <v>1</v>
      </c>
      <c r="AN742">
        <v>-0.21956524252891541</v>
      </c>
      <c r="AO742">
        <v>2.737391471862793</v>
      </c>
      <c r="AP742">
        <v>1</v>
      </c>
      <c r="AQ742">
        <v>0</v>
      </c>
      <c r="AR742">
        <v>0.15999999642372131</v>
      </c>
      <c r="AS742">
        <v>111115</v>
      </c>
      <c r="AT742">
        <f t="shared" si="2621"/>
        <v>1.11180419921875</v>
      </c>
      <c r="AU742">
        <f t="shared" si="2622"/>
        <v>4.8347221637628024E-3</v>
      </c>
      <c r="AV742">
        <f t="shared" si="2623"/>
        <v>299.27241935729978</v>
      </c>
      <c r="AW742">
        <f t="shared" si="2624"/>
        <v>298.52224388122556</v>
      </c>
      <c r="AX742">
        <f t="shared" si="2625"/>
        <v>288.13796230961452</v>
      </c>
      <c r="AY742">
        <f t="shared" si="2626"/>
        <v>0.65336022430610363</v>
      </c>
      <c r="AZ742">
        <f t="shared" si="2627"/>
        <v>3.398778881361717</v>
      </c>
      <c r="BA742">
        <f t="shared" si="2628"/>
        <v>35.853450023838171</v>
      </c>
      <c r="BB742">
        <f t="shared" si="2629"/>
        <v>17.562409603305944</v>
      </c>
      <c r="BC742">
        <f>IF(L742,Y742,(X742+Y742)/2)</f>
        <v>25.747331619262695</v>
      </c>
      <c r="BD742">
        <f t="shared" si="2630"/>
        <v>3.3241373428345291</v>
      </c>
      <c r="BE742">
        <f t="shared" si="2631"/>
        <v>0.26783542156304296</v>
      </c>
      <c r="BF742">
        <f t="shared" si="2632"/>
        <v>1.7339252389408792</v>
      </c>
      <c r="BG742">
        <f t="shared" si="2633"/>
        <v>1.5902121038936499</v>
      </c>
      <c r="BH742">
        <f t="shared" si="2634"/>
        <v>0.1692597547557888</v>
      </c>
      <c r="BI742">
        <f t="shared" si="2635"/>
        <v>49.699631086406654</v>
      </c>
      <c r="BJ742">
        <f t="shared" si="2636"/>
        <v>0.68710831477761702</v>
      </c>
      <c r="BK742">
        <f t="shared" si="2637"/>
        <v>53.507321924550467</v>
      </c>
      <c r="BL742">
        <f t="shared" si="2638"/>
        <v>748.62853821799104</v>
      </c>
      <c r="BM742">
        <f t="shared" si="2639"/>
        <v>2.6658053073857775E-2</v>
      </c>
    </row>
    <row r="743" spans="1:65" hidden="1" x14ac:dyDescent="0.3">
      <c r="A743" t="str">
        <f t="array" ref="A743">INDEX(MtrxNb!A$2:C$115,MATCH(1,(MtrxNb!B$2:B$115=D743)*(MtrxNb!C$2:C$115=F743),0),1)</f>
        <v>M60</v>
      </c>
      <c r="B743" s="6">
        <v>41604</v>
      </c>
      <c r="C743">
        <v>54</v>
      </c>
      <c r="D743">
        <v>24</v>
      </c>
      <c r="E743">
        <v>4</v>
      </c>
      <c r="F743" t="s">
        <v>36</v>
      </c>
      <c r="G743">
        <v>51</v>
      </c>
      <c r="H743">
        <v>3</v>
      </c>
      <c r="I743" t="s">
        <v>323</v>
      </c>
      <c r="J743" t="s">
        <v>951</v>
      </c>
      <c r="M743">
        <f t="shared" ref="M743" si="2640">AA743</f>
        <v>0</v>
      </c>
      <c r="S743" s="4">
        <f>AVERAGE(S737:S742)</f>
        <v>26.182788530985516</v>
      </c>
      <c r="Y743" s="4">
        <f>AVERAGE(Y737:Y742)</f>
        <v>26.182788530985516</v>
      </c>
    </row>
    <row r="744" spans="1:65" hidden="1" x14ac:dyDescent="0.3">
      <c r="A744" t="str">
        <f t="array" ref="A744">INDEX(MtrxNb!A$2:C$115,MATCH(1,(MtrxNb!B$2:B$115=D744)*(MtrxNb!C$2:C$115=F744),0),1)</f>
        <v>M60</v>
      </c>
      <c r="B744" s="6">
        <v>41604</v>
      </c>
      <c r="C744">
        <v>54</v>
      </c>
      <c r="D744">
        <v>24</v>
      </c>
      <c r="E744">
        <v>4</v>
      </c>
      <c r="F744" t="s">
        <v>36</v>
      </c>
      <c r="G744">
        <v>51</v>
      </c>
      <c r="H744">
        <v>3</v>
      </c>
      <c r="I744">
        <v>50</v>
      </c>
      <c r="J744" t="s">
        <v>952</v>
      </c>
      <c r="K744">
        <v>13244.000002905726</v>
      </c>
      <c r="L744">
        <v>0</v>
      </c>
      <c r="M744" t="s">
        <v>315</v>
      </c>
      <c r="N744">
        <f t="shared" ref="N744:N750" si="2641">(AA744-AB744*(1000-AC744)/(1000-AD744))*AT744</f>
        <v>19.581957140531479</v>
      </c>
      <c r="O744">
        <f t="shared" ref="O744:O750" si="2642">IF(BE744&lt;&gt;0,1/(1/BE744-1/W744),0)</f>
        <v>0.25323514726420543</v>
      </c>
      <c r="P744">
        <f t="shared" ref="P744:P750" si="2643">((BH744-AU744/2)*AB744-N744)/(BH744+AU744/2)</f>
        <v>238.66413754258849</v>
      </c>
      <c r="Q744">
        <f t="shared" ref="Q744:Q750" si="2644">AU744*1000</f>
        <v>4.3091838352687413</v>
      </c>
      <c r="R744">
        <f t="shared" ref="R744:R750" si="2645">(AZ744-BF744)</f>
        <v>1.6879693400616562</v>
      </c>
      <c r="S744" s="4">
        <f>(Y744+AY744*L744)</f>
        <v>25.945772171020508</v>
      </c>
      <c r="T744">
        <f t="shared" ref="T744:T750" si="2646">1.6*3</f>
        <v>4.8000000000000007</v>
      </c>
      <c r="U744">
        <f t="shared" ref="U744:U750" si="2647">(T744*AN744+AO744)</f>
        <v>1.6834783077239988</v>
      </c>
      <c r="V744">
        <v>1</v>
      </c>
      <c r="W744">
        <f t="shared" ref="W744:W750" si="2648">U744*(V744+1)*(V744+1)/(V744*V744+1)</f>
        <v>3.3669566154479975</v>
      </c>
      <c r="X744">
        <v>25.457304000854492</v>
      </c>
      <c r="Y744" s="4">
        <v>25.945772171020508</v>
      </c>
      <c r="Z744">
        <v>25.041158676147461</v>
      </c>
      <c r="AA744">
        <v>399.66473388671875</v>
      </c>
      <c r="AB744">
        <v>379.309814453125</v>
      </c>
      <c r="AC744">
        <v>13.617077827453613</v>
      </c>
      <c r="AD744">
        <v>17.678190231323242</v>
      </c>
      <c r="AE744">
        <v>39.647254943847656</v>
      </c>
      <c r="AF744">
        <v>51.277004241943359</v>
      </c>
      <c r="AG744">
        <v>500.31674194335938</v>
      </c>
      <c r="AH744">
        <v>1799.189453125</v>
      </c>
      <c r="AI744">
        <v>81.052482604980469</v>
      </c>
      <c r="AJ744">
        <v>94.7764892578125</v>
      </c>
      <c r="AK744">
        <v>7.5744152069091797E-2</v>
      </c>
      <c r="AL744">
        <v>2.4501100182533264E-2</v>
      </c>
      <c r="AM744">
        <v>1</v>
      </c>
      <c r="AN744">
        <v>-0.21956524252891541</v>
      </c>
      <c r="AO744">
        <v>2.737391471862793</v>
      </c>
      <c r="AP744">
        <v>1</v>
      </c>
      <c r="AQ744">
        <v>0</v>
      </c>
      <c r="AR744">
        <v>0.15999999642372131</v>
      </c>
      <c r="AS744">
        <v>111115</v>
      </c>
      <c r="AT744">
        <f t="shared" ref="AT744:AT750" si="2649">AG744*0.000001/(T744*0.0001)</f>
        <v>1.0423265457153319</v>
      </c>
      <c r="AU744">
        <f t="shared" ref="AU744:AU750" si="2650">(AD744-AC744)/(1000-AD744)*AT744</f>
        <v>4.3091838352687416E-3</v>
      </c>
      <c r="AV744">
        <f t="shared" ref="AV744:AV750" si="2651">(Y744+273.15)</f>
        <v>299.09577217102049</v>
      </c>
      <c r="AW744">
        <f t="shared" ref="AW744:AW750" si="2652">(X744+273.15)</f>
        <v>298.60730400085447</v>
      </c>
      <c r="AX744">
        <f t="shared" ref="AX744:AX750" si="2653">(AH744*AP744+AI744*AQ744)*AR744</f>
        <v>287.87030606559711</v>
      </c>
      <c r="AY744">
        <f t="shared" ref="AY744:AY750" si="2654">((AX744+0.00000010773*(AW744^4-AV744^4))-AU744*44100)/(U744*51.4+0.00000043092*AV744^3)</f>
        <v>0.94040764959164846</v>
      </c>
      <c r="AZ744">
        <f t="shared" ref="AZ744:AZ750" si="2655">0.61365*EXP(17.502*S744/(240.97+S744))</f>
        <v>3.3634461466182293</v>
      </c>
      <c r="BA744">
        <f t="shared" ref="BA744:BA750" si="2656">AZ744*1000/AJ744</f>
        <v>35.488190931708075</v>
      </c>
      <c r="BB744">
        <f t="shared" ref="BB744:BB750" si="2657">(BA744-AD744)</f>
        <v>17.810000700384833</v>
      </c>
      <c r="BC744">
        <f>IF(L744,Y744,(X744+Y744)/2)</f>
        <v>25.7015380859375</v>
      </c>
      <c r="BD744">
        <f t="shared" ref="BD744:BD750" si="2658">0.61365*EXP(17.502*BC744/(240.97+BC744))</f>
        <v>3.3151233674432263</v>
      </c>
      <c r="BE744">
        <f t="shared" ref="BE744:BE750" si="2659">IF(BB744&lt;&gt;0,(1000-(BA744+AD744)/2)/BB744*AU744,0)</f>
        <v>0.23552115750530936</v>
      </c>
      <c r="BF744">
        <f t="shared" ref="BF744:BF750" si="2660">AD744*AJ744/1000</f>
        <v>1.6754768065565731</v>
      </c>
      <c r="BG744">
        <f t="shared" ref="BG744:BG750" si="2661">(BD744-BF744)</f>
        <v>1.6396465608866533</v>
      </c>
      <c r="BH744">
        <f t="shared" ref="BH744:BH750" si="2662">1/(1.6/O744+1.37/W744)</f>
        <v>0.14869592355912131</v>
      </c>
      <c r="BI744">
        <f t="shared" ref="BI744:BI750" si="2663">P744*AJ744*0.001</f>
        <v>22.619749068030224</v>
      </c>
      <c r="BJ744">
        <f t="shared" ref="BJ744:BJ750" si="2664">P744/AB744</f>
        <v>0.62920633331538156</v>
      </c>
      <c r="BK744">
        <f t="shared" ref="BK744:BK750" si="2665">(1-AU744*AJ744/AZ744/O744)*100</f>
        <v>52.050158223654023</v>
      </c>
      <c r="BL744">
        <f t="shared" ref="BL744:BL750" si="2666">(AB744-N744/(W744/1.35))</f>
        <v>371.45831971796042</v>
      </c>
      <c r="BM744">
        <f t="shared" ref="BM744:BM750" si="2667">N744*BK744/100/BL744</f>
        <v>2.7438986109326161E-2</v>
      </c>
    </row>
    <row r="745" spans="1:65" x14ac:dyDescent="0.3">
      <c r="A745" t="str">
        <f t="array" ref="A745">INDEX(MtrxNb!A$2:C$115,MATCH(1,(MtrxNb!B$2:B$115=D745)*(MtrxNb!C$2:C$115=F745),0),1)</f>
        <v>M60</v>
      </c>
      <c r="B745" s="6">
        <v>41604</v>
      </c>
      <c r="C745">
        <v>54</v>
      </c>
      <c r="D745">
        <v>24</v>
      </c>
      <c r="E745">
        <v>4</v>
      </c>
      <c r="F745" t="s">
        <v>36</v>
      </c>
      <c r="G745">
        <v>51</v>
      </c>
      <c r="H745">
        <v>3</v>
      </c>
      <c r="I745">
        <v>51</v>
      </c>
      <c r="J745" t="s">
        <v>953</v>
      </c>
      <c r="K745">
        <v>13364.000002905726</v>
      </c>
      <c r="L745">
        <v>0</v>
      </c>
      <c r="M745">
        <v>50</v>
      </c>
      <c r="N745" s="7">
        <f t="shared" si="2641"/>
        <v>-0.29599996803620537</v>
      </c>
      <c r="O745" s="7">
        <f t="shared" si="2642"/>
        <v>0.28560384442372533</v>
      </c>
      <c r="P745" s="7">
        <f t="shared" si="2643"/>
        <v>51.070797262682618</v>
      </c>
      <c r="Q745">
        <f t="shared" si="2644"/>
        <v>4.7807203321227414</v>
      </c>
      <c r="R745">
        <f t="shared" si="2645"/>
        <v>1.6747223278510686</v>
      </c>
      <c r="S745" s="4">
        <f>(Y745+AY745*L745)</f>
        <v>26.060600280761719</v>
      </c>
      <c r="T745">
        <f t="shared" si="2646"/>
        <v>4.8000000000000007</v>
      </c>
      <c r="U745">
        <f t="shared" si="2647"/>
        <v>1.6834783077239988</v>
      </c>
      <c r="V745">
        <v>1</v>
      </c>
      <c r="W745">
        <f t="shared" si="2648"/>
        <v>3.3669566154479975</v>
      </c>
      <c r="X745">
        <v>25.509891510009766</v>
      </c>
      <c r="Y745" s="4">
        <v>26.060600280761719</v>
      </c>
      <c r="Z745">
        <v>25.041070938110352</v>
      </c>
      <c r="AA745">
        <v>50.703525543212891</v>
      </c>
      <c r="AB745">
        <v>50.754718780517578</v>
      </c>
      <c r="AC745">
        <v>13.556073188781738</v>
      </c>
      <c r="AD745">
        <v>18.0601806640625</v>
      </c>
      <c r="AE745">
        <v>39.362514495849609</v>
      </c>
      <c r="AF745">
        <v>52.218982696533203</v>
      </c>
      <c r="AG745">
        <v>500.27719116210937</v>
      </c>
      <c r="AH745">
        <v>1799.8812255859375</v>
      </c>
      <c r="AI745">
        <v>69.551513671875</v>
      </c>
      <c r="AJ745">
        <v>94.775070190429688</v>
      </c>
      <c r="AK745">
        <v>1.6919894218444824</v>
      </c>
      <c r="AL745">
        <v>0.12249685823917389</v>
      </c>
      <c r="AM745">
        <v>1</v>
      </c>
      <c r="AN745">
        <v>-0.21956524252891541</v>
      </c>
      <c r="AO745">
        <v>2.737391471862793</v>
      </c>
      <c r="AP745">
        <v>1</v>
      </c>
      <c r="AQ745">
        <v>0</v>
      </c>
      <c r="AR745">
        <v>0.15999999642372131</v>
      </c>
      <c r="AS745">
        <v>111115</v>
      </c>
      <c r="AT745">
        <f t="shared" si="2649"/>
        <v>1.0422441482543943</v>
      </c>
      <c r="AU745">
        <f t="shared" si="2650"/>
        <v>4.7807203321227412E-3</v>
      </c>
      <c r="AV745">
        <f t="shared" si="2651"/>
        <v>299.2106002807617</v>
      </c>
      <c r="AW745">
        <f t="shared" si="2652"/>
        <v>298.65989151000974</v>
      </c>
      <c r="AX745">
        <f t="shared" si="2653"/>
        <v>287.98098965687313</v>
      </c>
      <c r="AY745">
        <f t="shared" si="2654"/>
        <v>0.72202393362966089</v>
      </c>
      <c r="AZ745">
        <f t="shared" si="2655"/>
        <v>3.3863772179394331</v>
      </c>
      <c r="BA745">
        <f t="shared" si="2656"/>
        <v>35.73067486138762</v>
      </c>
      <c r="BB745">
        <f t="shared" si="2657"/>
        <v>17.67049419732512</v>
      </c>
      <c r="BC745">
        <f>IF(L745,Y745,(X745+Y745)/2)</f>
        <v>25.785245895385742</v>
      </c>
      <c r="BD745">
        <f t="shared" si="2658"/>
        <v>3.3316165626361056</v>
      </c>
      <c r="BE745">
        <f t="shared" si="2659"/>
        <v>0.26327168679190444</v>
      </c>
      <c r="BF745">
        <f t="shared" si="2660"/>
        <v>1.7116548900883646</v>
      </c>
      <c r="BG745">
        <f t="shared" si="2661"/>
        <v>1.619961672547741</v>
      </c>
      <c r="BH745">
        <f t="shared" si="2662"/>
        <v>0.16641534797813826</v>
      </c>
      <c r="BI745">
        <f t="shared" si="2663"/>
        <v>4.8402383952519497</v>
      </c>
      <c r="BJ745">
        <f t="shared" si="2664"/>
        <v>1.0062275683869293</v>
      </c>
      <c r="BK745">
        <f t="shared" si="2665"/>
        <v>53.152321939731564</v>
      </c>
      <c r="BL745">
        <f t="shared" si="2666"/>
        <v>50.873401615638016</v>
      </c>
      <c r="BM745">
        <f t="shared" si="2667"/>
        <v>-3.0925955598719852E-3</v>
      </c>
    </row>
    <row r="746" spans="1:65" x14ac:dyDescent="0.3">
      <c r="A746" t="str">
        <f t="array" ref="A746">INDEX(MtrxNb!A$2:C$115,MATCH(1,(MtrxNb!B$2:B$115=D746)*(MtrxNb!C$2:C$115=F746),0),1)</f>
        <v>M60</v>
      </c>
      <c r="B746" s="6">
        <v>41604</v>
      </c>
      <c r="C746">
        <v>54</v>
      </c>
      <c r="D746">
        <v>24</v>
      </c>
      <c r="E746">
        <v>4</v>
      </c>
      <c r="F746" t="s">
        <v>36</v>
      </c>
      <c r="G746">
        <v>51</v>
      </c>
      <c r="H746">
        <v>3</v>
      </c>
      <c r="I746">
        <v>52</v>
      </c>
      <c r="J746" t="s">
        <v>954</v>
      </c>
      <c r="K746">
        <v>13484.000002905726</v>
      </c>
      <c r="L746">
        <v>0</v>
      </c>
      <c r="M746">
        <v>150</v>
      </c>
      <c r="N746" s="7">
        <f t="shared" si="2641"/>
        <v>6.9690794788210146</v>
      </c>
      <c r="O746" s="7">
        <f t="shared" si="2642"/>
        <v>0.3250177824996453</v>
      </c>
      <c r="P746" s="7">
        <f t="shared" si="2643"/>
        <v>101.53383681530541</v>
      </c>
      <c r="Q746">
        <f t="shared" si="2644"/>
        <v>5.2913904311917301</v>
      </c>
      <c r="R746">
        <f t="shared" si="2645"/>
        <v>1.6461768734197744</v>
      </c>
      <c r="S746" s="4">
        <f>(Y746+AY746*L746)</f>
        <v>26.045066833496094</v>
      </c>
      <c r="T746">
        <f t="shared" si="2646"/>
        <v>4.8000000000000007</v>
      </c>
      <c r="U746">
        <f t="shared" si="2647"/>
        <v>1.6834783077239988</v>
      </c>
      <c r="V746">
        <v>1</v>
      </c>
      <c r="W746">
        <f t="shared" si="2648"/>
        <v>3.3669566154479975</v>
      </c>
      <c r="X746">
        <v>25.525453567504883</v>
      </c>
      <c r="Y746" s="4">
        <v>26.045066833496094</v>
      </c>
      <c r="Z746">
        <v>25.039775848388672</v>
      </c>
      <c r="AA746">
        <v>149.52085876464844</v>
      </c>
      <c r="AB746">
        <v>142.11256408691406</v>
      </c>
      <c r="AC746">
        <v>13.344908714294434</v>
      </c>
      <c r="AD746">
        <v>18.328903198242188</v>
      </c>
      <c r="AE746">
        <v>38.730789184570313</v>
      </c>
      <c r="AF746">
        <v>52.945976257324219</v>
      </c>
      <c r="AG746">
        <v>500.2642822265625</v>
      </c>
      <c r="AH746">
        <v>1799.9510498046875</v>
      </c>
      <c r="AI746">
        <v>79.41827392578125</v>
      </c>
      <c r="AJ746">
        <v>94.773284912109375</v>
      </c>
      <c r="AK746">
        <v>1.4249300956726074</v>
      </c>
      <c r="AL746">
        <v>9.5076814293861389E-2</v>
      </c>
      <c r="AM746">
        <v>1</v>
      </c>
      <c r="AN746">
        <v>-0.21956524252891541</v>
      </c>
      <c r="AO746">
        <v>2.737391471862793</v>
      </c>
      <c r="AP746">
        <v>1</v>
      </c>
      <c r="AQ746">
        <v>0</v>
      </c>
      <c r="AR746">
        <v>0.15999999642372131</v>
      </c>
      <c r="AS746">
        <v>111115</v>
      </c>
      <c r="AT746">
        <f t="shared" si="2649"/>
        <v>1.0422172546386717</v>
      </c>
      <c r="AU746">
        <f t="shared" si="2650"/>
        <v>5.2913904311917299E-3</v>
      </c>
      <c r="AV746">
        <f t="shared" si="2651"/>
        <v>299.19506683349607</v>
      </c>
      <c r="AW746">
        <f t="shared" si="2652"/>
        <v>298.67545356750486</v>
      </c>
      <c r="AX746">
        <f t="shared" si="2653"/>
        <v>287.99216153162342</v>
      </c>
      <c r="AY746">
        <f t="shared" si="2654"/>
        <v>0.49616866030717444</v>
      </c>
      <c r="AZ746">
        <f t="shared" si="2655"/>
        <v>3.383267238353254</v>
      </c>
      <c r="BA746">
        <f t="shared" si="2656"/>
        <v>35.698532993668209</v>
      </c>
      <c r="BB746">
        <f t="shared" si="2657"/>
        <v>17.369629795426022</v>
      </c>
      <c r="BC746">
        <f>IF(L746,Y746,(X746+Y746)/2)</f>
        <v>25.785260200500488</v>
      </c>
      <c r="BD746">
        <f t="shared" si="2658"/>
        <v>3.331619387329007</v>
      </c>
      <c r="BE746">
        <f t="shared" si="2659"/>
        <v>0.29640529835032137</v>
      </c>
      <c r="BF746">
        <f t="shared" si="2660"/>
        <v>1.7370903649334797</v>
      </c>
      <c r="BG746">
        <f t="shared" si="2661"/>
        <v>1.5945290223955273</v>
      </c>
      <c r="BH746">
        <f t="shared" si="2662"/>
        <v>0.18762770810981488</v>
      </c>
      <c r="BI746">
        <f t="shared" si="2663"/>
        <v>9.6226952447165583</v>
      </c>
      <c r="BJ746">
        <f t="shared" si="2664"/>
        <v>0.71446066340206715</v>
      </c>
      <c r="BK746">
        <f t="shared" si="2665"/>
        <v>54.395015206378005</v>
      </c>
      <c r="BL746">
        <f t="shared" si="2666"/>
        <v>139.31827287055501</v>
      </c>
      <c r="BM746">
        <f t="shared" si="2667"/>
        <v>2.7209868197055825E-2</v>
      </c>
    </row>
    <row r="747" spans="1:65" x14ac:dyDescent="0.3">
      <c r="A747" t="str">
        <f t="array" ref="A747">INDEX(MtrxNb!A$2:C$115,MATCH(1,(MtrxNb!B$2:B$115=D747)*(MtrxNb!C$2:C$115=F747),0),1)</f>
        <v>M60</v>
      </c>
      <c r="B747" s="6">
        <v>41604</v>
      </c>
      <c r="C747">
        <v>54</v>
      </c>
      <c r="D747">
        <v>24</v>
      </c>
      <c r="E747">
        <v>4</v>
      </c>
      <c r="F747" t="s">
        <v>36</v>
      </c>
      <c r="G747">
        <v>51</v>
      </c>
      <c r="H747">
        <v>3</v>
      </c>
      <c r="I747">
        <v>53</v>
      </c>
      <c r="J747" t="s">
        <v>955</v>
      </c>
      <c r="K747">
        <v>13603.500002916902</v>
      </c>
      <c r="L747">
        <v>0</v>
      </c>
      <c r="M747">
        <v>250</v>
      </c>
      <c r="N747" s="7">
        <f t="shared" si="2641"/>
        <v>14.592878354493255</v>
      </c>
      <c r="O747" s="7">
        <f t="shared" si="2642"/>
        <v>0.35416626180760363</v>
      </c>
      <c r="P747" s="7">
        <f t="shared" si="2643"/>
        <v>157.96153152230065</v>
      </c>
      <c r="Q747">
        <f t="shared" si="2644"/>
        <v>5.7006465928557679</v>
      </c>
      <c r="R747">
        <f t="shared" si="2645"/>
        <v>1.6399082542829806</v>
      </c>
      <c r="S747" s="4">
        <f>(Y747+AY747*L747)</f>
        <v>26.168825149536133</v>
      </c>
      <c r="T747">
        <f t="shared" si="2646"/>
        <v>4.8000000000000007</v>
      </c>
      <c r="U747">
        <f t="shared" si="2647"/>
        <v>1.6834783077239988</v>
      </c>
      <c r="V747">
        <v>1</v>
      </c>
      <c r="W747">
        <f t="shared" si="2648"/>
        <v>3.3669566154479975</v>
      </c>
      <c r="X747">
        <v>25.571983337402344</v>
      </c>
      <c r="Y747" s="4">
        <v>26.168825149536133</v>
      </c>
      <c r="Z747">
        <v>25.038009643554687</v>
      </c>
      <c r="AA747">
        <v>250.63420104980469</v>
      </c>
      <c r="AB747">
        <v>235.34553527832031</v>
      </c>
      <c r="AC747">
        <v>13.289451599121094</v>
      </c>
      <c r="AD747">
        <v>18.657001495361328</v>
      </c>
      <c r="AE747">
        <v>38.544254302978516</v>
      </c>
      <c r="AF747">
        <v>53.744285583496094</v>
      </c>
      <c r="AG747">
        <v>500.2764892578125</v>
      </c>
      <c r="AH747">
        <v>1799.2110595703125</v>
      </c>
      <c r="AI747">
        <v>80.2083740234375</v>
      </c>
      <c r="AJ747">
        <v>94.774406433105469</v>
      </c>
      <c r="AK747">
        <v>0.96635770797729492</v>
      </c>
      <c r="AL747">
        <v>5.5951371788978577E-2</v>
      </c>
      <c r="AM747">
        <v>1</v>
      </c>
      <c r="AN747">
        <v>-0.21956524252891541</v>
      </c>
      <c r="AO747">
        <v>2.737391471862793</v>
      </c>
      <c r="AP747">
        <v>1</v>
      </c>
      <c r="AQ747">
        <v>0</v>
      </c>
      <c r="AR747">
        <v>0.15999999642372131</v>
      </c>
      <c r="AS747">
        <v>111115</v>
      </c>
      <c r="AT747">
        <f t="shared" si="2649"/>
        <v>1.0422426859537757</v>
      </c>
      <c r="AU747">
        <f t="shared" si="2650"/>
        <v>5.7006465928557681E-3</v>
      </c>
      <c r="AV747">
        <f t="shared" si="2651"/>
        <v>299.31882514953611</v>
      </c>
      <c r="AW747">
        <f t="shared" si="2652"/>
        <v>298.72198333740232</v>
      </c>
      <c r="AX747">
        <f t="shared" si="2653"/>
        <v>287.87376309676984</v>
      </c>
      <c r="AY747">
        <f t="shared" si="2654"/>
        <v>0.30176293231835305</v>
      </c>
      <c r="AZ747">
        <f t="shared" si="2655"/>
        <v>3.4081144968274115</v>
      </c>
      <c r="BA747">
        <f t="shared" si="2656"/>
        <v>35.960283214571838</v>
      </c>
      <c r="BB747">
        <f t="shared" si="2657"/>
        <v>17.30328171921051</v>
      </c>
      <c r="BC747">
        <f>IF(L747,Y747,(X747+Y747)/2)</f>
        <v>25.870404243469238</v>
      </c>
      <c r="BD747">
        <f t="shared" si="2658"/>
        <v>3.3484690666513157</v>
      </c>
      <c r="BE747">
        <f t="shared" si="2659"/>
        <v>0.32045768911588923</v>
      </c>
      <c r="BF747">
        <f t="shared" si="2660"/>
        <v>1.7682062425444309</v>
      </c>
      <c r="BG747">
        <f t="shared" si="2661"/>
        <v>1.5802628241068848</v>
      </c>
      <c r="BH747">
        <f t="shared" si="2662"/>
        <v>0.2030643270822286</v>
      </c>
      <c r="BI747">
        <f t="shared" si="2663"/>
        <v>14.970710389290323</v>
      </c>
      <c r="BJ747">
        <f t="shared" si="2664"/>
        <v>0.67118983725565429</v>
      </c>
      <c r="BK747">
        <f t="shared" si="2665"/>
        <v>55.239613590466583</v>
      </c>
      <c r="BL747">
        <f t="shared" si="2666"/>
        <v>229.49443945838067</v>
      </c>
      <c r="BM747">
        <f t="shared" si="2667"/>
        <v>3.5125250240369339E-2</v>
      </c>
    </row>
    <row r="748" spans="1:65" x14ac:dyDescent="0.3">
      <c r="A748" t="str">
        <f t="array" ref="A748">INDEX(MtrxNb!A$2:C$115,MATCH(1,(MtrxNb!B$2:B$115=D748)*(MtrxNb!C$2:C$115=F748),0),1)</f>
        <v>M60</v>
      </c>
      <c r="B748" s="6">
        <v>41604</v>
      </c>
      <c r="C748">
        <v>54</v>
      </c>
      <c r="D748">
        <v>24</v>
      </c>
      <c r="E748">
        <v>4</v>
      </c>
      <c r="F748" t="s">
        <v>36</v>
      </c>
      <c r="G748">
        <v>51</v>
      </c>
      <c r="H748">
        <v>3</v>
      </c>
      <c r="I748">
        <v>54</v>
      </c>
      <c r="J748" t="s">
        <v>956</v>
      </c>
      <c r="K748">
        <v>13732.500002872199</v>
      </c>
      <c r="L748">
        <v>0</v>
      </c>
      <c r="M748">
        <v>400</v>
      </c>
      <c r="N748" s="7">
        <f t="shared" si="2641"/>
        <v>25.934317587240209</v>
      </c>
      <c r="O748" s="7">
        <f t="shared" si="2642"/>
        <v>0.39028936200467046</v>
      </c>
      <c r="P748" s="7">
        <f t="shared" si="2643"/>
        <v>247.00942030112563</v>
      </c>
      <c r="Q748">
        <f t="shared" si="2644"/>
        <v>6.2192736134670925</v>
      </c>
      <c r="R748">
        <f t="shared" si="2645"/>
        <v>1.6386639523887758</v>
      </c>
      <c r="S748" s="4">
        <f>(Y748+AY748*L748)</f>
        <v>26.317234039306641</v>
      </c>
      <c r="T748">
        <f t="shared" si="2646"/>
        <v>4.8000000000000007</v>
      </c>
      <c r="U748">
        <f t="shared" si="2647"/>
        <v>1.6834783077239988</v>
      </c>
      <c r="V748">
        <v>1</v>
      </c>
      <c r="W748">
        <f t="shared" si="2648"/>
        <v>3.3669566154479975</v>
      </c>
      <c r="X748">
        <v>25.624908447265625</v>
      </c>
      <c r="Y748" s="4">
        <v>26.317234039306641</v>
      </c>
      <c r="Z748">
        <v>25.043619155883789</v>
      </c>
      <c r="AA748">
        <v>399.67123413085937</v>
      </c>
      <c r="AB748">
        <v>372.56256103515625</v>
      </c>
      <c r="AC748">
        <v>13.133056640625</v>
      </c>
      <c r="AD748">
        <v>18.987461090087891</v>
      </c>
      <c r="AE748">
        <v>37.7337646484375</v>
      </c>
      <c r="AF748">
        <v>54.525081634521484</v>
      </c>
      <c r="AG748">
        <v>500.23345947265625</v>
      </c>
      <c r="AH748">
        <v>1798.9886474609375</v>
      </c>
      <c r="AI748">
        <v>83.021697998046875</v>
      </c>
      <c r="AJ748">
        <v>94.770805358886719</v>
      </c>
      <c r="AK748">
        <v>0.10002470016479492</v>
      </c>
      <c r="AL748">
        <v>1.0625138878822327E-2</v>
      </c>
      <c r="AM748">
        <v>1</v>
      </c>
      <c r="AN748">
        <v>-0.21956524252891541</v>
      </c>
      <c r="AO748">
        <v>2.737391471862793</v>
      </c>
      <c r="AP748">
        <v>1</v>
      </c>
      <c r="AQ748">
        <v>0</v>
      </c>
      <c r="AR748">
        <v>0.15999999642372131</v>
      </c>
      <c r="AS748">
        <v>111115</v>
      </c>
      <c r="AT748">
        <f t="shared" si="2649"/>
        <v>1.0421530405680335</v>
      </c>
      <c r="AU748">
        <f t="shared" si="2650"/>
        <v>6.2192736134670922E-3</v>
      </c>
      <c r="AV748">
        <f t="shared" si="2651"/>
        <v>299.46723403930662</v>
      </c>
      <c r="AW748">
        <f t="shared" si="2652"/>
        <v>298.7749084472656</v>
      </c>
      <c r="AX748">
        <f t="shared" si="2653"/>
        <v>287.83817716006524</v>
      </c>
      <c r="AY748">
        <f t="shared" si="2654"/>
        <v>5.6916214221489479E-2</v>
      </c>
      <c r="AZ748">
        <f t="shared" si="2655"/>
        <v>3.4381209316169303</v>
      </c>
      <c r="BA748">
        <f t="shared" si="2656"/>
        <v>36.278270703695519</v>
      </c>
      <c r="BB748">
        <f t="shared" si="2657"/>
        <v>17.290809613607628</v>
      </c>
      <c r="BC748">
        <f>IF(L748,Y748,(X748+Y748)/2)</f>
        <v>25.971071243286133</v>
      </c>
      <c r="BD748">
        <f t="shared" si="2658"/>
        <v>3.3684866662743715</v>
      </c>
      <c r="BE748">
        <f t="shared" si="2659"/>
        <v>0.34974748984401777</v>
      </c>
      <c r="BF748">
        <f t="shared" si="2660"/>
        <v>1.7994569792281545</v>
      </c>
      <c r="BG748">
        <f t="shared" si="2661"/>
        <v>1.569029687046217</v>
      </c>
      <c r="BH748">
        <f t="shared" si="2662"/>
        <v>0.22190573060887789</v>
      </c>
      <c r="BI748">
        <f t="shared" si="2663"/>
        <v>23.409281693169419</v>
      </c>
      <c r="BJ748">
        <f t="shared" si="2664"/>
        <v>0.66300118727661683</v>
      </c>
      <c r="BK748">
        <f t="shared" si="2665"/>
        <v>56.075545908576252</v>
      </c>
      <c r="BL748">
        <f t="shared" si="2666"/>
        <v>362.16405201305059</v>
      </c>
      <c r="BM748">
        <f t="shared" si="2667"/>
        <v>4.0155311063796023E-2</v>
      </c>
    </row>
    <row r="749" spans="1:65" x14ac:dyDescent="0.3">
      <c r="A749" t="str">
        <f t="array" ref="A749">INDEX(MtrxNb!A$2:C$115,MATCH(1,(MtrxNb!B$2:B$115=D749)*(MtrxNb!C$2:C$115=F749),0),1)</f>
        <v>M60</v>
      </c>
      <c r="B749" s="6">
        <v>41604</v>
      </c>
      <c r="C749">
        <v>54</v>
      </c>
      <c r="D749">
        <v>24</v>
      </c>
      <c r="E749">
        <v>4</v>
      </c>
      <c r="F749" t="s">
        <v>36</v>
      </c>
      <c r="G749">
        <v>51</v>
      </c>
      <c r="H749">
        <v>3</v>
      </c>
      <c r="I749">
        <v>55</v>
      </c>
      <c r="J749" t="s">
        <v>957</v>
      </c>
      <c r="K749">
        <v>13882.500002916902</v>
      </c>
      <c r="L749">
        <v>0</v>
      </c>
      <c r="M749">
        <v>600</v>
      </c>
      <c r="N749" s="7">
        <f t="shared" si="2641"/>
        <v>37.876894506400944</v>
      </c>
      <c r="O749" s="7">
        <f t="shared" si="2642"/>
        <v>0.40106332870992978</v>
      </c>
      <c r="P749" s="7">
        <f t="shared" si="2643"/>
        <v>380.2824422276621</v>
      </c>
      <c r="Q749">
        <f t="shared" si="2644"/>
        <v>6.3451971322660414</v>
      </c>
      <c r="R749">
        <f t="shared" si="2645"/>
        <v>1.6312821758337934</v>
      </c>
      <c r="S749" s="4">
        <f>(Y749+AY749*L749)</f>
        <v>26.369968414306641</v>
      </c>
      <c r="T749">
        <f t="shared" si="2646"/>
        <v>4.8000000000000007</v>
      </c>
      <c r="U749">
        <f t="shared" si="2647"/>
        <v>1.6834783077239988</v>
      </c>
      <c r="V749">
        <v>1</v>
      </c>
      <c r="W749">
        <f t="shared" si="2648"/>
        <v>3.3669566154479975</v>
      </c>
      <c r="X749">
        <v>25.641683578491211</v>
      </c>
      <c r="Y749" s="4">
        <v>26.369968414306641</v>
      </c>
      <c r="Z749">
        <v>25.035957336425781</v>
      </c>
      <c r="AA749">
        <v>599.66357421875</v>
      </c>
      <c r="AB749">
        <v>559.913818359375</v>
      </c>
      <c r="AC749">
        <v>13.207965850830078</v>
      </c>
      <c r="AD749">
        <v>19.179115295410156</v>
      </c>
      <c r="AE749">
        <v>38.177619934082031</v>
      </c>
      <c r="AF749">
        <v>55.018379211425781</v>
      </c>
      <c r="AG749">
        <v>500.28573608398437</v>
      </c>
      <c r="AH749">
        <v>1799.82958984375</v>
      </c>
      <c r="AI749">
        <v>83.67938232421875</v>
      </c>
      <c r="AJ749">
        <v>94.767478942871094</v>
      </c>
      <c r="AK749">
        <v>-1.6913571357727051</v>
      </c>
      <c r="AL749">
        <v>-4.2019590735435486E-2</v>
      </c>
      <c r="AM749">
        <v>1</v>
      </c>
      <c r="AN749">
        <v>-0.21956524252891541</v>
      </c>
      <c r="AO749">
        <v>2.737391471862793</v>
      </c>
      <c r="AP749">
        <v>1</v>
      </c>
      <c r="AQ749">
        <v>0</v>
      </c>
      <c r="AR749">
        <v>0.15999999642372131</v>
      </c>
      <c r="AS749">
        <v>111115</v>
      </c>
      <c r="AT749">
        <f t="shared" si="2649"/>
        <v>1.0422619501749673</v>
      </c>
      <c r="AU749">
        <f t="shared" si="2650"/>
        <v>6.3451971322660413E-3</v>
      </c>
      <c r="AV749">
        <f t="shared" si="2651"/>
        <v>299.51996841430662</v>
      </c>
      <c r="AW749">
        <f t="shared" si="2652"/>
        <v>298.79168357849119</v>
      </c>
      <c r="AX749">
        <f t="shared" si="2653"/>
        <v>287.9727279383078</v>
      </c>
      <c r="AY749">
        <f t="shared" si="2654"/>
        <v>-2.5749274577242217E-3</v>
      </c>
      <c r="AZ749">
        <f t="shared" si="2655"/>
        <v>3.4488385807344724</v>
      </c>
      <c r="BA749">
        <f t="shared" si="2656"/>
        <v>36.392638267960514</v>
      </c>
      <c r="BB749">
        <f t="shared" si="2657"/>
        <v>17.213522972550358</v>
      </c>
      <c r="BC749">
        <f>IF(L749,Y749,(X749+Y749)/2)</f>
        <v>26.005825996398926</v>
      </c>
      <c r="BD749">
        <f t="shared" si="2658"/>
        <v>3.3754218672291851</v>
      </c>
      <c r="BE749">
        <f t="shared" si="2659"/>
        <v>0.35837464976987277</v>
      </c>
      <c r="BF749">
        <f t="shared" si="2660"/>
        <v>1.8175564049006789</v>
      </c>
      <c r="BG749">
        <f t="shared" si="2661"/>
        <v>1.5578654623285062</v>
      </c>
      <c r="BH749">
        <f t="shared" si="2662"/>
        <v>0.22746449253198953</v>
      </c>
      <c r="BI749">
        <f t="shared" si="2663"/>
        <v>36.038408336153559</v>
      </c>
      <c r="BJ749">
        <f t="shared" si="2664"/>
        <v>0.67918031268087342</v>
      </c>
      <c r="BK749">
        <f t="shared" si="2665"/>
        <v>56.527098760126734</v>
      </c>
      <c r="BL749">
        <f t="shared" si="2666"/>
        <v>544.72686663298998</v>
      </c>
      <c r="BM749">
        <f t="shared" si="2667"/>
        <v>3.9305404004109382E-2</v>
      </c>
    </row>
    <row r="750" spans="1:65" x14ac:dyDescent="0.3">
      <c r="A750" t="str">
        <f t="array" ref="A750">INDEX(MtrxNb!A$2:C$115,MATCH(1,(MtrxNb!B$2:B$115=D750)*(MtrxNb!C$2:C$115=F750),0),1)</f>
        <v>M60</v>
      </c>
      <c r="B750" s="6">
        <v>41604</v>
      </c>
      <c r="C750">
        <v>54</v>
      </c>
      <c r="D750">
        <v>24</v>
      </c>
      <c r="E750">
        <v>4</v>
      </c>
      <c r="F750" t="s">
        <v>36</v>
      </c>
      <c r="G750">
        <v>51</v>
      </c>
      <c r="H750">
        <v>3</v>
      </c>
      <c r="I750">
        <v>56</v>
      </c>
      <c r="J750" t="s">
        <v>958</v>
      </c>
      <c r="K750">
        <v>14032.500002916902</v>
      </c>
      <c r="L750">
        <v>0</v>
      </c>
      <c r="M750">
        <v>800</v>
      </c>
      <c r="N750" s="7">
        <f t="shared" si="2641"/>
        <v>46.344670341655572</v>
      </c>
      <c r="O750" s="7">
        <f t="shared" si="2642"/>
        <v>0.41240755831853565</v>
      </c>
      <c r="P750" s="7">
        <f t="shared" si="2643"/>
        <v>532.75433733459204</v>
      </c>
      <c r="Q750">
        <f t="shared" si="2644"/>
        <v>6.5111801652002441</v>
      </c>
      <c r="R750">
        <f t="shared" si="2645"/>
        <v>1.6327253587102526</v>
      </c>
      <c r="S750" s="4">
        <f>(Y750+AY750*L750)</f>
        <v>26.399686813354492</v>
      </c>
      <c r="T750">
        <f t="shared" si="2646"/>
        <v>4.8000000000000007</v>
      </c>
      <c r="U750">
        <f t="shared" si="2647"/>
        <v>1.6834783077239988</v>
      </c>
      <c r="V750">
        <v>1</v>
      </c>
      <c r="W750">
        <f t="shared" si="2648"/>
        <v>3.3669566154479975</v>
      </c>
      <c r="X750">
        <v>25.664972305297852</v>
      </c>
      <c r="Y750" s="4">
        <v>26.399686813354492</v>
      </c>
      <c r="Z750">
        <v>25.035987854003906</v>
      </c>
      <c r="AA750">
        <v>798.4534912109375</v>
      </c>
      <c r="AB750">
        <v>749.3046875</v>
      </c>
      <c r="AC750">
        <v>13.100308418273926</v>
      </c>
      <c r="AD750">
        <v>19.227640151977539</v>
      </c>
      <c r="AE750">
        <v>37.824207305908203</v>
      </c>
      <c r="AF750">
        <v>55.083271026611328</v>
      </c>
      <c r="AG750">
        <v>500.26229858398437</v>
      </c>
      <c r="AH750">
        <v>1799.8642578125</v>
      </c>
      <c r="AI750">
        <v>85.186973571777344</v>
      </c>
      <c r="AJ750">
        <v>94.768051147460937</v>
      </c>
      <c r="AK750">
        <v>-3.7014889717102051</v>
      </c>
      <c r="AL750">
        <v>-8.2602247595787048E-2</v>
      </c>
      <c r="AM750">
        <v>1</v>
      </c>
      <c r="AN750">
        <v>-0.21956524252891541</v>
      </c>
      <c r="AO750">
        <v>2.737391471862793</v>
      </c>
      <c r="AP750">
        <v>1</v>
      </c>
      <c r="AQ750">
        <v>0</v>
      </c>
      <c r="AR750">
        <v>0.15999999642372131</v>
      </c>
      <c r="AS750">
        <v>111115</v>
      </c>
      <c r="AT750">
        <f t="shared" si="2649"/>
        <v>1.0422131220499671</v>
      </c>
      <c r="AU750">
        <f t="shared" si="2650"/>
        <v>6.5111801652002442E-3</v>
      </c>
      <c r="AV750">
        <f t="shared" si="2651"/>
        <v>299.54968681335447</v>
      </c>
      <c r="AW750">
        <f t="shared" si="2652"/>
        <v>298.81497230529783</v>
      </c>
      <c r="AX750">
        <f t="shared" si="2653"/>
        <v>287.97827481318382</v>
      </c>
      <c r="AY750">
        <f t="shared" si="2654"/>
        <v>-7.790342105670868E-2</v>
      </c>
      <c r="AZ750">
        <f t="shared" si="2655"/>
        <v>3.4548913440778337</v>
      </c>
      <c r="BA750">
        <f t="shared" si="2656"/>
        <v>36.45628777046344</v>
      </c>
      <c r="BB750">
        <f t="shared" si="2657"/>
        <v>17.228647618485901</v>
      </c>
      <c r="BC750">
        <f>IF(L750,Y750,(X750+Y750)/2)</f>
        <v>26.032329559326172</v>
      </c>
      <c r="BD750">
        <f t="shared" si="2658"/>
        <v>3.3807189472880381</v>
      </c>
      <c r="BE750">
        <f t="shared" si="2659"/>
        <v>0.36740528112629733</v>
      </c>
      <c r="BF750">
        <f t="shared" si="2660"/>
        <v>1.8221659853675811</v>
      </c>
      <c r="BG750">
        <f t="shared" si="2661"/>
        <v>1.558552961920457</v>
      </c>
      <c r="BH750">
        <f t="shared" si="2662"/>
        <v>0.23328768090020363</v>
      </c>
      <c r="BI750">
        <f t="shared" si="2663"/>
        <v>50.488090289556276</v>
      </c>
      <c r="BJ750">
        <f t="shared" si="2664"/>
        <v>0.71099827109328206</v>
      </c>
      <c r="BK750">
        <f t="shared" si="2665"/>
        <v>56.692745449588408</v>
      </c>
      <c r="BL750">
        <f t="shared" si="2666"/>
        <v>730.72253390937215</v>
      </c>
      <c r="BM750">
        <f t="shared" si="2667"/>
        <v>3.5956282675010991E-2</v>
      </c>
    </row>
    <row r="751" spans="1:65" hidden="1" x14ac:dyDescent="0.3">
      <c r="A751" t="str">
        <f t="array" ref="A751">INDEX(MtrxNb!A$2:C$115,MATCH(1,(MtrxNb!B$2:B$115=D751)*(MtrxNb!C$2:C$115=F751),0),1)</f>
        <v>M44</v>
      </c>
      <c r="B751" s="6">
        <v>41604</v>
      </c>
      <c r="C751">
        <v>54</v>
      </c>
      <c r="D751">
        <v>75</v>
      </c>
      <c r="E751">
        <v>20</v>
      </c>
      <c r="F751" t="s">
        <v>7</v>
      </c>
      <c r="G751">
        <v>51</v>
      </c>
      <c r="H751">
        <v>4</v>
      </c>
      <c r="I751" t="s">
        <v>323</v>
      </c>
      <c r="J751" t="s">
        <v>959</v>
      </c>
      <c r="M751">
        <f t="shared" ref="M751" si="2668">AA751</f>
        <v>0</v>
      </c>
      <c r="S751" s="4">
        <f>AVERAGE(S745:S750)</f>
        <v>26.226896921793621</v>
      </c>
      <c r="Y751" s="4">
        <f>AVERAGE(Y745:Y750)</f>
        <v>26.226896921793621</v>
      </c>
    </row>
    <row r="752" spans="1:65" hidden="1" x14ac:dyDescent="0.3">
      <c r="A752" t="str">
        <f t="array" ref="A752">INDEX(MtrxNb!A$2:C$115,MATCH(1,(MtrxNb!B$2:B$115=D752)*(MtrxNb!C$2:C$115=F752),0),1)</f>
        <v>M44</v>
      </c>
      <c r="B752" s="6">
        <v>41604</v>
      </c>
      <c r="C752">
        <v>54</v>
      </c>
      <c r="D752">
        <v>75</v>
      </c>
      <c r="E752">
        <v>20</v>
      </c>
      <c r="F752" t="s">
        <v>7</v>
      </c>
      <c r="G752">
        <v>51</v>
      </c>
      <c r="H752">
        <v>4</v>
      </c>
      <c r="I752">
        <v>1</v>
      </c>
      <c r="J752" t="s">
        <v>960</v>
      </c>
      <c r="K752">
        <v>1227.000000089407</v>
      </c>
      <c r="L752">
        <v>0</v>
      </c>
      <c r="M752" t="s">
        <v>315</v>
      </c>
      <c r="N752">
        <f t="shared" ref="N752:N758" si="2669">(AA752-AB752*(1000-AC752)/(1000-AD752))*AT752</f>
        <v>24.482001585300242</v>
      </c>
      <c r="O752">
        <f t="shared" ref="O752:O758" si="2670">IF(BE752&lt;&gt;0,1/(1/BE752-1/W752),0)</f>
        <v>0.29697161156556229</v>
      </c>
      <c r="P752">
        <f t="shared" ref="P752:P758" si="2671">((BH752-AU752/2)*AB752-N752)/(BH752+AU752/2)</f>
        <v>230.57383217397216</v>
      </c>
      <c r="Q752">
        <f t="shared" ref="Q752:Q758" si="2672">AU752*1000</f>
        <v>4.9718043745484346</v>
      </c>
      <c r="R752">
        <f t="shared" ref="R752:R758" si="2673">(AZ752-BF752)</f>
        <v>1.6706036401532625</v>
      </c>
      <c r="S752" s="4">
        <f>(Y752+AY752*L752)</f>
        <v>24.363616943359375</v>
      </c>
      <c r="T752">
        <f t="shared" ref="T752:T758" si="2674">1.2*3</f>
        <v>3.5999999999999996</v>
      </c>
      <c r="U752">
        <f t="shared" ref="U752:U758" si="2675">(T752*AN752+AO752)</f>
        <v>1.9469565987586976</v>
      </c>
      <c r="V752">
        <v>1</v>
      </c>
      <c r="W752">
        <f t="shared" ref="W752:W758" si="2676">U752*(V752+1)*(V752+1)/(V752*V752+1)</f>
        <v>3.8939131975173953</v>
      </c>
      <c r="X752">
        <v>24.668525695800781</v>
      </c>
      <c r="Y752" s="4">
        <v>24.363616943359375</v>
      </c>
      <c r="Z752">
        <v>25.032251358032227</v>
      </c>
      <c r="AA752">
        <v>398.76507568359375</v>
      </c>
      <c r="AB752">
        <v>379.79830932617187</v>
      </c>
      <c r="AC752">
        <v>11.121352195739746</v>
      </c>
      <c r="AD752">
        <v>14.644941329956055</v>
      </c>
      <c r="AE752">
        <v>34.043659210205078</v>
      </c>
      <c r="AF752">
        <v>44.59881591796875</v>
      </c>
      <c r="AG752">
        <v>500.52297973632812</v>
      </c>
      <c r="AH752">
        <v>1800.0487060546875</v>
      </c>
      <c r="AI752">
        <v>1995.0576171875</v>
      </c>
      <c r="AJ752">
        <v>94.941757202148438</v>
      </c>
      <c r="AK752">
        <v>-2.9471526145935059</v>
      </c>
      <c r="AL752">
        <v>6.3262209296226501E-2</v>
      </c>
      <c r="AM752">
        <v>1</v>
      </c>
      <c r="AN752">
        <v>-0.21956524252891541</v>
      </c>
      <c r="AO752">
        <v>2.737391471862793</v>
      </c>
      <c r="AP752">
        <v>1</v>
      </c>
      <c r="AQ752">
        <v>0</v>
      </c>
      <c r="AR752">
        <v>0.15999999642372131</v>
      </c>
      <c r="AS752">
        <v>111115</v>
      </c>
      <c r="AT752">
        <f t="shared" ref="AT752:AT758" si="2677">AG752*0.000001/(T752*0.0001)</f>
        <v>1.3903416103786892</v>
      </c>
      <c r="AU752">
        <f t="shared" ref="AU752:AU758" si="2678">(AD752-AC752)/(1000-AD752)*AT752</f>
        <v>4.9718043745484346E-3</v>
      </c>
      <c r="AV752">
        <f t="shared" ref="AV752:AV758" si="2679">(Y752+273.15)</f>
        <v>297.51361694335935</v>
      </c>
      <c r="AW752">
        <f t="shared" ref="AW752:AW758" si="2680">(X752+273.15)</f>
        <v>297.81852569580076</v>
      </c>
      <c r="AX752">
        <f t="shared" ref="AX752:AX758" si="2681">(AH752*AP752+AI752*AQ752)*AR752</f>
        <v>288.00778653127418</v>
      </c>
      <c r="AY752">
        <f t="shared" ref="AY752:AY758" si="2682">((AX752+0.00000010773*(AW752^4-AV752^4))-AU752*44100)/(U752*51.4+0.00000043092*AV752^3)</f>
        <v>0.64813896062221543</v>
      </c>
      <c r="AZ752">
        <f t="shared" ref="AZ752:AZ758" si="2683">0.61365*EXP(17.502*S752/(240.97+S752))</f>
        <v>3.0610201041416589</v>
      </c>
      <c r="BA752">
        <f t="shared" ref="BA752:BA758" si="2684">AZ752*1000/AJ752</f>
        <v>32.241030652341784</v>
      </c>
      <c r="BB752">
        <f t="shared" ref="BB752:BB758" si="2685">(BA752-AD752)</f>
        <v>17.59608932238573</v>
      </c>
      <c r="BC752">
        <f>IF(L752,Y752,(X752+Y752)/2)</f>
        <v>24.516071319580078</v>
      </c>
      <c r="BD752">
        <f t="shared" ref="BD752:BD758" si="2686">0.61365*EXP(17.502*BC752/(240.97+BC752))</f>
        <v>3.0890877673635133</v>
      </c>
      <c r="BE752">
        <f t="shared" ref="BE752:BE758" si="2687">IF(BB752&lt;&gt;0,(1000-(BA752+AD752)/2)/BB752*AU752,0)</f>
        <v>0.27592781244116082</v>
      </c>
      <c r="BF752">
        <f t="shared" ref="BF752:BF758" si="2688">AD752*AJ752/1000</f>
        <v>1.3904164639883965</v>
      </c>
      <c r="BG752">
        <f t="shared" ref="BG752:BG758" si="2689">(BD752-BF752)</f>
        <v>1.6986713033751168</v>
      </c>
      <c r="BH752">
        <f t="shared" ref="BH752:BH758" si="2690">1/(1.6/O752+1.37/W752)</f>
        <v>0.17422964062651056</v>
      </c>
      <c r="BI752">
        <f t="shared" ref="BI752:BI758" si="2691">P752*AJ752*0.001</f>
        <v>21.891084791430188</v>
      </c>
      <c r="BJ752">
        <f t="shared" ref="BJ752:BJ758" si="2692">P752/AB752</f>
        <v>0.60709546754710453</v>
      </c>
      <c r="BK752">
        <f t="shared" ref="BK752:BK758" si="2693">(1-AU752*AJ752/AZ752/O752)*100</f>
        <v>48.073365005260406</v>
      </c>
      <c r="BL752">
        <f t="shared" ref="BL752:BL758" si="2694">(AB752-N752/(W752/1.35))</f>
        <v>371.31052327043051</v>
      </c>
      <c r="BM752">
        <f t="shared" ref="BM752:BM758" si="2695">N752*BK752/100/BL752</f>
        <v>3.1696710017893211E-2</v>
      </c>
    </row>
    <row r="753" spans="1:65" x14ac:dyDescent="0.3">
      <c r="A753" t="str">
        <f t="array" ref="A753">INDEX(MtrxNb!A$2:C$115,MATCH(1,(MtrxNb!B$2:B$115=D753)*(MtrxNb!C$2:C$115=F753),0),1)</f>
        <v>M44</v>
      </c>
      <c r="B753" s="6">
        <v>41604</v>
      </c>
      <c r="C753">
        <v>54</v>
      </c>
      <c r="D753">
        <v>75</v>
      </c>
      <c r="E753">
        <v>20</v>
      </c>
      <c r="F753" t="s">
        <v>7</v>
      </c>
      <c r="G753">
        <v>51</v>
      </c>
      <c r="H753">
        <v>4</v>
      </c>
      <c r="I753">
        <v>2</v>
      </c>
      <c r="J753" t="s">
        <v>961</v>
      </c>
      <c r="K753">
        <v>1345.5000001005828</v>
      </c>
      <c r="L753">
        <v>0</v>
      </c>
      <c r="M753">
        <v>50</v>
      </c>
      <c r="N753" s="7">
        <f t="shared" si="2669"/>
        <v>8.8982663291105143E-2</v>
      </c>
      <c r="O753" s="7">
        <f t="shared" si="2670"/>
        <v>0.28201064677162802</v>
      </c>
      <c r="P753" s="7">
        <f t="shared" si="2671"/>
        <v>46.47564855898171</v>
      </c>
      <c r="Q753">
        <f t="shared" si="2672"/>
        <v>4.696976204818748</v>
      </c>
      <c r="R753">
        <f t="shared" si="2673"/>
        <v>1.6554152560417301</v>
      </c>
      <c r="S753" s="4">
        <f>(Y753+AY753*L753)</f>
        <v>24.506490707397461</v>
      </c>
      <c r="T753">
        <f t="shared" si="2674"/>
        <v>3.5999999999999996</v>
      </c>
      <c r="U753">
        <f t="shared" si="2675"/>
        <v>1.9469565987586976</v>
      </c>
      <c r="V753">
        <v>1</v>
      </c>
      <c r="W753">
        <f t="shared" si="2676"/>
        <v>3.8939131975173953</v>
      </c>
      <c r="X753">
        <v>24.695123672485352</v>
      </c>
      <c r="Y753" s="4">
        <v>24.506490707397461</v>
      </c>
      <c r="Z753">
        <v>25.028053283691406</v>
      </c>
      <c r="AA753">
        <v>48.581039428710937</v>
      </c>
      <c r="AB753">
        <v>48.353687286376953</v>
      </c>
      <c r="AC753">
        <v>11.754860877990723</v>
      </c>
      <c r="AD753">
        <v>15.082180976867676</v>
      </c>
      <c r="AE753">
        <v>35.951885223388672</v>
      </c>
      <c r="AF753">
        <v>45.853832244873047</v>
      </c>
      <c r="AG753">
        <v>500.52557373046875</v>
      </c>
      <c r="AH753">
        <v>1799.4598388671875</v>
      </c>
      <c r="AI753">
        <v>1999.4825439453125</v>
      </c>
      <c r="AJ753">
        <v>94.939987182617188</v>
      </c>
      <c r="AK753">
        <v>0.50249719619750977</v>
      </c>
      <c r="AL753">
        <v>0.11339496076107025</v>
      </c>
      <c r="AM753">
        <v>1</v>
      </c>
      <c r="AN753">
        <v>-0.21956524252891541</v>
      </c>
      <c r="AO753">
        <v>2.737391471862793</v>
      </c>
      <c r="AP753">
        <v>1</v>
      </c>
      <c r="AQ753">
        <v>0</v>
      </c>
      <c r="AR753">
        <v>0.15999999642372131</v>
      </c>
      <c r="AS753">
        <v>111115</v>
      </c>
      <c r="AT753">
        <f t="shared" si="2677"/>
        <v>1.3903488159179689</v>
      </c>
      <c r="AU753">
        <f t="shared" si="2678"/>
        <v>4.6969762048187482E-3</v>
      </c>
      <c r="AV753">
        <f t="shared" si="2679"/>
        <v>297.65649070739744</v>
      </c>
      <c r="AW753">
        <f t="shared" si="2680"/>
        <v>297.84512367248533</v>
      </c>
      <c r="AX753">
        <f t="shared" si="2681"/>
        <v>287.91356778338013</v>
      </c>
      <c r="AY753">
        <f t="shared" si="2682"/>
        <v>0.74411542067911296</v>
      </c>
      <c r="AZ753">
        <f t="shared" si="2683"/>
        <v>3.08731732467146</v>
      </c>
      <c r="BA753">
        <f t="shared" si="2684"/>
        <v>32.518619564725675</v>
      </c>
      <c r="BB753">
        <f t="shared" si="2685"/>
        <v>17.436438587857999</v>
      </c>
      <c r="BC753">
        <f>IF(L753,Y753,(X753+Y753)/2)</f>
        <v>24.600807189941406</v>
      </c>
      <c r="BD753">
        <f t="shared" si="2686"/>
        <v>3.1047851499171917</v>
      </c>
      <c r="BE753">
        <f t="shared" si="2687"/>
        <v>0.26296575805764516</v>
      </c>
      <c r="BF753">
        <f t="shared" si="2688"/>
        <v>1.4319020686297299</v>
      </c>
      <c r="BG753">
        <f t="shared" si="2689"/>
        <v>1.6728830812874618</v>
      </c>
      <c r="BH753">
        <f t="shared" si="2690"/>
        <v>0.1659647512783777</v>
      </c>
      <c r="BI753">
        <f t="shared" si="2691"/>
        <v>4.4123974784935447</v>
      </c>
      <c r="BJ753">
        <f t="shared" si="2692"/>
        <v>0.96116038232467216</v>
      </c>
      <c r="BK753">
        <f t="shared" si="2693"/>
        <v>48.78221954558709</v>
      </c>
      <c r="BL753">
        <f t="shared" si="2694"/>
        <v>48.322837447320559</v>
      </c>
      <c r="BM753">
        <f t="shared" si="2695"/>
        <v>8.9828578902260514E-4</v>
      </c>
    </row>
    <row r="754" spans="1:65" x14ac:dyDescent="0.3">
      <c r="A754" t="str">
        <f t="array" ref="A754">INDEX(MtrxNb!A$2:C$115,MATCH(1,(MtrxNb!B$2:B$115=D754)*(MtrxNb!C$2:C$115=F754),0),1)</f>
        <v>M44</v>
      </c>
      <c r="B754" s="6">
        <v>41604</v>
      </c>
      <c r="C754">
        <v>54</v>
      </c>
      <c r="D754">
        <v>75</v>
      </c>
      <c r="E754">
        <v>20</v>
      </c>
      <c r="F754" t="s">
        <v>7</v>
      </c>
      <c r="G754">
        <v>51</v>
      </c>
      <c r="H754">
        <v>4</v>
      </c>
      <c r="I754">
        <v>3</v>
      </c>
      <c r="J754" t="s">
        <v>962</v>
      </c>
      <c r="K754">
        <v>1465.000000089407</v>
      </c>
      <c r="L754">
        <v>0</v>
      </c>
      <c r="M754">
        <v>150</v>
      </c>
      <c r="N754" s="7">
        <f t="shared" si="2669"/>
        <v>7.8591795263944615</v>
      </c>
      <c r="O754" s="7">
        <f t="shared" si="2670"/>
        <v>0.2949407709325228</v>
      </c>
      <c r="P754" s="7">
        <f t="shared" si="2671"/>
        <v>94.523744182809224</v>
      </c>
      <c r="Q754">
        <f t="shared" si="2672"/>
        <v>4.7368547370671612</v>
      </c>
      <c r="R754">
        <f t="shared" si="2673"/>
        <v>1.6009963647015624</v>
      </c>
      <c r="S754" s="4">
        <f>(Y754+AY754*L754)</f>
        <v>24.438360214233398</v>
      </c>
      <c r="T754">
        <f t="shared" si="2674"/>
        <v>3.5999999999999996</v>
      </c>
      <c r="U754">
        <f t="shared" si="2675"/>
        <v>1.9469565987586976</v>
      </c>
      <c r="V754">
        <v>1</v>
      </c>
      <c r="W754">
        <f t="shared" si="2676"/>
        <v>3.8939131975173953</v>
      </c>
      <c r="X754">
        <v>24.66961669921875</v>
      </c>
      <c r="Y754" s="4">
        <v>24.438360214233398</v>
      </c>
      <c r="Z754">
        <v>25.037294387817383</v>
      </c>
      <c r="AA754">
        <v>149.316162109375</v>
      </c>
      <c r="AB754">
        <v>143.17556762695312</v>
      </c>
      <c r="AC754">
        <v>12.168645858764648</v>
      </c>
      <c r="AD754">
        <v>15.522788047790527</v>
      </c>
      <c r="AE754">
        <v>37.223796844482422</v>
      </c>
      <c r="AF754">
        <v>47.265899658203125</v>
      </c>
      <c r="AG754">
        <v>500.51461791992187</v>
      </c>
      <c r="AH754">
        <v>1800.0472412109375</v>
      </c>
      <c r="AI754">
        <v>2002.9344482421875</v>
      </c>
      <c r="AJ754">
        <v>94.941474914550781</v>
      </c>
      <c r="AK754">
        <v>-2.0284175872802734E-2</v>
      </c>
      <c r="AL754">
        <v>9.6289858222007751E-2</v>
      </c>
      <c r="AM754">
        <v>1</v>
      </c>
      <c r="AN754">
        <v>-0.21956524252891541</v>
      </c>
      <c r="AO754">
        <v>2.737391471862793</v>
      </c>
      <c r="AP754">
        <v>1</v>
      </c>
      <c r="AQ754">
        <v>0</v>
      </c>
      <c r="AR754">
        <v>0.15999999642372131</v>
      </c>
      <c r="AS754">
        <v>111115</v>
      </c>
      <c r="AT754">
        <f t="shared" si="2677"/>
        <v>1.3903183831108941</v>
      </c>
      <c r="AU754">
        <f t="shared" si="2678"/>
        <v>4.7368547370671612E-3</v>
      </c>
      <c r="AV754">
        <f t="shared" si="2679"/>
        <v>297.58836021423338</v>
      </c>
      <c r="AW754">
        <f t="shared" si="2680"/>
        <v>297.81961669921873</v>
      </c>
      <c r="AX754">
        <f t="shared" si="2681"/>
        <v>288.00755215627942</v>
      </c>
      <c r="AY754">
        <f t="shared" si="2682"/>
        <v>0.7335684744739327</v>
      </c>
      <c r="AZ754">
        <f t="shared" si="2683"/>
        <v>3.0747527567447555</v>
      </c>
      <c r="BA754">
        <f t="shared" si="2684"/>
        <v>32.385769859927855</v>
      </c>
      <c r="BB754">
        <f t="shared" si="2685"/>
        <v>16.862981812137328</v>
      </c>
      <c r="BC754">
        <f>IF(L754,Y754,(X754+Y754)/2)</f>
        <v>24.553988456726074</v>
      </c>
      <c r="BD754">
        <f t="shared" si="2686"/>
        <v>3.0961033482175195</v>
      </c>
      <c r="BE754">
        <f t="shared" si="2687"/>
        <v>0.27417374037631997</v>
      </c>
      <c r="BF754">
        <f t="shared" si="2688"/>
        <v>1.4737563920431931</v>
      </c>
      <c r="BG754">
        <f t="shared" si="2689"/>
        <v>1.6223469561743264</v>
      </c>
      <c r="BH754">
        <f t="shared" si="2690"/>
        <v>0.17311073842146096</v>
      </c>
      <c r="BI754">
        <f t="shared" si="2691"/>
        <v>8.9742236871615972</v>
      </c>
      <c r="BJ754">
        <f t="shared" si="2692"/>
        <v>0.66019465296685798</v>
      </c>
      <c r="BK754">
        <f t="shared" si="2693"/>
        <v>50.409209618600691</v>
      </c>
      <c r="BL754">
        <f t="shared" si="2694"/>
        <v>140.45082985740115</v>
      </c>
      <c r="BM754">
        <f t="shared" si="2695"/>
        <v>2.8207382510909144E-2</v>
      </c>
    </row>
    <row r="755" spans="1:65" x14ac:dyDescent="0.3">
      <c r="A755" t="str">
        <f t="array" ref="A755">INDEX(MtrxNb!A$2:C$115,MATCH(1,(MtrxNb!B$2:B$115=D755)*(MtrxNb!C$2:C$115=F755),0),1)</f>
        <v>M44</v>
      </c>
      <c r="B755" s="6">
        <v>41604</v>
      </c>
      <c r="C755">
        <v>54</v>
      </c>
      <c r="D755">
        <v>75</v>
      </c>
      <c r="E755">
        <v>20</v>
      </c>
      <c r="F755" t="s">
        <v>7</v>
      </c>
      <c r="G755">
        <v>51</v>
      </c>
      <c r="H755">
        <v>4</v>
      </c>
      <c r="I755">
        <v>4</v>
      </c>
      <c r="J755" t="s">
        <v>963</v>
      </c>
      <c r="K755">
        <v>1583.5000001005828</v>
      </c>
      <c r="L755">
        <v>0</v>
      </c>
      <c r="M755">
        <v>250</v>
      </c>
      <c r="N755" s="7">
        <f t="shared" si="2669"/>
        <v>15.359544365975196</v>
      </c>
      <c r="O755" s="7">
        <f t="shared" si="2670"/>
        <v>0.30416226222540615</v>
      </c>
      <c r="P755" s="7">
        <f t="shared" si="2671"/>
        <v>146.41631536998335</v>
      </c>
      <c r="Q755">
        <f t="shared" si="2672"/>
        <v>4.7652733407000074</v>
      </c>
      <c r="R755">
        <f t="shared" si="2673"/>
        <v>1.5647135985366429</v>
      </c>
      <c r="S755" s="4">
        <f>(Y755+AY755*L755)</f>
        <v>24.486946105957031</v>
      </c>
      <c r="T755">
        <f t="shared" si="2674"/>
        <v>3.5999999999999996</v>
      </c>
      <c r="U755">
        <f t="shared" si="2675"/>
        <v>1.9469565987586976</v>
      </c>
      <c r="V755">
        <v>1</v>
      </c>
      <c r="W755">
        <f t="shared" si="2676"/>
        <v>3.8939131975173953</v>
      </c>
      <c r="X755">
        <v>24.687751770019531</v>
      </c>
      <c r="Y755" s="4">
        <v>24.486946105957031</v>
      </c>
      <c r="Z755">
        <v>25.030792236328125</v>
      </c>
      <c r="AA755">
        <v>249.61680603027344</v>
      </c>
      <c r="AB755">
        <v>237.75390625</v>
      </c>
      <c r="AC755">
        <v>12.626886367797852</v>
      </c>
      <c r="AD755">
        <v>15.999660491943359</v>
      </c>
      <c r="AE755">
        <v>38.625095367431641</v>
      </c>
      <c r="AF755">
        <v>48.664562225341797</v>
      </c>
      <c r="AG755">
        <v>500.49334716796875</v>
      </c>
      <c r="AH755">
        <v>1801.18701171875</v>
      </c>
      <c r="AI755">
        <v>2010.4471435546875</v>
      </c>
      <c r="AJ755">
        <v>94.939186096191406</v>
      </c>
      <c r="AK755">
        <v>-0.92209386825561523</v>
      </c>
      <c r="AL755">
        <v>9.5248445868492126E-2</v>
      </c>
      <c r="AM755">
        <v>1</v>
      </c>
      <c r="AN755">
        <v>-0.21956524252891541</v>
      </c>
      <c r="AO755">
        <v>2.737391471862793</v>
      </c>
      <c r="AP755">
        <v>1</v>
      </c>
      <c r="AQ755">
        <v>0</v>
      </c>
      <c r="AR755">
        <v>0.15999999642372131</v>
      </c>
      <c r="AS755">
        <v>111115</v>
      </c>
      <c r="AT755">
        <f t="shared" si="2677"/>
        <v>1.3902592976888022</v>
      </c>
      <c r="AU755">
        <f t="shared" si="2678"/>
        <v>4.7652733407000077E-3</v>
      </c>
      <c r="AV755">
        <f t="shared" si="2679"/>
        <v>297.63694610595701</v>
      </c>
      <c r="AW755">
        <f t="shared" si="2680"/>
        <v>297.83775177001951</v>
      </c>
      <c r="AX755">
        <f t="shared" si="2681"/>
        <v>288.18991543345328</v>
      </c>
      <c r="AY755">
        <f t="shared" si="2682"/>
        <v>0.72082184516097458</v>
      </c>
      <c r="AZ755">
        <f t="shared" si="2683"/>
        <v>3.0837083434571348</v>
      </c>
      <c r="BA755">
        <f t="shared" si="2684"/>
        <v>32.480880343051957</v>
      </c>
      <c r="BB755">
        <f t="shared" si="2685"/>
        <v>16.481219851108598</v>
      </c>
      <c r="BC755">
        <f>IF(L755,Y755,(X755+Y755)/2)</f>
        <v>24.587348937988281</v>
      </c>
      <c r="BD755">
        <f t="shared" si="2686"/>
        <v>3.1022873511168823</v>
      </c>
      <c r="BE755">
        <f t="shared" si="2687"/>
        <v>0.28212485897974254</v>
      </c>
      <c r="BF755">
        <f t="shared" si="2688"/>
        <v>1.5189947449204919</v>
      </c>
      <c r="BG755">
        <f t="shared" si="2689"/>
        <v>1.5832926061963903</v>
      </c>
      <c r="BH755">
        <f t="shared" si="2690"/>
        <v>0.17818383720063896</v>
      </c>
      <c r="BI755">
        <f t="shared" si="2691"/>
        <v>13.900645812429499</v>
      </c>
      <c r="BJ755">
        <f t="shared" si="2692"/>
        <v>0.61583137656642961</v>
      </c>
      <c r="BK755">
        <f t="shared" si="2693"/>
        <v>51.765842626457058</v>
      </c>
      <c r="BL755">
        <f t="shared" si="2694"/>
        <v>232.42882994699289</v>
      </c>
      <c r="BM755">
        <f t="shared" si="2695"/>
        <v>3.4208310416762221E-2</v>
      </c>
    </row>
    <row r="756" spans="1:65" x14ac:dyDescent="0.3">
      <c r="A756" t="str">
        <f t="array" ref="A756">INDEX(MtrxNb!A$2:C$115,MATCH(1,(MtrxNb!B$2:B$115=D756)*(MtrxNb!C$2:C$115=F756),0),1)</f>
        <v>M44</v>
      </c>
      <c r="B756" s="6">
        <v>41604</v>
      </c>
      <c r="C756">
        <v>54</v>
      </c>
      <c r="D756">
        <v>75</v>
      </c>
      <c r="E756">
        <v>20</v>
      </c>
      <c r="F756" t="s">
        <v>7</v>
      </c>
      <c r="G756">
        <v>51</v>
      </c>
      <c r="H756">
        <v>4</v>
      </c>
      <c r="I756">
        <v>5</v>
      </c>
      <c r="J756" t="s">
        <v>964</v>
      </c>
      <c r="K756">
        <v>1703.000000089407</v>
      </c>
      <c r="L756">
        <v>0</v>
      </c>
      <c r="M756">
        <v>400</v>
      </c>
      <c r="N756" s="7">
        <f t="shared" si="2669"/>
        <v>26.311169745878175</v>
      </c>
      <c r="O756" s="7">
        <f t="shared" si="2670"/>
        <v>0.3212567014998664</v>
      </c>
      <c r="P756" s="7">
        <f t="shared" si="2671"/>
        <v>231.26683043395028</v>
      </c>
      <c r="Q756">
        <f t="shared" si="2672"/>
        <v>4.8812648909307779</v>
      </c>
      <c r="R756">
        <f t="shared" si="2673"/>
        <v>1.5234915504309527</v>
      </c>
      <c r="S756" s="4">
        <f>(Y756+AY756*L756)</f>
        <v>24.455196380615234</v>
      </c>
      <c r="T756">
        <f t="shared" si="2674"/>
        <v>3.5999999999999996</v>
      </c>
      <c r="U756">
        <f t="shared" si="2675"/>
        <v>1.9469565987586976</v>
      </c>
      <c r="V756">
        <v>1</v>
      </c>
      <c r="W756">
        <f t="shared" si="2676"/>
        <v>3.8939131975173953</v>
      </c>
      <c r="X756">
        <v>24.679168701171875</v>
      </c>
      <c r="Y756" s="4">
        <v>24.455196380615234</v>
      </c>
      <c r="Z756">
        <v>25.028936386108398</v>
      </c>
      <c r="AA756">
        <v>399.77264404296875</v>
      </c>
      <c r="AB756">
        <v>379.513916015625</v>
      </c>
      <c r="AC756">
        <v>12.918037414550781</v>
      </c>
      <c r="AD756">
        <v>16.371749877929688</v>
      </c>
      <c r="AE756">
        <v>39.488666534423828</v>
      </c>
      <c r="AF756">
        <v>49.824642181396484</v>
      </c>
      <c r="AG756">
        <v>500.47189331054687</v>
      </c>
      <c r="AH756">
        <v>1800.724853515625</v>
      </c>
      <c r="AI756">
        <v>2017.869140625</v>
      </c>
      <c r="AJ756">
        <v>94.94171142578125</v>
      </c>
      <c r="AK756">
        <v>-2.8194327354431152</v>
      </c>
      <c r="AL756">
        <v>7.6716646552085876E-2</v>
      </c>
      <c r="AM756">
        <v>1</v>
      </c>
      <c r="AN756">
        <v>-0.21956524252891541</v>
      </c>
      <c r="AO756">
        <v>2.737391471862793</v>
      </c>
      <c r="AP756">
        <v>1</v>
      </c>
      <c r="AQ756">
        <v>0</v>
      </c>
      <c r="AR756">
        <v>0.15999999642372131</v>
      </c>
      <c r="AS756">
        <v>111115</v>
      </c>
      <c r="AT756">
        <f t="shared" si="2677"/>
        <v>1.3901997036404081</v>
      </c>
      <c r="AU756">
        <f t="shared" si="2678"/>
        <v>4.8812648909307777E-3</v>
      </c>
      <c r="AV756">
        <f t="shared" si="2679"/>
        <v>297.60519638061521</v>
      </c>
      <c r="AW756">
        <f t="shared" si="2680"/>
        <v>297.82916870117185</v>
      </c>
      <c r="AX756">
        <f t="shared" si="2681"/>
        <v>288.11597012260609</v>
      </c>
      <c r="AY756">
        <f t="shared" si="2682"/>
        <v>0.67663721063257287</v>
      </c>
      <c r="AZ756">
        <f t="shared" si="2683"/>
        <v>3.0778535028764225</v>
      </c>
      <c r="BA756">
        <f t="shared" si="2684"/>
        <v>32.418348654716134</v>
      </c>
      <c r="BB756">
        <f t="shared" si="2685"/>
        <v>16.046598776786446</v>
      </c>
      <c r="BC756">
        <f>IF(L756,Y756,(X756+Y756)/2)</f>
        <v>24.567182540893555</v>
      </c>
      <c r="BD756">
        <f t="shared" si="2686"/>
        <v>3.0985478346984512</v>
      </c>
      <c r="BE756">
        <f t="shared" si="2687"/>
        <v>0.29677231042404384</v>
      </c>
      <c r="BF756">
        <f t="shared" si="2688"/>
        <v>1.5543619524454697</v>
      </c>
      <c r="BG756">
        <f t="shared" si="2689"/>
        <v>1.5441858822529815</v>
      </c>
      <c r="BH756">
        <f t="shared" si="2690"/>
        <v>0.1875373194936201</v>
      </c>
      <c r="BI756">
        <f t="shared" si="2691"/>
        <v>21.956868677415191</v>
      </c>
      <c r="BJ756">
        <f t="shared" si="2692"/>
        <v>0.6093764172390157</v>
      </c>
      <c r="BK756">
        <f t="shared" si="2693"/>
        <v>53.130611059956159</v>
      </c>
      <c r="BL756">
        <f t="shared" si="2694"/>
        <v>370.39196661531946</v>
      </c>
      <c r="BM756">
        <f t="shared" si="2695"/>
        <v>3.7741869486942602E-2</v>
      </c>
    </row>
    <row r="757" spans="1:65" x14ac:dyDescent="0.3">
      <c r="A757" t="str">
        <f t="array" ref="A757">INDEX(MtrxNb!A$2:C$115,MATCH(1,(MtrxNb!B$2:B$115=D757)*(MtrxNb!C$2:C$115=F757),0),1)</f>
        <v>M44</v>
      </c>
      <c r="B757" s="6">
        <v>41604</v>
      </c>
      <c r="C757">
        <v>54</v>
      </c>
      <c r="D757">
        <v>75</v>
      </c>
      <c r="E757">
        <v>20</v>
      </c>
      <c r="F757" t="s">
        <v>7</v>
      </c>
      <c r="G757">
        <v>51</v>
      </c>
      <c r="H757">
        <v>4</v>
      </c>
      <c r="I757">
        <v>6</v>
      </c>
      <c r="J757" t="s">
        <v>965</v>
      </c>
      <c r="K757">
        <v>1821.5000001005828</v>
      </c>
      <c r="L757">
        <v>0</v>
      </c>
      <c r="M757">
        <v>600</v>
      </c>
      <c r="N757" s="7">
        <f t="shared" si="2669"/>
        <v>36.531334217394395</v>
      </c>
      <c r="O757" s="7">
        <f t="shared" si="2670"/>
        <v>0.32463639465487037</v>
      </c>
      <c r="P757" s="7">
        <f t="shared" si="2671"/>
        <v>365.25259895869556</v>
      </c>
      <c r="Q757">
        <f t="shared" si="2672"/>
        <v>4.7842230448409007</v>
      </c>
      <c r="R757">
        <f t="shared" si="2673"/>
        <v>1.4787323708598648</v>
      </c>
      <c r="S757" s="4">
        <f>(Y757+AY757*L757)</f>
        <v>24.386556625366211</v>
      </c>
      <c r="T757">
        <f t="shared" si="2674"/>
        <v>3.5999999999999996</v>
      </c>
      <c r="U757">
        <f t="shared" si="2675"/>
        <v>1.9469565987586976</v>
      </c>
      <c r="V757">
        <v>1</v>
      </c>
      <c r="W757">
        <f t="shared" si="2676"/>
        <v>3.8939131975173953</v>
      </c>
      <c r="X757">
        <v>24.651172637939453</v>
      </c>
      <c r="Y757" s="4">
        <v>24.386556625366211</v>
      </c>
      <c r="Z757">
        <v>25.028158187866211</v>
      </c>
      <c r="AA757">
        <v>598.20416259765625</v>
      </c>
      <c r="AB757">
        <v>569.966552734375</v>
      </c>
      <c r="AC757">
        <v>13.326031684875488</v>
      </c>
      <c r="AD757">
        <v>16.709724426269531</v>
      </c>
      <c r="AE757">
        <v>40.845432281494141</v>
      </c>
      <c r="AF757">
        <v>50.94049072265625</v>
      </c>
      <c r="AG757">
        <v>500.50076293945313</v>
      </c>
      <c r="AH757">
        <v>1800.3956298828125</v>
      </c>
      <c r="AI757">
        <v>2025.2198486328125</v>
      </c>
      <c r="AJ757">
        <v>94.94451904296875</v>
      </c>
      <c r="AK757">
        <v>-5.9235587120056152</v>
      </c>
      <c r="AL757">
        <v>6.3309893012046814E-2</v>
      </c>
      <c r="AM757">
        <v>1</v>
      </c>
      <c r="AN757">
        <v>-0.21956524252891541</v>
      </c>
      <c r="AO757">
        <v>2.737391471862793</v>
      </c>
      <c r="AP757">
        <v>1</v>
      </c>
      <c r="AQ757">
        <v>0</v>
      </c>
      <c r="AR757">
        <v>0.15999999642372131</v>
      </c>
      <c r="AS757">
        <v>111115</v>
      </c>
      <c r="AT757">
        <f t="shared" si="2677"/>
        <v>1.3902798970540367</v>
      </c>
      <c r="AU757">
        <f t="shared" si="2678"/>
        <v>4.7842230448409007E-3</v>
      </c>
      <c r="AV757">
        <f t="shared" si="2679"/>
        <v>297.53655662536619</v>
      </c>
      <c r="AW757">
        <f t="shared" si="2680"/>
        <v>297.80117263793943</v>
      </c>
      <c r="AX757">
        <f t="shared" si="2681"/>
        <v>288.06329434253348</v>
      </c>
      <c r="AY757">
        <f t="shared" si="2682"/>
        <v>0.71875457778467655</v>
      </c>
      <c r="AZ757">
        <f t="shared" si="2683"/>
        <v>3.0652291198525723</v>
      </c>
      <c r="BA757">
        <f t="shared" si="2684"/>
        <v>32.284424111573529</v>
      </c>
      <c r="BB757">
        <f t="shared" si="2685"/>
        <v>15.574699685303997</v>
      </c>
      <c r="BC757">
        <f>IF(L757,Y757,(X757+Y757)/2)</f>
        <v>24.518864631652832</v>
      </c>
      <c r="BD757">
        <f t="shared" si="2686"/>
        <v>3.0896041226251376</v>
      </c>
      <c r="BE757">
        <f t="shared" si="2687"/>
        <v>0.29965416167838316</v>
      </c>
      <c r="BF757">
        <f t="shared" si="2688"/>
        <v>1.5864967489927075</v>
      </c>
      <c r="BG757">
        <f t="shared" si="2689"/>
        <v>1.5031073736324301</v>
      </c>
      <c r="BH757">
        <f t="shared" si="2690"/>
        <v>0.1893787991053566</v>
      </c>
      <c r="BI757">
        <f t="shared" si="2691"/>
        <v>34.678732337327695</v>
      </c>
      <c r="BJ757">
        <f t="shared" si="2692"/>
        <v>0.64083163688539535</v>
      </c>
      <c r="BK757">
        <f t="shared" si="2693"/>
        <v>54.352061600611869</v>
      </c>
      <c r="BL757">
        <f t="shared" si="2694"/>
        <v>557.30132403206972</v>
      </c>
      <c r="BM757">
        <f t="shared" si="2695"/>
        <v>3.5628003058935896E-2</v>
      </c>
    </row>
    <row r="758" spans="1:65" x14ac:dyDescent="0.3">
      <c r="A758" t="str">
        <f t="array" ref="A758">INDEX(MtrxNb!A$2:C$115,MATCH(1,(MtrxNb!B$2:B$115=D758)*(MtrxNb!C$2:C$115=F758),0),1)</f>
        <v>M44</v>
      </c>
      <c r="B758" s="6">
        <v>41604</v>
      </c>
      <c r="C758">
        <v>54</v>
      </c>
      <c r="D758">
        <v>75</v>
      </c>
      <c r="E758">
        <v>20</v>
      </c>
      <c r="F758" t="s">
        <v>7</v>
      </c>
      <c r="G758">
        <v>51</v>
      </c>
      <c r="H758">
        <v>4</v>
      </c>
      <c r="I758">
        <v>7</v>
      </c>
      <c r="J758" t="s">
        <v>966</v>
      </c>
      <c r="K758">
        <v>1944.5000001005828</v>
      </c>
      <c r="L758">
        <v>0</v>
      </c>
      <c r="M758">
        <v>800</v>
      </c>
      <c r="N758" s="7">
        <f t="shared" si="2669"/>
        <v>43.818746253173501</v>
      </c>
      <c r="O758" s="7">
        <f t="shared" si="2670"/>
        <v>0.32831653828867791</v>
      </c>
      <c r="P758" s="7">
        <f t="shared" si="2671"/>
        <v>519.05514165242084</v>
      </c>
      <c r="Q758">
        <f t="shared" si="2672"/>
        <v>4.728036201482964</v>
      </c>
      <c r="R758">
        <f t="shared" si="2673"/>
        <v>1.4460977853924932</v>
      </c>
      <c r="S758" s="4">
        <f>(Y758+AY758*L758)</f>
        <v>24.346639633178711</v>
      </c>
      <c r="T758">
        <f t="shared" si="2674"/>
        <v>3.5999999999999996</v>
      </c>
      <c r="U758">
        <f t="shared" si="2675"/>
        <v>1.9469565987586976</v>
      </c>
      <c r="V758">
        <v>1</v>
      </c>
      <c r="W758">
        <f t="shared" si="2676"/>
        <v>3.8939131975173953</v>
      </c>
      <c r="X758">
        <v>24.634521484375</v>
      </c>
      <c r="Y758" s="4">
        <v>24.346639633178711</v>
      </c>
      <c r="Z758">
        <v>25.029668807983398</v>
      </c>
      <c r="AA758">
        <v>797.9775390625</v>
      </c>
      <c r="AB758">
        <v>763.86297607421875</v>
      </c>
      <c r="AC758">
        <v>13.633487701416016</v>
      </c>
      <c r="AD758">
        <v>16.97642707824707</v>
      </c>
      <c r="AE758">
        <v>41.822513580322266</v>
      </c>
      <c r="AF758">
        <v>51.805690765380859</v>
      </c>
      <c r="AG758">
        <v>500.51687622070312</v>
      </c>
      <c r="AH758">
        <v>1800.8433837890625</v>
      </c>
      <c r="AI758">
        <v>2034.7432861328125</v>
      </c>
      <c r="AJ758">
        <v>94.944038391113281</v>
      </c>
      <c r="AK758">
        <v>-9.4547481536865234</v>
      </c>
      <c r="AL758">
        <v>4.7168001532554626E-2</v>
      </c>
      <c r="AM758">
        <v>1</v>
      </c>
      <c r="AN758">
        <v>-0.21956524252891541</v>
      </c>
      <c r="AO758">
        <v>2.737391471862793</v>
      </c>
      <c r="AP758">
        <v>1</v>
      </c>
      <c r="AQ758">
        <v>0</v>
      </c>
      <c r="AR758">
        <v>0.15999999642372131</v>
      </c>
      <c r="AS758">
        <v>111115</v>
      </c>
      <c r="AT758">
        <f t="shared" si="2677"/>
        <v>1.3903246561686198</v>
      </c>
      <c r="AU758">
        <f t="shared" si="2678"/>
        <v>4.7280362014829637E-3</v>
      </c>
      <c r="AV758">
        <f t="shared" si="2679"/>
        <v>297.49663963317869</v>
      </c>
      <c r="AW758">
        <f t="shared" si="2680"/>
        <v>297.78452148437498</v>
      </c>
      <c r="AX758">
        <f t="shared" si="2681"/>
        <v>288.13493496593219</v>
      </c>
      <c r="AY758">
        <f t="shared" si="2682"/>
        <v>0.74403078356788122</v>
      </c>
      <c r="AZ758">
        <f t="shared" si="2683"/>
        <v>3.0579083296535181</v>
      </c>
      <c r="BA758">
        <f t="shared" si="2684"/>
        <v>32.207481180195273</v>
      </c>
      <c r="BB758">
        <f t="shared" si="2685"/>
        <v>15.231054101948203</v>
      </c>
      <c r="BC758">
        <f>IF(L758,Y758,(X758+Y758)/2)</f>
        <v>24.490580558776855</v>
      </c>
      <c r="BD758">
        <f t="shared" si="2686"/>
        <v>3.0843791790376356</v>
      </c>
      <c r="BE758">
        <f t="shared" si="2687"/>
        <v>0.30278695888191398</v>
      </c>
      <c r="BF758">
        <f t="shared" si="2688"/>
        <v>1.6118105442610249</v>
      </c>
      <c r="BG758">
        <f t="shared" si="2689"/>
        <v>1.4725686347766107</v>
      </c>
      <c r="BH758">
        <f t="shared" si="2690"/>
        <v>0.19138108065824533</v>
      </c>
      <c r="BI758">
        <f t="shared" si="2691"/>
        <v>49.281191296152187</v>
      </c>
      <c r="BJ758">
        <f t="shared" si="2692"/>
        <v>0.67951341786460429</v>
      </c>
      <c r="BK758">
        <f t="shared" si="2693"/>
        <v>55.287261316939976</v>
      </c>
      <c r="BL758">
        <f t="shared" si="2694"/>
        <v>748.67123849786515</v>
      </c>
      <c r="BM758">
        <f t="shared" si="2695"/>
        <v>3.2358909359742893E-2</v>
      </c>
    </row>
    <row r="759" spans="1:65" hidden="1" x14ac:dyDescent="0.3">
      <c r="A759" t="str">
        <f t="array" ref="A759">INDEX(MtrxNb!A$2:C$115,MATCH(1,(MtrxNb!B$2:B$115=D759)*(MtrxNb!C$2:C$115=F759),0),1)</f>
        <v>M100</v>
      </c>
      <c r="B759" s="6">
        <v>41604</v>
      </c>
      <c r="C759">
        <v>54</v>
      </c>
      <c r="D759">
        <v>75</v>
      </c>
      <c r="E759">
        <v>20</v>
      </c>
      <c r="F759" t="s">
        <v>36</v>
      </c>
      <c r="G759">
        <v>51</v>
      </c>
      <c r="H759">
        <v>4</v>
      </c>
      <c r="I759" t="s">
        <v>323</v>
      </c>
      <c r="J759" t="s">
        <v>967</v>
      </c>
      <c r="M759">
        <f t="shared" ref="M759" si="2696">AA759</f>
        <v>0</v>
      </c>
      <c r="S759" s="4">
        <f>AVERAGE(S753:S758)</f>
        <v>24.43669827779134</v>
      </c>
      <c r="Y759" s="4">
        <f>AVERAGE(Y753:Y758)</f>
        <v>24.43669827779134</v>
      </c>
    </row>
    <row r="760" spans="1:65" hidden="1" x14ac:dyDescent="0.3">
      <c r="A760" t="str">
        <f t="array" ref="A760">INDEX(MtrxNb!A$2:C$115,MATCH(1,(MtrxNb!B$2:B$115=D760)*(MtrxNb!C$2:C$115=F760),0),1)</f>
        <v>M100</v>
      </c>
      <c r="B760" s="6">
        <v>41604</v>
      </c>
      <c r="C760">
        <v>54</v>
      </c>
      <c r="D760">
        <v>75</v>
      </c>
      <c r="E760">
        <v>20</v>
      </c>
      <c r="F760" t="s">
        <v>36</v>
      </c>
      <c r="G760">
        <v>51</v>
      </c>
      <c r="H760">
        <v>4</v>
      </c>
      <c r="I760">
        <v>8</v>
      </c>
      <c r="J760" t="s">
        <v>968</v>
      </c>
      <c r="K760">
        <v>2405.000000089407</v>
      </c>
      <c r="L760">
        <v>0</v>
      </c>
      <c r="M760" t="s">
        <v>315</v>
      </c>
      <c r="N760">
        <f t="shared" ref="N760:N766" si="2697">(AA760-AB760*(1000-AC760)/(1000-AD760))*AT760</f>
        <v>22.610163653181566</v>
      </c>
      <c r="O760">
        <f t="shared" ref="O760:O766" si="2698">IF(BE760&lt;&gt;0,1/(1/BE760-1/W760),0)</f>
        <v>0.25314149527006985</v>
      </c>
      <c r="P760">
        <f t="shared" ref="P760:P766" si="2699">((BH760-AU760/2)*AB760-N760)/(BH760+AU760/2)</f>
        <v>223.99326358121175</v>
      </c>
      <c r="Q760">
        <f t="shared" ref="Q760:Q766" si="2700">AU760*1000</f>
        <v>4.0539417060663121</v>
      </c>
      <c r="R760">
        <f t="shared" ref="R760:R766" si="2701">(AZ760-BF760)</f>
        <v>1.5778236310791416</v>
      </c>
      <c r="S760" s="4">
        <f>(Y760+AY760*L760)</f>
        <v>25.146963119506836</v>
      </c>
      <c r="T760">
        <f t="shared" ref="T760:T766" si="2702">1.2*3</f>
        <v>3.5999999999999996</v>
      </c>
      <c r="U760">
        <f t="shared" ref="U760:U766" si="2703">(T760*AN760+AO760)</f>
        <v>1.9469565987586976</v>
      </c>
      <c r="V760">
        <v>1</v>
      </c>
      <c r="W760">
        <f t="shared" ref="W760:W766" si="2704">U760*(V760+1)*(V760+1)/(V760*V760+1)</f>
        <v>3.8939131975173953</v>
      </c>
      <c r="X760">
        <v>24.882692337036133</v>
      </c>
      <c r="Y760" s="4">
        <v>25.146963119506836</v>
      </c>
      <c r="Z760">
        <v>25.024492263793945</v>
      </c>
      <c r="AA760">
        <v>400.44869995117187</v>
      </c>
      <c r="AB760">
        <v>383.06784057617187</v>
      </c>
      <c r="AC760">
        <v>14.302811622619629</v>
      </c>
      <c r="AD760">
        <v>17.168804168701172</v>
      </c>
      <c r="AE760">
        <v>43.146640777587891</v>
      </c>
      <c r="AF760">
        <v>51.620681762695312</v>
      </c>
      <c r="AG760">
        <v>500.47671508789062</v>
      </c>
      <c r="AH760">
        <v>1799.859130859375</v>
      </c>
      <c r="AI760">
        <v>2051.94384765625</v>
      </c>
      <c r="AJ760">
        <v>94.929183959960938</v>
      </c>
      <c r="AK760">
        <v>-2.4555721282958984</v>
      </c>
      <c r="AL760">
        <v>9.9009737372398376E-2</v>
      </c>
      <c r="AM760">
        <v>1</v>
      </c>
      <c r="AN760">
        <v>-0.21956524252891541</v>
      </c>
      <c r="AO760">
        <v>2.737391471862793</v>
      </c>
      <c r="AP760">
        <v>1</v>
      </c>
      <c r="AQ760">
        <v>0</v>
      </c>
      <c r="AR760">
        <v>0.15999999642372131</v>
      </c>
      <c r="AS760">
        <v>111115</v>
      </c>
      <c r="AT760">
        <f t="shared" ref="AT760:AT766" si="2705">AG760*0.000001/(T760*0.0001)</f>
        <v>1.3902130974663629</v>
      </c>
      <c r="AU760">
        <f t="shared" ref="AU760:AU766" si="2706">(AD760-AC760)/(1000-AD760)*AT760</f>
        <v>4.0539417060663123E-3</v>
      </c>
      <c r="AV760">
        <f t="shared" ref="AV760:AV766" si="2707">(Y760+273.15)</f>
        <v>298.29696311950681</v>
      </c>
      <c r="AW760">
        <f t="shared" ref="AW760:AW766" si="2708">(X760+273.15)</f>
        <v>298.03269233703611</v>
      </c>
      <c r="AX760">
        <f t="shared" ref="AX760:AX766" si="2709">(AH760*AP760+AI760*AQ760)*AR760</f>
        <v>287.97745450070215</v>
      </c>
      <c r="AY760">
        <f t="shared" ref="AY760:AY766" si="2710">((AX760+0.00000010773*(AW760^4-AV760^4))-AU760*44100)/(U760*51.4+0.00000043092*AV760^3)</f>
        <v>0.95218938991645319</v>
      </c>
      <c r="AZ760">
        <f t="shared" ref="AZ760:AZ766" si="2711">0.61365*EXP(17.502*S760/(240.97+S760))</f>
        <v>3.2076442003823193</v>
      </c>
      <c r="BA760">
        <f t="shared" ref="BA760:BA766" si="2712">AZ760*1000/AJ760</f>
        <v>33.789863839293446</v>
      </c>
      <c r="BB760">
        <f t="shared" ref="BB760:BB766" si="2713">(BA760-AD760)</f>
        <v>16.621059670592274</v>
      </c>
      <c r="BC760">
        <f>IF(L760,Y760,(X760+Y760)/2)</f>
        <v>25.014827728271484</v>
      </c>
      <c r="BD760">
        <f t="shared" ref="BD760:BD766" si="2714">0.61365*EXP(17.502*BC760/(240.97+BC760))</f>
        <v>3.1824895607953576</v>
      </c>
      <c r="BE760">
        <f t="shared" ref="BE760:BE766" si="2715">IF(BB760&lt;&gt;0,(1000-(BA760+AD760)/2)/BB760*AU760,0)</f>
        <v>0.23768941629483584</v>
      </c>
      <c r="BF760">
        <f t="shared" ref="BF760:BF766" si="2716">AD760*AJ760/1000</f>
        <v>1.6298205693031778</v>
      </c>
      <c r="BG760">
        <f t="shared" ref="BG760:BG766" si="2717">(BD760-BF760)</f>
        <v>1.5526689914921799</v>
      </c>
      <c r="BH760">
        <f t="shared" ref="BH760:BH766" si="2718">1/(1.6/O760+1.37/W760)</f>
        <v>0.14987095529459768</v>
      </c>
      <c r="BI760">
        <f t="shared" ref="BI760:BI766" si="2719">P760*AJ760*0.001</f>
        <v>21.263497724292868</v>
      </c>
      <c r="BJ760">
        <f t="shared" ref="BJ760:BJ766" si="2720">P760/AB760</f>
        <v>0.58473523448040887</v>
      </c>
      <c r="BK760">
        <f t="shared" ref="BK760:BK766" si="2721">(1-AU760*AJ760/AZ760/O760)*100</f>
        <v>52.605525025138569</v>
      </c>
      <c r="BL760">
        <f t="shared" ref="BL760:BL766" si="2722">(AB760-N760/(W760/1.35))</f>
        <v>375.22901125885278</v>
      </c>
      <c r="BM760">
        <f t="shared" ref="BM760:BM766" si="2723">N760*BK760/100/BL760</f>
        <v>3.1698495963559621E-2</v>
      </c>
    </row>
    <row r="761" spans="1:65" x14ac:dyDescent="0.3">
      <c r="A761" t="str">
        <f t="array" ref="A761">INDEX(MtrxNb!A$2:C$115,MATCH(1,(MtrxNb!B$2:B$115=D761)*(MtrxNb!C$2:C$115=F761),0),1)</f>
        <v>M100</v>
      </c>
      <c r="B761" s="6">
        <v>41604</v>
      </c>
      <c r="C761">
        <v>54</v>
      </c>
      <c r="D761">
        <v>75</v>
      </c>
      <c r="E761">
        <v>20</v>
      </c>
      <c r="F761" t="s">
        <v>36</v>
      </c>
      <c r="G761">
        <v>51</v>
      </c>
      <c r="H761">
        <v>4</v>
      </c>
      <c r="I761">
        <v>9</v>
      </c>
      <c r="J761" t="s">
        <v>969</v>
      </c>
      <c r="K761">
        <v>2523.5000001005828</v>
      </c>
      <c r="L761">
        <v>0</v>
      </c>
      <c r="M761">
        <v>50</v>
      </c>
      <c r="N761" s="7">
        <f t="shared" si="2697"/>
        <v>-0.29196255467872534</v>
      </c>
      <c r="O761" s="7">
        <f t="shared" si="2698"/>
        <v>0.22459297862474106</v>
      </c>
      <c r="P761" s="7">
        <f t="shared" si="2699"/>
        <v>49.838496676561014</v>
      </c>
      <c r="Q761">
        <f t="shared" si="2700"/>
        <v>3.6203730017441704</v>
      </c>
      <c r="R761">
        <f t="shared" si="2701"/>
        <v>1.5773684904026037</v>
      </c>
      <c r="S761" s="4">
        <f>(Y761+AY761*L761)</f>
        <v>25.090980529785156</v>
      </c>
      <c r="T761">
        <f t="shared" si="2702"/>
        <v>3.5999999999999996</v>
      </c>
      <c r="U761">
        <f t="shared" si="2703"/>
        <v>1.9469565987586976</v>
      </c>
      <c r="V761">
        <v>1</v>
      </c>
      <c r="W761">
        <f t="shared" si="2704"/>
        <v>3.8939131975173953</v>
      </c>
      <c r="X761">
        <v>24.836181640625</v>
      </c>
      <c r="Y761" s="4">
        <v>25.090980529785156</v>
      </c>
      <c r="Z761">
        <v>25.024513244628906</v>
      </c>
      <c r="AA761">
        <v>48.910865783691406</v>
      </c>
      <c r="AB761">
        <v>48.993289947509766</v>
      </c>
      <c r="AC761">
        <v>14.502049446105957</v>
      </c>
      <c r="AD761">
        <v>17.061771392822266</v>
      </c>
      <c r="AE761">
        <v>43.885513305664063</v>
      </c>
      <c r="AF761">
        <v>51.434360504150391</v>
      </c>
      <c r="AG761">
        <v>500.48291015625</v>
      </c>
      <c r="AH761">
        <v>1801.0166015625</v>
      </c>
      <c r="AI761">
        <v>2054.96142578125</v>
      </c>
      <c r="AJ761">
        <v>94.925498962402344</v>
      </c>
      <c r="AK761">
        <v>0.85006523132324219</v>
      </c>
      <c r="AL761">
        <v>0.14683841168880463</v>
      </c>
      <c r="AM761">
        <v>1</v>
      </c>
      <c r="AN761">
        <v>-0.21956524252891541</v>
      </c>
      <c r="AO761">
        <v>2.737391471862793</v>
      </c>
      <c r="AP761">
        <v>1</v>
      </c>
      <c r="AQ761">
        <v>0</v>
      </c>
      <c r="AR761">
        <v>0.15999999642372131</v>
      </c>
      <c r="AS761">
        <v>111115</v>
      </c>
      <c r="AT761">
        <f t="shared" si="2705"/>
        <v>1.3902303059895833</v>
      </c>
      <c r="AU761">
        <f t="shared" si="2706"/>
        <v>3.6203730017441704E-3</v>
      </c>
      <c r="AV761">
        <f t="shared" si="2707"/>
        <v>298.24098052978513</v>
      </c>
      <c r="AW761">
        <f t="shared" si="2708"/>
        <v>297.98618164062498</v>
      </c>
      <c r="AX761">
        <f t="shared" si="2709"/>
        <v>288.16264980906271</v>
      </c>
      <c r="AY761">
        <f t="shared" si="2710"/>
        <v>1.1263646229378457</v>
      </c>
      <c r="AZ761">
        <f t="shared" si="2711"/>
        <v>3.1969656530486996</v>
      </c>
      <c r="BA761">
        <f t="shared" si="2712"/>
        <v>33.678681576537606</v>
      </c>
      <c r="BB761">
        <f t="shared" si="2713"/>
        <v>16.616910183715341</v>
      </c>
      <c r="BC761">
        <f>IF(L761,Y761,(X761+Y761)/2)</f>
        <v>24.963581085205078</v>
      </c>
      <c r="BD761">
        <f t="shared" si="2714"/>
        <v>3.1727802212172742</v>
      </c>
      <c r="BE761">
        <f t="shared" si="2715"/>
        <v>0.21234533253895008</v>
      </c>
      <c r="BF761">
        <f t="shared" si="2716"/>
        <v>1.6195971626460959</v>
      </c>
      <c r="BG761">
        <f t="shared" si="2717"/>
        <v>1.5531830585711783</v>
      </c>
      <c r="BH761">
        <f t="shared" si="2718"/>
        <v>0.13376442092654756</v>
      </c>
      <c r="BI761">
        <f t="shared" si="2719"/>
        <v>4.7309441645585846</v>
      </c>
      <c r="BJ761">
        <f t="shared" si="2720"/>
        <v>1.0172514793343492</v>
      </c>
      <c r="BK761">
        <f t="shared" si="2721"/>
        <v>52.136763643801402</v>
      </c>
      <c r="BL761">
        <f t="shared" si="2722"/>
        <v>49.094511887708016</v>
      </c>
      <c r="BM761">
        <f t="shared" si="2723"/>
        <v>-3.1005467048825746E-3</v>
      </c>
    </row>
    <row r="762" spans="1:65" x14ac:dyDescent="0.3">
      <c r="A762" t="str">
        <f t="array" ref="A762">INDEX(MtrxNb!A$2:C$115,MATCH(1,(MtrxNb!B$2:B$115=D762)*(MtrxNb!C$2:C$115=F762),0),1)</f>
        <v>M100</v>
      </c>
      <c r="B762" s="6">
        <v>41604</v>
      </c>
      <c r="C762">
        <v>54</v>
      </c>
      <c r="D762">
        <v>75</v>
      </c>
      <c r="E762">
        <v>20</v>
      </c>
      <c r="F762" t="s">
        <v>36</v>
      </c>
      <c r="G762">
        <v>51</v>
      </c>
      <c r="H762">
        <v>4</v>
      </c>
      <c r="I762">
        <v>10</v>
      </c>
      <c r="J762" t="s">
        <v>970</v>
      </c>
      <c r="K762">
        <v>2643.000000089407</v>
      </c>
      <c r="L762">
        <v>0</v>
      </c>
      <c r="M762">
        <v>150</v>
      </c>
      <c r="N762" s="7">
        <f t="shared" si="2697"/>
        <v>7.2274334506503939</v>
      </c>
      <c r="O762" s="7">
        <f t="shared" si="2698"/>
        <v>0.25726242092593632</v>
      </c>
      <c r="P762" s="7">
        <f t="shared" si="2699"/>
        <v>93.760371779558724</v>
      </c>
      <c r="Q762">
        <f t="shared" si="2700"/>
        <v>3.9597242513242281</v>
      </c>
      <c r="R762">
        <f t="shared" si="2701"/>
        <v>1.5181851055462006</v>
      </c>
      <c r="S762" s="4">
        <f>(Y762+AY762*L762)</f>
        <v>24.897100448608398</v>
      </c>
      <c r="T762">
        <f t="shared" si="2702"/>
        <v>3.5999999999999996</v>
      </c>
      <c r="U762">
        <f t="shared" si="2703"/>
        <v>1.9469565987586976</v>
      </c>
      <c r="V762">
        <v>1</v>
      </c>
      <c r="W762">
        <f t="shared" si="2704"/>
        <v>3.8939131975173953</v>
      </c>
      <c r="X762">
        <v>24.797874450683594</v>
      </c>
      <c r="Y762" s="4">
        <v>24.897100448608398</v>
      </c>
      <c r="Z762">
        <v>25.027584075927734</v>
      </c>
      <c r="AA762">
        <v>149.9605712890625</v>
      </c>
      <c r="AB762">
        <v>144.350830078125</v>
      </c>
      <c r="AC762">
        <v>14.499452590942383</v>
      </c>
      <c r="AD762">
        <v>17.298364639282227</v>
      </c>
      <c r="AE762">
        <v>43.953723907470703</v>
      </c>
      <c r="AF762">
        <v>52.264930725097656</v>
      </c>
      <c r="AG762">
        <v>500.49514770507812</v>
      </c>
      <c r="AH762">
        <v>1800.61279296875</v>
      </c>
      <c r="AI762">
        <v>2063.542236328125</v>
      </c>
      <c r="AJ762">
        <v>94.924468994140625</v>
      </c>
      <c r="AK762">
        <v>0.29664421081542969</v>
      </c>
      <c r="AL762">
        <v>0.13181804120540619</v>
      </c>
      <c r="AM762">
        <v>1</v>
      </c>
      <c r="AN762">
        <v>-0.21956524252891541</v>
      </c>
      <c r="AO762">
        <v>2.737391471862793</v>
      </c>
      <c r="AP762">
        <v>1</v>
      </c>
      <c r="AQ762">
        <v>0</v>
      </c>
      <c r="AR762">
        <v>0.15999999642372131</v>
      </c>
      <c r="AS762">
        <v>111115</v>
      </c>
      <c r="AT762">
        <f t="shared" si="2705"/>
        <v>1.3902642991807725</v>
      </c>
      <c r="AU762">
        <f t="shared" si="2706"/>
        <v>3.9597242513242283E-3</v>
      </c>
      <c r="AV762">
        <f t="shared" si="2707"/>
        <v>298.04710044860838</v>
      </c>
      <c r="AW762">
        <f t="shared" si="2708"/>
        <v>297.94787445068357</v>
      </c>
      <c r="AX762">
        <f t="shared" si="2709"/>
        <v>288.09804043550685</v>
      </c>
      <c r="AY762">
        <f t="shared" si="2710"/>
        <v>1.0077143702730329</v>
      </c>
      <c r="AZ762">
        <f t="shared" si="2711"/>
        <v>3.1602231833970849</v>
      </c>
      <c r="BA762">
        <f t="shared" si="2712"/>
        <v>33.291976419611629</v>
      </c>
      <c r="BB762">
        <f t="shared" si="2713"/>
        <v>15.993611780329402</v>
      </c>
      <c r="BC762">
        <f>IF(L762,Y762,(X762+Y762)/2)</f>
        <v>24.847487449645996</v>
      </c>
      <c r="BD762">
        <f t="shared" si="2714"/>
        <v>3.1508804707990037</v>
      </c>
      <c r="BE762">
        <f t="shared" si="2715"/>
        <v>0.24131899686875505</v>
      </c>
      <c r="BF762">
        <f t="shared" si="2716"/>
        <v>1.6420380778508843</v>
      </c>
      <c r="BG762">
        <f t="shared" si="2717"/>
        <v>1.5088423929481194</v>
      </c>
      <c r="BH762">
        <f t="shared" si="2718"/>
        <v>0.15218009600680954</v>
      </c>
      <c r="BI762">
        <f t="shared" si="2719"/>
        <v>8.9001535038678199</v>
      </c>
      <c r="BJ762">
        <f t="shared" si="2720"/>
        <v>0.64953122700308752</v>
      </c>
      <c r="BK762">
        <f t="shared" si="2721"/>
        <v>53.767325994123198</v>
      </c>
      <c r="BL762">
        <f t="shared" si="2722"/>
        <v>141.84511547601247</v>
      </c>
      <c r="BM762">
        <f t="shared" si="2723"/>
        <v>2.7396062891405441E-2</v>
      </c>
    </row>
    <row r="763" spans="1:65" x14ac:dyDescent="0.3">
      <c r="A763" t="str">
        <f t="array" ref="A763">INDEX(MtrxNb!A$2:C$115,MATCH(1,(MtrxNb!B$2:B$115=D763)*(MtrxNb!C$2:C$115=F763),0),1)</f>
        <v>M100</v>
      </c>
      <c r="B763" s="6">
        <v>41604</v>
      </c>
      <c r="C763">
        <v>54</v>
      </c>
      <c r="D763">
        <v>75</v>
      </c>
      <c r="E763">
        <v>20</v>
      </c>
      <c r="F763" t="s">
        <v>36</v>
      </c>
      <c r="G763">
        <v>51</v>
      </c>
      <c r="H763">
        <v>4</v>
      </c>
      <c r="I763">
        <v>11</v>
      </c>
      <c r="J763" t="s">
        <v>971</v>
      </c>
      <c r="K763">
        <v>2761.5000001005828</v>
      </c>
      <c r="L763">
        <v>0</v>
      </c>
      <c r="M763">
        <v>250</v>
      </c>
      <c r="N763" s="7">
        <f t="shared" si="2697"/>
        <v>14.712514461516243</v>
      </c>
      <c r="O763" s="7">
        <f t="shared" si="2698"/>
        <v>0.27693939323152261</v>
      </c>
      <c r="P763" s="7">
        <f t="shared" si="2699"/>
        <v>142.95803179652705</v>
      </c>
      <c r="Q763">
        <f t="shared" si="2700"/>
        <v>4.1822210028932192</v>
      </c>
      <c r="R763">
        <f t="shared" si="2701"/>
        <v>1.4964470429608221</v>
      </c>
      <c r="S763" s="4">
        <f>(Y763+AY763*L763)</f>
        <v>24.888143539428711</v>
      </c>
      <c r="T763">
        <f t="shared" si="2702"/>
        <v>3.5999999999999996</v>
      </c>
      <c r="U763">
        <f t="shared" si="2703"/>
        <v>1.9469565987586976</v>
      </c>
      <c r="V763">
        <v>1</v>
      </c>
      <c r="W763">
        <f t="shared" si="2704"/>
        <v>3.8939131975173953</v>
      </c>
      <c r="X763">
        <v>24.813325881958008</v>
      </c>
      <c r="Y763" s="4">
        <v>24.888143539428711</v>
      </c>
      <c r="Z763">
        <v>25.022464752197266</v>
      </c>
      <c r="AA763">
        <v>249.31752014160156</v>
      </c>
      <c r="AB763">
        <v>238.0179443359375</v>
      </c>
      <c r="AC763">
        <v>14.554064750671387</v>
      </c>
      <c r="AD763">
        <v>17.509881973266602</v>
      </c>
      <c r="AE763">
        <v>44.126762390136719</v>
      </c>
      <c r="AF763">
        <v>52.855735778808594</v>
      </c>
      <c r="AG763">
        <v>500.44931030273437</v>
      </c>
      <c r="AH763">
        <v>1799.8848876953125</v>
      </c>
      <c r="AI763">
        <v>2067.7041015625</v>
      </c>
      <c r="AJ763">
        <v>94.922836303710937</v>
      </c>
      <c r="AK763">
        <v>-0.56837654113769531</v>
      </c>
      <c r="AL763">
        <v>0.10825465619564056</v>
      </c>
      <c r="AM763">
        <v>1</v>
      </c>
      <c r="AN763">
        <v>-0.21956524252891541</v>
      </c>
      <c r="AO763">
        <v>2.737391471862793</v>
      </c>
      <c r="AP763">
        <v>1</v>
      </c>
      <c r="AQ763">
        <v>0</v>
      </c>
      <c r="AR763">
        <v>0.15999999642372131</v>
      </c>
      <c r="AS763">
        <v>111115</v>
      </c>
      <c r="AT763">
        <f t="shared" si="2705"/>
        <v>1.3901369730631512</v>
      </c>
      <c r="AU763">
        <f t="shared" si="2706"/>
        <v>4.1822210028932194E-3</v>
      </c>
      <c r="AV763">
        <f t="shared" si="2707"/>
        <v>298.03814353942869</v>
      </c>
      <c r="AW763">
        <f t="shared" si="2708"/>
        <v>297.96332588195799</v>
      </c>
      <c r="AX763">
        <f t="shared" si="2709"/>
        <v>287.98157559436004</v>
      </c>
      <c r="AY763">
        <f t="shared" si="2710"/>
        <v>0.92115998478685135</v>
      </c>
      <c r="AZ763">
        <f t="shared" si="2711"/>
        <v>3.1585347032065068</v>
      </c>
      <c r="BA763">
        <f t="shared" si="2712"/>
        <v>33.274761123873269</v>
      </c>
      <c r="BB763">
        <f t="shared" si="2713"/>
        <v>15.764879150606667</v>
      </c>
      <c r="BC763">
        <f>IF(L763,Y763,(X763+Y763)/2)</f>
        <v>24.850734710693359</v>
      </c>
      <c r="BD763">
        <f t="shared" si="2714"/>
        <v>3.1514912292342045</v>
      </c>
      <c r="BE763">
        <f t="shared" si="2715"/>
        <v>0.25855096404235473</v>
      </c>
      <c r="BF763">
        <f t="shared" si="2716"/>
        <v>1.6620876602456847</v>
      </c>
      <c r="BG763">
        <f t="shared" si="2717"/>
        <v>1.4894035689885199</v>
      </c>
      <c r="BH763">
        <f t="shared" si="2718"/>
        <v>0.16315160525290653</v>
      </c>
      <c r="BI763">
        <f t="shared" si="2719"/>
        <v>13.569981850522442</v>
      </c>
      <c r="BJ763">
        <f t="shared" si="2720"/>
        <v>0.60061871467454031</v>
      </c>
      <c r="BK763">
        <f t="shared" si="2721"/>
        <v>54.615527090897153</v>
      </c>
      <c r="BL763">
        <f t="shared" si="2722"/>
        <v>232.91719002643978</v>
      </c>
      <c r="BM763">
        <f t="shared" si="2723"/>
        <v>3.4498601501114744E-2</v>
      </c>
    </row>
    <row r="764" spans="1:65" x14ac:dyDescent="0.3">
      <c r="A764" t="str">
        <f t="array" ref="A764">INDEX(MtrxNb!A$2:C$115,MATCH(1,(MtrxNb!B$2:B$115=D764)*(MtrxNb!C$2:C$115=F764),0),1)</f>
        <v>M100</v>
      </c>
      <c r="B764" s="6">
        <v>41604</v>
      </c>
      <c r="C764">
        <v>54</v>
      </c>
      <c r="D764">
        <v>75</v>
      </c>
      <c r="E764">
        <v>20</v>
      </c>
      <c r="F764" t="s">
        <v>36</v>
      </c>
      <c r="G764">
        <v>51</v>
      </c>
      <c r="H764">
        <v>4</v>
      </c>
      <c r="I764">
        <v>12</v>
      </c>
      <c r="J764" t="s">
        <v>972</v>
      </c>
      <c r="K764">
        <v>2882.5000000782311</v>
      </c>
      <c r="L764">
        <v>0</v>
      </c>
      <c r="M764">
        <v>400</v>
      </c>
      <c r="N764" s="7">
        <f t="shared" si="2697"/>
        <v>26.782971881763061</v>
      </c>
      <c r="O764" s="7">
        <f t="shared" si="2698"/>
        <v>0.30733715472088946</v>
      </c>
      <c r="P764" s="7">
        <f t="shared" si="2699"/>
        <v>222.75029517808659</v>
      </c>
      <c r="Q764">
        <f t="shared" si="2700"/>
        <v>4.5238089062622127</v>
      </c>
      <c r="R764">
        <f t="shared" si="2701"/>
        <v>1.4692355335137579</v>
      </c>
      <c r="S764" s="4">
        <f>(Y764+AY764*L764)</f>
        <v>24.80192756652832</v>
      </c>
      <c r="T764">
        <f t="shared" si="2702"/>
        <v>3.5999999999999996</v>
      </c>
      <c r="U764">
        <f t="shared" si="2703"/>
        <v>1.9469565987586976</v>
      </c>
      <c r="V764">
        <v>1</v>
      </c>
      <c r="W764">
        <f t="shared" si="2704"/>
        <v>3.8939131975173953</v>
      </c>
      <c r="X764">
        <v>24.798898696899414</v>
      </c>
      <c r="Y764" s="4">
        <v>24.80192756652832</v>
      </c>
      <c r="Z764">
        <v>25.024744033813477</v>
      </c>
      <c r="AA764">
        <v>399.67330932617187</v>
      </c>
      <c r="AB764">
        <v>379.1727294921875</v>
      </c>
      <c r="AC764">
        <v>14.428970336914063</v>
      </c>
      <c r="AD764">
        <v>17.62586784362793</v>
      </c>
      <c r="AE764">
        <v>43.675651550292969</v>
      </c>
      <c r="AF764">
        <v>53.250782012939453</v>
      </c>
      <c r="AG764">
        <v>500.44338989257812</v>
      </c>
      <c r="AH764">
        <v>1800.3682861328125</v>
      </c>
      <c r="AI764">
        <v>2071.169189453125</v>
      </c>
      <c r="AJ764">
        <v>94.922233581542969</v>
      </c>
      <c r="AK764">
        <v>-2.3488941192626953</v>
      </c>
      <c r="AL764">
        <v>9.0554460883140564E-2</v>
      </c>
      <c r="AM764">
        <v>1</v>
      </c>
      <c r="AN764">
        <v>-0.21956524252891541</v>
      </c>
      <c r="AO764">
        <v>2.737391471862793</v>
      </c>
      <c r="AP764">
        <v>1</v>
      </c>
      <c r="AQ764">
        <v>0</v>
      </c>
      <c r="AR764">
        <v>0.15999999642372131</v>
      </c>
      <c r="AS764">
        <v>111115</v>
      </c>
      <c r="AT764">
        <f t="shared" si="2705"/>
        <v>1.3901205274793837</v>
      </c>
      <c r="AU764">
        <f t="shared" si="2706"/>
        <v>4.5238089062622127E-3</v>
      </c>
      <c r="AV764">
        <f t="shared" si="2707"/>
        <v>297.9519275665283</v>
      </c>
      <c r="AW764">
        <f t="shared" si="2708"/>
        <v>297.94889869689939</v>
      </c>
      <c r="AX764">
        <f t="shared" si="2709"/>
        <v>288.05891934263127</v>
      </c>
      <c r="AY764">
        <f t="shared" si="2710"/>
        <v>0.79414227938221271</v>
      </c>
      <c r="AZ764">
        <f t="shared" si="2711"/>
        <v>3.1423222780440154</v>
      </c>
      <c r="BA764">
        <f t="shared" si="2712"/>
        <v>33.104175486395427</v>
      </c>
      <c r="BB764">
        <f t="shared" si="2713"/>
        <v>15.478307642767497</v>
      </c>
      <c r="BC764">
        <f>IF(L764,Y764,(X764+Y764)/2)</f>
        <v>24.800413131713867</v>
      </c>
      <c r="BD764">
        <f t="shared" si="2714"/>
        <v>3.1420381483697644</v>
      </c>
      <c r="BE764">
        <f t="shared" si="2715"/>
        <v>0.28485429396454132</v>
      </c>
      <c r="BF764">
        <f t="shared" si="2716"/>
        <v>1.6730867445302575</v>
      </c>
      <c r="BG764">
        <f t="shared" si="2717"/>
        <v>1.4689514038395068</v>
      </c>
      <c r="BH764">
        <f t="shared" si="2718"/>
        <v>0.17992600853655022</v>
      </c>
      <c r="BI764">
        <f t="shared" si="2719"/>
        <v>21.143955549251981</v>
      </c>
      <c r="BJ764">
        <f t="shared" si="2720"/>
        <v>0.58746391249288443</v>
      </c>
      <c r="BK764">
        <f t="shared" si="2721"/>
        <v>55.536217052383726</v>
      </c>
      <c r="BL764">
        <f t="shared" si="2722"/>
        <v>369.88720867897769</v>
      </c>
      <c r="BM764">
        <f t="shared" si="2723"/>
        <v>4.0212932613855494E-2</v>
      </c>
    </row>
    <row r="765" spans="1:65" x14ac:dyDescent="0.3">
      <c r="A765" t="str">
        <f t="array" ref="A765">INDEX(MtrxNb!A$2:C$115,MATCH(1,(MtrxNb!B$2:B$115=D765)*(MtrxNb!C$2:C$115=F765),0),1)</f>
        <v>M100</v>
      </c>
      <c r="B765" s="6">
        <v>41604</v>
      </c>
      <c r="C765">
        <v>54</v>
      </c>
      <c r="D765">
        <v>75</v>
      </c>
      <c r="E765">
        <v>20</v>
      </c>
      <c r="F765" t="s">
        <v>36</v>
      </c>
      <c r="G765">
        <v>51</v>
      </c>
      <c r="H765">
        <v>4</v>
      </c>
      <c r="I765">
        <v>13</v>
      </c>
      <c r="J765" t="s">
        <v>973</v>
      </c>
      <c r="K765">
        <v>3000.5000001005828</v>
      </c>
      <c r="L765">
        <v>0</v>
      </c>
      <c r="M765">
        <v>600</v>
      </c>
      <c r="N765" s="7">
        <f t="shared" si="2697"/>
        <v>39.014059977314602</v>
      </c>
      <c r="O765" s="7">
        <f t="shared" si="2698"/>
        <v>0.32049624587695713</v>
      </c>
      <c r="P765" s="7">
        <f t="shared" si="2699"/>
        <v>348.51063543609052</v>
      </c>
      <c r="Q765">
        <f t="shared" si="2700"/>
        <v>4.6498424196195778</v>
      </c>
      <c r="R765">
        <f t="shared" si="2701"/>
        <v>1.4526065164321353</v>
      </c>
      <c r="S765" s="4">
        <f>(Y765+AY765*L765)</f>
        <v>24.779577255249023</v>
      </c>
      <c r="T765">
        <f t="shared" si="2702"/>
        <v>3.5999999999999996</v>
      </c>
      <c r="U765">
        <f t="shared" si="2703"/>
        <v>1.9469565987586976</v>
      </c>
      <c r="V765">
        <v>1</v>
      </c>
      <c r="W765">
        <f t="shared" si="2704"/>
        <v>3.8939131975173953</v>
      </c>
      <c r="X765">
        <v>24.811933517456055</v>
      </c>
      <c r="Y765" s="4">
        <v>24.779577255249023</v>
      </c>
      <c r="Z765">
        <v>25.023487091064453</v>
      </c>
      <c r="AA765">
        <v>598.36114501953125</v>
      </c>
      <c r="AB765">
        <v>568.3974609375</v>
      </c>
      <c r="AC765">
        <v>14.472017288208008</v>
      </c>
      <c r="AD765">
        <v>17.757234573364258</v>
      </c>
      <c r="AE765">
        <v>43.857078552246094</v>
      </c>
      <c r="AF765">
        <v>53.606292724609375</v>
      </c>
      <c r="AG765">
        <v>500.49008178710937</v>
      </c>
      <c r="AH765">
        <v>1799.8304443359375</v>
      </c>
      <c r="AI765">
        <v>2074.234130859375</v>
      </c>
      <c r="AJ765">
        <v>94.920455932617188</v>
      </c>
      <c r="AK765">
        <v>-5.3159351348876953</v>
      </c>
      <c r="AL765">
        <v>7.1343645453453064E-2</v>
      </c>
      <c r="AM765">
        <v>1</v>
      </c>
      <c r="AN765">
        <v>-0.21956524252891541</v>
      </c>
      <c r="AO765">
        <v>2.737391471862793</v>
      </c>
      <c r="AP765">
        <v>1</v>
      </c>
      <c r="AQ765">
        <v>0</v>
      </c>
      <c r="AR765">
        <v>0.15999999642372131</v>
      </c>
      <c r="AS765">
        <v>111115</v>
      </c>
      <c r="AT765">
        <f t="shared" si="2705"/>
        <v>1.390250227186415</v>
      </c>
      <c r="AU765">
        <f t="shared" si="2706"/>
        <v>4.6498424196195782E-3</v>
      </c>
      <c r="AV765">
        <f t="shared" si="2707"/>
        <v>297.929577255249</v>
      </c>
      <c r="AW765">
        <f t="shared" si="2708"/>
        <v>297.96193351745603</v>
      </c>
      <c r="AX765">
        <f t="shared" si="2709"/>
        <v>287.97286465705474</v>
      </c>
      <c r="AY765">
        <f t="shared" si="2710"/>
        <v>0.74714459377240972</v>
      </c>
      <c r="AZ765">
        <f t="shared" si="2711"/>
        <v>3.1381313182383037</v>
      </c>
      <c r="BA765">
        <f t="shared" si="2712"/>
        <v>33.060643118549947</v>
      </c>
      <c r="BB765">
        <f t="shared" si="2713"/>
        <v>15.30340854518569</v>
      </c>
      <c r="BC765">
        <f>IF(L765,Y765,(X765+Y765)/2)</f>
        <v>24.795755386352539</v>
      </c>
      <c r="BD765">
        <f t="shared" si="2714"/>
        <v>3.1411644293073602</v>
      </c>
      <c r="BE765">
        <f t="shared" si="2715"/>
        <v>0.29612323585007838</v>
      </c>
      <c r="BF765">
        <f t="shared" si="2716"/>
        <v>1.6855248018061684</v>
      </c>
      <c r="BG765">
        <f t="shared" si="2717"/>
        <v>1.4556396275011918</v>
      </c>
      <c r="BH765">
        <f t="shared" si="2718"/>
        <v>0.18712262075817784</v>
      </c>
      <c r="BI765">
        <f t="shared" si="2719"/>
        <v>33.080788412959848</v>
      </c>
      <c r="BJ765">
        <f t="shared" si="2720"/>
        <v>0.61314601029579929</v>
      </c>
      <c r="BK765">
        <f t="shared" si="2721"/>
        <v>56.116223871411478</v>
      </c>
      <c r="BL765">
        <f t="shared" si="2722"/>
        <v>554.87148377833932</v>
      </c>
      <c r="BM765">
        <f t="shared" si="2723"/>
        <v>3.9456374815150054E-2</v>
      </c>
    </row>
    <row r="766" spans="1:65" x14ac:dyDescent="0.3">
      <c r="A766" t="str">
        <f t="array" ref="A766">INDEX(MtrxNb!A$2:C$115,MATCH(1,(MtrxNb!B$2:B$115=D766)*(MtrxNb!C$2:C$115=F766),0),1)</f>
        <v>M100</v>
      </c>
      <c r="B766" s="6">
        <v>41604</v>
      </c>
      <c r="C766">
        <v>54</v>
      </c>
      <c r="D766">
        <v>75</v>
      </c>
      <c r="E766">
        <v>20</v>
      </c>
      <c r="F766" t="s">
        <v>36</v>
      </c>
      <c r="G766">
        <v>51</v>
      </c>
      <c r="H766">
        <v>4</v>
      </c>
      <c r="I766">
        <v>14</v>
      </c>
      <c r="J766" t="s">
        <v>974</v>
      </c>
      <c r="K766">
        <v>3119.5000001005828</v>
      </c>
      <c r="L766">
        <v>0</v>
      </c>
      <c r="M766">
        <v>800</v>
      </c>
      <c r="N766" s="7">
        <f t="shared" si="2697"/>
        <v>46.193120749175307</v>
      </c>
      <c r="O766" s="7">
        <f t="shared" si="2698"/>
        <v>0.32649347275871099</v>
      </c>
      <c r="P766" s="7">
        <f t="shared" si="2699"/>
        <v>503.52395767486229</v>
      </c>
      <c r="Q766">
        <f t="shared" si="2700"/>
        <v>4.7088942569123011</v>
      </c>
      <c r="R766">
        <f t="shared" si="2701"/>
        <v>1.445927032512125</v>
      </c>
      <c r="S766" s="4">
        <f>(Y766+AY766*L766)</f>
        <v>24.809621810913086</v>
      </c>
      <c r="T766">
        <f t="shared" si="2702"/>
        <v>3.5999999999999996</v>
      </c>
      <c r="U766">
        <f t="shared" si="2703"/>
        <v>1.9469565987586976</v>
      </c>
      <c r="V766">
        <v>1</v>
      </c>
      <c r="W766">
        <f t="shared" si="2704"/>
        <v>3.8939131975173953</v>
      </c>
      <c r="X766">
        <v>24.840192794799805</v>
      </c>
      <c r="Y766" s="4">
        <v>24.809621810913086</v>
      </c>
      <c r="Z766">
        <v>25.022089004516602</v>
      </c>
      <c r="AA766">
        <v>797.6048583984375</v>
      </c>
      <c r="AB766">
        <v>761.79571533203125</v>
      </c>
      <c r="AC766">
        <v>14.560495376586914</v>
      </c>
      <c r="AD766">
        <v>17.887216567993164</v>
      </c>
      <c r="AE766">
        <v>44.097682952880859</v>
      </c>
      <c r="AF766">
        <v>53.906719207763672</v>
      </c>
      <c r="AG766">
        <v>500.45657348632813</v>
      </c>
      <c r="AH766">
        <v>1799.3369140625</v>
      </c>
      <c r="AI766">
        <v>2074.3955078125</v>
      </c>
      <c r="AJ766">
        <v>94.919136047363281</v>
      </c>
      <c r="AK766">
        <v>-8.6291675567626953</v>
      </c>
      <c r="AL766">
        <v>6.0471758246421814E-2</v>
      </c>
      <c r="AM766">
        <v>1</v>
      </c>
      <c r="AN766">
        <v>-0.21956524252891541</v>
      </c>
      <c r="AO766">
        <v>2.737391471862793</v>
      </c>
      <c r="AP766">
        <v>1</v>
      </c>
      <c r="AQ766">
        <v>0</v>
      </c>
      <c r="AR766">
        <v>0.15999999642372131</v>
      </c>
      <c r="AS766">
        <v>111115</v>
      </c>
      <c r="AT766">
        <f t="shared" si="2705"/>
        <v>1.3901571485731339</v>
      </c>
      <c r="AU766">
        <f t="shared" si="2706"/>
        <v>4.7088942569123013E-3</v>
      </c>
      <c r="AV766">
        <f t="shared" si="2707"/>
        <v>297.95962181091306</v>
      </c>
      <c r="AW766">
        <f t="shared" si="2708"/>
        <v>297.99019279479978</v>
      </c>
      <c r="AX766">
        <f t="shared" si="2709"/>
        <v>287.89389981506974</v>
      </c>
      <c r="AY766">
        <f t="shared" si="2710"/>
        <v>0.7228698240684277</v>
      </c>
      <c r="AZ766">
        <f t="shared" si="2711"/>
        <v>3.1437661754381185</v>
      </c>
      <c r="BA766">
        <f t="shared" si="2712"/>
        <v>33.120467656484195</v>
      </c>
      <c r="BB766">
        <f t="shared" si="2713"/>
        <v>15.233251088491031</v>
      </c>
      <c r="BC766">
        <f>IF(L766,Y766,(X766+Y766)/2)</f>
        <v>24.824907302856445</v>
      </c>
      <c r="BD766">
        <f t="shared" si="2714"/>
        <v>3.1466363621872655</v>
      </c>
      <c r="BE766">
        <f t="shared" si="2715"/>
        <v>0.30123572011018024</v>
      </c>
      <c r="BF766">
        <f t="shared" si="2716"/>
        <v>1.6978391429259936</v>
      </c>
      <c r="BG766">
        <f t="shared" si="2717"/>
        <v>1.4487972192612719</v>
      </c>
      <c r="BH766">
        <f t="shared" si="2718"/>
        <v>0.1903895705280208</v>
      </c>
      <c r="BI766">
        <f t="shared" si="2719"/>
        <v>47.794059041647046</v>
      </c>
      <c r="BJ766">
        <f t="shared" si="2720"/>
        <v>0.66096979484243967</v>
      </c>
      <c r="BK766">
        <f t="shared" si="2721"/>
        <v>56.454029464356935</v>
      </c>
      <c r="BL766">
        <f t="shared" si="2722"/>
        <v>745.78079413369915</v>
      </c>
      <c r="BM766">
        <f t="shared" si="2723"/>
        <v>3.4967215840597678E-2</v>
      </c>
    </row>
    <row r="767" spans="1:65" hidden="1" x14ac:dyDescent="0.3">
      <c r="A767" t="str">
        <f t="array" ref="A767">INDEX(MtrxNb!A$2:C$115,MATCH(1,(MtrxNb!B$2:B$115=D767)*(MtrxNb!C$2:C$115=F767),0),1)</f>
        <v>M32</v>
      </c>
      <c r="B767" s="6">
        <v>41604</v>
      </c>
      <c r="C767">
        <v>54</v>
      </c>
      <c r="D767">
        <v>48</v>
      </c>
      <c r="E767">
        <v>4</v>
      </c>
      <c r="F767" t="s">
        <v>7</v>
      </c>
      <c r="G767">
        <v>51</v>
      </c>
      <c r="H767">
        <v>4</v>
      </c>
      <c r="I767" t="s">
        <v>323</v>
      </c>
      <c r="J767" t="s">
        <v>975</v>
      </c>
      <c r="M767">
        <f t="shared" ref="M767" si="2724">AA767</f>
        <v>0</v>
      </c>
      <c r="S767" s="4">
        <f>AVERAGE(S761:S766)</f>
        <v>24.877891858418781</v>
      </c>
      <c r="Y767" s="4">
        <f>AVERAGE(Y761:Y766)</f>
        <v>24.877891858418781</v>
      </c>
    </row>
    <row r="768" spans="1:65" hidden="1" x14ac:dyDescent="0.3">
      <c r="A768" t="str">
        <f t="array" ref="A768">INDEX(MtrxNb!A$2:C$115,MATCH(1,(MtrxNb!B$2:B$115=D768)*(MtrxNb!C$2:C$115=F768),0),1)</f>
        <v>M32</v>
      </c>
      <c r="B768" s="6">
        <v>41604</v>
      </c>
      <c r="C768">
        <v>54</v>
      </c>
      <c r="D768">
        <v>48</v>
      </c>
      <c r="E768">
        <v>4</v>
      </c>
      <c r="F768" t="s">
        <v>7</v>
      </c>
      <c r="G768">
        <v>51</v>
      </c>
      <c r="H768">
        <v>4</v>
      </c>
      <c r="I768">
        <v>15</v>
      </c>
      <c r="J768" t="s">
        <v>976</v>
      </c>
      <c r="K768">
        <v>4320.9999998658895</v>
      </c>
      <c r="L768">
        <v>0</v>
      </c>
      <c r="M768" t="s">
        <v>315</v>
      </c>
      <c r="N768">
        <f t="shared" ref="N768:N774" si="2725">(AA768-AB768*(1000-AC768)/(1000-AD768))*AT768</f>
        <v>20.174754217196117</v>
      </c>
      <c r="O768">
        <f t="shared" ref="O768:O774" si="2726">IF(BE768&lt;&gt;0,1/(1/BE768-1/W768),0)</f>
        <v>0.26729629094131158</v>
      </c>
      <c r="P768">
        <f t="shared" ref="P768:P774" si="2727">((BH768-AU768/2)*AB768-N768)/(BH768+AU768/2)</f>
        <v>238.49262476834076</v>
      </c>
      <c r="Q768">
        <f t="shared" ref="Q768:Q774" si="2728">AU768*1000</f>
        <v>4.2372115727157702</v>
      </c>
      <c r="R768">
        <f t="shared" ref="R768:R774" si="2729">(AZ768-BF768)</f>
        <v>1.5874041683166757</v>
      </c>
      <c r="S768" s="4">
        <f>(Y768+AY768*L768)</f>
        <v>25.128095626831055</v>
      </c>
      <c r="T768">
        <f t="shared" ref="T768:T774" si="2730">1.7*3</f>
        <v>5.0999999999999996</v>
      </c>
      <c r="U768">
        <f t="shared" ref="U768:U774" si="2731">(T768*AN768+AO768)</f>
        <v>1.6176087349653245</v>
      </c>
      <c r="V768">
        <v>1</v>
      </c>
      <c r="W768">
        <f t="shared" ref="W768:W774" si="2732">U768*(V768+1)*(V768+1)/(V768*V768+1)</f>
        <v>3.2352174699306491</v>
      </c>
      <c r="X768">
        <v>24.849729537963867</v>
      </c>
      <c r="Y768" s="4">
        <v>25.128095626831055</v>
      </c>
      <c r="Z768">
        <v>25.013114929199219</v>
      </c>
      <c r="AA768">
        <v>398.32968139648437</v>
      </c>
      <c r="AB768">
        <v>376.1453857421875</v>
      </c>
      <c r="AC768">
        <v>12.789416313171387</v>
      </c>
      <c r="AD768">
        <v>17.033994674682617</v>
      </c>
      <c r="AE768">
        <v>38.519214630126953</v>
      </c>
      <c r="AF768">
        <v>51.308013916015625</v>
      </c>
      <c r="AG768">
        <v>500.44259643554687</v>
      </c>
      <c r="AH768">
        <v>1799.9649658203125</v>
      </c>
      <c r="AI768">
        <v>1837.221923828125</v>
      </c>
      <c r="AJ768">
        <v>94.906547546386719</v>
      </c>
      <c r="AK768">
        <v>-2.4217700958251953</v>
      </c>
      <c r="AL768">
        <v>0.10211871564388275</v>
      </c>
      <c r="AM768">
        <v>0.75</v>
      </c>
      <c r="AN768">
        <v>-0.21956524252891541</v>
      </c>
      <c r="AO768">
        <v>2.737391471862793</v>
      </c>
      <c r="AP768">
        <v>1</v>
      </c>
      <c r="AQ768">
        <v>0</v>
      </c>
      <c r="AR768">
        <v>0.15999999642372131</v>
      </c>
      <c r="AS768">
        <v>111115</v>
      </c>
      <c r="AT768">
        <f t="shared" ref="AT768:AT774" si="2733">AG768*0.000001/(T768*0.0001)</f>
        <v>0.98125999301087607</v>
      </c>
      <c r="AU768">
        <f t="shared" ref="AU768:AU774" si="2734">(AD768-AC768)/(1000-AD768)*AT768</f>
        <v>4.23721157271577E-3</v>
      </c>
      <c r="AV768">
        <f t="shared" ref="AV768:AV774" si="2735">(Y768+273.15)</f>
        <v>298.27809562683103</v>
      </c>
      <c r="AW768">
        <f t="shared" ref="AW768:AW774" si="2736">(X768+273.15)</f>
        <v>297.99972953796384</v>
      </c>
      <c r="AX768">
        <f t="shared" ref="AX768:AX774" si="2737">(AH768*AP768+AI768*AQ768)*AR768</f>
        <v>287.99438809407366</v>
      </c>
      <c r="AY768">
        <f t="shared" ref="AY768:AY774" si="2738">((AX768+0.00000010773*(AW768^4-AV768^4))-AU768*44100)/(U768*51.4+0.00000043092*AV768^3)</f>
        <v>1.0356708898079974</v>
      </c>
      <c r="AZ768">
        <f t="shared" ref="AZ768:AZ774" si="2739">0.61365*EXP(17.502*S768/(240.97+S768))</f>
        <v>3.2040417938143397</v>
      </c>
      <c r="BA768">
        <f t="shared" ref="BA768:BA774" si="2740">AZ768*1000/AJ768</f>
        <v>33.75996574154513</v>
      </c>
      <c r="BB768">
        <f t="shared" ref="BB768:BB774" si="2741">(BA768-AD768)</f>
        <v>16.725971066862513</v>
      </c>
      <c r="BC768">
        <f>IF(L768,Y768,(X768+Y768)/2)</f>
        <v>24.988912582397461</v>
      </c>
      <c r="BD768">
        <f t="shared" ref="BD768:BD774" si="2742">0.61365*EXP(17.502*BC768/(240.97+BC768))</f>
        <v>3.1775763608648551</v>
      </c>
      <c r="BE768">
        <f t="shared" ref="BE768:BE774" si="2743">IF(BB768&lt;&gt;0,(1000-(BA768+AD768)/2)/BB768*AU768,0)</f>
        <v>0.24689742543244481</v>
      </c>
      <c r="BF768">
        <f t="shared" ref="BF768:BF774" si="2744">AD768*AJ768/1000</f>
        <v>1.616637625497664</v>
      </c>
      <c r="BG768">
        <f t="shared" ref="BG768:BG774" si="2745">(BD768-BF768)</f>
        <v>1.5609387353671911</v>
      </c>
      <c r="BH768">
        <f t="shared" ref="BH768:BH774" si="2746">1/(1.6/O768+1.37/W768)</f>
        <v>0.15602251426587602</v>
      </c>
      <c r="BI768">
        <f t="shared" ref="BI768:BI774" si="2747">P768*AJ768*0.001</f>
        <v>22.6345116320391</v>
      </c>
      <c r="BJ768">
        <f t="shared" ref="BJ768:BJ774" si="2748">P768/AB768</f>
        <v>0.63404373364240907</v>
      </c>
      <c r="BK768">
        <f t="shared" ref="BK768:BK774" si="2749">(1-AU768*AJ768/AZ768/O768)*100</f>
        <v>53.044635079759828</v>
      </c>
      <c r="BL768">
        <f t="shared" ref="BL768:BL774" si="2750">(AB768-N768/(W768/1.35))</f>
        <v>367.72681158253494</v>
      </c>
      <c r="BM768">
        <f t="shared" ref="BM768:BM774" si="2751">N768*BK768/100/BL768</f>
        <v>2.9102106280189464E-2</v>
      </c>
    </row>
    <row r="769" spans="1:65" x14ac:dyDescent="0.3">
      <c r="A769" t="str">
        <f t="array" ref="A769">INDEX(MtrxNb!A$2:C$115,MATCH(1,(MtrxNb!B$2:B$115=D769)*(MtrxNb!C$2:C$115=F769),0),1)</f>
        <v>M32</v>
      </c>
      <c r="B769" s="6">
        <v>41604</v>
      </c>
      <c r="C769">
        <v>54</v>
      </c>
      <c r="D769">
        <v>48</v>
      </c>
      <c r="E769">
        <v>4</v>
      </c>
      <c r="F769" t="s">
        <v>7</v>
      </c>
      <c r="G769">
        <v>51</v>
      </c>
      <c r="H769">
        <v>4</v>
      </c>
      <c r="I769">
        <v>16</v>
      </c>
      <c r="J769" t="s">
        <v>977</v>
      </c>
      <c r="K769">
        <v>4479.4999998770654</v>
      </c>
      <c r="L769">
        <v>0</v>
      </c>
      <c r="M769">
        <v>50</v>
      </c>
      <c r="N769" s="7">
        <f t="shared" si="2725"/>
        <v>2.1671596722881801</v>
      </c>
      <c r="O769" s="7">
        <f t="shared" si="2726"/>
        <v>0.25003829802739902</v>
      </c>
      <c r="P769" s="7">
        <f t="shared" si="2727"/>
        <v>69.682087322074906</v>
      </c>
      <c r="Q769">
        <f t="shared" si="2728"/>
        <v>4.0928166167316675</v>
      </c>
      <c r="R769">
        <f t="shared" si="2729"/>
        <v>1.6311588417556695</v>
      </c>
      <c r="S769" s="4">
        <f>(Y769+AY769*L769)</f>
        <v>25.191215515136719</v>
      </c>
      <c r="T769">
        <f t="shared" si="2730"/>
        <v>5.0999999999999996</v>
      </c>
      <c r="U769">
        <f t="shared" si="2731"/>
        <v>1.6176087349653245</v>
      </c>
      <c r="V769">
        <v>1</v>
      </c>
      <c r="W769">
        <f t="shared" si="2732"/>
        <v>3.2352174699306491</v>
      </c>
      <c r="X769">
        <v>24.857692718505859</v>
      </c>
      <c r="Y769" s="4">
        <v>25.191215515136719</v>
      </c>
      <c r="Z769">
        <v>25.020925521850586</v>
      </c>
      <c r="AA769">
        <v>89.220191955566406</v>
      </c>
      <c r="AB769">
        <v>86.650146484375</v>
      </c>
      <c r="AC769">
        <v>12.599418640136719</v>
      </c>
      <c r="AD769">
        <v>16.700870513916016</v>
      </c>
      <c r="AE769">
        <v>37.927490234375</v>
      </c>
      <c r="AF769">
        <v>50.271846771240234</v>
      </c>
      <c r="AG769">
        <v>500.42672729492187</v>
      </c>
      <c r="AH769">
        <v>1799.6700439453125</v>
      </c>
      <c r="AI769">
        <v>1851.9383544921875</v>
      </c>
      <c r="AJ769">
        <v>94.902145385742187</v>
      </c>
      <c r="AK769">
        <v>0.72984123229980469</v>
      </c>
      <c r="AL769">
        <v>0.14149974286556244</v>
      </c>
      <c r="AM769">
        <v>0.75</v>
      </c>
      <c r="AN769">
        <v>-0.21956524252891541</v>
      </c>
      <c r="AO769">
        <v>2.737391471862793</v>
      </c>
      <c r="AP769">
        <v>1</v>
      </c>
      <c r="AQ769">
        <v>0</v>
      </c>
      <c r="AR769">
        <v>0.15999999642372131</v>
      </c>
      <c r="AS769">
        <v>111135</v>
      </c>
      <c r="AT769">
        <f t="shared" si="2733"/>
        <v>0.9812288770488663</v>
      </c>
      <c r="AU769">
        <f t="shared" si="2734"/>
        <v>4.0928166167316675E-3</v>
      </c>
      <c r="AV769">
        <f t="shared" si="2735"/>
        <v>298.3412155151367</v>
      </c>
      <c r="AW769">
        <f t="shared" si="2736"/>
        <v>298.00769271850584</v>
      </c>
      <c r="AX769">
        <f t="shared" si="2737"/>
        <v>287.94720059512838</v>
      </c>
      <c r="AY769">
        <f t="shared" si="2738"/>
        <v>1.0957406340862776</v>
      </c>
      <c r="AZ769">
        <f t="shared" si="2739"/>
        <v>3.216107283335782</v>
      </c>
      <c r="BA769">
        <f t="shared" si="2740"/>
        <v>33.888667851116466</v>
      </c>
      <c r="BB769">
        <f t="shared" si="2741"/>
        <v>17.18779733720045</v>
      </c>
      <c r="BC769">
        <f>IF(L769,Y769,(X769+Y769)/2)</f>
        <v>25.024454116821289</v>
      </c>
      <c r="BD769">
        <f t="shared" si="2742"/>
        <v>3.1843162985204954</v>
      </c>
      <c r="BE769">
        <f t="shared" si="2743"/>
        <v>0.23210011654436044</v>
      </c>
      <c r="BF769">
        <f t="shared" si="2744"/>
        <v>1.5849484415801125</v>
      </c>
      <c r="BG769">
        <f t="shared" si="2745"/>
        <v>1.5993678569403829</v>
      </c>
      <c r="BH769">
        <f t="shared" si="2746"/>
        <v>0.146574173900862</v>
      </c>
      <c r="BI769">
        <f t="shared" si="2747"/>
        <v>6.6129795818215351</v>
      </c>
      <c r="BJ769">
        <f t="shared" si="2748"/>
        <v>0.80417737475654671</v>
      </c>
      <c r="BK769">
        <f t="shared" si="2749"/>
        <v>51.698429179535601</v>
      </c>
      <c r="BL769">
        <f t="shared" si="2750"/>
        <v>85.745828433183291</v>
      </c>
      <c r="BM769">
        <f t="shared" si="2751"/>
        <v>1.3066379191361046E-2</v>
      </c>
    </row>
    <row r="770" spans="1:65" x14ac:dyDescent="0.3">
      <c r="A770" t="str">
        <f t="array" ref="A770">INDEX(MtrxNb!A$2:C$115,MATCH(1,(MtrxNb!B$2:B$115=D770)*(MtrxNb!C$2:C$115=F770),0),1)</f>
        <v>M32</v>
      </c>
      <c r="B770" s="6">
        <v>41604</v>
      </c>
      <c r="C770">
        <v>54</v>
      </c>
      <c r="D770">
        <v>48</v>
      </c>
      <c r="E770">
        <v>4</v>
      </c>
      <c r="F770" t="s">
        <v>7</v>
      </c>
      <c r="G770">
        <v>51</v>
      </c>
      <c r="H770">
        <v>4</v>
      </c>
      <c r="I770">
        <v>17</v>
      </c>
      <c r="J770" t="s">
        <v>978</v>
      </c>
      <c r="K770">
        <v>4629</v>
      </c>
      <c r="L770">
        <v>0</v>
      </c>
      <c r="M770">
        <v>150</v>
      </c>
      <c r="N770" s="7">
        <f t="shared" si="2725"/>
        <v>6.1414614087234556</v>
      </c>
      <c r="O770" s="7">
        <f t="shared" si="2726"/>
        <v>0.25352645089585091</v>
      </c>
      <c r="P770" s="7">
        <f t="shared" si="2727"/>
        <v>96.981807917347695</v>
      </c>
      <c r="Q770">
        <f t="shared" si="2728"/>
        <v>4.2198025184027124</v>
      </c>
      <c r="R770">
        <f t="shared" si="2729"/>
        <v>1.6599992481169934</v>
      </c>
      <c r="S770" s="4">
        <f>(Y770+AY770*L770)</f>
        <v>25.330842971801758</v>
      </c>
      <c r="T770">
        <f t="shared" si="2730"/>
        <v>5.0999999999999996</v>
      </c>
      <c r="U770">
        <f t="shared" si="2731"/>
        <v>1.6176087349653245</v>
      </c>
      <c r="V770">
        <v>1</v>
      </c>
      <c r="W770">
        <f t="shared" si="2732"/>
        <v>3.2352174699306491</v>
      </c>
      <c r="X770">
        <v>24.906549453735352</v>
      </c>
      <c r="Y770" s="4">
        <v>25.330842971801758</v>
      </c>
      <c r="Z770">
        <v>25.018106460571289</v>
      </c>
      <c r="AA770">
        <v>148.60145568847656</v>
      </c>
      <c r="AB770">
        <v>141.7330322265625</v>
      </c>
      <c r="AC770">
        <v>12.451597213745117</v>
      </c>
      <c r="AD770">
        <v>16.68035888671875</v>
      </c>
      <c r="AE770">
        <v>37.371669769287109</v>
      </c>
      <c r="AF770">
        <v>50.062446594238281</v>
      </c>
      <c r="AG770">
        <v>500.4305419921875</v>
      </c>
      <c r="AH770">
        <v>1800.3509521484375</v>
      </c>
      <c r="AI770">
        <v>1861.2528076171875</v>
      </c>
      <c r="AJ770">
        <v>94.898391723632813</v>
      </c>
      <c r="AK770">
        <v>0.43089103698730469</v>
      </c>
      <c r="AL770">
        <v>0.1257622092962265</v>
      </c>
      <c r="AM770">
        <v>1</v>
      </c>
      <c r="AN770">
        <v>-0.21956524252891541</v>
      </c>
      <c r="AO770">
        <v>2.737391471862793</v>
      </c>
      <c r="AP770">
        <v>1</v>
      </c>
      <c r="AQ770">
        <v>0</v>
      </c>
      <c r="AR770">
        <v>0.15999999642372131</v>
      </c>
      <c r="AS770">
        <v>111115</v>
      </c>
      <c r="AT770">
        <f t="shared" si="2733"/>
        <v>0.98123635684742638</v>
      </c>
      <c r="AU770">
        <f t="shared" si="2734"/>
        <v>4.2198025184027122E-3</v>
      </c>
      <c r="AV770">
        <f t="shared" si="2735"/>
        <v>298.48084297180174</v>
      </c>
      <c r="AW770">
        <f t="shared" si="2736"/>
        <v>298.05654945373533</v>
      </c>
      <c r="AX770">
        <f t="shared" si="2737"/>
        <v>288.05614590519326</v>
      </c>
      <c r="AY770">
        <f t="shared" si="2738"/>
        <v>1.0265017052890155</v>
      </c>
      <c r="AZ770">
        <f t="shared" si="2739"/>
        <v>3.242938479839609</v>
      </c>
      <c r="BA770">
        <f t="shared" si="2740"/>
        <v>34.172744352547454</v>
      </c>
      <c r="BB770">
        <f t="shared" si="2741"/>
        <v>17.492385465828704</v>
      </c>
      <c r="BC770">
        <f>IF(L770,Y770,(X770+Y770)/2)</f>
        <v>25.118696212768555</v>
      </c>
      <c r="BD770">
        <f t="shared" si="2742"/>
        <v>3.2022484653093577</v>
      </c>
      <c r="BE770">
        <f t="shared" si="2743"/>
        <v>0.23510272511874683</v>
      </c>
      <c r="BF770">
        <f t="shared" si="2744"/>
        <v>1.5829392317226156</v>
      </c>
      <c r="BG770">
        <f t="shared" si="2745"/>
        <v>1.6193092335867421</v>
      </c>
      <c r="BH770">
        <f t="shared" si="2746"/>
        <v>0.14849037658987202</v>
      </c>
      <c r="BI770">
        <f t="shared" si="2747"/>
        <v>9.2034175978065758</v>
      </c>
      <c r="BJ770">
        <f t="shared" si="2748"/>
        <v>0.68425691875638939</v>
      </c>
      <c r="BK770">
        <f t="shared" si="2749"/>
        <v>51.293267865457452</v>
      </c>
      <c r="BL770">
        <f t="shared" si="2750"/>
        <v>139.17030716129682</v>
      </c>
      <c r="BM770">
        <f t="shared" si="2751"/>
        <v>2.2635261180958832E-2</v>
      </c>
    </row>
    <row r="771" spans="1:65" x14ac:dyDescent="0.3">
      <c r="A771" t="str">
        <f t="array" ref="A771">INDEX(MtrxNb!A$2:C$115,MATCH(1,(MtrxNb!B$2:B$115=D771)*(MtrxNb!C$2:C$115=F771),0),1)</f>
        <v>M32</v>
      </c>
      <c r="B771" s="6">
        <v>41604</v>
      </c>
      <c r="C771">
        <v>54</v>
      </c>
      <c r="D771">
        <v>48</v>
      </c>
      <c r="E771">
        <v>4</v>
      </c>
      <c r="F771" t="s">
        <v>7</v>
      </c>
      <c r="G771">
        <v>51</v>
      </c>
      <c r="H771">
        <v>4</v>
      </c>
      <c r="I771">
        <v>18</v>
      </c>
      <c r="J771" t="s">
        <v>979</v>
      </c>
      <c r="K771">
        <v>4787.4999998770654</v>
      </c>
      <c r="L771">
        <v>0</v>
      </c>
      <c r="M771">
        <v>250</v>
      </c>
      <c r="N771" s="7">
        <f t="shared" si="2725"/>
        <v>12.22448324049415</v>
      </c>
      <c r="O771" s="7">
        <f t="shared" si="2726"/>
        <v>0.25748472750882767</v>
      </c>
      <c r="P771" s="7">
        <f t="shared" si="2727"/>
        <v>148.56775363099158</v>
      </c>
      <c r="Q771">
        <f t="shared" si="2728"/>
        <v>4.3289549492510178</v>
      </c>
      <c r="R771">
        <f t="shared" si="2729"/>
        <v>1.6783341252189066</v>
      </c>
      <c r="S771" s="4">
        <f>(Y771+AY771*L771)</f>
        <v>25.433414459228516</v>
      </c>
      <c r="T771">
        <f t="shared" si="2730"/>
        <v>5.0999999999999996</v>
      </c>
      <c r="U771">
        <f t="shared" si="2731"/>
        <v>1.6176087349653245</v>
      </c>
      <c r="V771">
        <v>1</v>
      </c>
      <c r="W771">
        <f t="shared" si="2732"/>
        <v>3.2352174699306491</v>
      </c>
      <c r="X771">
        <v>24.959138870239258</v>
      </c>
      <c r="Y771" s="4">
        <v>25.433414459228516</v>
      </c>
      <c r="Z771">
        <v>25.017791748046875</v>
      </c>
      <c r="AA771">
        <v>248.71632385253906</v>
      </c>
      <c r="AB771">
        <v>235.22056579589844</v>
      </c>
      <c r="AC771">
        <v>12.35945987701416</v>
      </c>
      <c r="AD771">
        <v>16.697460174560547</v>
      </c>
      <c r="AE771">
        <v>36.975860595703125</v>
      </c>
      <c r="AF771">
        <v>49.950870513916016</v>
      </c>
      <c r="AG771">
        <v>500.43862915039062</v>
      </c>
      <c r="AH771">
        <v>1798.686279296875</v>
      </c>
      <c r="AI771">
        <v>1874.32470703125</v>
      </c>
      <c r="AJ771">
        <v>94.891029357910156</v>
      </c>
      <c r="AK771">
        <v>-0.10353279113769531</v>
      </c>
      <c r="AL771">
        <v>0.11128352582454681</v>
      </c>
      <c r="AM771">
        <v>1</v>
      </c>
      <c r="AN771">
        <v>-0.21956524252891541</v>
      </c>
      <c r="AO771">
        <v>2.737391471862793</v>
      </c>
      <c r="AP771">
        <v>1</v>
      </c>
      <c r="AQ771">
        <v>0</v>
      </c>
      <c r="AR771">
        <v>0.15999999642372131</v>
      </c>
      <c r="AS771">
        <v>111115</v>
      </c>
      <c r="AT771">
        <f t="shared" si="2733"/>
        <v>0.98125221402037366</v>
      </c>
      <c r="AU771">
        <f t="shared" si="2734"/>
        <v>4.3289549492510175E-3</v>
      </c>
      <c r="AV771">
        <f t="shared" si="2735"/>
        <v>298.58341445922849</v>
      </c>
      <c r="AW771">
        <f t="shared" si="2736"/>
        <v>298.10913887023924</v>
      </c>
      <c r="AX771">
        <f t="shared" si="2737"/>
        <v>287.7897982548966</v>
      </c>
      <c r="AY771">
        <f t="shared" si="2738"/>
        <v>0.96659783796206256</v>
      </c>
      <c r="AZ771">
        <f t="shared" si="2739"/>
        <v>3.262773308845667</v>
      </c>
      <c r="BA771">
        <f t="shared" si="2740"/>
        <v>34.384423173861173</v>
      </c>
      <c r="BB771">
        <f t="shared" si="2741"/>
        <v>17.686962999300626</v>
      </c>
      <c r="BC771">
        <f>IF(L771,Y771,(X771+Y771)/2)</f>
        <v>25.196276664733887</v>
      </c>
      <c r="BD771">
        <f t="shared" si="2742"/>
        <v>3.2170764489275481</v>
      </c>
      <c r="BE771">
        <f t="shared" si="2743"/>
        <v>0.23850275276477445</v>
      </c>
      <c r="BF771">
        <f t="shared" si="2744"/>
        <v>1.5844391836267604</v>
      </c>
      <c r="BG771">
        <f t="shared" si="2745"/>
        <v>1.6326372653007877</v>
      </c>
      <c r="BH771">
        <f t="shared" si="2746"/>
        <v>0.15066082781102397</v>
      </c>
      <c r="BI771">
        <f t="shared" si="2747"/>
        <v>14.097747071437185</v>
      </c>
      <c r="BJ771">
        <f t="shared" si="2748"/>
        <v>0.63161039141409192</v>
      </c>
      <c r="BK771">
        <f t="shared" si="2749"/>
        <v>51.104392228230076</v>
      </c>
      <c r="BL771">
        <f t="shared" si="2750"/>
        <v>230.11950148475003</v>
      </c>
      <c r="BM771">
        <f t="shared" si="2751"/>
        <v>2.7147841981182041E-2</v>
      </c>
    </row>
    <row r="772" spans="1:65" x14ac:dyDescent="0.3">
      <c r="A772" t="str">
        <f t="array" ref="A772">INDEX(MtrxNb!A$2:C$115,MATCH(1,(MtrxNb!B$2:B$115=D772)*(MtrxNb!C$2:C$115=F772),0),1)</f>
        <v>M32</v>
      </c>
      <c r="B772" s="6">
        <v>41604</v>
      </c>
      <c r="C772">
        <v>54</v>
      </c>
      <c r="D772">
        <v>48</v>
      </c>
      <c r="E772">
        <v>4</v>
      </c>
      <c r="F772" t="s">
        <v>7</v>
      </c>
      <c r="G772">
        <v>51</v>
      </c>
      <c r="H772">
        <v>4</v>
      </c>
      <c r="I772">
        <v>19</v>
      </c>
      <c r="J772" t="s">
        <v>980</v>
      </c>
      <c r="K772">
        <v>4938.000000089407</v>
      </c>
      <c r="L772">
        <v>0</v>
      </c>
      <c r="M772">
        <v>400</v>
      </c>
      <c r="N772" s="7">
        <f t="shared" si="2725"/>
        <v>21.393814948027163</v>
      </c>
      <c r="O772" s="7">
        <f t="shared" si="2726"/>
        <v>0.2657795484881193</v>
      </c>
      <c r="P772" s="7">
        <f t="shared" si="2727"/>
        <v>228.68097143401516</v>
      </c>
      <c r="Q772">
        <f t="shared" si="2728"/>
        <v>4.5100598721917642</v>
      </c>
      <c r="R772">
        <f t="shared" si="2729"/>
        <v>1.6974407632190471</v>
      </c>
      <c r="S772" s="4">
        <f>(Y772+AY772*L772)</f>
        <v>25.616889953613281</v>
      </c>
      <c r="T772">
        <f t="shared" si="2730"/>
        <v>5.0999999999999996</v>
      </c>
      <c r="U772">
        <f t="shared" si="2731"/>
        <v>1.6176087349653245</v>
      </c>
      <c r="V772">
        <v>1</v>
      </c>
      <c r="W772">
        <f t="shared" si="2732"/>
        <v>3.2352174699306491</v>
      </c>
      <c r="X772">
        <v>25.014974594116211</v>
      </c>
      <c r="Y772" s="4">
        <v>25.616889953613281</v>
      </c>
      <c r="Z772">
        <v>25.017662048339844</v>
      </c>
      <c r="AA772">
        <v>398.83767700195312</v>
      </c>
      <c r="AB772">
        <v>375.30795288085937</v>
      </c>
      <c r="AC772">
        <v>12.354465484619141</v>
      </c>
      <c r="AD772">
        <v>16.873554229736328</v>
      </c>
      <c r="AE772">
        <v>37.003704071044922</v>
      </c>
      <c r="AF772">
        <v>50.306594848632813</v>
      </c>
      <c r="AG772">
        <v>500.39273071289062</v>
      </c>
      <c r="AH772">
        <v>1800.615478515625</v>
      </c>
      <c r="AI772">
        <v>1885.9102783203125</v>
      </c>
      <c r="AJ772">
        <v>94.886749267578125</v>
      </c>
      <c r="AK772">
        <v>-1.6171436309814453</v>
      </c>
      <c r="AL772">
        <v>9.9969133734703064E-2</v>
      </c>
      <c r="AM772">
        <v>1</v>
      </c>
      <c r="AN772">
        <v>-0.21956524252891541</v>
      </c>
      <c r="AO772">
        <v>2.737391471862793</v>
      </c>
      <c r="AP772">
        <v>1</v>
      </c>
      <c r="AQ772">
        <v>0</v>
      </c>
      <c r="AR772">
        <v>0.15999999642372131</v>
      </c>
      <c r="AS772">
        <v>111115</v>
      </c>
      <c r="AT772">
        <f t="shared" si="2733"/>
        <v>0.98116221708409912</v>
      </c>
      <c r="AU772">
        <f t="shared" si="2734"/>
        <v>4.5100598721917644E-3</v>
      </c>
      <c r="AV772">
        <f t="shared" si="2735"/>
        <v>298.76688995361326</v>
      </c>
      <c r="AW772">
        <f t="shared" si="2736"/>
        <v>298.16497459411619</v>
      </c>
      <c r="AX772">
        <f t="shared" si="2737"/>
        <v>288.09847012299724</v>
      </c>
      <c r="AY772">
        <f t="shared" si="2738"/>
        <v>0.86972830667852596</v>
      </c>
      <c r="AZ772">
        <f t="shared" si="2739"/>
        <v>3.2985174726689204</v>
      </c>
      <c r="BA772">
        <f t="shared" si="2740"/>
        <v>34.762677593340122</v>
      </c>
      <c r="BB772">
        <f t="shared" si="2741"/>
        <v>17.889123363603794</v>
      </c>
      <c r="BC772">
        <f>IF(L772,Y772,(X772+Y772)/2)</f>
        <v>25.315932273864746</v>
      </c>
      <c r="BD772">
        <f t="shared" si="2742"/>
        <v>3.2400639023404829</v>
      </c>
      <c r="BE772">
        <f t="shared" si="2743"/>
        <v>0.24560279083225228</v>
      </c>
      <c r="BF772">
        <f t="shared" si="2744"/>
        <v>1.6010767094498732</v>
      </c>
      <c r="BG772">
        <f t="shared" si="2745"/>
        <v>1.6389871928906097</v>
      </c>
      <c r="BH772">
        <f t="shared" si="2746"/>
        <v>0.1551953660157499</v>
      </c>
      <c r="BI772">
        <f t="shared" si="2747"/>
        <v>21.698793998725591</v>
      </c>
      <c r="BJ772">
        <f t="shared" si="2748"/>
        <v>0.60931554921408604</v>
      </c>
      <c r="BK772">
        <f t="shared" si="2749"/>
        <v>51.185648124326669</v>
      </c>
      <c r="BL772">
        <f t="shared" si="2750"/>
        <v>366.38068587384242</v>
      </c>
      <c r="BM772">
        <f t="shared" si="2751"/>
        <v>2.9888482831863693E-2</v>
      </c>
    </row>
    <row r="773" spans="1:65" x14ac:dyDescent="0.3">
      <c r="A773" t="str">
        <f t="array" ref="A773">INDEX(MtrxNb!A$2:C$115,MATCH(1,(MtrxNb!B$2:B$115=D773)*(MtrxNb!C$2:C$115=F773),0),1)</f>
        <v>M32</v>
      </c>
      <c r="B773" s="6">
        <v>41604</v>
      </c>
      <c r="C773">
        <v>54</v>
      </c>
      <c r="D773">
        <v>48</v>
      </c>
      <c r="E773">
        <v>4</v>
      </c>
      <c r="F773" t="s">
        <v>7</v>
      </c>
      <c r="G773">
        <v>51</v>
      </c>
      <c r="H773">
        <v>4</v>
      </c>
      <c r="I773">
        <v>20</v>
      </c>
      <c r="J773" t="s">
        <v>981</v>
      </c>
      <c r="K773">
        <v>5097.9999998658895</v>
      </c>
      <c r="L773">
        <v>0</v>
      </c>
      <c r="M773">
        <v>600</v>
      </c>
      <c r="N773" s="7">
        <f t="shared" si="2725"/>
        <v>32.446252753365641</v>
      </c>
      <c r="O773" s="7">
        <f t="shared" si="2726"/>
        <v>0.28135742049895884</v>
      </c>
      <c r="P773" s="7">
        <f t="shared" si="2727"/>
        <v>351.91994344066006</v>
      </c>
      <c r="Q773">
        <f t="shared" si="2728"/>
        <v>4.6290466821681759</v>
      </c>
      <c r="R773">
        <f t="shared" si="2729"/>
        <v>1.6535416044459064</v>
      </c>
      <c r="S773" s="4">
        <f>(Y773+AY773*L773)</f>
        <v>25.351387023925781</v>
      </c>
      <c r="T773">
        <f t="shared" si="2730"/>
        <v>5.0999999999999996</v>
      </c>
      <c r="U773">
        <f t="shared" si="2731"/>
        <v>1.6176087349653245</v>
      </c>
      <c r="V773">
        <v>1</v>
      </c>
      <c r="W773">
        <f t="shared" si="2732"/>
        <v>3.2352174699306491</v>
      </c>
      <c r="X773">
        <v>24.960132598876953</v>
      </c>
      <c r="Y773" s="4">
        <v>25.351387023925781</v>
      </c>
      <c r="Z773">
        <v>25.008594512939453</v>
      </c>
      <c r="AA773">
        <v>598.83544921875</v>
      </c>
      <c r="AB773">
        <v>563.11297607421875</v>
      </c>
      <c r="AC773">
        <v>12.154726982116699</v>
      </c>
      <c r="AD773">
        <v>16.792972564697266</v>
      </c>
      <c r="AE773">
        <v>36.356632232666016</v>
      </c>
      <c r="AF773">
        <v>50.229904174804688</v>
      </c>
      <c r="AG773">
        <v>500.44110107421875</v>
      </c>
      <c r="AH773">
        <v>1800.46923828125</v>
      </c>
      <c r="AI773">
        <v>1898.7108154296875</v>
      </c>
      <c r="AJ773">
        <v>94.882614135742187</v>
      </c>
      <c r="AK773">
        <v>-4.6861133575439453</v>
      </c>
      <c r="AL773">
        <v>8.1521257758140564E-2</v>
      </c>
      <c r="AM773">
        <v>0.75</v>
      </c>
      <c r="AN773">
        <v>-0.21956524252891541</v>
      </c>
      <c r="AO773">
        <v>2.737391471862793</v>
      </c>
      <c r="AP773">
        <v>1</v>
      </c>
      <c r="AQ773">
        <v>0</v>
      </c>
      <c r="AR773">
        <v>0.15999999642372131</v>
      </c>
      <c r="AS773">
        <v>111115</v>
      </c>
      <c r="AT773">
        <f t="shared" si="2733"/>
        <v>0.98125706092984066</v>
      </c>
      <c r="AU773">
        <f t="shared" si="2734"/>
        <v>4.6290466821681756E-3</v>
      </c>
      <c r="AV773">
        <f t="shared" si="2735"/>
        <v>298.50138702392576</v>
      </c>
      <c r="AW773">
        <f t="shared" si="2736"/>
        <v>298.11013259887693</v>
      </c>
      <c r="AX773">
        <f t="shared" si="2737"/>
        <v>288.07507168602024</v>
      </c>
      <c r="AY773">
        <f t="shared" si="2738"/>
        <v>0.83988596203080423</v>
      </c>
      <c r="AZ773">
        <f t="shared" si="2739"/>
        <v>3.2469027404941819</v>
      </c>
      <c r="BA773">
        <f t="shared" si="2740"/>
        <v>34.220207464447135</v>
      </c>
      <c r="BB773">
        <f t="shared" si="2741"/>
        <v>17.42723489974987</v>
      </c>
      <c r="BC773">
        <f>IF(L773,Y773,(X773+Y773)/2)</f>
        <v>25.155759811401367</v>
      </c>
      <c r="BD773">
        <f t="shared" si="2742"/>
        <v>3.2093249789937044</v>
      </c>
      <c r="BE773">
        <f t="shared" si="2743"/>
        <v>0.25884631223697696</v>
      </c>
      <c r="BF773">
        <f t="shared" si="2744"/>
        <v>1.5933611360482756</v>
      </c>
      <c r="BG773">
        <f t="shared" si="2745"/>
        <v>1.6159638429454288</v>
      </c>
      <c r="BH773">
        <f t="shared" si="2746"/>
        <v>0.16366125990252431</v>
      </c>
      <c r="BI773">
        <f t="shared" si="2747"/>
        <v>33.391084200152363</v>
      </c>
      <c r="BJ773">
        <f t="shared" si="2748"/>
        <v>0.62495442014867852</v>
      </c>
      <c r="BK773">
        <f t="shared" si="2749"/>
        <v>51.921539968164112</v>
      </c>
      <c r="BL773">
        <f t="shared" si="2750"/>
        <v>549.57371893797972</v>
      </c>
      <c r="BM773">
        <f t="shared" si="2751"/>
        <v>3.065392960213852E-2</v>
      </c>
    </row>
    <row r="774" spans="1:65" x14ac:dyDescent="0.3">
      <c r="A774" t="str">
        <f t="array" ref="A774">INDEX(MtrxNb!A$2:C$115,MATCH(1,(MtrxNb!B$2:B$115=D774)*(MtrxNb!C$2:C$115=F774),0),1)</f>
        <v>M32</v>
      </c>
      <c r="B774" s="6">
        <v>41604</v>
      </c>
      <c r="C774">
        <v>54</v>
      </c>
      <c r="D774">
        <v>48</v>
      </c>
      <c r="E774">
        <v>4</v>
      </c>
      <c r="F774" t="s">
        <v>7</v>
      </c>
      <c r="G774">
        <v>51</v>
      </c>
      <c r="H774">
        <v>4</v>
      </c>
      <c r="I774">
        <v>21</v>
      </c>
      <c r="J774" t="s">
        <v>982</v>
      </c>
      <c r="K774">
        <v>5247.4999998770654</v>
      </c>
      <c r="L774">
        <v>0</v>
      </c>
      <c r="M774">
        <v>800</v>
      </c>
      <c r="N774" s="7">
        <f t="shared" si="2725"/>
        <v>41.064002793918036</v>
      </c>
      <c r="O774" s="7">
        <f t="shared" si="2726"/>
        <v>0.28913780468105899</v>
      </c>
      <c r="P774" s="7">
        <f t="shared" si="2727"/>
        <v>490.73858290635343</v>
      </c>
      <c r="Q774">
        <f t="shared" si="2728"/>
        <v>4.7026720399951536</v>
      </c>
      <c r="R774">
        <f t="shared" si="2729"/>
        <v>1.6385366297258637</v>
      </c>
      <c r="S774" s="4">
        <f>(Y774+AY774*L774)</f>
        <v>25.249359130859375</v>
      </c>
      <c r="T774">
        <f t="shared" si="2730"/>
        <v>5.0999999999999996</v>
      </c>
      <c r="U774">
        <f t="shared" si="2731"/>
        <v>1.6176087349653245</v>
      </c>
      <c r="V774">
        <v>1</v>
      </c>
      <c r="W774">
        <f t="shared" si="2732"/>
        <v>3.2352174699306491</v>
      </c>
      <c r="X774">
        <v>24.910530090332031</v>
      </c>
      <c r="Y774" s="4">
        <v>25.249359130859375</v>
      </c>
      <c r="Z774">
        <v>25.008800506591797</v>
      </c>
      <c r="AA774">
        <v>798.2412109375</v>
      </c>
      <c r="AB774">
        <v>752.78167724609375</v>
      </c>
      <c r="AC774">
        <v>12.030784606933594</v>
      </c>
      <c r="AD774">
        <v>16.743398666381836</v>
      </c>
      <c r="AE774">
        <v>36.094127655029297</v>
      </c>
      <c r="AF774">
        <v>50.232730865478516</v>
      </c>
      <c r="AG774">
        <v>500.4029541015625</v>
      </c>
      <c r="AH774">
        <v>1800.71044921875</v>
      </c>
      <c r="AI774">
        <v>1913.45458984375</v>
      </c>
      <c r="AJ774">
        <v>94.8863525390625</v>
      </c>
      <c r="AK774">
        <v>-7.5393848419189453</v>
      </c>
      <c r="AL774">
        <v>6.1284288763999939E-2</v>
      </c>
      <c r="AM774">
        <v>0.75</v>
      </c>
      <c r="AN774">
        <v>-0.21956524252891541</v>
      </c>
      <c r="AO774">
        <v>2.737391471862793</v>
      </c>
      <c r="AP774">
        <v>1</v>
      </c>
      <c r="AQ774">
        <v>0</v>
      </c>
      <c r="AR774">
        <v>0.15999999642372131</v>
      </c>
      <c r="AS774">
        <v>111115</v>
      </c>
      <c r="AT774">
        <f t="shared" si="2733"/>
        <v>0.98118226294424005</v>
      </c>
      <c r="AU774">
        <f t="shared" si="2734"/>
        <v>4.7026720399951536E-3</v>
      </c>
      <c r="AV774">
        <f t="shared" si="2735"/>
        <v>298.39935913085935</v>
      </c>
      <c r="AW774">
        <f t="shared" si="2736"/>
        <v>298.06053009033201</v>
      </c>
      <c r="AX774">
        <f t="shared" si="2737"/>
        <v>288.1136654351576</v>
      </c>
      <c r="AY774">
        <f t="shared" si="2738"/>
        <v>0.81244491730111723</v>
      </c>
      <c r="AZ774">
        <f t="shared" si="2739"/>
        <v>3.2272566582862394</v>
      </c>
      <c r="BA774">
        <f t="shared" si="2740"/>
        <v>34.011810675909935</v>
      </c>
      <c r="BB774">
        <f t="shared" si="2741"/>
        <v>17.268412009528099</v>
      </c>
      <c r="BC774">
        <f>IF(L774,Y774,(X774+Y774)/2)</f>
        <v>25.079944610595703</v>
      </c>
      <c r="BD774">
        <f t="shared" si="2742"/>
        <v>3.1948642468626263</v>
      </c>
      <c r="BE774">
        <f t="shared" si="2743"/>
        <v>0.26541696396502396</v>
      </c>
      <c r="BF774">
        <f t="shared" si="2744"/>
        <v>1.5887200285603758</v>
      </c>
      <c r="BG774">
        <f t="shared" si="2745"/>
        <v>1.6061442183022505</v>
      </c>
      <c r="BH774">
        <f t="shared" si="2746"/>
        <v>0.16786527759506847</v>
      </c>
      <c r="BI774">
        <f t="shared" si="2747"/>
        <v>46.564394182172208</v>
      </c>
      <c r="BJ774">
        <f t="shared" si="2748"/>
        <v>0.65190027565711439</v>
      </c>
      <c r="BK774">
        <f t="shared" si="2749"/>
        <v>52.179946208644182</v>
      </c>
      <c r="BL774">
        <f t="shared" si="2750"/>
        <v>735.64638285335616</v>
      </c>
      <c r="BM774">
        <f t="shared" si="2751"/>
        <v>2.9127003229286411E-2</v>
      </c>
    </row>
    <row r="775" spans="1:65" hidden="1" x14ac:dyDescent="0.3">
      <c r="A775" t="str">
        <f t="array" ref="A775">INDEX(MtrxNb!A$2:C$115,MATCH(1,(MtrxNb!B$2:B$115=D775)*(MtrxNb!C$2:C$115=F775),0),1)</f>
        <v>M88</v>
      </c>
      <c r="B775" s="6">
        <v>41604</v>
      </c>
      <c r="C775">
        <v>54</v>
      </c>
      <c r="D775">
        <v>48</v>
      </c>
      <c r="E775">
        <v>4</v>
      </c>
      <c r="F775" t="s">
        <v>36</v>
      </c>
      <c r="G775">
        <v>51</v>
      </c>
      <c r="H775">
        <v>4</v>
      </c>
      <c r="I775" t="s">
        <v>323</v>
      </c>
      <c r="J775" t="s">
        <v>983</v>
      </c>
      <c r="M775">
        <f t="shared" ref="M775" si="2752">AA775</f>
        <v>0</v>
      </c>
      <c r="S775" s="4">
        <f>AVERAGE(S769:S774)</f>
        <v>25.36218484242757</v>
      </c>
      <c r="Y775" s="4">
        <f>AVERAGE(Y769:Y774)</f>
        <v>25.36218484242757</v>
      </c>
    </row>
    <row r="776" spans="1:65" hidden="1" x14ac:dyDescent="0.3">
      <c r="A776" t="str">
        <f t="array" ref="A776">INDEX(MtrxNb!A$2:C$115,MATCH(1,(MtrxNb!B$2:B$115=D776)*(MtrxNb!C$2:C$115=F776),0),1)</f>
        <v>M88</v>
      </c>
      <c r="B776" s="6">
        <v>41604</v>
      </c>
      <c r="C776">
        <v>54</v>
      </c>
      <c r="D776">
        <v>48</v>
      </c>
      <c r="E776">
        <v>4</v>
      </c>
      <c r="F776" t="s">
        <v>36</v>
      </c>
      <c r="G776">
        <v>51</v>
      </c>
      <c r="H776">
        <v>4</v>
      </c>
      <c r="I776">
        <v>22</v>
      </c>
      <c r="J776" t="s">
        <v>984</v>
      </c>
      <c r="K776">
        <v>6587.000000089407</v>
      </c>
      <c r="L776">
        <v>0</v>
      </c>
      <c r="M776" t="s">
        <v>315</v>
      </c>
      <c r="N776">
        <f t="shared" ref="N776:N782" si="2753">(AA776-AB776*(1000-AC776)/(1000-AD776))*AT776</f>
        <v>26.17742001707683</v>
      </c>
      <c r="O776">
        <f t="shared" ref="O776:O782" si="2754">IF(BE776&lt;&gt;0,1/(1/BE776-1/W776),0)</f>
        <v>0.46999238998743204</v>
      </c>
      <c r="P776">
        <f t="shared" ref="P776:P782" si="2755">((BH776-AU776/2)*AB776-N776)/(BH776+AU776/2)</f>
        <v>268.981345259504</v>
      </c>
      <c r="Q776">
        <f t="shared" ref="Q776:Q782" si="2756">AU776*1000</f>
        <v>7.1991299919013283</v>
      </c>
      <c r="R776">
        <f t="shared" ref="R776:R782" si="2757">(AZ776-BF776)</f>
        <v>1.5927018062765697</v>
      </c>
      <c r="S776" s="4">
        <f>(Y776+AY776*L776)</f>
        <v>25.261192321777344</v>
      </c>
      <c r="T776">
        <f t="shared" ref="T776:T782" si="2758">1.3*3</f>
        <v>3.9000000000000004</v>
      </c>
      <c r="U776">
        <f t="shared" ref="U776:U782" si="2759">(T776*AN776+AO776)</f>
        <v>1.8810870260000228</v>
      </c>
      <c r="V776">
        <v>1</v>
      </c>
      <c r="W776">
        <f t="shared" ref="W776:W782" si="2760">U776*(V776+1)*(V776+1)/(V776*V776+1)</f>
        <v>3.7621740520000455</v>
      </c>
      <c r="X776">
        <v>25.079971313476562</v>
      </c>
      <c r="Y776" s="4">
        <v>25.261192321777344</v>
      </c>
      <c r="Z776">
        <v>25.011604309082031</v>
      </c>
      <c r="AA776">
        <v>398.89932250976562</v>
      </c>
      <c r="AB776">
        <v>376.38421630859375</v>
      </c>
      <c r="AC776">
        <v>11.739973068237305</v>
      </c>
      <c r="AD776">
        <v>17.254291534423828</v>
      </c>
      <c r="AE776">
        <v>35.064777374267578</v>
      </c>
      <c r="AF776">
        <v>51.239189147949219</v>
      </c>
      <c r="AG776">
        <v>500.37307739257812</v>
      </c>
      <c r="AH776">
        <v>1799.43017578125</v>
      </c>
      <c r="AI776">
        <v>1947.5419921875</v>
      </c>
      <c r="AJ776">
        <v>94.864982604980469</v>
      </c>
      <c r="AK776">
        <v>-1.6028003692626953</v>
      </c>
      <c r="AL776">
        <v>9.1363176703453064E-2</v>
      </c>
      <c r="AM776">
        <v>1</v>
      </c>
      <c r="AN776">
        <v>-0.21956524252891541</v>
      </c>
      <c r="AO776">
        <v>2.737391471862793</v>
      </c>
      <c r="AP776">
        <v>1</v>
      </c>
      <c r="AQ776">
        <v>0</v>
      </c>
      <c r="AR776">
        <v>0.15999999642372131</v>
      </c>
      <c r="AS776">
        <v>111115</v>
      </c>
      <c r="AT776">
        <f t="shared" ref="AT776:AT782" si="2761">AG776*0.000001/(T776*0.0001)</f>
        <v>1.2830078907502001</v>
      </c>
      <c r="AU776">
        <f t="shared" ref="AU776:AU782" si="2762">(AD776-AC776)/(1000-AD776)*AT776</f>
        <v>7.1991299919013287E-3</v>
      </c>
      <c r="AV776">
        <f t="shared" ref="AV776:AV782" si="2763">(Y776+273.15)</f>
        <v>298.41119232177732</v>
      </c>
      <c r="AW776">
        <f t="shared" ref="AW776:AW782" si="2764">(X776+273.15)</f>
        <v>298.22997131347654</v>
      </c>
      <c r="AX776">
        <f t="shared" ref="AX776:AX782" si="2765">(AH776*AP776+AI776*AQ776)*AR776</f>
        <v>287.90882168973621</v>
      </c>
      <c r="AY776">
        <f t="shared" ref="AY776:AY782" si="2766">((AX776+0.00000010773*(AW776^4-AV776^4))-AU776*44100)/(U776*51.4+0.00000043092*AV776^3)</f>
        <v>-0.2926430290678495</v>
      </c>
      <c r="AZ776">
        <f t="shared" ref="AZ776:AZ782" si="2767">0.61365*EXP(17.502*S776/(240.97+S776))</f>
        <v>3.2295298725509478</v>
      </c>
      <c r="BA776">
        <f t="shared" ref="BA776:BA782" si="2768">AZ776*1000/AJ776</f>
        <v>34.043435036495708</v>
      </c>
      <c r="BB776">
        <f t="shared" ref="BB776:BB782" si="2769">(BA776-AD776)</f>
        <v>16.78914350207188</v>
      </c>
      <c r="BC776">
        <f>IF(L776,Y776,(X776+Y776)/2)</f>
        <v>25.170581817626953</v>
      </c>
      <c r="BD776">
        <f t="shared" ref="BD776:BD782" si="2770">0.61365*EXP(17.502*BC776/(240.97+BC776))</f>
        <v>3.2121587515813315</v>
      </c>
      <c r="BE776">
        <f t="shared" ref="BE776:BE782" si="2771">IF(BB776&lt;&gt;0,(1000-(BA776+AD776)/2)/BB776*AU776,0)</f>
        <v>0.41779859050577356</v>
      </c>
      <c r="BF776">
        <f t="shared" ref="BF776:BF782" si="2772">AD776*AJ776/1000</f>
        <v>1.6368280662743782</v>
      </c>
      <c r="BG776">
        <f t="shared" ref="BG776:BG782" si="2773">(BD776-BF776)</f>
        <v>1.5753306853069533</v>
      </c>
      <c r="BH776">
        <f t="shared" ref="BH776:BH782" si="2774">1/(1.6/O776+1.37/W776)</f>
        <v>0.26536027411281149</v>
      </c>
      <c r="BI776">
        <f t="shared" ref="BI776:BI782" si="2775">P776*AJ776*0.001</f>
        <v>25.516910639107092</v>
      </c>
      <c r="BJ776">
        <f t="shared" ref="BJ776:BJ782" si="2776">P776/AB776</f>
        <v>0.71464565623274923</v>
      </c>
      <c r="BK776">
        <f t="shared" ref="BK776:BK782" si="2777">(1-AU776*AJ776/AZ776/O776)*100</f>
        <v>55.005874545330478</v>
      </c>
      <c r="BL776">
        <f t="shared" ref="BL776:BL782" si="2778">(AB776-N776/(W776/1.35))</f>
        <v>366.99083988990662</v>
      </c>
      <c r="BM776">
        <f t="shared" ref="BM776:BM782" si="2779">N776*BK776/100/BL776</f>
        <v>3.9235635467405924E-2</v>
      </c>
    </row>
    <row r="777" spans="1:65" x14ac:dyDescent="0.3">
      <c r="A777" t="str">
        <f t="array" ref="A777">INDEX(MtrxNb!A$2:C$115,MATCH(1,(MtrxNb!B$2:B$115=D777)*(MtrxNb!C$2:C$115=F777),0),1)</f>
        <v>M88</v>
      </c>
      <c r="B777" s="6">
        <v>41604</v>
      </c>
      <c r="C777">
        <v>54</v>
      </c>
      <c r="D777">
        <v>48</v>
      </c>
      <c r="E777">
        <v>4</v>
      </c>
      <c r="F777" t="s">
        <v>36</v>
      </c>
      <c r="G777">
        <v>51</v>
      </c>
      <c r="H777">
        <v>4</v>
      </c>
      <c r="I777">
        <v>23</v>
      </c>
      <c r="J777" t="s">
        <v>985</v>
      </c>
      <c r="K777">
        <v>6707.5000000558794</v>
      </c>
      <c r="L777">
        <v>0</v>
      </c>
      <c r="M777">
        <v>50</v>
      </c>
      <c r="N777" s="7">
        <f t="shared" si="2753"/>
        <v>-0.18992436757020456</v>
      </c>
      <c r="O777" s="7">
        <f t="shared" si="2754"/>
        <v>0.44678191848315507</v>
      </c>
      <c r="P777" s="7">
        <f t="shared" si="2755"/>
        <v>49.764778249730647</v>
      </c>
      <c r="Q777">
        <f t="shared" si="2756"/>
        <v>7.0116107422329668</v>
      </c>
      <c r="R777">
        <f t="shared" si="2757"/>
        <v>1.6228946079688775</v>
      </c>
      <c r="S777" s="4">
        <f>(Y777+AY777*L777)</f>
        <v>25.304569244384766</v>
      </c>
      <c r="T777">
        <f t="shared" si="2758"/>
        <v>3.9000000000000004</v>
      </c>
      <c r="U777">
        <f t="shared" si="2759"/>
        <v>1.8810870260000228</v>
      </c>
      <c r="V777">
        <v>1</v>
      </c>
      <c r="W777">
        <f t="shared" si="2760"/>
        <v>3.7621740520000455</v>
      </c>
      <c r="X777">
        <v>25.096052169799805</v>
      </c>
      <c r="Y777" s="4">
        <v>25.304569244384766</v>
      </c>
      <c r="Z777">
        <v>25.014612197875977</v>
      </c>
      <c r="AA777">
        <v>50.528324127197266</v>
      </c>
      <c r="AB777">
        <v>50.400909423828125</v>
      </c>
      <c r="AC777">
        <v>11.652606010437012</v>
      </c>
      <c r="AD777">
        <v>17.024770736694336</v>
      </c>
      <c r="AE777">
        <v>34.583786010742188</v>
      </c>
      <c r="AF777">
        <v>50.501461029052734</v>
      </c>
      <c r="AG777">
        <v>500.35202026367187</v>
      </c>
      <c r="AH777">
        <v>1801.3446044921875</v>
      </c>
      <c r="AI777">
        <v>1955.6707763671875</v>
      </c>
      <c r="AJ777">
        <v>94.860610961914063</v>
      </c>
      <c r="AK777">
        <v>1.3150348663330078</v>
      </c>
      <c r="AL777">
        <v>0.14101146161556244</v>
      </c>
      <c r="AM777">
        <v>1</v>
      </c>
      <c r="AN777">
        <v>-0.21956524252891541</v>
      </c>
      <c r="AO777">
        <v>2.737391471862793</v>
      </c>
      <c r="AP777">
        <v>1</v>
      </c>
      <c r="AQ777">
        <v>0</v>
      </c>
      <c r="AR777">
        <v>0.15999999642372131</v>
      </c>
      <c r="AS777">
        <v>111115</v>
      </c>
      <c r="AT777">
        <f t="shared" si="2761"/>
        <v>1.282953898111979</v>
      </c>
      <c r="AU777">
        <f t="shared" si="2762"/>
        <v>7.0116107422329666E-3</v>
      </c>
      <c r="AV777">
        <f t="shared" si="2763"/>
        <v>298.45456924438474</v>
      </c>
      <c r="AW777">
        <f t="shared" si="2764"/>
        <v>298.24605216979978</v>
      </c>
      <c r="AX777">
        <f t="shared" si="2765"/>
        <v>288.21513027663968</v>
      </c>
      <c r="AY777">
        <f t="shared" si="2766"/>
        <v>-0.2162228196745111</v>
      </c>
      <c r="AZ777">
        <f t="shared" si="2767"/>
        <v>3.237874761538218</v>
      </c>
      <c r="BA777">
        <f t="shared" si="2768"/>
        <v>34.132973936233704</v>
      </c>
      <c r="BB777">
        <f t="shared" si="2769"/>
        <v>17.108203199539368</v>
      </c>
      <c r="BC777">
        <f>IF(L777,Y777,(X777+Y777)/2)</f>
        <v>25.200310707092285</v>
      </c>
      <c r="BD777">
        <f t="shared" si="2770"/>
        <v>3.2178491152796904</v>
      </c>
      <c r="BE777">
        <f t="shared" si="2771"/>
        <v>0.39935588597453453</v>
      </c>
      <c r="BF777">
        <f t="shared" si="2772"/>
        <v>1.6149801535693404</v>
      </c>
      <c r="BG777">
        <f t="shared" si="2773"/>
        <v>1.60286896171035</v>
      </c>
      <c r="BH777">
        <f t="shared" si="2774"/>
        <v>0.2534650789691168</v>
      </c>
      <c r="BI777">
        <f t="shared" si="2775"/>
        <v>4.7207172691536217</v>
      </c>
      <c r="BJ777">
        <f t="shared" si="2776"/>
        <v>0.98737857746279611</v>
      </c>
      <c r="BK777">
        <f t="shared" si="2777"/>
        <v>54.022211311353566</v>
      </c>
      <c r="BL777">
        <f t="shared" si="2778"/>
        <v>50.469060948099965</v>
      </c>
      <c r="BM777">
        <f t="shared" si="2779"/>
        <v>-2.0329552651284361E-3</v>
      </c>
    </row>
    <row r="778" spans="1:65" x14ac:dyDescent="0.3">
      <c r="A778" t="str">
        <f t="array" ref="A778">INDEX(MtrxNb!A$2:C$115,MATCH(1,(MtrxNb!B$2:B$115=D778)*(MtrxNb!C$2:C$115=F778),0),1)</f>
        <v>M88</v>
      </c>
      <c r="B778" s="6">
        <v>41604</v>
      </c>
      <c r="C778">
        <v>54</v>
      </c>
      <c r="D778">
        <v>48</v>
      </c>
      <c r="E778">
        <v>4</v>
      </c>
      <c r="F778" t="s">
        <v>36</v>
      </c>
      <c r="G778">
        <v>51</v>
      </c>
      <c r="H778">
        <v>4</v>
      </c>
      <c r="I778">
        <v>24</v>
      </c>
      <c r="J778" t="s">
        <v>986</v>
      </c>
      <c r="K778">
        <v>6828.000000089407</v>
      </c>
      <c r="L778">
        <v>0</v>
      </c>
      <c r="M778">
        <v>150</v>
      </c>
      <c r="N778" s="7">
        <f t="shared" si="2753"/>
        <v>8.4275369691310242</v>
      </c>
      <c r="O778" s="7">
        <f t="shared" si="2754"/>
        <v>0.45871650628533323</v>
      </c>
      <c r="P778" s="7">
        <f t="shared" si="2755"/>
        <v>106.77455105096378</v>
      </c>
      <c r="Q778">
        <f t="shared" si="2756"/>
        <v>7.1828377636549101</v>
      </c>
      <c r="R778">
        <f t="shared" si="2757"/>
        <v>1.6236287155722902</v>
      </c>
      <c r="S778" s="4">
        <f>(Y778+AY778*L778)</f>
        <v>25.37571907043457</v>
      </c>
      <c r="T778">
        <f t="shared" si="2758"/>
        <v>3.9000000000000004</v>
      </c>
      <c r="U778">
        <f t="shared" si="2759"/>
        <v>1.8810870260000228</v>
      </c>
      <c r="V778">
        <v>1</v>
      </c>
      <c r="W778">
        <f t="shared" si="2760"/>
        <v>3.7621740520000455</v>
      </c>
      <c r="X778">
        <v>25.114025115966797</v>
      </c>
      <c r="Y778" s="4">
        <v>25.37571907043457</v>
      </c>
      <c r="Z778">
        <v>25.009834289550781</v>
      </c>
      <c r="AA778">
        <v>150.05714416503906</v>
      </c>
      <c r="AB778">
        <v>142.68989562988281</v>
      </c>
      <c r="AC778">
        <v>11.659525871276855</v>
      </c>
      <c r="AD778">
        <v>17.16175651550293</v>
      </c>
      <c r="AE778">
        <v>34.750965118408203</v>
      </c>
      <c r="AF778">
        <v>50.851154327392578</v>
      </c>
      <c r="AG778">
        <v>500.38458251953125</v>
      </c>
      <c r="AH778">
        <v>1799.3856201171875</v>
      </c>
      <c r="AI778">
        <v>1967.674072265625</v>
      </c>
      <c r="AJ778">
        <v>94.860610961914063</v>
      </c>
      <c r="AK778">
        <v>1.0070209503173828</v>
      </c>
      <c r="AL778">
        <v>0.11705134809017181</v>
      </c>
      <c r="AM778">
        <v>1</v>
      </c>
      <c r="AN778">
        <v>-0.21956524252891541</v>
      </c>
      <c r="AO778">
        <v>2.737391471862793</v>
      </c>
      <c r="AP778">
        <v>1</v>
      </c>
      <c r="AQ778">
        <v>0</v>
      </c>
      <c r="AR778">
        <v>0.15999999642372131</v>
      </c>
      <c r="AS778">
        <v>111115</v>
      </c>
      <c r="AT778">
        <f t="shared" si="2761"/>
        <v>1.2830373910757209</v>
      </c>
      <c r="AU778">
        <f t="shared" si="2762"/>
        <v>7.1828377636549102E-3</v>
      </c>
      <c r="AV778">
        <f t="shared" si="2763"/>
        <v>298.52571907043455</v>
      </c>
      <c r="AW778">
        <f t="shared" si="2764"/>
        <v>298.26402511596677</v>
      </c>
      <c r="AX778">
        <f t="shared" si="2765"/>
        <v>287.90169278364556</v>
      </c>
      <c r="AY778">
        <f t="shared" si="2766"/>
        <v>-0.29456322455524858</v>
      </c>
      <c r="AZ778">
        <f t="shared" si="2767"/>
        <v>3.2516034238125076</v>
      </c>
      <c r="BA778">
        <f t="shared" si="2768"/>
        <v>34.277698518281795</v>
      </c>
      <c r="BB778">
        <f t="shared" si="2769"/>
        <v>17.115942002778866</v>
      </c>
      <c r="BC778">
        <f>IF(L778,Y778,(X778+Y778)/2)</f>
        <v>25.244872093200684</v>
      </c>
      <c r="BD778">
        <f t="shared" si="2770"/>
        <v>3.2263950419012124</v>
      </c>
      <c r="BE778">
        <f t="shared" si="2771"/>
        <v>0.40886427007286436</v>
      </c>
      <c r="BF778">
        <f t="shared" si="2772"/>
        <v>1.6279747082402174</v>
      </c>
      <c r="BG778">
        <f t="shared" si="2773"/>
        <v>1.598420333660995</v>
      </c>
      <c r="BH778">
        <f t="shared" si="2774"/>
        <v>0.25959567985762233</v>
      </c>
      <c r="BI778">
        <f t="shared" si="2775"/>
        <v>10.128699147878509</v>
      </c>
      <c r="BJ778">
        <f t="shared" si="2776"/>
        <v>0.74829791261409073</v>
      </c>
      <c r="BK778">
        <f t="shared" si="2777"/>
        <v>54.318533799728399</v>
      </c>
      <c r="BL778">
        <f t="shared" si="2778"/>
        <v>139.66579978767197</v>
      </c>
      <c r="BM778">
        <f t="shared" si="2779"/>
        <v>3.2776202363222408E-2</v>
      </c>
    </row>
    <row r="779" spans="1:65" x14ac:dyDescent="0.3">
      <c r="A779" t="str">
        <f t="array" ref="A779">INDEX(MtrxNb!A$2:C$115,MATCH(1,(MtrxNb!B$2:B$115=D779)*(MtrxNb!C$2:C$115=F779),0),1)</f>
        <v>M88</v>
      </c>
      <c r="B779" s="6">
        <v>41604</v>
      </c>
      <c r="C779">
        <v>54</v>
      </c>
      <c r="D779">
        <v>48</v>
      </c>
      <c r="E779">
        <v>4</v>
      </c>
      <c r="F779" t="s">
        <v>36</v>
      </c>
      <c r="G779">
        <v>51</v>
      </c>
      <c r="H779">
        <v>4</v>
      </c>
      <c r="I779">
        <v>25</v>
      </c>
      <c r="J779" t="s">
        <v>987</v>
      </c>
      <c r="K779">
        <v>6948.000000089407</v>
      </c>
      <c r="L779">
        <v>0</v>
      </c>
      <c r="M779">
        <v>250</v>
      </c>
      <c r="N779" s="7">
        <f t="shared" si="2753"/>
        <v>17.156261568843089</v>
      </c>
      <c r="O779" s="7">
        <f t="shared" si="2754"/>
        <v>0.46595267628629977</v>
      </c>
      <c r="P779" s="7">
        <f t="shared" si="2755"/>
        <v>164.32458142960462</v>
      </c>
      <c r="Q779">
        <f t="shared" si="2756"/>
        <v>7.21279637281022</v>
      </c>
      <c r="R779">
        <f t="shared" si="2757"/>
        <v>1.6080943454106045</v>
      </c>
      <c r="S779" s="4">
        <f>(Y779+AY779*L779)</f>
        <v>25.273347854614258</v>
      </c>
      <c r="T779">
        <f t="shared" si="2758"/>
        <v>3.9000000000000004</v>
      </c>
      <c r="U779">
        <f t="shared" si="2759"/>
        <v>1.8810870260000228</v>
      </c>
      <c r="V779">
        <v>1</v>
      </c>
      <c r="W779">
        <f t="shared" si="2760"/>
        <v>3.7621740520000455</v>
      </c>
      <c r="X779">
        <v>25.073612213134766</v>
      </c>
      <c r="Y779" s="4">
        <v>25.273347854614258</v>
      </c>
      <c r="Z779">
        <v>25.010995864868164</v>
      </c>
      <c r="AA779">
        <v>249.64418029785156</v>
      </c>
      <c r="AB779">
        <v>234.95256042480469</v>
      </c>
      <c r="AC779">
        <v>11.591767311096191</v>
      </c>
      <c r="AD779">
        <v>17.116897583007813</v>
      </c>
      <c r="AE779">
        <v>34.636573791503906</v>
      </c>
      <c r="AF779">
        <v>50.843456268310547</v>
      </c>
      <c r="AG779">
        <v>500.41189575195312</v>
      </c>
      <c r="AH779">
        <v>1800.314697265625</v>
      </c>
      <c r="AI779">
        <v>1976.0174560546875</v>
      </c>
      <c r="AJ779">
        <v>94.863693237304688</v>
      </c>
      <c r="AK779">
        <v>6.2732696533203125E-3</v>
      </c>
      <c r="AL779">
        <v>0.10581324994564056</v>
      </c>
      <c r="AM779">
        <v>1</v>
      </c>
      <c r="AN779">
        <v>-0.21956524252891541</v>
      </c>
      <c r="AO779">
        <v>2.737391471862793</v>
      </c>
      <c r="AP779">
        <v>1</v>
      </c>
      <c r="AQ779">
        <v>0</v>
      </c>
      <c r="AR779">
        <v>0.15999999642372131</v>
      </c>
      <c r="AS779">
        <v>111115</v>
      </c>
      <c r="AT779">
        <f t="shared" si="2761"/>
        <v>1.2831074250050076</v>
      </c>
      <c r="AU779">
        <f t="shared" si="2762"/>
        <v>7.2127963728102198E-3</v>
      </c>
      <c r="AV779">
        <f t="shared" si="2763"/>
        <v>298.42334785461424</v>
      </c>
      <c r="AW779">
        <f t="shared" si="2764"/>
        <v>298.22361221313474</v>
      </c>
      <c r="AX779">
        <f t="shared" si="2765"/>
        <v>288.05034512407292</v>
      </c>
      <c r="AY779">
        <f t="shared" si="2766"/>
        <v>-0.29886308585338772</v>
      </c>
      <c r="AZ779">
        <f t="shared" si="2767"/>
        <v>3.2318664668994197</v>
      </c>
      <c r="BA779">
        <f t="shared" si="2768"/>
        <v>34.068528818657718</v>
      </c>
      <c r="BB779">
        <f t="shared" si="2769"/>
        <v>16.951631235649906</v>
      </c>
      <c r="BC779">
        <f>IF(L779,Y779,(X779+Y779)/2)</f>
        <v>25.173480033874512</v>
      </c>
      <c r="BD779">
        <f t="shared" si="2770"/>
        <v>3.2127131078772595</v>
      </c>
      <c r="BE779">
        <f t="shared" si="2771"/>
        <v>0.41460324650552294</v>
      </c>
      <c r="BF779">
        <f t="shared" si="2772"/>
        <v>1.6237721214888152</v>
      </c>
      <c r="BG779">
        <f t="shared" si="2773"/>
        <v>1.5889409863884443</v>
      </c>
      <c r="BH779">
        <f t="shared" si="2774"/>
        <v>0.26329811773834927</v>
      </c>
      <c r="BI779">
        <f t="shared" si="2775"/>
        <v>15.588436684086508</v>
      </c>
      <c r="BJ779">
        <f t="shared" si="2776"/>
        <v>0.69939472518409018</v>
      </c>
      <c r="BK779">
        <f t="shared" si="2777"/>
        <v>54.563122186022909</v>
      </c>
      <c r="BL779">
        <f t="shared" si="2778"/>
        <v>228.79629205502383</v>
      </c>
      <c r="BM779">
        <f t="shared" si="2779"/>
        <v>4.0914089464834054E-2</v>
      </c>
    </row>
    <row r="780" spans="1:65" x14ac:dyDescent="0.3">
      <c r="A780" t="str">
        <f t="array" ref="A780">INDEX(MtrxNb!A$2:C$115,MATCH(1,(MtrxNb!B$2:B$115=D780)*(MtrxNb!C$2:C$115=F780),0),1)</f>
        <v>M88</v>
      </c>
      <c r="B780" s="6">
        <v>41604</v>
      </c>
      <c r="C780">
        <v>54</v>
      </c>
      <c r="D780">
        <v>48</v>
      </c>
      <c r="E780">
        <v>4</v>
      </c>
      <c r="F780" t="s">
        <v>36</v>
      </c>
      <c r="G780">
        <v>51</v>
      </c>
      <c r="H780">
        <v>4</v>
      </c>
      <c r="I780">
        <v>26</v>
      </c>
      <c r="J780" t="s">
        <v>988</v>
      </c>
      <c r="K780">
        <v>7068.000000089407</v>
      </c>
      <c r="L780">
        <v>0</v>
      </c>
      <c r="M780">
        <v>400</v>
      </c>
      <c r="N780" s="7">
        <f t="shared" si="2753"/>
        <v>28.309027128948053</v>
      </c>
      <c r="O780" s="7">
        <f t="shared" si="2754"/>
        <v>0.47240730610579634</v>
      </c>
      <c r="P780" s="7">
        <f t="shared" si="2755"/>
        <v>260.3109995631778</v>
      </c>
      <c r="Q780">
        <f t="shared" si="2756"/>
        <v>7.2261847282758422</v>
      </c>
      <c r="R780">
        <f t="shared" si="2757"/>
        <v>1.5918454016919905</v>
      </c>
      <c r="S780" s="4">
        <f>(Y780+AY780*L780)</f>
        <v>25.136919021606445</v>
      </c>
      <c r="T780">
        <f t="shared" si="2758"/>
        <v>3.9000000000000004</v>
      </c>
      <c r="U780">
        <f t="shared" si="2759"/>
        <v>1.8810870260000228</v>
      </c>
      <c r="V780">
        <v>1</v>
      </c>
      <c r="W780">
        <f t="shared" si="2760"/>
        <v>3.7621740520000455</v>
      </c>
      <c r="X780">
        <v>25.033176422119141</v>
      </c>
      <c r="Y780" s="4">
        <v>25.136919021606445</v>
      </c>
      <c r="Z780">
        <v>25.007045745849609</v>
      </c>
      <c r="AA780">
        <v>399.28805541992187</v>
      </c>
      <c r="AB780">
        <v>375.11166381835937</v>
      </c>
      <c r="AC780">
        <v>11.475982666015625</v>
      </c>
      <c r="AD780">
        <v>17.012182235717773</v>
      </c>
      <c r="AE780">
        <v>34.376869201660156</v>
      </c>
      <c r="AF780">
        <v>50.657535552978516</v>
      </c>
      <c r="AG780">
        <v>500.39166259765625</v>
      </c>
      <c r="AH780">
        <v>1801.18017578125</v>
      </c>
      <c r="AI780">
        <v>1984.044189453125</v>
      </c>
      <c r="AJ780">
        <v>94.866172790527344</v>
      </c>
      <c r="AK780">
        <v>-1.5199108123779297</v>
      </c>
      <c r="AL780">
        <v>8.5593447089195251E-2</v>
      </c>
      <c r="AM780">
        <v>1</v>
      </c>
      <c r="AN780">
        <v>-0.21956524252891541</v>
      </c>
      <c r="AO780">
        <v>2.737391471862793</v>
      </c>
      <c r="AP780">
        <v>1</v>
      </c>
      <c r="AQ780">
        <v>0</v>
      </c>
      <c r="AR780">
        <v>0.15999999642372131</v>
      </c>
      <c r="AS780">
        <v>111115</v>
      </c>
      <c r="AT780">
        <f t="shared" si="2761"/>
        <v>1.2830555451221952</v>
      </c>
      <c r="AU780">
        <f t="shared" si="2762"/>
        <v>7.2261847282758425E-3</v>
      </c>
      <c r="AV780">
        <f t="shared" si="2763"/>
        <v>298.28691902160642</v>
      </c>
      <c r="AW780">
        <f t="shared" si="2764"/>
        <v>298.18317642211912</v>
      </c>
      <c r="AX780">
        <f t="shared" si="2765"/>
        <v>288.18882168347773</v>
      </c>
      <c r="AY780">
        <f t="shared" si="2766"/>
        <v>-0.29291941056685528</v>
      </c>
      <c r="AZ780">
        <f t="shared" si="2767"/>
        <v>3.2057260212095327</v>
      </c>
      <c r="BA780">
        <f t="shared" si="2768"/>
        <v>33.792087599950413</v>
      </c>
      <c r="BB780">
        <f t="shared" si="2769"/>
        <v>16.77990536423264</v>
      </c>
      <c r="BC780">
        <f>IF(L780,Y780,(X780+Y780)/2)</f>
        <v>25.085047721862793</v>
      </c>
      <c r="BD780">
        <f t="shared" si="2770"/>
        <v>3.1958358064784944</v>
      </c>
      <c r="BE780">
        <f t="shared" si="2771"/>
        <v>0.41970583599826239</v>
      </c>
      <c r="BF780">
        <f t="shared" si="2772"/>
        <v>1.6138806195175421</v>
      </c>
      <c r="BG780">
        <f t="shared" si="2773"/>
        <v>1.5819551869609523</v>
      </c>
      <c r="BH780">
        <f t="shared" si="2774"/>
        <v>0.26659138342599537</v>
      </c>
      <c r="BI780">
        <f t="shared" si="2775"/>
        <v>24.694708263835313</v>
      </c>
      <c r="BJ780">
        <f t="shared" si="2776"/>
        <v>0.69395602608941642</v>
      </c>
      <c r="BK780">
        <f t="shared" si="2777"/>
        <v>54.733446284460015</v>
      </c>
      <c r="BL780">
        <f t="shared" si="2778"/>
        <v>364.9533920064099</v>
      </c>
      <c r="BM780">
        <f t="shared" si="2779"/>
        <v>4.2456123156142243E-2</v>
      </c>
    </row>
    <row r="781" spans="1:65" x14ac:dyDescent="0.3">
      <c r="A781" t="str">
        <f t="array" ref="A781">INDEX(MtrxNb!A$2:C$115,MATCH(1,(MtrxNb!B$2:B$115=D781)*(MtrxNb!C$2:C$115=F781),0),1)</f>
        <v>M88</v>
      </c>
      <c r="B781" s="6">
        <v>41604</v>
      </c>
      <c r="C781">
        <v>54</v>
      </c>
      <c r="D781">
        <v>48</v>
      </c>
      <c r="E781">
        <v>4</v>
      </c>
      <c r="F781" t="s">
        <v>36</v>
      </c>
      <c r="G781">
        <v>51</v>
      </c>
      <c r="H781">
        <v>4</v>
      </c>
      <c r="I781">
        <v>27</v>
      </c>
      <c r="J781" t="s">
        <v>989</v>
      </c>
      <c r="K781">
        <v>7188.000000089407</v>
      </c>
      <c r="L781">
        <v>0</v>
      </c>
      <c r="M781">
        <v>600</v>
      </c>
      <c r="N781" s="7">
        <f t="shared" si="2753"/>
        <v>39.698111199169006</v>
      </c>
      <c r="O781" s="7">
        <f t="shared" si="2754"/>
        <v>0.47101181390710362</v>
      </c>
      <c r="P781" s="7">
        <f t="shared" si="2755"/>
        <v>402.79735643297732</v>
      </c>
      <c r="Q781">
        <f t="shared" si="2756"/>
        <v>7.2445507971112173</v>
      </c>
      <c r="R781">
        <f t="shared" si="2757"/>
        <v>1.600220852653002</v>
      </c>
      <c r="S781" s="4">
        <f>(Y781+AY781*L781)</f>
        <v>25.115486145019531</v>
      </c>
      <c r="T781">
        <f t="shared" si="2758"/>
        <v>3.9000000000000004</v>
      </c>
      <c r="U781">
        <f t="shared" si="2759"/>
        <v>1.8810870260000228</v>
      </c>
      <c r="V781">
        <v>1</v>
      </c>
      <c r="W781">
        <f t="shared" si="2760"/>
        <v>3.7621740520000455</v>
      </c>
      <c r="X781">
        <v>25.028209686279297</v>
      </c>
      <c r="Y781" s="4">
        <v>25.115486145019531</v>
      </c>
      <c r="Z781">
        <v>25.012592315673828</v>
      </c>
      <c r="AA781">
        <v>599.42913818359375</v>
      </c>
      <c r="AB781">
        <v>565.294677734375</v>
      </c>
      <c r="AC781">
        <v>11.329541206359863</v>
      </c>
      <c r="AD781">
        <v>16.880931854248047</v>
      </c>
      <c r="AE781">
        <v>33.951961517333984</v>
      </c>
      <c r="AF781">
        <v>50.281429290771484</v>
      </c>
      <c r="AG781">
        <v>500.35748291015625</v>
      </c>
      <c r="AH781">
        <v>1799.157958984375</v>
      </c>
      <c r="AI781">
        <v>1991.88232421875</v>
      </c>
      <c r="AJ781">
        <v>94.865341186523438</v>
      </c>
      <c r="AK781">
        <v>-4.4577770233154297</v>
      </c>
      <c r="AL781">
        <v>7.0691332221031189E-2</v>
      </c>
      <c r="AM781">
        <v>1</v>
      </c>
      <c r="AN781">
        <v>-0.21956524252891541</v>
      </c>
      <c r="AO781">
        <v>2.737391471862793</v>
      </c>
      <c r="AP781">
        <v>1</v>
      </c>
      <c r="AQ781">
        <v>0</v>
      </c>
      <c r="AR781">
        <v>0.15999999642372131</v>
      </c>
      <c r="AS781">
        <v>111115</v>
      </c>
      <c r="AT781">
        <f t="shared" si="2761"/>
        <v>1.2829679048978362</v>
      </c>
      <c r="AU781">
        <f t="shared" si="2762"/>
        <v>7.2445507971112171E-3</v>
      </c>
      <c r="AV781">
        <f t="shared" si="2763"/>
        <v>298.26548614501951</v>
      </c>
      <c r="AW781">
        <f t="shared" si="2764"/>
        <v>298.17820968627927</v>
      </c>
      <c r="AX781">
        <f t="shared" si="2765"/>
        <v>287.86526700320974</v>
      </c>
      <c r="AY781">
        <f t="shared" si="2766"/>
        <v>-0.30166756408292189</v>
      </c>
      <c r="AZ781">
        <f t="shared" si="2767"/>
        <v>3.2016362125526947</v>
      </c>
      <c r="BA781">
        <f t="shared" si="2768"/>
        <v>33.749272099888039</v>
      </c>
      <c r="BB781">
        <f t="shared" si="2769"/>
        <v>16.868340245639992</v>
      </c>
      <c r="BC781">
        <f>IF(L781,Y781,(X781+Y781)/2)</f>
        <v>25.071847915649414</v>
      </c>
      <c r="BD781">
        <f t="shared" si="2770"/>
        <v>3.1933232812122121</v>
      </c>
      <c r="BE781">
        <f t="shared" si="2771"/>
        <v>0.41860397360252527</v>
      </c>
      <c r="BF781">
        <f t="shared" si="2772"/>
        <v>1.6014153598996927</v>
      </c>
      <c r="BG781">
        <f t="shared" si="2773"/>
        <v>1.5919079213125193</v>
      </c>
      <c r="BH781">
        <f t="shared" si="2774"/>
        <v>0.26588011920476762</v>
      </c>
      <c r="BI781">
        <f t="shared" si="2775"/>
        <v>38.211508647044091</v>
      </c>
      <c r="BJ781">
        <f t="shared" si="2776"/>
        <v>0.71254404525323844</v>
      </c>
      <c r="BK781">
        <f t="shared" si="2777"/>
        <v>54.426199039937117</v>
      </c>
      <c r="BL781">
        <f t="shared" si="2778"/>
        <v>551.04960311046511</v>
      </c>
      <c r="BM781">
        <f t="shared" si="2779"/>
        <v>3.9209125447866533E-2</v>
      </c>
    </row>
    <row r="782" spans="1:65" x14ac:dyDescent="0.3">
      <c r="A782" t="str">
        <f t="array" ref="A782">INDEX(MtrxNb!A$2:C$115,MATCH(1,(MtrxNb!B$2:B$115=D782)*(MtrxNb!C$2:C$115=F782),0),1)</f>
        <v>M88</v>
      </c>
      <c r="B782" s="6">
        <v>41604</v>
      </c>
      <c r="C782">
        <v>54</v>
      </c>
      <c r="D782">
        <v>48</v>
      </c>
      <c r="E782">
        <v>4</v>
      </c>
      <c r="F782" t="s">
        <v>36</v>
      </c>
      <c r="G782">
        <v>51</v>
      </c>
      <c r="H782">
        <v>4</v>
      </c>
      <c r="I782">
        <v>28</v>
      </c>
      <c r="J782" t="s">
        <v>990</v>
      </c>
      <c r="K782">
        <v>7319.5000000111759</v>
      </c>
      <c r="L782">
        <v>0</v>
      </c>
      <c r="M782">
        <v>800</v>
      </c>
      <c r="N782" s="7">
        <f t="shared" si="2753"/>
        <v>47.42369591172708</v>
      </c>
      <c r="O782" s="7">
        <f t="shared" si="2754"/>
        <v>0.46410652686617748</v>
      </c>
      <c r="P782" s="7">
        <f t="shared" si="2755"/>
        <v>559.82212481852753</v>
      </c>
      <c r="Q782">
        <f t="shared" si="2756"/>
        <v>7.3096537847832321</v>
      </c>
      <c r="R782">
        <f t="shared" si="2757"/>
        <v>1.6358479790677465</v>
      </c>
      <c r="S782" s="4">
        <f>(Y782+AY782*L782)</f>
        <v>25.215860366821289</v>
      </c>
      <c r="T782">
        <f t="shared" si="2758"/>
        <v>3.9000000000000004</v>
      </c>
      <c r="U782">
        <f t="shared" si="2759"/>
        <v>1.8810870260000228</v>
      </c>
      <c r="V782">
        <v>1</v>
      </c>
      <c r="W782">
        <f t="shared" si="2760"/>
        <v>3.7621740520000455</v>
      </c>
      <c r="X782">
        <v>25.060609817504883</v>
      </c>
      <c r="Y782" s="4">
        <v>25.215860366821289</v>
      </c>
      <c r="Z782">
        <v>25.009588241577148</v>
      </c>
      <c r="AA782">
        <v>800.24200439453125</v>
      </c>
      <c r="AB782">
        <v>758.9556884765625</v>
      </c>
      <c r="AC782">
        <v>11.106470108032227</v>
      </c>
      <c r="AD782">
        <v>16.708478927612305</v>
      </c>
      <c r="AE782">
        <v>33.017257690429687</v>
      </c>
      <c r="AF782">
        <v>49.66851806640625</v>
      </c>
      <c r="AG782">
        <v>500.37997436523437</v>
      </c>
      <c r="AH782">
        <v>1799.0101318359375</v>
      </c>
      <c r="AI782">
        <v>2001.8330078125</v>
      </c>
      <c r="AJ782">
        <v>94.860877990722656</v>
      </c>
      <c r="AK782">
        <v>-7.6433849334716797</v>
      </c>
      <c r="AL782">
        <v>5.7341799139976501E-2</v>
      </c>
      <c r="AM782">
        <v>1</v>
      </c>
      <c r="AN782">
        <v>-0.21956524252891541</v>
      </c>
      <c r="AO782">
        <v>2.737391471862793</v>
      </c>
      <c r="AP782">
        <v>1</v>
      </c>
      <c r="AQ782">
        <v>0</v>
      </c>
      <c r="AR782">
        <v>0.15999999642372131</v>
      </c>
      <c r="AS782">
        <v>111115</v>
      </c>
      <c r="AT782">
        <f t="shared" si="2761"/>
        <v>1.2830255752954725</v>
      </c>
      <c r="AU782">
        <f t="shared" si="2762"/>
        <v>7.3096537847832325E-3</v>
      </c>
      <c r="AV782">
        <f t="shared" si="2763"/>
        <v>298.36586036682127</v>
      </c>
      <c r="AW782">
        <f t="shared" si="2764"/>
        <v>298.21060981750486</v>
      </c>
      <c r="AX782">
        <f t="shared" si="2765"/>
        <v>287.84161465998841</v>
      </c>
      <c r="AY782">
        <f t="shared" si="2766"/>
        <v>-0.33560043366895098</v>
      </c>
      <c r="AZ782">
        <f t="shared" si="2767"/>
        <v>3.2208289600305378</v>
      </c>
      <c r="BA782">
        <f t="shared" si="2768"/>
        <v>33.95318521451523</v>
      </c>
      <c r="BB782">
        <f t="shared" si="2769"/>
        <v>17.244706286902925</v>
      </c>
      <c r="BC782">
        <f>IF(L782,Y782,(X782+Y782)/2)</f>
        <v>25.138235092163086</v>
      </c>
      <c r="BD782">
        <f t="shared" si="2770"/>
        <v>3.2059773017004556</v>
      </c>
      <c r="BE782">
        <f t="shared" si="2771"/>
        <v>0.41314094039828386</v>
      </c>
      <c r="BF782">
        <f t="shared" si="2772"/>
        <v>1.5849809809627913</v>
      </c>
      <c r="BG782">
        <f t="shared" si="2773"/>
        <v>1.6209963207376643</v>
      </c>
      <c r="BH782">
        <f t="shared" si="2774"/>
        <v>0.26235457031524562</v>
      </c>
      <c r="BI782">
        <f t="shared" si="2775"/>
        <v>53.105218278917448</v>
      </c>
      <c r="BJ782">
        <f t="shared" si="2776"/>
        <v>0.73762162049572089</v>
      </c>
      <c r="BK782">
        <f t="shared" si="2777"/>
        <v>53.61275191284065</v>
      </c>
      <c r="BL782">
        <f t="shared" si="2778"/>
        <v>741.93840309956192</v>
      </c>
      <c r="BM782">
        <f t="shared" si="2779"/>
        <v>3.4268543494765498E-2</v>
      </c>
    </row>
    <row r="783" spans="1:65" hidden="1" x14ac:dyDescent="0.3">
      <c r="A783" t="str">
        <f t="array" ref="A783">INDEX(MtrxNb!A$2:C$115,MATCH(1,(MtrxNb!B$2:B$115=D783)*(MtrxNb!C$2:C$115=F783),0),1)</f>
        <v>M46</v>
      </c>
      <c r="B783" s="6">
        <v>41604</v>
      </c>
      <c r="C783">
        <v>54</v>
      </c>
      <c r="D783">
        <v>52</v>
      </c>
      <c r="E783">
        <v>22</v>
      </c>
      <c r="F783" t="s">
        <v>7</v>
      </c>
      <c r="G783">
        <v>51</v>
      </c>
      <c r="H783">
        <v>4</v>
      </c>
      <c r="I783" t="s">
        <v>323</v>
      </c>
      <c r="J783" t="s">
        <v>991</v>
      </c>
      <c r="M783">
        <f t="shared" ref="M783" si="2780">AA783</f>
        <v>0</v>
      </c>
      <c r="S783" s="4">
        <f>AVERAGE(S777:S782)</f>
        <v>25.236983617146809</v>
      </c>
      <c r="Y783" s="4">
        <f>AVERAGE(Y777:Y782)</f>
        <v>25.236983617146809</v>
      </c>
    </row>
    <row r="784" spans="1:65" hidden="1" x14ac:dyDescent="0.3">
      <c r="A784" t="str">
        <f t="array" ref="A784">INDEX(MtrxNb!A$2:C$115,MATCH(1,(MtrxNb!B$2:B$115=D784)*(MtrxNb!C$2:C$115=F784),0),1)</f>
        <v>M46</v>
      </c>
      <c r="B784" s="6">
        <v>41604</v>
      </c>
      <c r="C784">
        <v>54</v>
      </c>
      <c r="D784">
        <v>52</v>
      </c>
      <c r="E784">
        <v>22</v>
      </c>
      <c r="F784" t="s">
        <v>7</v>
      </c>
      <c r="G784">
        <v>51</v>
      </c>
      <c r="H784">
        <v>4</v>
      </c>
      <c r="I784">
        <v>29</v>
      </c>
      <c r="J784" t="s">
        <v>992</v>
      </c>
      <c r="K784">
        <v>7726.5000001005828</v>
      </c>
      <c r="L784">
        <v>0</v>
      </c>
      <c r="M784" t="s">
        <v>315</v>
      </c>
      <c r="N784">
        <f t="shared" ref="N784:N790" si="2781">(AA784-AB784*(1000-AC784)/(1000-AD784))*AT784</f>
        <v>18.54782191674882</v>
      </c>
      <c r="O784">
        <f t="shared" ref="O784:O790" si="2782">IF(BE784&lt;&gt;0,1/(1/BE784-1/W784),0)</f>
        <v>0.16222870635144324</v>
      </c>
      <c r="P784">
        <f t="shared" ref="P784:P790" si="2783">((BH784-AU784/2)*AB784-N784)/(BH784+AU784/2)</f>
        <v>184.19862305422313</v>
      </c>
      <c r="Q784">
        <f t="shared" ref="Q784:Q790" si="2784">AU784*1000</f>
        <v>3.4428401333234793</v>
      </c>
      <c r="R784">
        <f t="shared" ref="R784:R790" si="2785">(AZ784-BF784)</f>
        <v>2.0478152424691762</v>
      </c>
      <c r="S784" s="4">
        <f>(Y784+AY784*L784)</f>
        <v>25.965171813964844</v>
      </c>
      <c r="T784">
        <f t="shared" ref="T784:T790" si="2786">1.3*3</f>
        <v>3.9000000000000004</v>
      </c>
      <c r="U784">
        <f t="shared" ref="U784:U790" si="2787">(T784*AN784+AO784)</f>
        <v>1.8810870260000228</v>
      </c>
      <c r="V784">
        <v>1</v>
      </c>
      <c r="W784">
        <f t="shared" ref="W784:W790" si="2788">U784*(V784+1)*(V784+1)/(V784*V784+1)</f>
        <v>3.7621740520000455</v>
      </c>
      <c r="X784">
        <v>25.210384368896484</v>
      </c>
      <c r="Y784" s="4">
        <v>25.965171813964844</v>
      </c>
      <c r="Z784">
        <v>25.005952835083008</v>
      </c>
      <c r="AA784">
        <v>399.36874389648438</v>
      </c>
      <c r="AB784">
        <v>383.8837890625</v>
      </c>
      <c r="AC784">
        <v>11.265775680541992</v>
      </c>
      <c r="AD784">
        <v>13.911571502685547</v>
      </c>
      <c r="AE784">
        <v>33.355598449707031</v>
      </c>
      <c r="AF784">
        <v>40.980018615722656</v>
      </c>
      <c r="AG784">
        <v>500.42730712890625</v>
      </c>
      <c r="AH784">
        <v>1801.3511962890625</v>
      </c>
      <c r="AI784">
        <v>2178.06103515625</v>
      </c>
      <c r="AJ784">
        <v>94.848770141601563</v>
      </c>
      <c r="AK784">
        <v>-1.8859386444091797</v>
      </c>
      <c r="AL784">
        <v>0.11292003095149994</v>
      </c>
      <c r="AM784">
        <v>1</v>
      </c>
      <c r="AN784">
        <v>-0.21956524252891541</v>
      </c>
      <c r="AO784">
        <v>2.737391471862793</v>
      </c>
      <c r="AP784">
        <v>1</v>
      </c>
      <c r="AQ784">
        <v>0</v>
      </c>
      <c r="AR784">
        <v>0.15999999642372131</v>
      </c>
      <c r="AS784">
        <v>111115</v>
      </c>
      <c r="AT784">
        <f t="shared" ref="AT784:AT790" si="2789">AG784*0.000001/(T784*0.0001)</f>
        <v>1.2831469413561696</v>
      </c>
      <c r="AU784">
        <f t="shared" ref="AU784:AU790" si="2790">(AD784-AC784)/(1000-AD784)*AT784</f>
        <v>3.4428401333234794E-3</v>
      </c>
      <c r="AV784">
        <f t="shared" ref="AV784:AV790" si="2791">(Y784+273.15)</f>
        <v>299.11517181396482</v>
      </c>
      <c r="AW784">
        <f t="shared" ref="AW784:AW790" si="2792">(X784+273.15)</f>
        <v>298.36038436889646</v>
      </c>
      <c r="AX784">
        <f t="shared" ref="AX784:AX790" si="2793">(AH784*AP784+AI784*AQ784)*AR784</f>
        <v>288.21618496411611</v>
      </c>
      <c r="AY784">
        <f t="shared" ref="AY784:AY790" si="2794">((AX784+0.00000010773*(AW784^4-AV784^4))-AU784*44100)/(U784*51.4+0.00000043092*AV784^3)</f>
        <v>1.1801459079426848</v>
      </c>
      <c r="AZ784">
        <f t="shared" ref="AZ784:AZ790" si="2795">0.61365*EXP(17.502*S784/(240.97+S784))</f>
        <v>3.3673106902358523</v>
      </c>
      <c r="BA784">
        <f t="shared" ref="BA784:BA790" si="2796">AZ784*1000/AJ784</f>
        <v>35.501890907058986</v>
      </c>
      <c r="BB784">
        <f t="shared" ref="BB784:BB790" si="2797">(BA784-AD784)</f>
        <v>21.590319404373439</v>
      </c>
      <c r="BC784">
        <f>IF(L784,Y784,(X784+Y784)/2)</f>
        <v>25.587778091430664</v>
      </c>
      <c r="BD784">
        <f t="shared" ref="BD784:BD790" si="2798">0.61365*EXP(17.502*BC784/(240.97+BC784))</f>
        <v>3.2928232538213269</v>
      </c>
      <c r="BE784">
        <f t="shared" ref="BE784:BE790" si="2799">IF(BB784&lt;&gt;0,(1000-(BA784+AD784)/2)/BB784*AU784,0)</f>
        <v>0.15552242394746332</v>
      </c>
      <c r="BF784">
        <f t="shared" ref="BF784:BF790" si="2800">AD784*AJ784/1000</f>
        <v>1.319495447766676</v>
      </c>
      <c r="BG784">
        <f t="shared" ref="BG784:BG790" si="2801">(BD784-BF784)</f>
        <v>1.9733278060546509</v>
      </c>
      <c r="BH784">
        <f t="shared" ref="BH784:BH790" si="2802">1/(1.6/O784+1.37/W784)</f>
        <v>9.7782578299656045E-2</v>
      </c>
      <c r="BI784">
        <f t="shared" ref="BI784:BI790" si="2803">P784*AJ784*0.001</f>
        <v>17.471012858469521</v>
      </c>
      <c r="BJ784">
        <f t="shared" ref="BJ784:BJ790" si="2804">P784/AB784</f>
        <v>0.4798291261635792</v>
      </c>
      <c r="BK784">
        <f t="shared" ref="BK784:BK790" si="2805">(1-AU784*AJ784/AZ784/O784)*100</f>
        <v>40.222511201173049</v>
      </c>
      <c r="BL784">
        <f t="shared" ref="BL784:BL790" si="2806">(AB784-N784/(W784/1.35))</f>
        <v>377.22818003391205</v>
      </c>
      <c r="BM784">
        <f t="shared" ref="BM784:BM790" si="2807">N784*BK784/100/BL784</f>
        <v>1.9776888745075324E-2</v>
      </c>
    </row>
    <row r="785" spans="1:65" x14ac:dyDescent="0.3">
      <c r="A785" t="str">
        <f t="array" ref="A785">INDEX(MtrxNb!A$2:C$115,MATCH(1,(MtrxNb!B$2:B$115=D785)*(MtrxNb!C$2:C$115=F785),0),1)</f>
        <v>M46</v>
      </c>
      <c r="B785" s="6">
        <v>41604</v>
      </c>
      <c r="C785">
        <v>54</v>
      </c>
      <c r="D785">
        <v>52</v>
      </c>
      <c r="E785">
        <v>22</v>
      </c>
      <c r="F785" t="s">
        <v>7</v>
      </c>
      <c r="G785">
        <v>51</v>
      </c>
      <c r="H785">
        <v>4</v>
      </c>
      <c r="I785">
        <v>30</v>
      </c>
      <c r="J785" t="s">
        <v>993</v>
      </c>
      <c r="K785">
        <v>7846.000000089407</v>
      </c>
      <c r="L785">
        <v>0</v>
      </c>
      <c r="M785">
        <v>50</v>
      </c>
      <c r="N785" s="7">
        <f t="shared" si="2781"/>
        <v>-0.34069101387638745</v>
      </c>
      <c r="O785" s="7">
        <f t="shared" si="2782"/>
        <v>0.17674774118748685</v>
      </c>
      <c r="P785" s="7">
        <f t="shared" si="2783"/>
        <v>51.215268696780065</v>
      </c>
      <c r="Q785">
        <f t="shared" si="2784"/>
        <v>3.6466636249315569</v>
      </c>
      <c r="R785">
        <f t="shared" si="2785"/>
        <v>1.9982251631600114</v>
      </c>
      <c r="S785" s="4">
        <f>(Y785+AY785*L785)</f>
        <v>25.827127456665039</v>
      </c>
      <c r="T785">
        <f t="shared" si="2786"/>
        <v>3.9000000000000004</v>
      </c>
      <c r="U785">
        <f t="shared" si="2787"/>
        <v>1.8810870260000228</v>
      </c>
      <c r="V785">
        <v>1</v>
      </c>
      <c r="W785">
        <f t="shared" si="2788"/>
        <v>3.7621740520000455</v>
      </c>
      <c r="X785">
        <v>25.166393280029297</v>
      </c>
      <c r="Y785" s="4">
        <v>25.827127456665039</v>
      </c>
      <c r="Z785">
        <v>25.012163162231445</v>
      </c>
      <c r="AA785">
        <v>49.6163330078125</v>
      </c>
      <c r="AB785">
        <v>49.740486145019531</v>
      </c>
      <c r="AC785">
        <v>11.344032287597656</v>
      </c>
      <c r="AD785">
        <v>14.145843505859375</v>
      </c>
      <c r="AE785">
        <v>33.643169403076172</v>
      </c>
      <c r="AF785">
        <v>41.774173736572266</v>
      </c>
      <c r="AG785">
        <v>500.41937255859375</v>
      </c>
      <c r="AH785">
        <v>1800.712646484375</v>
      </c>
      <c r="AI785">
        <v>2179.314208984375</v>
      </c>
      <c r="AJ785">
        <v>94.845550537109375</v>
      </c>
      <c r="AK785">
        <v>1.0106410980224609</v>
      </c>
      <c r="AL785">
        <v>0.152541384100914</v>
      </c>
      <c r="AM785">
        <v>1</v>
      </c>
      <c r="AN785">
        <v>-0.21956524252891541</v>
      </c>
      <c r="AO785">
        <v>2.737391471862793</v>
      </c>
      <c r="AP785">
        <v>1</v>
      </c>
      <c r="AQ785">
        <v>0</v>
      </c>
      <c r="AR785">
        <v>0.15999999642372131</v>
      </c>
      <c r="AS785">
        <v>111115</v>
      </c>
      <c r="AT785">
        <f t="shared" si="2789"/>
        <v>1.2831265963040865</v>
      </c>
      <c r="AU785">
        <f t="shared" si="2790"/>
        <v>3.6466636249315571E-3</v>
      </c>
      <c r="AV785">
        <f t="shared" si="2791"/>
        <v>298.97712745666502</v>
      </c>
      <c r="AW785">
        <f t="shared" si="2792"/>
        <v>298.31639328002927</v>
      </c>
      <c r="AX785">
        <f t="shared" si="2793"/>
        <v>288.11401699764974</v>
      </c>
      <c r="AY785">
        <f t="shared" si="2794"/>
        <v>1.1063550998248441</v>
      </c>
      <c r="AZ785">
        <f t="shared" si="2795"/>
        <v>3.3398954782850372</v>
      </c>
      <c r="BA785">
        <f t="shared" si="2796"/>
        <v>35.214044932748493</v>
      </c>
      <c r="BB785">
        <f t="shared" si="2797"/>
        <v>21.068201426889118</v>
      </c>
      <c r="BC785">
        <f>IF(L785,Y785,(X785+Y785)/2)</f>
        <v>25.496760368347168</v>
      </c>
      <c r="BD785">
        <f t="shared" si="2798"/>
        <v>3.2750757354357467</v>
      </c>
      <c r="BE785">
        <f t="shared" si="2799"/>
        <v>0.16881669668974922</v>
      </c>
      <c r="BF785">
        <f t="shared" si="2800"/>
        <v>1.3416703151250258</v>
      </c>
      <c r="BG785">
        <f t="shared" si="2801"/>
        <v>1.9334054203107209</v>
      </c>
      <c r="BH785">
        <f t="shared" si="2802"/>
        <v>0.10619543486928139</v>
      </c>
      <c r="BI785">
        <f t="shared" si="2803"/>
        <v>4.8575403554520893</v>
      </c>
      <c r="BJ785">
        <f t="shared" si="2804"/>
        <v>1.0296495403655841</v>
      </c>
      <c r="BK785">
        <f t="shared" si="2805"/>
        <v>41.409673427885053</v>
      </c>
      <c r="BL785">
        <f t="shared" si="2806"/>
        <v>49.862738029801051</v>
      </c>
      <c r="BM785">
        <f t="shared" si="2807"/>
        <v>-2.8293479624012037E-3</v>
      </c>
    </row>
    <row r="786" spans="1:65" x14ac:dyDescent="0.3">
      <c r="A786" t="str">
        <f t="array" ref="A786">INDEX(MtrxNb!A$2:C$115,MATCH(1,(MtrxNb!B$2:B$115=D786)*(MtrxNb!C$2:C$115=F786),0),1)</f>
        <v>M46</v>
      </c>
      <c r="B786" s="6">
        <v>41604</v>
      </c>
      <c r="C786">
        <v>54</v>
      </c>
      <c r="D786">
        <v>52</v>
      </c>
      <c r="E786">
        <v>22</v>
      </c>
      <c r="F786" t="s">
        <v>7</v>
      </c>
      <c r="G786">
        <v>51</v>
      </c>
      <c r="H786">
        <v>4</v>
      </c>
      <c r="I786">
        <v>31</v>
      </c>
      <c r="J786" t="s">
        <v>994</v>
      </c>
      <c r="K786">
        <v>7966.000000089407</v>
      </c>
      <c r="L786">
        <v>0</v>
      </c>
      <c r="M786">
        <v>150</v>
      </c>
      <c r="N786" s="7">
        <f t="shared" si="2781"/>
        <v>5.8430270040214722</v>
      </c>
      <c r="O786" s="7">
        <f t="shared" si="2782"/>
        <v>0.19507538225161128</v>
      </c>
      <c r="P786" s="7">
        <f t="shared" si="2783"/>
        <v>90.361639969398823</v>
      </c>
      <c r="Q786">
        <f t="shared" si="2784"/>
        <v>3.9599176049616323</v>
      </c>
      <c r="R786">
        <f t="shared" si="2785"/>
        <v>1.9749817599295019</v>
      </c>
      <c r="S786" s="4">
        <f>(Y786+AY786*L786)</f>
        <v>25.828998565673828</v>
      </c>
      <c r="T786">
        <f t="shared" si="2786"/>
        <v>3.9000000000000004</v>
      </c>
      <c r="U786">
        <f t="shared" si="2787"/>
        <v>1.8810870260000228</v>
      </c>
      <c r="V786">
        <v>1</v>
      </c>
      <c r="W786">
        <f t="shared" si="2788"/>
        <v>3.7621740520000455</v>
      </c>
      <c r="X786">
        <v>25.171518325805664</v>
      </c>
      <c r="Y786" s="4">
        <v>25.828998565673828</v>
      </c>
      <c r="Z786">
        <v>25.005786895751953</v>
      </c>
      <c r="AA786">
        <v>149.39480590820312</v>
      </c>
      <c r="AB786">
        <v>144.39524841308594</v>
      </c>
      <c r="AC786">
        <v>11.352421760559082</v>
      </c>
      <c r="AD786">
        <v>14.394262313842773</v>
      </c>
      <c r="AE786">
        <v>33.632980346679688</v>
      </c>
      <c r="AF786">
        <v>42.499038696289063</v>
      </c>
      <c r="AG786">
        <v>500.4002685546875</v>
      </c>
      <c r="AH786">
        <v>1801.3780517578125</v>
      </c>
      <c r="AI786">
        <v>2181.881103515625</v>
      </c>
      <c r="AJ786">
        <v>94.84918212890625</v>
      </c>
      <c r="AK786">
        <v>0.77013206481933594</v>
      </c>
      <c r="AL786">
        <v>0.12627910077571869</v>
      </c>
      <c r="AM786">
        <v>1</v>
      </c>
      <c r="AN786">
        <v>-0.21956524252891541</v>
      </c>
      <c r="AO786">
        <v>2.737391471862793</v>
      </c>
      <c r="AP786">
        <v>1</v>
      </c>
      <c r="AQ786">
        <v>0</v>
      </c>
      <c r="AR786">
        <v>0.15999999642372131</v>
      </c>
      <c r="AS786">
        <v>111115</v>
      </c>
      <c r="AT786">
        <f t="shared" si="2789"/>
        <v>1.2830776116786857</v>
      </c>
      <c r="AU786">
        <f t="shared" si="2790"/>
        <v>3.9599176049616323E-3</v>
      </c>
      <c r="AV786">
        <f t="shared" si="2791"/>
        <v>298.97899856567381</v>
      </c>
      <c r="AW786">
        <f t="shared" si="2792"/>
        <v>298.32151832580564</v>
      </c>
      <c r="AX786">
        <f t="shared" si="2793"/>
        <v>288.22048183902007</v>
      </c>
      <c r="AY786">
        <f t="shared" si="2794"/>
        <v>0.98000903264666717</v>
      </c>
      <c r="AZ786">
        <f t="shared" si="2795"/>
        <v>3.3402657677464265</v>
      </c>
      <c r="BA786">
        <f t="shared" si="2796"/>
        <v>35.216600636648465</v>
      </c>
      <c r="BB786">
        <f t="shared" si="2797"/>
        <v>20.822338322805692</v>
      </c>
      <c r="BC786">
        <f>IF(L786,Y786,(X786+Y786)/2)</f>
        <v>25.500258445739746</v>
      </c>
      <c r="BD786">
        <f t="shared" si="2798"/>
        <v>3.2757562771508386</v>
      </c>
      <c r="BE786">
        <f t="shared" si="2799"/>
        <v>0.18545900466589849</v>
      </c>
      <c r="BF786">
        <f t="shared" si="2800"/>
        <v>1.3652840078169246</v>
      </c>
      <c r="BG786">
        <f t="shared" si="2801"/>
        <v>1.910472269333914</v>
      </c>
      <c r="BH786">
        <f t="shared" si="2802"/>
        <v>0.11673912132282072</v>
      </c>
      <c r="BI786">
        <f t="shared" si="2803"/>
        <v>8.5707276469241638</v>
      </c>
      <c r="BJ786">
        <f t="shared" si="2804"/>
        <v>0.62579372217908613</v>
      </c>
      <c r="BK786">
        <f t="shared" si="2805"/>
        <v>42.358370371859323</v>
      </c>
      <c r="BL786">
        <f t="shared" si="2806"/>
        <v>142.29856539247035</v>
      </c>
      <c r="BM786">
        <f t="shared" si="2807"/>
        <v>1.7393084831634813E-2</v>
      </c>
    </row>
    <row r="787" spans="1:65" x14ac:dyDescent="0.3">
      <c r="A787" t="str">
        <f t="array" ref="A787">INDEX(MtrxNb!A$2:C$115,MATCH(1,(MtrxNb!B$2:B$115=D787)*(MtrxNb!C$2:C$115=F787),0),1)</f>
        <v>M46</v>
      </c>
      <c r="B787" s="6">
        <v>41604</v>
      </c>
      <c r="C787">
        <v>54</v>
      </c>
      <c r="D787">
        <v>52</v>
      </c>
      <c r="E787">
        <v>22</v>
      </c>
      <c r="F787" t="s">
        <v>7</v>
      </c>
      <c r="G787">
        <v>51</v>
      </c>
      <c r="H787">
        <v>4</v>
      </c>
      <c r="I787">
        <v>32</v>
      </c>
      <c r="J787" t="s">
        <v>995</v>
      </c>
      <c r="K787">
        <v>8084.5000001005828</v>
      </c>
      <c r="L787">
        <v>0</v>
      </c>
      <c r="M787">
        <v>250</v>
      </c>
      <c r="N787" s="7">
        <f t="shared" si="2781"/>
        <v>13.087300454166444</v>
      </c>
      <c r="O787" s="7">
        <f t="shared" si="2782"/>
        <v>0.20699649453848423</v>
      </c>
      <c r="P787" s="7">
        <f t="shared" si="2783"/>
        <v>126.91679056780613</v>
      </c>
      <c r="Q787">
        <f t="shared" si="2784"/>
        <v>4.1644227218733008</v>
      </c>
      <c r="R787">
        <f t="shared" si="2785"/>
        <v>1.9631088919892825</v>
      </c>
      <c r="S787" s="4">
        <f>(Y787+AY787*L787)</f>
        <v>25.848562240600586</v>
      </c>
      <c r="T787">
        <f t="shared" si="2786"/>
        <v>3.9000000000000004</v>
      </c>
      <c r="U787">
        <f t="shared" si="2787"/>
        <v>1.8810870260000228</v>
      </c>
      <c r="V787">
        <v>1</v>
      </c>
      <c r="W787">
        <f t="shared" si="2788"/>
        <v>3.7621740520000455</v>
      </c>
      <c r="X787">
        <v>25.198476791381836</v>
      </c>
      <c r="Y787" s="4">
        <v>25.848562240600586</v>
      </c>
      <c r="Z787">
        <v>25.011415481567383</v>
      </c>
      <c r="AA787">
        <v>249.98500061035156</v>
      </c>
      <c r="AB787">
        <v>239.00904846191406</v>
      </c>
      <c r="AC787">
        <v>11.361380577087402</v>
      </c>
      <c r="AD787">
        <v>14.559858322143555</v>
      </c>
      <c r="AE787">
        <v>33.654411315917969</v>
      </c>
      <c r="AF787">
        <v>42.920719146728516</v>
      </c>
      <c r="AG787">
        <v>500.38735961914062</v>
      </c>
      <c r="AH787">
        <v>1799.0660400390625</v>
      </c>
      <c r="AI787">
        <v>2184.399658203125</v>
      </c>
      <c r="AJ787">
        <v>94.8519287109375</v>
      </c>
      <c r="AK787">
        <v>-0.23548316955566406</v>
      </c>
      <c r="AL787">
        <v>0.11246131360530853</v>
      </c>
      <c r="AM787">
        <v>1</v>
      </c>
      <c r="AN787">
        <v>-0.21956524252891541</v>
      </c>
      <c r="AO787">
        <v>2.737391471862793</v>
      </c>
      <c r="AP787">
        <v>1</v>
      </c>
      <c r="AQ787">
        <v>0</v>
      </c>
      <c r="AR787">
        <v>0.15999999642372131</v>
      </c>
      <c r="AS787">
        <v>111115</v>
      </c>
      <c r="AT787">
        <f t="shared" si="2789"/>
        <v>1.2830445118439502</v>
      </c>
      <c r="AU787">
        <f t="shared" si="2790"/>
        <v>4.1644227218733008E-3</v>
      </c>
      <c r="AV787">
        <f t="shared" si="2791"/>
        <v>298.99856224060056</v>
      </c>
      <c r="AW787">
        <f t="shared" si="2792"/>
        <v>298.34847679138181</v>
      </c>
      <c r="AX787">
        <f t="shared" si="2793"/>
        <v>287.85055997228847</v>
      </c>
      <c r="AY787">
        <f t="shared" si="2794"/>
        <v>0.89399138962086289</v>
      </c>
      <c r="AZ787">
        <f t="shared" si="2795"/>
        <v>3.3441395356025931</v>
      </c>
      <c r="BA787">
        <f t="shared" si="2796"/>
        <v>35.256421045415983</v>
      </c>
      <c r="BB787">
        <f t="shared" si="2797"/>
        <v>20.696562723272429</v>
      </c>
      <c r="BC787">
        <f>IF(L787,Y787,(X787+Y787)/2)</f>
        <v>25.523519515991211</v>
      </c>
      <c r="BD787">
        <f t="shared" si="2798"/>
        <v>3.2802847999201568</v>
      </c>
      <c r="BE787">
        <f t="shared" si="2799"/>
        <v>0.19620140567827196</v>
      </c>
      <c r="BF787">
        <f t="shared" si="2800"/>
        <v>1.3810306436133106</v>
      </c>
      <c r="BG787">
        <f t="shared" si="2801"/>
        <v>1.8992541563068461</v>
      </c>
      <c r="BH787">
        <f t="shared" si="2802"/>
        <v>0.12355211371098972</v>
      </c>
      <c r="BI787">
        <f t="shared" si="2803"/>
        <v>12.038302371158533</v>
      </c>
      <c r="BJ787">
        <f t="shared" si="2804"/>
        <v>0.5310124925585411</v>
      </c>
      <c r="BK787">
        <f t="shared" si="2805"/>
        <v>42.937132406488068</v>
      </c>
      <c r="BL787">
        <f t="shared" si="2806"/>
        <v>234.31286605011627</v>
      </c>
      <c r="BM787">
        <f t="shared" si="2807"/>
        <v>2.3982086938574117E-2</v>
      </c>
    </row>
    <row r="788" spans="1:65" x14ac:dyDescent="0.3">
      <c r="A788" t="str">
        <f t="array" ref="A788">INDEX(MtrxNb!A$2:C$115,MATCH(1,(MtrxNb!B$2:B$115=D788)*(MtrxNb!C$2:C$115=F788),0),1)</f>
        <v>M46</v>
      </c>
      <c r="B788" s="6">
        <v>41604</v>
      </c>
      <c r="C788">
        <v>54</v>
      </c>
      <c r="D788">
        <v>52</v>
      </c>
      <c r="E788">
        <v>22</v>
      </c>
      <c r="F788" t="s">
        <v>7</v>
      </c>
      <c r="G788">
        <v>51</v>
      </c>
      <c r="H788">
        <v>4</v>
      </c>
      <c r="I788">
        <v>33</v>
      </c>
      <c r="J788" t="s">
        <v>996</v>
      </c>
      <c r="K788">
        <v>8205.000000089407</v>
      </c>
      <c r="L788">
        <v>0</v>
      </c>
      <c r="M788">
        <v>400</v>
      </c>
      <c r="N788" s="7">
        <f t="shared" si="2781"/>
        <v>23.021073131723671</v>
      </c>
      <c r="O788" s="7">
        <f t="shared" si="2782"/>
        <v>0.22533240358248968</v>
      </c>
      <c r="P788" s="7">
        <f t="shared" si="2783"/>
        <v>198.45970719897511</v>
      </c>
      <c r="Q788">
        <f t="shared" si="2784"/>
        <v>4.486469950522789</v>
      </c>
      <c r="R788">
        <f t="shared" si="2785"/>
        <v>1.9515464468125565</v>
      </c>
      <c r="S788" s="4">
        <f>(Y788+AY788*L788)</f>
        <v>25.872518539428711</v>
      </c>
      <c r="T788">
        <f t="shared" si="2786"/>
        <v>3.9000000000000004</v>
      </c>
      <c r="U788">
        <f t="shared" si="2787"/>
        <v>1.8810870260000228</v>
      </c>
      <c r="V788">
        <v>1</v>
      </c>
      <c r="W788">
        <f t="shared" si="2788"/>
        <v>3.7621740520000455</v>
      </c>
      <c r="X788">
        <v>25.209877014160156</v>
      </c>
      <c r="Y788" s="4">
        <v>25.872518539428711</v>
      </c>
      <c r="Z788">
        <v>25.008298873901367</v>
      </c>
      <c r="AA788">
        <v>399.26461791992187</v>
      </c>
      <c r="AB788">
        <v>379.99310302734375</v>
      </c>
      <c r="AC788">
        <v>11.286788940429688</v>
      </c>
      <c r="AD788">
        <v>14.7320556640625</v>
      </c>
      <c r="AE788">
        <v>33.379859924316406</v>
      </c>
      <c r="AF788">
        <v>43.401947021484375</v>
      </c>
      <c r="AG788">
        <v>500.38107299804688</v>
      </c>
      <c r="AH788">
        <v>1799.596923828125</v>
      </c>
      <c r="AI788">
        <v>2187.5244140625</v>
      </c>
      <c r="AJ788">
        <v>94.850440979003906</v>
      </c>
      <c r="AK788">
        <v>-1.6301364898681641</v>
      </c>
      <c r="AL788">
        <v>8.7360605597496033E-2</v>
      </c>
      <c r="AM788">
        <v>1</v>
      </c>
      <c r="AN788">
        <v>-0.21956524252891541</v>
      </c>
      <c r="AO788">
        <v>2.737391471862793</v>
      </c>
      <c r="AP788">
        <v>1</v>
      </c>
      <c r="AQ788">
        <v>0</v>
      </c>
      <c r="AR788">
        <v>0.15999999642372131</v>
      </c>
      <c r="AS788">
        <v>111115</v>
      </c>
      <c r="AT788">
        <f t="shared" si="2789"/>
        <v>1.2830283923026842</v>
      </c>
      <c r="AU788">
        <f t="shared" si="2790"/>
        <v>4.4864699505227888E-3</v>
      </c>
      <c r="AV788">
        <f t="shared" si="2791"/>
        <v>299.02251853942869</v>
      </c>
      <c r="AW788">
        <f t="shared" si="2792"/>
        <v>298.35987701416013</v>
      </c>
      <c r="AX788">
        <f t="shared" si="2793"/>
        <v>287.93550137663988</v>
      </c>
      <c r="AY788">
        <f t="shared" si="2794"/>
        <v>0.76216057913618385</v>
      </c>
      <c r="AZ788">
        <f t="shared" si="2795"/>
        <v>3.3488884230761169</v>
      </c>
      <c r="BA788">
        <f t="shared" si="2796"/>
        <v>35.307041153529553</v>
      </c>
      <c r="BB788">
        <f t="shared" si="2797"/>
        <v>20.574985489467053</v>
      </c>
      <c r="BC788">
        <f>IF(L788,Y788,(X788+Y788)/2)</f>
        <v>25.541197776794434</v>
      </c>
      <c r="BD788">
        <f t="shared" si="2798"/>
        <v>3.283730104354726</v>
      </c>
      <c r="BE788">
        <f t="shared" si="2799"/>
        <v>0.21259895909284449</v>
      </c>
      <c r="BF788">
        <f t="shared" si="2800"/>
        <v>1.3973419762635604</v>
      </c>
      <c r="BG788">
        <f t="shared" si="2801"/>
        <v>1.8863881280911656</v>
      </c>
      <c r="BH788">
        <f t="shared" si="2802"/>
        <v>0.13396256152313574</v>
      </c>
      <c r="BI788">
        <f t="shared" si="2803"/>
        <v>18.823990744386787</v>
      </c>
      <c r="BJ788">
        <f t="shared" si="2804"/>
        <v>0.52227186656252089</v>
      </c>
      <c r="BK788">
        <f t="shared" si="2805"/>
        <v>43.607702301897866</v>
      </c>
      <c r="BL788">
        <f t="shared" si="2806"/>
        <v>371.73233457318224</v>
      </c>
      <c r="BM788">
        <f t="shared" si="2807"/>
        <v>2.7005885967683833E-2</v>
      </c>
    </row>
    <row r="789" spans="1:65" x14ac:dyDescent="0.3">
      <c r="A789" t="str">
        <f t="array" ref="A789">INDEX(MtrxNb!A$2:C$115,MATCH(1,(MtrxNb!B$2:B$115=D789)*(MtrxNb!C$2:C$115=F789),0),1)</f>
        <v>M46</v>
      </c>
      <c r="B789" s="6">
        <v>41604</v>
      </c>
      <c r="C789">
        <v>54</v>
      </c>
      <c r="D789">
        <v>52</v>
      </c>
      <c r="E789">
        <v>22</v>
      </c>
      <c r="F789" t="s">
        <v>7</v>
      </c>
      <c r="G789">
        <v>51</v>
      </c>
      <c r="H789">
        <v>4</v>
      </c>
      <c r="I789">
        <v>34</v>
      </c>
      <c r="J789" t="s">
        <v>997</v>
      </c>
      <c r="K789">
        <v>8323.5000001005828</v>
      </c>
      <c r="L789">
        <v>0</v>
      </c>
      <c r="M789">
        <v>600</v>
      </c>
      <c r="N789" s="7">
        <f t="shared" si="2781"/>
        <v>34.236352316335555</v>
      </c>
      <c r="O789" s="7">
        <f t="shared" si="2782"/>
        <v>0.22882522208623216</v>
      </c>
      <c r="P789" s="7">
        <f t="shared" si="2783"/>
        <v>303.05686265956604</v>
      </c>
      <c r="Q789">
        <f t="shared" si="2784"/>
        <v>4.5356607779136153</v>
      </c>
      <c r="R789">
        <f t="shared" si="2785"/>
        <v>1.9444436570800787</v>
      </c>
      <c r="S789" s="4">
        <f>(Y789+AY789*L789)</f>
        <v>25.860368728637695</v>
      </c>
      <c r="T789">
        <f t="shared" si="2786"/>
        <v>3.9000000000000004</v>
      </c>
      <c r="U789">
        <f t="shared" si="2787"/>
        <v>1.8810870260000228</v>
      </c>
      <c r="V789">
        <v>1</v>
      </c>
      <c r="W789">
        <f t="shared" si="2788"/>
        <v>3.7621740520000455</v>
      </c>
      <c r="X789">
        <v>25.210922241210937</v>
      </c>
      <c r="Y789" s="4">
        <v>25.860368728637695</v>
      </c>
      <c r="Z789">
        <v>25.007875442504883</v>
      </c>
      <c r="AA789">
        <v>598.16796875</v>
      </c>
      <c r="AB789">
        <v>569.4691162109375</v>
      </c>
      <c r="AC789">
        <v>11.298933029174805</v>
      </c>
      <c r="AD789">
        <v>14.782003402709961</v>
      </c>
      <c r="AE789">
        <v>33.458244323730469</v>
      </c>
      <c r="AF789">
        <v>43.543849945068359</v>
      </c>
      <c r="AG789">
        <v>500.3515625</v>
      </c>
      <c r="AH789">
        <v>1801.912841796875</v>
      </c>
      <c r="AI789">
        <v>2191.477294921875</v>
      </c>
      <c r="AJ789">
        <v>94.847465515136719</v>
      </c>
      <c r="AK789">
        <v>-4.3911228179931641</v>
      </c>
      <c r="AL789">
        <v>7.8076586127281189E-2</v>
      </c>
      <c r="AM789">
        <v>1</v>
      </c>
      <c r="AN789">
        <v>-0.21956524252891541</v>
      </c>
      <c r="AO789">
        <v>2.737391471862793</v>
      </c>
      <c r="AP789">
        <v>1</v>
      </c>
      <c r="AQ789">
        <v>0</v>
      </c>
      <c r="AR789">
        <v>0.15999999642372131</v>
      </c>
      <c r="AS789">
        <v>111115</v>
      </c>
      <c r="AT789">
        <f t="shared" si="2789"/>
        <v>1.282952724358974</v>
      </c>
      <c r="AU789">
        <f t="shared" si="2790"/>
        <v>4.535660777913615E-3</v>
      </c>
      <c r="AV789">
        <f t="shared" si="2791"/>
        <v>299.01036872863767</v>
      </c>
      <c r="AW789">
        <f t="shared" si="2792"/>
        <v>298.36092224121091</v>
      </c>
      <c r="AX789">
        <f t="shared" si="2793"/>
        <v>288.30604824335751</v>
      </c>
      <c r="AY789">
        <f t="shared" si="2794"/>
        <v>0.74695134329918778</v>
      </c>
      <c r="AZ789">
        <f t="shared" si="2795"/>
        <v>3.3464792150632454</v>
      </c>
      <c r="BA789">
        <f t="shared" si="2796"/>
        <v>35.282747903571341</v>
      </c>
      <c r="BB789">
        <f t="shared" si="2797"/>
        <v>20.50074450086138</v>
      </c>
      <c r="BC789">
        <f>IF(L789,Y789,(X789+Y789)/2)</f>
        <v>25.535645484924316</v>
      </c>
      <c r="BD789">
        <f t="shared" si="2798"/>
        <v>3.2826476815424726</v>
      </c>
      <c r="BE789">
        <f t="shared" si="2799"/>
        <v>0.21570545466287142</v>
      </c>
      <c r="BF789">
        <f t="shared" si="2800"/>
        <v>1.4020355579831667</v>
      </c>
      <c r="BG789">
        <f t="shared" si="2801"/>
        <v>1.8806121235593058</v>
      </c>
      <c r="BH789">
        <f t="shared" si="2802"/>
        <v>0.13593628957982268</v>
      </c>
      <c r="BI789">
        <f t="shared" si="2803"/>
        <v>28.744175330228714</v>
      </c>
      <c r="BJ789">
        <f t="shared" si="2804"/>
        <v>0.53217436035163412</v>
      </c>
      <c r="BK789">
        <f t="shared" si="2805"/>
        <v>43.820965379673368</v>
      </c>
      <c r="BL789">
        <f t="shared" si="2806"/>
        <v>557.18391223360368</v>
      </c>
      <c r="BM789">
        <f t="shared" si="2807"/>
        <v>2.6925939113465299E-2</v>
      </c>
    </row>
    <row r="790" spans="1:65" x14ac:dyDescent="0.3">
      <c r="A790" t="str">
        <f t="array" ref="A790">INDEX(MtrxNb!A$2:C$115,MATCH(1,(MtrxNb!B$2:B$115=D790)*(MtrxNb!C$2:C$115=F790),0),1)</f>
        <v>M46</v>
      </c>
      <c r="B790" s="6">
        <v>41604</v>
      </c>
      <c r="C790">
        <v>54</v>
      </c>
      <c r="D790">
        <v>52</v>
      </c>
      <c r="E790">
        <v>22</v>
      </c>
      <c r="F790" t="s">
        <v>7</v>
      </c>
      <c r="G790">
        <v>51</v>
      </c>
      <c r="H790">
        <v>4</v>
      </c>
      <c r="I790">
        <v>35</v>
      </c>
      <c r="J790" t="s">
        <v>998</v>
      </c>
      <c r="K790">
        <v>8445.000000089407</v>
      </c>
      <c r="L790">
        <v>0</v>
      </c>
      <c r="M790">
        <v>800</v>
      </c>
      <c r="N790" s="7">
        <f t="shared" si="2781"/>
        <v>43.075940175966878</v>
      </c>
      <c r="O790" s="7">
        <f t="shared" si="2782"/>
        <v>0.22221933469934518</v>
      </c>
      <c r="P790" s="7">
        <f t="shared" si="2783"/>
        <v>416.84750436463338</v>
      </c>
      <c r="Q790">
        <f t="shared" si="2784"/>
        <v>4.4662154317290144</v>
      </c>
      <c r="R790">
        <f t="shared" si="2785"/>
        <v>1.9683178836931683</v>
      </c>
      <c r="S790" s="4">
        <f>(Y790+AY790*L790)</f>
        <v>25.917972564697266</v>
      </c>
      <c r="T790">
        <f t="shared" si="2786"/>
        <v>3.9000000000000004</v>
      </c>
      <c r="U790">
        <f t="shared" si="2787"/>
        <v>1.8810870260000228</v>
      </c>
      <c r="V790">
        <v>1</v>
      </c>
      <c r="W790">
        <f t="shared" si="2788"/>
        <v>3.7621740520000455</v>
      </c>
      <c r="X790">
        <v>25.233158111572266</v>
      </c>
      <c r="Y790" s="4">
        <v>25.917972564697266</v>
      </c>
      <c r="Z790">
        <v>25.010770797729492</v>
      </c>
      <c r="AA790">
        <v>798.83612060546875</v>
      </c>
      <c r="AB790">
        <v>762.6075439453125</v>
      </c>
      <c r="AC790">
        <v>11.220976829528809</v>
      </c>
      <c r="AD790">
        <v>14.651000022888184</v>
      </c>
      <c r="AE790">
        <v>33.138874053955078</v>
      </c>
      <c r="AF790">
        <v>43.103755950927734</v>
      </c>
      <c r="AG790">
        <v>500.376953125</v>
      </c>
      <c r="AH790">
        <v>1799.032958984375</v>
      </c>
      <c r="AI790">
        <v>2193.72119140625</v>
      </c>
      <c r="AJ790">
        <v>94.846572875976563</v>
      </c>
      <c r="AK790">
        <v>-7.4492893218994141</v>
      </c>
      <c r="AL790">
        <v>5.9078440070152283E-2</v>
      </c>
      <c r="AM790">
        <v>1</v>
      </c>
      <c r="AN790">
        <v>-0.21956524252891541</v>
      </c>
      <c r="AO790">
        <v>2.737391471862793</v>
      </c>
      <c r="AP790">
        <v>1</v>
      </c>
      <c r="AQ790">
        <v>0</v>
      </c>
      <c r="AR790">
        <v>0.15999999642372131</v>
      </c>
      <c r="AS790">
        <v>111115</v>
      </c>
      <c r="AT790">
        <f t="shared" si="2789"/>
        <v>1.2830178285256408</v>
      </c>
      <c r="AU790">
        <f t="shared" si="2790"/>
        <v>4.4662154317290145E-3</v>
      </c>
      <c r="AV790">
        <f t="shared" si="2791"/>
        <v>299.06797256469724</v>
      </c>
      <c r="AW790">
        <f t="shared" si="2792"/>
        <v>298.38315811157224</v>
      </c>
      <c r="AX790">
        <f t="shared" si="2793"/>
        <v>287.84526700365677</v>
      </c>
      <c r="AY790">
        <f t="shared" si="2794"/>
        <v>0.76716593223043339</v>
      </c>
      <c r="AZ790">
        <f t="shared" si="2795"/>
        <v>3.3579150250699668</v>
      </c>
      <c r="BA790">
        <f t="shared" si="2796"/>
        <v>35.403651637058616</v>
      </c>
      <c r="BB790">
        <f t="shared" si="2797"/>
        <v>20.752651614170432</v>
      </c>
      <c r="BC790">
        <f>IF(L790,Y790,(X790+Y790)/2)</f>
        <v>25.575565338134766</v>
      </c>
      <c r="BD790">
        <f t="shared" si="2798"/>
        <v>3.2904370231066893</v>
      </c>
      <c r="BE790">
        <f t="shared" si="2799"/>
        <v>0.20982562054474801</v>
      </c>
      <c r="BF790">
        <f t="shared" si="2800"/>
        <v>1.3895971413767985</v>
      </c>
      <c r="BG790">
        <f t="shared" si="2801"/>
        <v>1.9008398817298908</v>
      </c>
      <c r="BH790">
        <f t="shared" si="2802"/>
        <v>0.13220090557687861</v>
      </c>
      <c r="BI790">
        <f t="shared" si="2803"/>
        <v>39.536557200889163</v>
      </c>
      <c r="BJ790">
        <f t="shared" si="2804"/>
        <v>0.5466081573335787</v>
      </c>
      <c r="BK790">
        <f t="shared" si="2805"/>
        <v>43.231193204952653</v>
      </c>
      <c r="BL790">
        <f t="shared" si="2806"/>
        <v>747.15038581445992</v>
      </c>
      <c r="BM790">
        <f t="shared" si="2807"/>
        <v>2.4924356964658691E-2</v>
      </c>
    </row>
    <row r="791" spans="1:65" hidden="1" x14ac:dyDescent="0.3">
      <c r="A791" t="str">
        <f t="array" ref="A791">INDEX(MtrxNb!A$2:C$115,MATCH(1,(MtrxNb!B$2:B$115=D791)*(MtrxNb!C$2:C$115=F791),0),1)</f>
        <v>M102</v>
      </c>
      <c r="B791" s="6">
        <v>41604</v>
      </c>
      <c r="C791">
        <v>54</v>
      </c>
      <c r="D791">
        <v>52</v>
      </c>
      <c r="E791">
        <v>22</v>
      </c>
      <c r="F791" t="s">
        <v>36</v>
      </c>
      <c r="G791">
        <v>51</v>
      </c>
      <c r="H791">
        <v>4</v>
      </c>
      <c r="I791" t="s">
        <v>323</v>
      </c>
      <c r="J791" t="s">
        <v>999</v>
      </c>
      <c r="M791">
        <f t="shared" ref="M791" si="2808">AA791</f>
        <v>0</v>
      </c>
      <c r="S791" s="4">
        <f>AVERAGE(S785:S790)</f>
        <v>25.85925801595052</v>
      </c>
      <c r="Y791" s="4">
        <f>AVERAGE(Y786:Y790)</f>
        <v>25.865684127807619</v>
      </c>
    </row>
    <row r="792" spans="1:65" hidden="1" x14ac:dyDescent="0.3">
      <c r="A792" t="str">
        <f t="array" ref="A792">INDEX(MtrxNb!A$2:C$115,MATCH(1,(MtrxNb!B$2:B$115=D792)*(MtrxNb!C$2:C$115=F792),0),1)</f>
        <v>M102</v>
      </c>
      <c r="B792" s="6">
        <v>41604</v>
      </c>
      <c r="C792">
        <v>54</v>
      </c>
      <c r="D792">
        <v>52</v>
      </c>
      <c r="E792">
        <v>22</v>
      </c>
      <c r="F792" t="s">
        <v>36</v>
      </c>
      <c r="G792">
        <v>51</v>
      </c>
      <c r="H792">
        <v>4</v>
      </c>
      <c r="I792">
        <v>37</v>
      </c>
      <c r="J792" t="s">
        <v>1000</v>
      </c>
      <c r="K792">
        <v>9088.5000000782311</v>
      </c>
      <c r="L792">
        <v>0</v>
      </c>
      <c r="M792" t="s">
        <v>315</v>
      </c>
      <c r="N792">
        <f t="shared" ref="N792:N798" si="2809">(AA792-AB792*(1000-AC792)/(1000-AD792))*AT792</f>
        <v>25.325677327234498</v>
      </c>
      <c r="O792">
        <f t="shared" ref="O792:O798" si="2810">IF(BE792&lt;&gt;0,1/(1/BE792-1/W792),0)</f>
        <v>0.34065681921912333</v>
      </c>
      <c r="P792">
        <f t="shared" ref="P792:P798" si="2811">((BH792-AU792/2)*AB792-N792)/(BH792+AU792/2)</f>
        <v>240.86631452490394</v>
      </c>
      <c r="Q792">
        <f t="shared" ref="Q792:Q798" si="2812">AU792*1000</f>
        <v>6.0658093543505451</v>
      </c>
      <c r="R792">
        <f t="shared" ref="R792:R798" si="2813">(AZ792-BF792)</f>
        <v>1.7947408520165207</v>
      </c>
      <c r="S792" s="4">
        <f>(Y792+AY792*L792)</f>
        <v>25.632354736328125</v>
      </c>
      <c r="T792">
        <f t="shared" ref="T792:T806" si="2814">1.3*3</f>
        <v>3.9000000000000004</v>
      </c>
      <c r="U792">
        <f t="shared" ref="U792:U798" si="2815">(T792*AN792+AO792)</f>
        <v>1.8810870260000228</v>
      </c>
      <c r="V792">
        <v>1</v>
      </c>
      <c r="W792">
        <f t="shared" ref="W792:W798" si="2816">U792*(V792+1)*(V792+1)/(V792*V792+1)</f>
        <v>3.7621740520000455</v>
      </c>
      <c r="X792">
        <v>25.368949890136719</v>
      </c>
      <c r="Y792" s="4">
        <v>25.632354736328125</v>
      </c>
      <c r="Z792">
        <v>25.004108428955078</v>
      </c>
      <c r="AA792">
        <v>400.07669067382812</v>
      </c>
      <c r="AB792">
        <v>378.54617309570312</v>
      </c>
      <c r="AC792">
        <v>11.236814498901367</v>
      </c>
      <c r="AD792">
        <v>15.889823913574219</v>
      </c>
      <c r="AE792">
        <v>32.898849487304688</v>
      </c>
      <c r="AF792">
        <v>46.357723236083984</v>
      </c>
      <c r="AG792">
        <v>500.33761596679687</v>
      </c>
      <c r="AH792">
        <v>1799.0230712890625</v>
      </c>
      <c r="AI792">
        <v>352.80416870117187</v>
      </c>
      <c r="AJ792">
        <v>94.828300476074219</v>
      </c>
      <c r="AK792">
        <v>-1.9800510406494141</v>
      </c>
      <c r="AL792">
        <v>9.3291506171226501E-2</v>
      </c>
      <c r="AM792">
        <v>1</v>
      </c>
      <c r="AN792">
        <v>-0.21956524252891541</v>
      </c>
      <c r="AO792">
        <v>2.737391471862793</v>
      </c>
      <c r="AP792">
        <v>1</v>
      </c>
      <c r="AQ792">
        <v>0</v>
      </c>
      <c r="AR792">
        <v>0.15999999642372131</v>
      </c>
      <c r="AS792">
        <v>111115</v>
      </c>
      <c r="AT792">
        <f t="shared" ref="AT792:AT798" si="2817">AG792*0.000001/(T792*0.0001)</f>
        <v>1.2829169640174278</v>
      </c>
      <c r="AU792">
        <f t="shared" ref="AU792:AU798" si="2818">(AD792-AC792)/(1000-AD792)*AT792</f>
        <v>6.0658093543505447E-3</v>
      </c>
      <c r="AV792">
        <f t="shared" ref="AV792:AV798" si="2819">(Y792+273.15)</f>
        <v>298.7823547363281</v>
      </c>
      <c r="AW792">
        <f t="shared" ref="AW792:AW798" si="2820">(X792+273.15)</f>
        <v>298.5189498901367</v>
      </c>
      <c r="AX792">
        <f t="shared" ref="AX792:AX798" si="2821">(AH792*AP792+AI792*AQ792)*AR792</f>
        <v>287.84368497244213</v>
      </c>
      <c r="AY792">
        <f t="shared" ref="AY792:AY798" si="2822">((AX792+0.00000010773*(AW792^4-AV792^4))-AU792*44100)/(U792*51.4+0.00000043092*AV792^3)</f>
        <v>0.1600825222157807</v>
      </c>
      <c r="AZ792">
        <f t="shared" ref="AZ792:AZ798" si="2823">0.61365*EXP(17.502*S792/(240.97+S792))</f>
        <v>3.3015458486048463</v>
      </c>
      <c r="BA792">
        <f t="shared" ref="BA792:BA798" si="2824">AZ792*1000/AJ792</f>
        <v>34.816039431581373</v>
      </c>
      <c r="BB792">
        <f t="shared" ref="BB792:BB798" si="2825">(BA792-AD792)</f>
        <v>18.926215518007155</v>
      </c>
      <c r="BC792">
        <f>IF(L792,Y792,(X792+Y792)/2)</f>
        <v>25.500652313232422</v>
      </c>
      <c r="BD792">
        <f t="shared" ref="BD792:BD798" si="2826">0.61365*EXP(17.502*BC792/(240.97+BC792))</f>
        <v>3.2758329107687261</v>
      </c>
      <c r="BE792">
        <f t="shared" ref="BE792:BE798" si="2827">IF(BB792&lt;&gt;0,(1000-(BA792+AD792)/2)/BB792*AU792,0)</f>
        <v>0.31237218548134343</v>
      </c>
      <c r="BF792">
        <f t="shared" ref="BF792:BF798" si="2828">AD792*AJ792/1000</f>
        <v>1.5068049965883257</v>
      </c>
      <c r="BG792">
        <f t="shared" ref="BG792:BG798" si="2829">(BD792-BF792)</f>
        <v>1.7690279141804004</v>
      </c>
      <c r="BH792">
        <f t="shared" ref="BH792:BH798" si="2830">1/(1.6/O792+1.37/W792)</f>
        <v>0.19759096675749802</v>
      </c>
      <c r="BI792">
        <f t="shared" ref="BI792:BI798" si="2831">P792*AJ792*0.001</f>
        <v>22.840943248332191</v>
      </c>
      <c r="BJ792">
        <f t="shared" ref="BJ792:BJ798" si="2832">P792/AB792</f>
        <v>0.63629309089332331</v>
      </c>
      <c r="BK792">
        <f t="shared" ref="BK792:BK798" si="2833">(1-AU792*AJ792/AZ792/O792)*100</f>
        <v>48.856281156305251</v>
      </c>
      <c r="BL792">
        <f t="shared" ref="BL792:BL798" si="2834">(AB792-N792/(W792/1.35))</f>
        <v>369.45843182716965</v>
      </c>
      <c r="BM792">
        <f t="shared" ref="BM792:BM798" si="2835">N792*BK792/100/BL792</f>
        <v>3.3490057483707494E-2</v>
      </c>
    </row>
    <row r="793" spans="1:65" x14ac:dyDescent="0.3">
      <c r="A793" t="str">
        <f t="array" ref="A793">INDEX(MtrxNb!A$2:C$115,MATCH(1,(MtrxNb!B$2:B$115=D793)*(MtrxNb!C$2:C$115=F793),0),1)</f>
        <v>M102</v>
      </c>
      <c r="B793" s="6">
        <v>41604</v>
      </c>
      <c r="C793">
        <v>54</v>
      </c>
      <c r="D793">
        <v>52</v>
      </c>
      <c r="E793">
        <v>22</v>
      </c>
      <c r="F793" t="s">
        <v>36</v>
      </c>
      <c r="G793">
        <v>51</v>
      </c>
      <c r="H793">
        <v>4</v>
      </c>
      <c r="I793">
        <v>38</v>
      </c>
      <c r="J793" t="s">
        <v>1001</v>
      </c>
      <c r="K793">
        <v>9211.0000000447035</v>
      </c>
      <c r="L793">
        <v>0</v>
      </c>
      <c r="M793">
        <v>50</v>
      </c>
      <c r="N793" s="7">
        <f t="shared" si="2809"/>
        <v>-0.38593042289855711</v>
      </c>
      <c r="O793" s="7">
        <f t="shared" si="2810"/>
        <v>0.36740549552423873</v>
      </c>
      <c r="P793" s="7">
        <f t="shared" si="2811"/>
        <v>49.009111795353377</v>
      </c>
      <c r="Q793">
        <f t="shared" si="2812"/>
        <v>6.5469205090653526</v>
      </c>
      <c r="R793">
        <f t="shared" si="2813"/>
        <v>1.806909043942303</v>
      </c>
      <c r="S793" s="4">
        <f>(Y793+AY793*L793)</f>
        <v>25.882047653198242</v>
      </c>
      <c r="T793">
        <f t="shared" si="2814"/>
        <v>3.9000000000000004</v>
      </c>
      <c r="U793">
        <f t="shared" si="2815"/>
        <v>1.8810870260000228</v>
      </c>
      <c r="V793">
        <v>1</v>
      </c>
      <c r="W793">
        <f t="shared" si="2816"/>
        <v>3.7621740520000455</v>
      </c>
      <c r="X793">
        <v>25.473749160766602</v>
      </c>
      <c r="Y793" s="4">
        <v>25.882047653198242</v>
      </c>
      <c r="Z793">
        <v>25.011001586914063</v>
      </c>
      <c r="AA793">
        <v>48.644905090332031</v>
      </c>
      <c r="AB793">
        <v>48.697219848632813</v>
      </c>
      <c r="AC793">
        <v>11.260646820068359</v>
      </c>
      <c r="AD793">
        <v>16.280857086181641</v>
      </c>
      <c r="AE793">
        <v>32.652339935302734</v>
      </c>
      <c r="AF793">
        <v>47.200199127197266</v>
      </c>
      <c r="AG793">
        <v>500.323486328125</v>
      </c>
      <c r="AH793">
        <v>1798.8359375</v>
      </c>
      <c r="AI793">
        <v>1813.684814453125</v>
      </c>
      <c r="AJ793">
        <v>94.827316284179688</v>
      </c>
      <c r="AK793">
        <v>1.1171016693115234</v>
      </c>
      <c r="AL793">
        <v>0.14075587689876556</v>
      </c>
      <c r="AM793">
        <v>1</v>
      </c>
      <c r="AN793">
        <v>-0.21956524252891541</v>
      </c>
      <c r="AO793">
        <v>2.737391471862793</v>
      </c>
      <c r="AP793">
        <v>1</v>
      </c>
      <c r="AQ793">
        <v>0</v>
      </c>
      <c r="AR793">
        <v>0.15999999642372131</v>
      </c>
      <c r="AS793">
        <v>111115</v>
      </c>
      <c r="AT793">
        <f t="shared" si="2817"/>
        <v>1.2828807341746793</v>
      </c>
      <c r="AU793">
        <f t="shared" si="2818"/>
        <v>6.5469205090653527E-3</v>
      </c>
      <c r="AV793">
        <f t="shared" si="2819"/>
        <v>299.03204765319822</v>
      </c>
      <c r="AW793">
        <f t="shared" si="2820"/>
        <v>298.62374916076658</v>
      </c>
      <c r="AX793">
        <f t="shared" si="2821"/>
        <v>287.81374356686138</v>
      </c>
      <c r="AY793">
        <f t="shared" si="2822"/>
        <v>-5.1755418204929501E-2</v>
      </c>
      <c r="AZ793">
        <f t="shared" si="2823"/>
        <v>3.3507790282311776</v>
      </c>
      <c r="BA793">
        <f t="shared" si="2824"/>
        <v>35.335588515333718</v>
      </c>
      <c r="BB793">
        <f t="shared" si="2825"/>
        <v>19.054731429152078</v>
      </c>
      <c r="BC793">
        <f>IF(L793,Y793,(X793+Y793)/2)</f>
        <v>25.677898406982422</v>
      </c>
      <c r="BD793">
        <f t="shared" si="2826"/>
        <v>3.3104785070035945</v>
      </c>
      <c r="BE793">
        <f t="shared" si="2827"/>
        <v>0.33471771300595859</v>
      </c>
      <c r="BF793">
        <f t="shared" si="2828"/>
        <v>1.5438699842888746</v>
      </c>
      <c r="BG793">
        <f t="shared" si="2829"/>
        <v>1.7666085227147199</v>
      </c>
      <c r="BH793">
        <f t="shared" si="2830"/>
        <v>0.21190874064149753</v>
      </c>
      <c r="BI793">
        <f t="shared" si="2831"/>
        <v>4.6474025450246961</v>
      </c>
      <c r="BJ793">
        <f t="shared" si="2832"/>
        <v>1.0064047177167408</v>
      </c>
      <c r="BK793">
        <f t="shared" si="2833"/>
        <v>49.571146925241074</v>
      </c>
      <c r="BL793">
        <f t="shared" si="2834"/>
        <v>48.835705220046208</v>
      </c>
      <c r="BM793">
        <f t="shared" si="2835"/>
        <v>-3.9174234528248095E-3</v>
      </c>
    </row>
    <row r="794" spans="1:65" x14ac:dyDescent="0.3">
      <c r="A794" t="str">
        <f t="array" ref="A794">INDEX(MtrxNb!A$2:C$115,MATCH(1,(MtrxNb!B$2:B$115=D794)*(MtrxNb!C$2:C$115=F794),0),1)</f>
        <v>M102</v>
      </c>
      <c r="B794" s="6">
        <v>41604</v>
      </c>
      <c r="C794">
        <v>54</v>
      </c>
      <c r="D794">
        <v>52</v>
      </c>
      <c r="E794">
        <v>22</v>
      </c>
      <c r="F794" t="s">
        <v>36</v>
      </c>
      <c r="G794">
        <v>51</v>
      </c>
      <c r="H794">
        <v>4</v>
      </c>
      <c r="I794">
        <v>39</v>
      </c>
      <c r="J794" t="s">
        <v>1002</v>
      </c>
      <c r="K794">
        <v>9332.000000089407</v>
      </c>
      <c r="L794">
        <v>0</v>
      </c>
      <c r="M794">
        <v>150</v>
      </c>
      <c r="N794" s="7">
        <f t="shared" si="2809"/>
        <v>8.2813909447475744</v>
      </c>
      <c r="O794" s="7">
        <f t="shared" si="2810"/>
        <v>0.39191791091722439</v>
      </c>
      <c r="P794" s="7">
        <f t="shared" si="2811"/>
        <v>101.85701081120202</v>
      </c>
      <c r="Q794">
        <f t="shared" si="2812"/>
        <v>6.917635939370423</v>
      </c>
      <c r="R794">
        <f t="shared" si="2813"/>
        <v>1.7997930169358332</v>
      </c>
      <c r="S794" s="4">
        <f>(Y794+AY794*L794)</f>
        <v>26.040752410888672</v>
      </c>
      <c r="T794">
        <f t="shared" si="2814"/>
        <v>3.9000000000000004</v>
      </c>
      <c r="U794">
        <f t="shared" si="2815"/>
        <v>1.8810870260000228</v>
      </c>
      <c r="V794">
        <v>1</v>
      </c>
      <c r="W794">
        <f t="shared" si="2816"/>
        <v>3.7621740520000455</v>
      </c>
      <c r="X794">
        <v>25.530342102050781</v>
      </c>
      <c r="Y794" s="4">
        <v>26.040752410888672</v>
      </c>
      <c r="Z794">
        <v>25.006290435791016</v>
      </c>
      <c r="AA794">
        <v>149.66192626953125</v>
      </c>
      <c r="AB794">
        <v>142.43865966796875</v>
      </c>
      <c r="AC794">
        <v>11.386818885803223</v>
      </c>
      <c r="AD794">
        <v>16.689014434814453</v>
      </c>
      <c r="AE794">
        <v>33.095405578613281</v>
      </c>
      <c r="AF794">
        <v>48.222457885742187</v>
      </c>
      <c r="AG794">
        <v>500.3310546875</v>
      </c>
      <c r="AH794">
        <v>1800.06298828125</v>
      </c>
      <c r="AI794">
        <v>1813.17578125</v>
      </c>
      <c r="AJ794">
        <v>94.829498291015625</v>
      </c>
      <c r="AK794">
        <v>0.98753929138183594</v>
      </c>
      <c r="AL794">
        <v>0.12496684491634369</v>
      </c>
      <c r="AM794">
        <v>1</v>
      </c>
      <c r="AN794">
        <v>-0.21956524252891541</v>
      </c>
      <c r="AO794">
        <v>2.737391471862793</v>
      </c>
      <c r="AP794">
        <v>1</v>
      </c>
      <c r="AQ794">
        <v>0</v>
      </c>
      <c r="AR794">
        <v>0.15999999642372131</v>
      </c>
      <c r="AS794">
        <v>111115</v>
      </c>
      <c r="AT794">
        <f t="shared" si="2817"/>
        <v>1.2829001402243587</v>
      </c>
      <c r="AU794">
        <f t="shared" si="2818"/>
        <v>6.9176359393704227E-3</v>
      </c>
      <c r="AV794">
        <f t="shared" si="2819"/>
        <v>299.19075241088865</v>
      </c>
      <c r="AW794">
        <f t="shared" si="2820"/>
        <v>298.68034210205076</v>
      </c>
      <c r="AX794">
        <f t="shared" si="2821"/>
        <v>288.0100716874731</v>
      </c>
      <c r="AY794">
        <f t="shared" si="2822"/>
        <v>-0.2118958009057344</v>
      </c>
      <c r="AZ794">
        <f t="shared" si="2823"/>
        <v>3.3824038827608054</v>
      </c>
      <c r="BA794">
        <f t="shared" si="2824"/>
        <v>35.668267192353824</v>
      </c>
      <c r="BB794">
        <f t="shared" si="2825"/>
        <v>18.979252757539371</v>
      </c>
      <c r="BC794">
        <f>IF(L794,Y794,(X794+Y794)/2)</f>
        <v>25.785547256469727</v>
      </c>
      <c r="BD794">
        <f t="shared" si="2826"/>
        <v>3.3316760699420693</v>
      </c>
      <c r="BE794">
        <f t="shared" si="2827"/>
        <v>0.35494240573609837</v>
      </c>
      <c r="BF794">
        <f t="shared" si="2828"/>
        <v>1.5826108658249722</v>
      </c>
      <c r="BG794">
        <f t="shared" si="2829"/>
        <v>1.7490652041170971</v>
      </c>
      <c r="BH794">
        <f t="shared" si="2830"/>
        <v>0.22488896968994065</v>
      </c>
      <c r="BI794">
        <f t="shared" si="2831"/>
        <v>9.659049232648842</v>
      </c>
      <c r="BJ794">
        <f t="shared" si="2832"/>
        <v>0.71509385898909417</v>
      </c>
      <c r="BK794">
        <f t="shared" si="2833"/>
        <v>50.514201832666842</v>
      </c>
      <c r="BL794">
        <f t="shared" si="2834"/>
        <v>139.46700614506335</v>
      </c>
      <c r="BM794">
        <f t="shared" si="2835"/>
        <v>2.9994753970920163E-2</v>
      </c>
    </row>
    <row r="795" spans="1:65" x14ac:dyDescent="0.3">
      <c r="A795" t="str">
        <f t="array" ref="A795">INDEX(MtrxNb!A$2:C$115,MATCH(1,(MtrxNb!B$2:B$115=D795)*(MtrxNb!C$2:C$115=F795),0),1)</f>
        <v>M102</v>
      </c>
      <c r="B795" s="6">
        <v>41604</v>
      </c>
      <c r="C795">
        <v>54</v>
      </c>
      <c r="D795">
        <v>52</v>
      </c>
      <c r="E795">
        <v>22</v>
      </c>
      <c r="F795" t="s">
        <v>36</v>
      </c>
      <c r="G795">
        <v>51</v>
      </c>
      <c r="H795">
        <v>4</v>
      </c>
      <c r="I795">
        <v>40</v>
      </c>
      <c r="J795" t="s">
        <v>1003</v>
      </c>
      <c r="K795">
        <v>9452.000000089407</v>
      </c>
      <c r="L795">
        <v>0</v>
      </c>
      <c r="M795">
        <v>250</v>
      </c>
      <c r="N795" s="7">
        <f t="shared" si="2809"/>
        <v>17.582729556081215</v>
      </c>
      <c r="O795" s="7">
        <f t="shared" si="2810"/>
        <v>0.41589013348710546</v>
      </c>
      <c r="P795" s="7">
        <f t="shared" si="2811"/>
        <v>156.2150976778957</v>
      </c>
      <c r="Q795">
        <f t="shared" si="2812"/>
        <v>7.2329459004720524</v>
      </c>
      <c r="R795">
        <f t="shared" si="2813"/>
        <v>1.7831593771432162</v>
      </c>
      <c r="S795" s="4">
        <f>(Y795+AY795*L795)</f>
        <v>26.107685089111328</v>
      </c>
      <c r="T795">
        <f t="shared" si="2814"/>
        <v>3.9000000000000004</v>
      </c>
      <c r="U795">
        <f t="shared" si="2815"/>
        <v>1.8810870260000228</v>
      </c>
      <c r="V795">
        <v>1</v>
      </c>
      <c r="W795">
        <f t="shared" si="2816"/>
        <v>3.7621740520000455</v>
      </c>
      <c r="X795">
        <v>25.566774368286133</v>
      </c>
      <c r="Y795" s="4">
        <v>26.107685089111328</v>
      </c>
      <c r="Z795">
        <v>25.003511428833008</v>
      </c>
      <c r="AA795">
        <v>251.27658081054687</v>
      </c>
      <c r="AB795">
        <v>236.23873901367188</v>
      </c>
      <c r="AC795">
        <v>11.463748931884766</v>
      </c>
      <c r="AD795">
        <v>17.006011962890625</v>
      </c>
      <c r="AE795">
        <v>33.253807067871094</v>
      </c>
      <c r="AF795">
        <v>49.032051086425781</v>
      </c>
      <c r="AG795">
        <v>500.31503295898438</v>
      </c>
      <c r="AH795">
        <v>1800.0283203125</v>
      </c>
      <c r="AI795">
        <v>1813.67919921875</v>
      </c>
      <c r="AJ795">
        <v>94.828819274902344</v>
      </c>
      <c r="AK795">
        <v>8.0907821655273438E-2</v>
      </c>
      <c r="AL795">
        <v>0.11380694806575775</v>
      </c>
      <c r="AM795">
        <v>1</v>
      </c>
      <c r="AN795">
        <v>-0.21956524252891541</v>
      </c>
      <c r="AO795">
        <v>2.737391471862793</v>
      </c>
      <c r="AP795">
        <v>1</v>
      </c>
      <c r="AQ795">
        <v>0</v>
      </c>
      <c r="AR795">
        <v>0.15999999642372131</v>
      </c>
      <c r="AS795">
        <v>111115</v>
      </c>
      <c r="AT795">
        <f t="shared" si="2817"/>
        <v>1.2828590588691906</v>
      </c>
      <c r="AU795">
        <f t="shared" si="2818"/>
        <v>7.2329459004720521E-3</v>
      </c>
      <c r="AV795">
        <f t="shared" si="2819"/>
        <v>299.25768508911131</v>
      </c>
      <c r="AW795">
        <f t="shared" si="2820"/>
        <v>298.71677436828611</v>
      </c>
      <c r="AX795">
        <f t="shared" si="2821"/>
        <v>288.00452481259708</v>
      </c>
      <c r="AY795">
        <f t="shared" si="2822"/>
        <v>-0.34367575523512489</v>
      </c>
      <c r="AZ795">
        <f t="shared" si="2823"/>
        <v>3.3958194121589984</v>
      </c>
      <c r="BA795">
        <f t="shared" si="2824"/>
        <v>35.809993608744058</v>
      </c>
      <c r="BB795">
        <f t="shared" si="2825"/>
        <v>18.803981645853433</v>
      </c>
      <c r="BC795">
        <f>IF(L795,Y795,(X795+Y795)/2)</f>
        <v>25.83722972869873</v>
      </c>
      <c r="BD795">
        <f t="shared" si="2826"/>
        <v>3.3418951275425757</v>
      </c>
      <c r="BE795">
        <f t="shared" si="2827"/>
        <v>0.37449186973310922</v>
      </c>
      <c r="BF795">
        <f t="shared" si="2828"/>
        <v>1.6126600350157823</v>
      </c>
      <c r="BG795">
        <f t="shared" si="2829"/>
        <v>1.7292350925267934</v>
      </c>
      <c r="BH795">
        <f t="shared" si="2830"/>
        <v>0.23745518103782384</v>
      </c>
      <c r="BI795">
        <f t="shared" si="2831"/>
        <v>14.813693265708388</v>
      </c>
      <c r="BJ795">
        <f t="shared" si="2832"/>
        <v>0.66125944597450226</v>
      </c>
      <c r="BK795">
        <f t="shared" si="2833"/>
        <v>51.433997720055416</v>
      </c>
      <c r="BL795">
        <f t="shared" si="2834"/>
        <v>229.92943897262492</v>
      </c>
      <c r="BM795">
        <f t="shared" si="2835"/>
        <v>3.933163478068169E-2</v>
      </c>
    </row>
    <row r="796" spans="1:65" x14ac:dyDescent="0.3">
      <c r="A796" t="str">
        <f t="array" ref="A796">INDEX(MtrxNb!A$2:C$115,MATCH(1,(MtrxNb!B$2:B$115=D796)*(MtrxNb!C$2:C$115=F796),0),1)</f>
        <v>M102</v>
      </c>
      <c r="B796" s="6">
        <v>41604</v>
      </c>
      <c r="C796">
        <v>54</v>
      </c>
      <c r="D796">
        <v>52</v>
      </c>
      <c r="E796">
        <v>22</v>
      </c>
      <c r="F796" t="s">
        <v>36</v>
      </c>
      <c r="G796">
        <v>51</v>
      </c>
      <c r="H796">
        <v>4</v>
      </c>
      <c r="I796">
        <v>41</v>
      </c>
      <c r="J796" t="s">
        <v>1004</v>
      </c>
      <c r="K796">
        <v>9572.000000089407</v>
      </c>
      <c r="L796">
        <v>0</v>
      </c>
      <c r="M796">
        <v>400</v>
      </c>
      <c r="N796" s="7">
        <f t="shared" si="2809"/>
        <v>28.451880558318564</v>
      </c>
      <c r="O796" s="7">
        <f t="shared" si="2810"/>
        <v>0.43419427612340478</v>
      </c>
      <c r="P796" s="7">
        <f t="shared" si="2811"/>
        <v>250.88238229419599</v>
      </c>
      <c r="Q796">
        <f t="shared" si="2812"/>
        <v>7.4634607032281606</v>
      </c>
      <c r="R796">
        <f t="shared" si="2813"/>
        <v>1.7698492607081335</v>
      </c>
      <c r="S796" s="4">
        <f>(Y796+AY796*L796)</f>
        <v>26.162435531616211</v>
      </c>
      <c r="T796">
        <f t="shared" si="2814"/>
        <v>3.9000000000000004</v>
      </c>
      <c r="U796">
        <f t="shared" si="2815"/>
        <v>1.8810870260000228</v>
      </c>
      <c r="V796">
        <v>1</v>
      </c>
      <c r="W796">
        <f t="shared" si="2816"/>
        <v>3.7621740520000455</v>
      </c>
      <c r="X796">
        <v>25.599899291992188</v>
      </c>
      <c r="Y796" s="4">
        <v>26.162435531616211</v>
      </c>
      <c r="Z796">
        <v>24.999570846557617</v>
      </c>
      <c r="AA796">
        <v>399.91583251953125</v>
      </c>
      <c r="AB796">
        <v>375.5535888671875</v>
      </c>
      <c r="AC796">
        <v>11.544891357421875</v>
      </c>
      <c r="AD796">
        <v>17.262025833129883</v>
      </c>
      <c r="AE796">
        <v>33.429019927978516</v>
      </c>
      <c r="AF796">
        <v>49.676143646240234</v>
      </c>
      <c r="AG796">
        <v>500.33880615234375</v>
      </c>
      <c r="AH796">
        <v>1801.3443603515625</v>
      </c>
      <c r="AI796">
        <v>1810.5447998046875</v>
      </c>
      <c r="AJ796">
        <v>94.831192016601562</v>
      </c>
      <c r="AK796">
        <v>-0.83996009826660156</v>
      </c>
      <c r="AL796">
        <v>9.0363726019859314E-2</v>
      </c>
      <c r="AM796">
        <v>1</v>
      </c>
      <c r="AN796">
        <v>-0.21956524252891541</v>
      </c>
      <c r="AO796">
        <v>2.737391471862793</v>
      </c>
      <c r="AP796">
        <v>1</v>
      </c>
      <c r="AQ796">
        <v>0</v>
      </c>
      <c r="AR796">
        <v>0.15999999642372131</v>
      </c>
      <c r="AS796">
        <v>111115</v>
      </c>
      <c r="AT796">
        <f t="shared" si="2817"/>
        <v>1.2829200157752401</v>
      </c>
      <c r="AU796">
        <f t="shared" si="2818"/>
        <v>7.4634607032281605E-3</v>
      </c>
      <c r="AV796">
        <f t="shared" si="2819"/>
        <v>299.31243553161619</v>
      </c>
      <c r="AW796">
        <f t="shared" si="2820"/>
        <v>298.74989929199216</v>
      </c>
      <c r="AX796">
        <f t="shared" si="2821"/>
        <v>288.21509121414056</v>
      </c>
      <c r="AY796">
        <f t="shared" si="2822"/>
        <v>-0.43795339238337183</v>
      </c>
      <c r="AZ796">
        <f t="shared" si="2823"/>
        <v>3.40682774708521</v>
      </c>
      <c r="BA796">
        <f t="shared" si="2824"/>
        <v>35.925181099577401</v>
      </c>
      <c r="BB796">
        <f t="shared" si="2825"/>
        <v>18.663155266447518</v>
      </c>
      <c r="BC796">
        <f>IF(L796,Y796,(X796+Y796)/2)</f>
        <v>25.881167411804199</v>
      </c>
      <c r="BD796">
        <f t="shared" si="2826"/>
        <v>3.3506043465888977</v>
      </c>
      <c r="BE796">
        <f t="shared" si="2827"/>
        <v>0.38926860357105453</v>
      </c>
      <c r="BF796">
        <f t="shared" si="2828"/>
        <v>1.6369784863770764</v>
      </c>
      <c r="BG796">
        <f t="shared" si="2829"/>
        <v>1.7136258602118213</v>
      </c>
      <c r="BH796">
        <f t="shared" si="2830"/>
        <v>0.24696617231516013</v>
      </c>
      <c r="BI796">
        <f t="shared" si="2831"/>
        <v>23.79147536892334</v>
      </c>
      <c r="BJ796">
        <f t="shared" si="2832"/>
        <v>0.66803351034655989</v>
      </c>
      <c r="BK796">
        <f t="shared" si="2833"/>
        <v>52.152727028716669</v>
      </c>
      <c r="BL796">
        <f t="shared" si="2834"/>
        <v>365.34405623450385</v>
      </c>
      <c r="BM796">
        <f t="shared" si="2835"/>
        <v>4.0614952806545798E-2</v>
      </c>
    </row>
    <row r="797" spans="1:65" x14ac:dyDescent="0.3">
      <c r="A797" t="str">
        <f t="array" ref="A797">INDEX(MtrxNb!A$2:C$115,MATCH(1,(MtrxNb!B$2:B$115=D797)*(MtrxNb!C$2:C$115=F797),0),1)</f>
        <v>M102</v>
      </c>
      <c r="B797" s="6">
        <v>41604</v>
      </c>
      <c r="C797">
        <v>54</v>
      </c>
      <c r="D797">
        <v>52</v>
      </c>
      <c r="E797">
        <v>22</v>
      </c>
      <c r="F797" t="s">
        <v>36</v>
      </c>
      <c r="G797">
        <v>51</v>
      </c>
      <c r="H797">
        <v>4</v>
      </c>
      <c r="I797">
        <v>42</v>
      </c>
      <c r="J797" t="s">
        <v>1005</v>
      </c>
      <c r="K797">
        <v>9692.000000089407</v>
      </c>
      <c r="L797">
        <v>0</v>
      </c>
      <c r="M797">
        <v>600</v>
      </c>
      <c r="N797" s="7">
        <f t="shared" si="2809"/>
        <v>40.24040413259268</v>
      </c>
      <c r="O797" s="7">
        <f t="shared" si="2810"/>
        <v>0.42161226037435728</v>
      </c>
      <c r="P797" s="7">
        <f t="shared" si="2811"/>
        <v>382.57648910745246</v>
      </c>
      <c r="Q797">
        <f t="shared" si="2812"/>
        <v>7.265210419608553</v>
      </c>
      <c r="R797">
        <f t="shared" si="2813"/>
        <v>1.7691263658008378</v>
      </c>
      <c r="S797" s="4">
        <f>(Y797+AY797*L797)</f>
        <v>26.107446670532227</v>
      </c>
      <c r="T797">
        <f t="shared" si="2814"/>
        <v>3.9000000000000004</v>
      </c>
      <c r="U797">
        <f t="shared" si="2815"/>
        <v>1.8810870260000228</v>
      </c>
      <c r="V797">
        <v>1</v>
      </c>
      <c r="W797">
        <f t="shared" si="2816"/>
        <v>3.7621740520000455</v>
      </c>
      <c r="X797">
        <v>25.564664840698242</v>
      </c>
      <c r="Y797" s="4">
        <v>26.107446670532227</v>
      </c>
      <c r="Z797">
        <v>25.002513885498047</v>
      </c>
      <c r="AA797">
        <v>598.80596923828125</v>
      </c>
      <c r="AB797">
        <v>564.24560546875</v>
      </c>
      <c r="AC797">
        <v>11.587465286254883</v>
      </c>
      <c r="AD797">
        <v>17.153154373168945</v>
      </c>
      <c r="AE797">
        <v>33.618076324462891</v>
      </c>
      <c r="AF797">
        <v>49.471752166748047</v>
      </c>
      <c r="AG797">
        <v>500.356689453125</v>
      </c>
      <c r="AH797">
        <v>1799.933837890625</v>
      </c>
      <c r="AI797">
        <v>1808.7998046875</v>
      </c>
      <c r="AJ797">
        <v>94.830673217773438</v>
      </c>
      <c r="AK797">
        <v>-3.5093326568603516</v>
      </c>
      <c r="AL797">
        <v>8.2947954535484314E-2</v>
      </c>
      <c r="AM797">
        <v>1</v>
      </c>
      <c r="AN797">
        <v>-0.21956524252891541</v>
      </c>
      <c r="AO797">
        <v>2.737391471862793</v>
      </c>
      <c r="AP797">
        <v>1</v>
      </c>
      <c r="AQ797">
        <v>0</v>
      </c>
      <c r="AR797">
        <v>0.15999999642372131</v>
      </c>
      <c r="AS797">
        <v>111115</v>
      </c>
      <c r="AT797">
        <f t="shared" si="2817"/>
        <v>1.2829658703926281</v>
      </c>
      <c r="AU797">
        <f t="shared" si="2818"/>
        <v>7.265210419608553E-3</v>
      </c>
      <c r="AV797">
        <f t="shared" si="2819"/>
        <v>299.2574466705322</v>
      </c>
      <c r="AW797">
        <f t="shared" si="2820"/>
        <v>298.71466484069822</v>
      </c>
      <c r="AX797">
        <f t="shared" si="2821"/>
        <v>287.98940762543498</v>
      </c>
      <c r="AY797">
        <f t="shared" si="2822"/>
        <v>-0.35715982270270574</v>
      </c>
      <c r="AZ797">
        <f t="shared" si="2823"/>
        <v>3.3957715428168433</v>
      </c>
      <c r="BA797">
        <f t="shared" si="2824"/>
        <v>35.80878873461797</v>
      </c>
      <c r="BB797">
        <f t="shared" si="2825"/>
        <v>18.655634361449025</v>
      </c>
      <c r="BC797">
        <f>IF(L797,Y797,(X797+Y797)/2)</f>
        <v>25.836055755615234</v>
      </c>
      <c r="BD797">
        <f t="shared" si="2826"/>
        <v>3.3416626969793541</v>
      </c>
      <c r="BE797">
        <f t="shared" si="2827"/>
        <v>0.37912517216618985</v>
      </c>
      <c r="BF797">
        <f t="shared" si="2828"/>
        <v>1.6266451770160055</v>
      </c>
      <c r="BG797">
        <f t="shared" si="2829"/>
        <v>1.7150175199633486</v>
      </c>
      <c r="BH797">
        <f t="shared" si="2830"/>
        <v>0.24043621657320646</v>
      </c>
      <c r="BI797">
        <f t="shared" si="2831"/>
        <v>36.279986019351881</v>
      </c>
      <c r="BJ797">
        <f t="shared" si="2832"/>
        <v>0.67803184535150263</v>
      </c>
      <c r="BK797">
        <f t="shared" si="2833"/>
        <v>51.877815403956049</v>
      </c>
      <c r="BL797">
        <f t="shared" si="2834"/>
        <v>549.80593712057237</v>
      </c>
      <c r="BM797">
        <f t="shared" si="2835"/>
        <v>3.7969474616885157E-2</v>
      </c>
    </row>
    <row r="798" spans="1:65" x14ac:dyDescent="0.3">
      <c r="A798" t="str">
        <f t="array" ref="A798">INDEX(MtrxNb!A$2:C$115,MATCH(1,(MtrxNb!B$2:B$115=D798)*(MtrxNb!C$2:C$115=F798),0),1)</f>
        <v>M102</v>
      </c>
      <c r="B798" s="6">
        <v>41604</v>
      </c>
      <c r="C798">
        <v>54</v>
      </c>
      <c r="D798">
        <v>52</v>
      </c>
      <c r="E798">
        <v>22</v>
      </c>
      <c r="F798" t="s">
        <v>36</v>
      </c>
      <c r="G798">
        <v>51</v>
      </c>
      <c r="H798">
        <v>4</v>
      </c>
      <c r="I798">
        <v>43</v>
      </c>
      <c r="J798" t="s">
        <v>1006</v>
      </c>
      <c r="K798">
        <v>9812.000000089407</v>
      </c>
      <c r="L798">
        <v>0</v>
      </c>
      <c r="M798">
        <v>800</v>
      </c>
      <c r="N798" s="7">
        <f t="shared" si="2809"/>
        <v>47.147785320335664</v>
      </c>
      <c r="O798" s="7">
        <f t="shared" si="2810"/>
        <v>0.3673312995741046</v>
      </c>
      <c r="P798" s="7">
        <f t="shared" si="2811"/>
        <v>515.71800410771243</v>
      </c>
      <c r="Q798">
        <f t="shared" si="2812"/>
        <v>6.5759011262399039</v>
      </c>
      <c r="R798">
        <f t="shared" si="2813"/>
        <v>1.8145231500637558</v>
      </c>
      <c r="S798" s="4">
        <f>(Y798+AY798*L798)</f>
        <v>26.082553863525391</v>
      </c>
      <c r="T798">
        <f t="shared" si="2814"/>
        <v>3.9000000000000004</v>
      </c>
      <c r="U798">
        <f t="shared" si="2815"/>
        <v>1.8810870260000228</v>
      </c>
      <c r="V798">
        <v>1</v>
      </c>
      <c r="W798">
        <f t="shared" si="2816"/>
        <v>3.7621740520000455</v>
      </c>
      <c r="X798">
        <v>25.552688598632813</v>
      </c>
      <c r="Y798" s="4">
        <v>26.082553863525391</v>
      </c>
      <c r="Z798">
        <v>24.998552322387695</v>
      </c>
      <c r="AA798">
        <v>798.6517333984375</v>
      </c>
      <c r="AB798">
        <v>758.01727294921875</v>
      </c>
      <c r="AC798">
        <v>11.582056999206543</v>
      </c>
      <c r="AD798">
        <v>16.62242317199707</v>
      </c>
      <c r="AE798">
        <v>33.606967926025391</v>
      </c>
      <c r="AF798">
        <v>47.976718902587891</v>
      </c>
      <c r="AG798">
        <v>500.35482788085937</v>
      </c>
      <c r="AH798">
        <v>1800.4534912109375</v>
      </c>
      <c r="AI798">
        <v>1804.385009765625</v>
      </c>
      <c r="AJ798">
        <v>94.826950073242188</v>
      </c>
      <c r="AK798">
        <v>-6.5257511138916016</v>
      </c>
      <c r="AL798">
        <v>7.4910387396812439E-2</v>
      </c>
      <c r="AM798">
        <v>1</v>
      </c>
      <c r="AN798">
        <v>-0.21956524252891541</v>
      </c>
      <c r="AO798">
        <v>2.737391471862793</v>
      </c>
      <c r="AP798">
        <v>1</v>
      </c>
      <c r="AQ798">
        <v>0</v>
      </c>
      <c r="AR798">
        <v>0.15999999642372131</v>
      </c>
      <c r="AS798">
        <v>111115</v>
      </c>
      <c r="AT798">
        <f t="shared" si="2817"/>
        <v>1.2829610971304084</v>
      </c>
      <c r="AU798">
        <f t="shared" si="2818"/>
        <v>6.5759011262399043E-3</v>
      </c>
      <c r="AV798">
        <f t="shared" si="2819"/>
        <v>299.23255386352537</v>
      </c>
      <c r="AW798">
        <f t="shared" si="2820"/>
        <v>298.70268859863279</v>
      </c>
      <c r="AX798">
        <f t="shared" si="2821"/>
        <v>288.07255215482655</v>
      </c>
      <c r="AY798">
        <f t="shared" si="2822"/>
        <v>-7.4155898277388665E-2</v>
      </c>
      <c r="AZ798">
        <f t="shared" si="2823"/>
        <v>3.390776842291026</v>
      </c>
      <c r="BA798">
        <f t="shared" si="2824"/>
        <v>35.757522937013867</v>
      </c>
      <c r="BB798">
        <f t="shared" si="2825"/>
        <v>19.135099765016797</v>
      </c>
      <c r="BC798">
        <f>IF(L798,Y798,(X798+Y798)/2)</f>
        <v>25.817621231079102</v>
      </c>
      <c r="BD798">
        <f t="shared" si="2826"/>
        <v>3.3380147653155268</v>
      </c>
      <c r="BE798">
        <f t="shared" si="2827"/>
        <v>0.33465613096211455</v>
      </c>
      <c r="BF798">
        <f t="shared" si="2828"/>
        <v>1.5762536922272703</v>
      </c>
      <c r="BG798">
        <f t="shared" si="2829"/>
        <v>1.7617610730882565</v>
      </c>
      <c r="BH798">
        <f t="shared" si="2830"/>
        <v>0.21186924825340964</v>
      </c>
      <c r="BI798">
        <f t="shared" si="2831"/>
        <v>48.903965427394155</v>
      </c>
      <c r="BJ798">
        <f t="shared" si="2832"/>
        <v>0.68035125651056438</v>
      </c>
      <c r="BK798">
        <f t="shared" si="2833"/>
        <v>49.935496511312152</v>
      </c>
      <c r="BL798">
        <f t="shared" si="2834"/>
        <v>741.0989939693784</v>
      </c>
      <c r="BM798">
        <f t="shared" si="2835"/>
        <v>3.1768334440310894E-2</v>
      </c>
    </row>
    <row r="799" spans="1:65" hidden="1" x14ac:dyDescent="0.3">
      <c r="A799" t="str">
        <f t="array" ref="A799">INDEX(MtrxNb!A$2:C$115,MATCH(1,(MtrxNb!B$2:B$115=D799)*(MtrxNb!C$2:C$115=F799),0),1)</f>
        <v>M55</v>
      </c>
      <c r="B799" s="6">
        <v>41604</v>
      </c>
      <c r="C799">
        <v>54</v>
      </c>
      <c r="D799">
        <v>46</v>
      </c>
      <c r="E799">
        <v>40</v>
      </c>
      <c r="F799" t="s">
        <v>7</v>
      </c>
      <c r="G799">
        <v>51</v>
      </c>
      <c r="H799">
        <v>4</v>
      </c>
      <c r="I799" t="s">
        <v>323</v>
      </c>
      <c r="J799" t="s">
        <v>1007</v>
      </c>
      <c r="M799">
        <f t="shared" ref="M799" si="2836">AA799</f>
        <v>0</v>
      </c>
      <c r="S799" s="4">
        <f>AVERAGE(S793:S798)</f>
        <v>26.063820203145344</v>
      </c>
      <c r="T799">
        <f t="shared" si="2814"/>
        <v>3.9000000000000004</v>
      </c>
      <c r="Y799" s="4">
        <f>AVERAGE(Y793:Y798)</f>
        <v>26.063820203145344</v>
      </c>
    </row>
    <row r="800" spans="1:65" hidden="1" x14ac:dyDescent="0.3">
      <c r="A800" t="str">
        <f t="array" ref="A800">INDEX(MtrxNb!A$2:C$115,MATCH(1,(MtrxNb!B$2:B$115=D800)*(MtrxNb!C$2:C$115=F800),0),1)</f>
        <v>M55</v>
      </c>
      <c r="B800" s="6">
        <v>41604</v>
      </c>
      <c r="C800">
        <v>54</v>
      </c>
      <c r="D800">
        <v>46</v>
      </c>
      <c r="E800">
        <v>40</v>
      </c>
      <c r="F800" t="s">
        <v>7</v>
      </c>
      <c r="G800">
        <v>51</v>
      </c>
      <c r="H800">
        <v>4</v>
      </c>
      <c r="I800">
        <v>44</v>
      </c>
      <c r="J800" t="s">
        <v>1008</v>
      </c>
      <c r="K800">
        <v>10746.000000089407</v>
      </c>
      <c r="L800">
        <v>0</v>
      </c>
      <c r="M800" t="s">
        <v>315</v>
      </c>
      <c r="N800">
        <f t="shared" ref="N800:N806" si="2837">(AA800-AB800*(1000-AC800)/(1000-AD800))*AT800</f>
        <v>22.262666086484749</v>
      </c>
      <c r="O800">
        <f t="shared" ref="O800:O806" si="2838">IF(BE800&lt;&gt;0,1/(1/BE800-1/W800),0)</f>
        <v>0.26354304633672954</v>
      </c>
      <c r="P800">
        <f t="shared" ref="P800:P806" si="2839">((BH800-AU800/2)*AB800-N800)/(BH800+AU800/2)</f>
        <v>226.95671481879805</v>
      </c>
      <c r="Q800">
        <f t="shared" ref="Q800:Q806" si="2840">AU800*1000</f>
        <v>4.8290170323359574</v>
      </c>
      <c r="R800">
        <f t="shared" ref="R800:R806" si="2841">(AZ800-BF800)</f>
        <v>1.8108726189195294</v>
      </c>
      <c r="S800" s="4">
        <f>(Y800+AY800*L800)</f>
        <v>25.935182571411133</v>
      </c>
      <c r="T800">
        <f t="shared" si="2814"/>
        <v>3.9000000000000004</v>
      </c>
      <c r="U800">
        <f t="shared" ref="U800:U806" si="2842">(T800*AN800+AO800)</f>
        <v>1.8810870260000228</v>
      </c>
      <c r="V800">
        <v>1</v>
      </c>
      <c r="W800">
        <f t="shared" ref="W800:W806" si="2843">U800*(V800+1)*(V800+1)/(V800*V800+1)</f>
        <v>3.7621740520000455</v>
      </c>
      <c r="X800">
        <v>25.328161239624023</v>
      </c>
      <c r="Y800" s="4">
        <v>25.935182571411133</v>
      </c>
      <c r="Z800">
        <v>25.003528594970703</v>
      </c>
      <c r="AA800">
        <v>398.42953491210937</v>
      </c>
      <c r="AB800">
        <v>379.6483154296875</v>
      </c>
      <c r="AC800">
        <v>12.650310516357422</v>
      </c>
      <c r="AD800">
        <v>16.352657318115234</v>
      </c>
      <c r="AE800">
        <v>37.131072998046875</v>
      </c>
      <c r="AF800">
        <v>47.821624755859375</v>
      </c>
      <c r="AG800">
        <v>500.36355590820312</v>
      </c>
      <c r="AH800">
        <v>1800.349609375</v>
      </c>
      <c r="AI800">
        <v>2106.298583984375</v>
      </c>
      <c r="AJ800">
        <v>94.814292907714844</v>
      </c>
      <c r="AK800">
        <v>-0.96630287170410156</v>
      </c>
      <c r="AL800">
        <v>8.4824785590171814E-2</v>
      </c>
      <c r="AM800">
        <v>1</v>
      </c>
      <c r="AN800">
        <v>-0.21956524252891541</v>
      </c>
      <c r="AO800">
        <v>2.737391471862793</v>
      </c>
      <c r="AP800">
        <v>1</v>
      </c>
      <c r="AQ800">
        <v>0</v>
      </c>
      <c r="AR800">
        <v>0.15999999642372131</v>
      </c>
      <c r="AS800">
        <v>111115</v>
      </c>
      <c r="AT800">
        <f t="shared" ref="AT800:AT806" si="2844">AG800*0.000001/(T800*0.0001)</f>
        <v>1.2829834766877002</v>
      </c>
      <c r="AU800">
        <f t="shared" ref="AU800:AU806" si="2845">(AD800-AC800)/(1000-AD800)*AT800</f>
        <v>4.8290170323359574E-3</v>
      </c>
      <c r="AV800">
        <f t="shared" ref="AV800:AV806" si="2846">(Y800+273.15)</f>
        <v>299.08518257141111</v>
      </c>
      <c r="AW800">
        <f t="shared" ref="AW800:AW806" si="2847">(X800+273.15)</f>
        <v>298.478161239624</v>
      </c>
      <c r="AX800">
        <f t="shared" ref="AX800:AX806" si="2848">(AH800*AP800+AI800*AQ800)*AR800</f>
        <v>288.05593106144806</v>
      </c>
      <c r="AY800">
        <f t="shared" ref="AY800:AY806" si="2849">((AX800+0.00000010773*(AW800^4-AV800^4))-AU800*44100)/(U800*51.4+0.00000043092*AV800^3)</f>
        <v>0.62947249678562578</v>
      </c>
      <c r="AZ800">
        <f t="shared" ref="AZ800:AZ806" si="2850">0.61365*EXP(17.502*S800/(240.97+S800))</f>
        <v>3.361338259698794</v>
      </c>
      <c r="BA800">
        <f t="shared" ref="BA800:BA806" si="2851">AZ800*1000/AJ800</f>
        <v>35.451809601854755</v>
      </c>
      <c r="BB800">
        <f t="shared" ref="BB800:BB806" si="2852">(BA800-AD800)</f>
        <v>19.099152283739521</v>
      </c>
      <c r="BC800">
        <f>IF(L800,Y800,(X800+Y800)/2)</f>
        <v>25.631671905517578</v>
      </c>
      <c r="BD800">
        <f t="shared" ref="BD800:BD806" si="2853">0.61365*EXP(17.502*BC800/(240.97+BC800))</f>
        <v>3.3014120826939761</v>
      </c>
      <c r="BE800">
        <f t="shared" ref="BE800:BE806" si="2854">IF(BB800&lt;&gt;0,(1000-(BA800+AD800)/2)/BB800*AU800,0)</f>
        <v>0.24629023507954037</v>
      </c>
      <c r="BF800">
        <f t="shared" ref="BF800:BF806" si="2855">AD800*AJ800/1000</f>
        <v>1.5504656407792645</v>
      </c>
      <c r="BG800">
        <f t="shared" ref="BG800:BG806" si="2856">(BD800-BF800)</f>
        <v>1.7509464419147116</v>
      </c>
      <c r="BH800">
        <f t="shared" ref="BH800:BH806" si="2857">1/(1.6/O800+1.37/W800)</f>
        <v>0.15539374139141676</v>
      </c>
      <c r="BI800">
        <f t="shared" ref="BI800:BI806" si="2858">P800*AJ800*0.001</f>
        <v>21.518740436202226</v>
      </c>
      <c r="BJ800">
        <f t="shared" ref="BJ800:BJ806" si="2859">P800/AB800</f>
        <v>0.59780777523516082</v>
      </c>
      <c r="BK800">
        <f t="shared" ref="BK800:BK806" si="2860">(1-AU800*AJ800/AZ800/O800)*100</f>
        <v>48.314494605528182</v>
      </c>
      <c r="BL800">
        <f t="shared" ref="BL800:BL806" si="2861">(AB800-N800/(W800/1.35))</f>
        <v>371.65969002284947</v>
      </c>
      <c r="BM800">
        <f t="shared" ref="BM800:BM806" si="2862">N800*BK800/100/BL800</f>
        <v>2.8940708110530216E-2</v>
      </c>
    </row>
    <row r="801" spans="1:65" x14ac:dyDescent="0.3">
      <c r="A801" t="str">
        <f t="array" ref="A801">INDEX(MtrxNb!A$2:C$115,MATCH(1,(MtrxNb!B$2:B$115=D801)*(MtrxNb!C$2:C$115=F801),0),1)</f>
        <v>M55</v>
      </c>
      <c r="B801" s="6">
        <v>41604</v>
      </c>
      <c r="C801">
        <v>54</v>
      </c>
      <c r="D801">
        <v>46</v>
      </c>
      <c r="E801">
        <v>40</v>
      </c>
      <c r="F801" t="s">
        <v>7</v>
      </c>
      <c r="G801">
        <v>51</v>
      </c>
      <c r="H801">
        <v>4</v>
      </c>
      <c r="I801">
        <v>45</v>
      </c>
      <c r="J801" t="s">
        <v>1009</v>
      </c>
      <c r="K801">
        <v>10864.500000100583</v>
      </c>
      <c r="L801">
        <v>0</v>
      </c>
      <c r="M801">
        <v>50</v>
      </c>
      <c r="N801" s="7">
        <f t="shared" si="2837"/>
        <v>-0.34293732878324362</v>
      </c>
      <c r="O801" s="7">
        <f t="shared" si="2838"/>
        <v>0.27724277879659831</v>
      </c>
      <c r="P801" s="7">
        <f t="shared" si="2839"/>
        <v>50.472490328775933</v>
      </c>
      <c r="Q801">
        <f t="shared" si="2840"/>
        <v>4.9232839614341284</v>
      </c>
      <c r="R801">
        <f t="shared" si="2841"/>
        <v>1.7612543686093316</v>
      </c>
      <c r="S801" s="4">
        <f>(Y801+AY801*L801)</f>
        <v>25.718923568725586</v>
      </c>
      <c r="T801">
        <f t="shared" si="2814"/>
        <v>3.9000000000000004</v>
      </c>
      <c r="U801">
        <f t="shared" si="2842"/>
        <v>1.8810870260000228</v>
      </c>
      <c r="V801">
        <v>1</v>
      </c>
      <c r="W801">
        <f t="shared" si="2843"/>
        <v>3.7621740520000455</v>
      </c>
      <c r="X801">
        <v>25.233615875244141</v>
      </c>
      <c r="Y801" s="4">
        <v>25.718923568725586</v>
      </c>
      <c r="Z801">
        <v>25.003335952758789</v>
      </c>
      <c r="AA801">
        <v>49.808269500732422</v>
      </c>
      <c r="AB801">
        <v>49.884147644042969</v>
      </c>
      <c r="AC801">
        <v>12.650498390197754</v>
      </c>
      <c r="AD801">
        <v>16.425107955932617</v>
      </c>
      <c r="AE801">
        <v>37.389736175537109</v>
      </c>
      <c r="AF801">
        <v>48.295425415039063</v>
      </c>
      <c r="AG801">
        <v>500.32809448242187</v>
      </c>
      <c r="AH801">
        <v>1801.552978515625</v>
      </c>
      <c r="AI801">
        <v>2106.995849609375</v>
      </c>
      <c r="AJ801">
        <v>94.811470031738281</v>
      </c>
      <c r="AK801">
        <v>1.2218685150146484</v>
      </c>
      <c r="AL801">
        <v>0.12926600873470306</v>
      </c>
      <c r="AM801">
        <v>1</v>
      </c>
      <c r="AN801">
        <v>-0.21956524252891541</v>
      </c>
      <c r="AO801">
        <v>2.737391471862793</v>
      </c>
      <c r="AP801">
        <v>1</v>
      </c>
      <c r="AQ801">
        <v>0</v>
      </c>
      <c r="AR801">
        <v>0.15999999642372131</v>
      </c>
      <c r="AS801">
        <v>111115</v>
      </c>
      <c r="AT801">
        <f t="shared" si="2844"/>
        <v>1.2828925499549277</v>
      </c>
      <c r="AU801">
        <f t="shared" si="2845"/>
        <v>4.9232839614341281E-3</v>
      </c>
      <c r="AV801">
        <f t="shared" si="2846"/>
        <v>298.86892356872556</v>
      </c>
      <c r="AW801">
        <f t="shared" si="2847"/>
        <v>298.38361587524412</v>
      </c>
      <c r="AX801">
        <f t="shared" si="2848"/>
        <v>288.24847011964448</v>
      </c>
      <c r="AY801">
        <f t="shared" si="2849"/>
        <v>0.60598395067865729</v>
      </c>
      <c r="AZ801">
        <f t="shared" si="2850"/>
        <v>3.3185429993413029</v>
      </c>
      <c r="BA801">
        <f t="shared" si="2851"/>
        <v>35.001492944159772</v>
      </c>
      <c r="BB801">
        <f t="shared" si="2852"/>
        <v>18.576384988227154</v>
      </c>
      <c r="BC801">
        <f>IF(L801,Y801,(X801+Y801)/2)</f>
        <v>25.476269721984863</v>
      </c>
      <c r="BD801">
        <f t="shared" si="2853"/>
        <v>3.2710918146314629</v>
      </c>
      <c r="BE801">
        <f t="shared" si="2854"/>
        <v>0.25821439880648456</v>
      </c>
      <c r="BF801">
        <f t="shared" si="2855"/>
        <v>1.5572886307319713</v>
      </c>
      <c r="BG801">
        <f t="shared" si="2856"/>
        <v>1.7138031838994916</v>
      </c>
      <c r="BH801">
        <f t="shared" si="2857"/>
        <v>0.16299211020062682</v>
      </c>
      <c r="BI801">
        <f t="shared" si="2858"/>
        <v>4.7853710042339399</v>
      </c>
      <c r="BJ801">
        <f t="shared" si="2859"/>
        <v>1.011794181368622</v>
      </c>
      <c r="BK801">
        <f t="shared" si="2860"/>
        <v>49.264952272535012</v>
      </c>
      <c r="BL801">
        <f t="shared" si="2861"/>
        <v>50.00720558539772</v>
      </c>
      <c r="BM801">
        <f t="shared" si="2862"/>
        <v>-3.3784713497189457E-3</v>
      </c>
    </row>
    <row r="802" spans="1:65" x14ac:dyDescent="0.3">
      <c r="A802" t="str">
        <f t="array" ref="A802">INDEX(MtrxNb!A$2:C$115,MATCH(1,(MtrxNb!B$2:B$115=D802)*(MtrxNb!C$2:C$115=F802),0),1)</f>
        <v>M55</v>
      </c>
      <c r="B802" s="6">
        <v>41604</v>
      </c>
      <c r="C802">
        <v>54</v>
      </c>
      <c r="D802">
        <v>46</v>
      </c>
      <c r="E802">
        <v>40</v>
      </c>
      <c r="F802" t="s">
        <v>7</v>
      </c>
      <c r="G802">
        <v>51</v>
      </c>
      <c r="H802">
        <v>4</v>
      </c>
      <c r="I802">
        <v>46</v>
      </c>
      <c r="J802" t="s">
        <v>1010</v>
      </c>
      <c r="K802">
        <v>10985.000000089407</v>
      </c>
      <c r="L802">
        <v>0</v>
      </c>
      <c r="M802">
        <v>150</v>
      </c>
      <c r="N802" s="7">
        <f t="shared" si="2837"/>
        <v>7.520453241397858</v>
      </c>
      <c r="O802" s="7">
        <f t="shared" si="2838"/>
        <v>0.31457729489224689</v>
      </c>
      <c r="P802" s="7">
        <f t="shared" si="2839"/>
        <v>98.83033853791872</v>
      </c>
      <c r="Q802">
        <f t="shared" si="2840"/>
        <v>5.4273646526634547</v>
      </c>
      <c r="R802">
        <f t="shared" si="2841"/>
        <v>1.7268022616097907</v>
      </c>
      <c r="S802" s="4">
        <f>(Y802+AY802*L802)</f>
        <v>25.65443229675293</v>
      </c>
      <c r="T802">
        <f t="shared" si="2814"/>
        <v>3.9000000000000004</v>
      </c>
      <c r="U802">
        <f t="shared" si="2842"/>
        <v>1.8810870260000228</v>
      </c>
      <c r="V802">
        <v>1</v>
      </c>
      <c r="W802">
        <f t="shared" si="2843"/>
        <v>3.7621740520000455</v>
      </c>
      <c r="X802">
        <v>25.226638793945313</v>
      </c>
      <c r="Y802" s="4">
        <v>25.65443229675293</v>
      </c>
      <c r="Z802">
        <v>25.004581451416016</v>
      </c>
      <c r="AA802">
        <v>149.87033081054687</v>
      </c>
      <c r="AB802">
        <v>143.40211486816406</v>
      </c>
      <c r="AC802">
        <v>12.495879173278809</v>
      </c>
      <c r="AD802">
        <v>16.655622482299805</v>
      </c>
      <c r="AE802">
        <v>36.914993286132812</v>
      </c>
      <c r="AF802">
        <v>48.992420196533203</v>
      </c>
      <c r="AG802">
        <v>500.37167358398437</v>
      </c>
      <c r="AH802">
        <v>1799.531005859375</v>
      </c>
      <c r="AI802">
        <v>2107.0810546875</v>
      </c>
      <c r="AJ802">
        <v>94.807090759277344</v>
      </c>
      <c r="AK802">
        <v>1.0953731536865234</v>
      </c>
      <c r="AL802">
        <v>0.10093043744564056</v>
      </c>
      <c r="AM802">
        <v>1</v>
      </c>
      <c r="AN802">
        <v>-0.21956524252891541</v>
      </c>
      <c r="AO802">
        <v>2.737391471862793</v>
      </c>
      <c r="AP802">
        <v>1</v>
      </c>
      <c r="AQ802">
        <v>0</v>
      </c>
      <c r="AR802">
        <v>0.15999999642372131</v>
      </c>
      <c r="AS802">
        <v>111115</v>
      </c>
      <c r="AT802">
        <f t="shared" si="2844"/>
        <v>1.2830042912409854</v>
      </c>
      <c r="AU802">
        <f t="shared" si="2845"/>
        <v>5.427364652663455E-3</v>
      </c>
      <c r="AV802">
        <f t="shared" si="2846"/>
        <v>298.80443229675291</v>
      </c>
      <c r="AW802">
        <f t="shared" si="2847"/>
        <v>298.37663879394529</v>
      </c>
      <c r="AX802">
        <f t="shared" si="2848"/>
        <v>287.92495450187562</v>
      </c>
      <c r="AY802">
        <f t="shared" si="2849"/>
        <v>0.40366985704576769</v>
      </c>
      <c r="AZ802">
        <f t="shared" si="2850"/>
        <v>3.3058733739414485</v>
      </c>
      <c r="BA802">
        <f t="shared" si="2851"/>
        <v>34.869473870212097</v>
      </c>
      <c r="BB802">
        <f t="shared" si="2852"/>
        <v>18.213851387912293</v>
      </c>
      <c r="BC802">
        <f>IF(L802,Y802,(X802+Y802)/2)</f>
        <v>25.440535545349121</v>
      </c>
      <c r="BD802">
        <f t="shared" si="2853"/>
        <v>3.2641542796758505</v>
      </c>
      <c r="BE802">
        <f t="shared" si="2854"/>
        <v>0.29030334094183979</v>
      </c>
      <c r="BF802">
        <f t="shared" si="2855"/>
        <v>1.5790711123316579</v>
      </c>
      <c r="BG802">
        <f t="shared" si="2856"/>
        <v>1.6850831673441926</v>
      </c>
      <c r="BH802">
        <f t="shared" si="2857"/>
        <v>0.18347474214350895</v>
      </c>
      <c r="BI802">
        <f t="shared" si="2858"/>
        <v>9.3698168755345659</v>
      </c>
      <c r="BJ802">
        <f t="shared" si="2859"/>
        <v>0.68918327061478724</v>
      </c>
      <c r="BK802">
        <f t="shared" si="2860"/>
        <v>50.52153318028747</v>
      </c>
      <c r="BL802">
        <f t="shared" si="2861"/>
        <v>140.70351248146966</v>
      </c>
      <c r="BM802">
        <f t="shared" si="2862"/>
        <v>2.7003222681887224E-2</v>
      </c>
    </row>
    <row r="803" spans="1:65" x14ac:dyDescent="0.3">
      <c r="A803" t="str">
        <f t="array" ref="A803">INDEX(MtrxNb!A$2:C$115,MATCH(1,(MtrxNb!B$2:B$115=D803)*(MtrxNb!C$2:C$115=F803),0),1)</f>
        <v>M55</v>
      </c>
      <c r="B803" s="6">
        <v>41604</v>
      </c>
      <c r="C803">
        <v>54</v>
      </c>
      <c r="D803">
        <v>46</v>
      </c>
      <c r="E803">
        <v>40</v>
      </c>
      <c r="F803" t="s">
        <v>7</v>
      </c>
      <c r="G803">
        <v>51</v>
      </c>
      <c r="H803">
        <v>4</v>
      </c>
      <c r="I803">
        <v>47</v>
      </c>
      <c r="J803" t="s">
        <v>1011</v>
      </c>
      <c r="K803">
        <v>11104.500000078231</v>
      </c>
      <c r="L803">
        <v>0</v>
      </c>
      <c r="M803">
        <v>250</v>
      </c>
      <c r="N803" s="7">
        <f t="shared" si="2837"/>
        <v>16.273689380744809</v>
      </c>
      <c r="O803" s="7">
        <f t="shared" si="2838"/>
        <v>0.3498742646703803</v>
      </c>
      <c r="P803" s="7">
        <f t="shared" si="2839"/>
        <v>150.52819746467333</v>
      </c>
      <c r="Q803">
        <f t="shared" si="2840"/>
        <v>5.9083401842891883</v>
      </c>
      <c r="R803">
        <f t="shared" si="2841"/>
        <v>1.7046163058407979</v>
      </c>
      <c r="S803" s="4">
        <f>(Y803+AY803*L803)</f>
        <v>25.629968643188477</v>
      </c>
      <c r="T803">
        <f t="shared" si="2814"/>
        <v>3.9000000000000004</v>
      </c>
      <c r="U803">
        <f t="shared" si="2842"/>
        <v>1.8810870260000228</v>
      </c>
      <c r="V803">
        <v>1</v>
      </c>
      <c r="W803">
        <f t="shared" si="2843"/>
        <v>3.7621740520000455</v>
      </c>
      <c r="X803">
        <v>25.223506927490234</v>
      </c>
      <c r="Y803" s="4">
        <v>25.629968643188477</v>
      </c>
      <c r="Z803">
        <v>25.002662658691406</v>
      </c>
      <c r="AA803">
        <v>250.29400634765625</v>
      </c>
      <c r="AB803">
        <v>236.52027893066406</v>
      </c>
      <c r="AC803">
        <v>12.31220531463623</v>
      </c>
      <c r="AD803">
        <v>16.839897155761719</v>
      </c>
      <c r="AE803">
        <v>36.337566375732422</v>
      </c>
      <c r="AF803">
        <v>49.541538238525391</v>
      </c>
      <c r="AG803">
        <v>500.3541259765625</v>
      </c>
      <c r="AH803">
        <v>1798.953125</v>
      </c>
      <c r="AI803">
        <v>2106.991455078125</v>
      </c>
      <c r="AJ803">
        <v>94.8023681640625</v>
      </c>
      <c r="AK803">
        <v>0.29566001892089844</v>
      </c>
      <c r="AL803">
        <v>8.0634340643882751E-2</v>
      </c>
      <c r="AM803">
        <v>1</v>
      </c>
      <c r="AN803">
        <v>-0.21956524252891541</v>
      </c>
      <c r="AO803">
        <v>2.737391471862793</v>
      </c>
      <c r="AP803">
        <v>1</v>
      </c>
      <c r="AQ803">
        <v>0</v>
      </c>
      <c r="AR803">
        <v>0.15999999642372131</v>
      </c>
      <c r="AS803">
        <v>111115</v>
      </c>
      <c r="AT803">
        <f t="shared" si="2844"/>
        <v>1.2829592973758011</v>
      </c>
      <c r="AU803">
        <f t="shared" si="2845"/>
        <v>5.9083401842891878E-3</v>
      </c>
      <c r="AV803">
        <f t="shared" si="2846"/>
        <v>298.77996864318845</v>
      </c>
      <c r="AW803">
        <f t="shared" si="2847"/>
        <v>298.37350692749021</v>
      </c>
      <c r="AX803">
        <f t="shared" si="2848"/>
        <v>287.83249356644228</v>
      </c>
      <c r="AY803">
        <f t="shared" si="2849"/>
        <v>0.20902459680585367</v>
      </c>
      <c r="AZ803">
        <f t="shared" si="2850"/>
        <v>3.3010784358462693</v>
      </c>
      <c r="BA803">
        <f t="shared" si="2851"/>
        <v>34.820632646365006</v>
      </c>
      <c r="BB803">
        <f t="shared" si="2852"/>
        <v>17.980735490603287</v>
      </c>
      <c r="BC803">
        <f>IF(L803,Y803,(X803+Y803)/2)</f>
        <v>25.426737785339355</v>
      </c>
      <c r="BD803">
        <f t="shared" si="2853"/>
        <v>3.2614789852216619</v>
      </c>
      <c r="BE803">
        <f t="shared" si="2854"/>
        <v>0.32010515894699282</v>
      </c>
      <c r="BF803">
        <f t="shared" si="2855"/>
        <v>1.5964621300054713</v>
      </c>
      <c r="BG803">
        <f t="shared" si="2856"/>
        <v>1.6650168552161906</v>
      </c>
      <c r="BH803">
        <f t="shared" si="2857"/>
        <v>0.20254302625306717</v>
      </c>
      <c r="BI803">
        <f t="shared" si="2858"/>
        <v>14.27042959511866</v>
      </c>
      <c r="BJ803">
        <f t="shared" si="2859"/>
        <v>0.63642829335915285</v>
      </c>
      <c r="BK803">
        <f t="shared" si="2860"/>
        <v>51.502780864193198</v>
      </c>
      <c r="BL803">
        <f t="shared" si="2861"/>
        <v>230.68070841628924</v>
      </c>
      <c r="BM803">
        <f t="shared" si="2862"/>
        <v>3.6333348539745666E-2</v>
      </c>
    </row>
    <row r="804" spans="1:65" x14ac:dyDescent="0.3">
      <c r="A804" t="str">
        <f t="array" ref="A804">INDEX(MtrxNb!A$2:C$115,MATCH(1,(MtrxNb!B$2:B$115=D804)*(MtrxNb!C$2:C$115=F804),0),1)</f>
        <v>M55</v>
      </c>
      <c r="B804" s="6">
        <v>41604</v>
      </c>
      <c r="C804">
        <v>54</v>
      </c>
      <c r="D804">
        <v>46</v>
      </c>
      <c r="E804">
        <v>40</v>
      </c>
      <c r="F804" t="s">
        <v>7</v>
      </c>
      <c r="G804">
        <v>51</v>
      </c>
      <c r="H804">
        <v>4</v>
      </c>
      <c r="I804">
        <v>48</v>
      </c>
      <c r="J804" t="s">
        <v>1012</v>
      </c>
      <c r="K804">
        <v>11229.000000089407</v>
      </c>
      <c r="L804">
        <v>0</v>
      </c>
      <c r="M804">
        <v>400</v>
      </c>
      <c r="N804" s="7">
        <f t="shared" si="2837"/>
        <v>28.180258346882184</v>
      </c>
      <c r="O804" s="7">
        <f t="shared" si="2838"/>
        <v>0.3769224609353567</v>
      </c>
      <c r="P804" s="7">
        <f t="shared" si="2839"/>
        <v>237.58624443308386</v>
      </c>
      <c r="Q804">
        <f t="shared" si="2840"/>
        <v>6.2727887530850985</v>
      </c>
      <c r="R804">
        <f t="shared" si="2841"/>
        <v>1.6905311743856886</v>
      </c>
      <c r="S804" s="4">
        <f>(Y804+AY804*L804)</f>
        <v>25.659067153930664</v>
      </c>
      <c r="T804">
        <f t="shared" si="2814"/>
        <v>3.9000000000000004</v>
      </c>
      <c r="U804">
        <f t="shared" si="2842"/>
        <v>1.8810870260000228</v>
      </c>
      <c r="V804">
        <v>1</v>
      </c>
      <c r="W804">
        <f t="shared" si="2843"/>
        <v>3.7621740520000455</v>
      </c>
      <c r="X804">
        <v>25.239704132080078</v>
      </c>
      <c r="Y804" s="4">
        <v>25.659067153930664</v>
      </c>
      <c r="Z804">
        <v>25.005973815917969</v>
      </c>
      <c r="AA804">
        <v>400.15155029296875</v>
      </c>
      <c r="AB804">
        <v>376.34552001953125</v>
      </c>
      <c r="AC804">
        <v>12.244265556335449</v>
      </c>
      <c r="AD804">
        <v>17.050397872924805</v>
      </c>
      <c r="AE804">
        <v>36.163719177246094</v>
      </c>
      <c r="AF804">
        <v>50.108016967773438</v>
      </c>
      <c r="AG804">
        <v>500.33489990234375</v>
      </c>
      <c r="AH804">
        <v>1801.16259765625</v>
      </c>
      <c r="AI804">
        <v>2105.783935546875</v>
      </c>
      <c r="AJ804">
        <v>94.792587280273437</v>
      </c>
      <c r="AK804">
        <v>-1.2203006744384766</v>
      </c>
      <c r="AL804">
        <v>6.6266283392906189E-2</v>
      </c>
      <c r="AM804">
        <v>1</v>
      </c>
      <c r="AN804">
        <v>-0.21956524252891541</v>
      </c>
      <c r="AO804">
        <v>2.737391471862793</v>
      </c>
      <c r="AP804">
        <v>1</v>
      </c>
      <c r="AQ804">
        <v>0</v>
      </c>
      <c r="AR804">
        <v>0.15999999642372131</v>
      </c>
      <c r="AS804">
        <v>111115</v>
      </c>
      <c r="AT804">
        <f t="shared" si="2844"/>
        <v>1.282909999749599</v>
      </c>
      <c r="AU804">
        <f t="shared" si="2845"/>
        <v>6.2727887530850982E-3</v>
      </c>
      <c r="AV804">
        <f t="shared" si="2846"/>
        <v>298.80906715393064</v>
      </c>
      <c r="AW804">
        <f t="shared" si="2847"/>
        <v>298.38970413208006</v>
      </c>
      <c r="AX804">
        <f t="shared" si="2848"/>
        <v>288.18600918354059</v>
      </c>
      <c r="AY804">
        <f t="shared" si="2849"/>
        <v>6.2345430545082237E-2</v>
      </c>
      <c r="AZ804">
        <f t="shared" si="2850"/>
        <v>3.3067825029183018</v>
      </c>
      <c r="BA804">
        <f t="shared" si="2851"/>
        <v>34.884399696161168</v>
      </c>
      <c r="BB804">
        <f t="shared" si="2852"/>
        <v>17.834001823236363</v>
      </c>
      <c r="BC804">
        <f>IF(L804,Y804,(X804+Y804)/2)</f>
        <v>25.449385643005371</v>
      </c>
      <c r="BD804">
        <f t="shared" si="2853"/>
        <v>3.2658712641833363</v>
      </c>
      <c r="BE804">
        <f t="shared" si="2854"/>
        <v>0.34259841434365002</v>
      </c>
      <c r="BF804">
        <f t="shared" si="2855"/>
        <v>1.6162513285326132</v>
      </c>
      <c r="BG804">
        <f t="shared" si="2856"/>
        <v>1.6496199356507231</v>
      </c>
      <c r="BH804">
        <f t="shared" si="2857"/>
        <v>0.21696416584227726</v>
      </c>
      <c r="BI804">
        <f t="shared" si="2858"/>
        <v>22.521414812015482</v>
      </c>
      <c r="BJ804">
        <f t="shared" si="2859"/>
        <v>0.63129818689154005</v>
      </c>
      <c r="BK804">
        <f t="shared" si="2860"/>
        <v>52.293518155355812</v>
      </c>
      <c r="BL804">
        <f t="shared" si="2861"/>
        <v>366.23345496287436</v>
      </c>
      <c r="BM804">
        <f t="shared" si="2862"/>
        <v>4.023785461201753E-2</v>
      </c>
    </row>
    <row r="805" spans="1:65" x14ac:dyDescent="0.3">
      <c r="A805" t="str">
        <f t="array" ref="A805">INDEX(MtrxNb!A$2:C$115,MATCH(1,(MtrxNb!B$2:B$115=D805)*(MtrxNb!C$2:C$115=F805),0),1)</f>
        <v>M55</v>
      </c>
      <c r="B805" s="6">
        <v>41604</v>
      </c>
      <c r="C805">
        <v>54</v>
      </c>
      <c r="D805">
        <v>46</v>
      </c>
      <c r="E805">
        <v>40</v>
      </c>
      <c r="F805" t="s">
        <v>7</v>
      </c>
      <c r="G805">
        <v>51</v>
      </c>
      <c r="H805">
        <v>4</v>
      </c>
      <c r="I805">
        <v>49</v>
      </c>
      <c r="J805" t="s">
        <v>1013</v>
      </c>
      <c r="K805">
        <v>11347.500000100583</v>
      </c>
      <c r="L805">
        <v>0</v>
      </c>
      <c r="M805">
        <v>600</v>
      </c>
      <c r="N805" s="7">
        <f t="shared" si="2837"/>
        <v>41.749565920851644</v>
      </c>
      <c r="O805" s="7">
        <f t="shared" si="2838"/>
        <v>0.39604062507946414</v>
      </c>
      <c r="P805" s="7">
        <f t="shared" si="2839"/>
        <v>366.15032017044149</v>
      </c>
      <c r="Q805">
        <f t="shared" si="2840"/>
        <v>6.5898784177753171</v>
      </c>
      <c r="R805">
        <f t="shared" si="2841"/>
        <v>1.6973894557015428</v>
      </c>
      <c r="S805" s="4">
        <f>(Y805+AY805*L805)</f>
        <v>25.817790985107422</v>
      </c>
      <c r="T805">
        <f t="shared" si="2814"/>
        <v>3.9000000000000004</v>
      </c>
      <c r="U805">
        <f t="shared" si="2842"/>
        <v>1.8810870260000228</v>
      </c>
      <c r="V805">
        <v>1</v>
      </c>
      <c r="W805">
        <f t="shared" si="2843"/>
        <v>3.7621740520000455</v>
      </c>
      <c r="X805">
        <v>25.325807571411133</v>
      </c>
      <c r="Y805" s="4">
        <v>25.817790985107422</v>
      </c>
      <c r="Z805">
        <v>25.003753662109375</v>
      </c>
      <c r="AA805">
        <v>598.9495849609375</v>
      </c>
      <c r="AB805">
        <v>563.511962890625</v>
      </c>
      <c r="AC805">
        <v>12.261698722839355</v>
      </c>
      <c r="AD805">
        <v>17.309476852416992</v>
      </c>
      <c r="AE805">
        <v>36.099845886230469</v>
      </c>
      <c r="AF805">
        <v>50.605697631835937</v>
      </c>
      <c r="AG805">
        <v>500.332275390625</v>
      </c>
      <c r="AH805">
        <v>1799.332275390625</v>
      </c>
      <c r="AI805">
        <v>2104.76416015625</v>
      </c>
      <c r="AJ805">
        <v>94.783851623535156</v>
      </c>
      <c r="AK805">
        <v>-3.8542728424072266</v>
      </c>
      <c r="AL805">
        <v>4.9102053046226501E-2</v>
      </c>
      <c r="AM805">
        <v>1</v>
      </c>
      <c r="AN805">
        <v>-0.21956524252891541</v>
      </c>
      <c r="AO805">
        <v>2.737391471862793</v>
      </c>
      <c r="AP805">
        <v>1</v>
      </c>
      <c r="AQ805">
        <v>0</v>
      </c>
      <c r="AR805">
        <v>0.15999999642372131</v>
      </c>
      <c r="AS805">
        <v>111115</v>
      </c>
      <c r="AT805">
        <f t="shared" si="2844"/>
        <v>1.2829032702323715</v>
      </c>
      <c r="AU805">
        <f t="shared" si="2845"/>
        <v>6.5898784177753173E-3</v>
      </c>
      <c r="AV805">
        <f t="shared" si="2846"/>
        <v>298.9677909851074</v>
      </c>
      <c r="AW805">
        <f t="shared" si="2847"/>
        <v>298.47580757141111</v>
      </c>
      <c r="AX805">
        <f t="shared" si="2848"/>
        <v>287.89315762758633</v>
      </c>
      <c r="AY805">
        <f t="shared" si="2849"/>
        <v>-7.7371011863884356E-2</v>
      </c>
      <c r="AZ805">
        <f t="shared" si="2850"/>
        <v>3.3380483413620512</v>
      </c>
      <c r="BA805">
        <f t="shared" si="2851"/>
        <v>35.2174793932219</v>
      </c>
      <c r="BB805">
        <f t="shared" si="2852"/>
        <v>17.908002540804908</v>
      </c>
      <c r="BC805">
        <f>IF(L805,Y805,(X805+Y805)/2)</f>
        <v>25.571799278259277</v>
      </c>
      <c r="BD805">
        <f t="shared" si="2853"/>
        <v>3.2897014833885794</v>
      </c>
      <c r="BE805">
        <f t="shared" si="2854"/>
        <v>0.35832054834126797</v>
      </c>
      <c r="BF805">
        <f t="shared" si="2855"/>
        <v>1.6406588856605084</v>
      </c>
      <c r="BG805">
        <f t="shared" si="2856"/>
        <v>1.6490425977280709</v>
      </c>
      <c r="BH805">
        <f t="shared" si="2857"/>
        <v>0.22705904759755385</v>
      </c>
      <c r="BI805">
        <f t="shared" si="2858"/>
        <v>34.705137618945017</v>
      </c>
      <c r="BJ805">
        <f t="shared" si="2859"/>
        <v>0.64976494605760393</v>
      </c>
      <c r="BK805">
        <f t="shared" si="2860"/>
        <v>52.752438874733521</v>
      </c>
      <c r="BL805">
        <f t="shared" si="2861"/>
        <v>548.53075436222457</v>
      </c>
      <c r="BM805">
        <f t="shared" si="2862"/>
        <v>4.0150737342833205E-2</v>
      </c>
    </row>
    <row r="806" spans="1:65" x14ac:dyDescent="0.3">
      <c r="A806" t="str">
        <f t="array" ref="A806">INDEX(MtrxNb!A$2:C$115,MATCH(1,(MtrxNb!B$2:B$115=D806)*(MtrxNb!C$2:C$115=F806),0),1)</f>
        <v>M55</v>
      </c>
      <c r="B806" s="6">
        <v>41604</v>
      </c>
      <c r="C806">
        <v>54</v>
      </c>
      <c r="D806">
        <v>46</v>
      </c>
      <c r="E806">
        <v>40</v>
      </c>
      <c r="F806" t="s">
        <v>7</v>
      </c>
      <c r="G806">
        <v>51</v>
      </c>
      <c r="H806">
        <v>4</v>
      </c>
      <c r="I806">
        <v>50</v>
      </c>
      <c r="J806" t="s">
        <v>1014</v>
      </c>
      <c r="K806">
        <v>11468.000000089407</v>
      </c>
      <c r="L806">
        <v>0</v>
      </c>
      <c r="M806">
        <v>800</v>
      </c>
      <c r="N806" s="7">
        <f t="shared" si="2837"/>
        <v>51.661552602037951</v>
      </c>
      <c r="O806" s="7">
        <f t="shared" si="2838"/>
        <v>0.40611580610923254</v>
      </c>
      <c r="P806" s="7">
        <f t="shared" si="2839"/>
        <v>514.91459692732462</v>
      </c>
      <c r="Q806">
        <f t="shared" si="2840"/>
        <v>6.7326861793121768</v>
      </c>
      <c r="R806">
        <f t="shared" si="2841"/>
        <v>1.6952277057865692</v>
      </c>
      <c r="S806" s="4">
        <f>(Y806+AY806*L806)</f>
        <v>25.805418014526367</v>
      </c>
      <c r="T806">
        <f t="shared" si="2814"/>
        <v>3.9000000000000004</v>
      </c>
      <c r="U806">
        <f t="shared" si="2842"/>
        <v>1.8810870260000228</v>
      </c>
      <c r="V806">
        <v>1</v>
      </c>
      <c r="W806">
        <f t="shared" si="2843"/>
        <v>3.7621740520000455</v>
      </c>
      <c r="X806">
        <v>25.319747924804688</v>
      </c>
      <c r="Y806" s="4">
        <v>25.805418014526367</v>
      </c>
      <c r="Z806">
        <v>25.001934051513672</v>
      </c>
      <c r="AA806">
        <v>799.90374755859375</v>
      </c>
      <c r="AB806">
        <v>755.6702880859375</v>
      </c>
      <c r="AC806">
        <v>12.149927139282227</v>
      </c>
      <c r="AD806">
        <v>17.306926727294922</v>
      </c>
      <c r="AE806">
        <v>35.724220275878906</v>
      </c>
      <c r="AF806">
        <v>50.617519378662109</v>
      </c>
      <c r="AG806">
        <v>500.349853515625</v>
      </c>
      <c r="AH806">
        <v>1800.0328369140625</v>
      </c>
      <c r="AI806">
        <v>2104.572509765625</v>
      </c>
      <c r="AJ806">
        <v>94.781364440917969</v>
      </c>
      <c r="AK806">
        <v>-6.9582767486572266</v>
      </c>
      <c r="AL806">
        <v>3.4709200263023376E-2</v>
      </c>
      <c r="AM806">
        <v>1</v>
      </c>
      <c r="AN806">
        <v>-0.21956524252891541</v>
      </c>
      <c r="AO806">
        <v>2.737391471862793</v>
      </c>
      <c r="AP806">
        <v>1</v>
      </c>
      <c r="AQ806">
        <v>0</v>
      </c>
      <c r="AR806">
        <v>0.15999999642372131</v>
      </c>
      <c r="AS806">
        <v>111115</v>
      </c>
      <c r="AT806">
        <f t="shared" si="2844"/>
        <v>1.2829483423477563</v>
      </c>
      <c r="AU806">
        <f t="shared" si="2845"/>
        <v>6.732686179312177E-3</v>
      </c>
      <c r="AV806">
        <f t="shared" si="2846"/>
        <v>298.95541801452634</v>
      </c>
      <c r="AW806">
        <f t="shared" si="2847"/>
        <v>298.46974792480466</v>
      </c>
      <c r="AX806">
        <f t="shared" si="2848"/>
        <v>288.00524746883093</v>
      </c>
      <c r="AY806">
        <f t="shared" si="2849"/>
        <v>-0.13386561945705208</v>
      </c>
      <c r="AZ806">
        <f t="shared" si="2850"/>
        <v>3.335601835278573</v>
      </c>
      <c r="BA806">
        <f t="shared" si="2851"/>
        <v>35.192591444047238</v>
      </c>
      <c r="BB806">
        <f t="shared" si="2852"/>
        <v>17.885664716752316</v>
      </c>
      <c r="BC806">
        <f>IF(L806,Y806,(X806+Y806)/2)</f>
        <v>25.562582969665527</v>
      </c>
      <c r="BD806">
        <f t="shared" si="2853"/>
        <v>3.2879020750864387</v>
      </c>
      <c r="BE806">
        <f t="shared" si="2854"/>
        <v>0.3665480088623867</v>
      </c>
      <c r="BF806">
        <f t="shared" si="2855"/>
        <v>1.6403741294920038</v>
      </c>
      <c r="BG806">
        <f t="shared" si="2856"/>
        <v>1.6475279455944349</v>
      </c>
      <c r="BH806">
        <f t="shared" si="2857"/>
        <v>0.23234664559879764</v>
      </c>
      <c r="BI806">
        <f t="shared" si="2858"/>
        <v>48.804308067317137</v>
      </c>
      <c r="BJ806">
        <f t="shared" si="2859"/>
        <v>0.68140114153696452</v>
      </c>
      <c r="BK806">
        <f t="shared" si="2860"/>
        <v>52.892806464939227</v>
      </c>
      <c r="BL806">
        <f t="shared" si="2861"/>
        <v>737.13231109476817</v>
      </c>
      <c r="BM806">
        <f t="shared" si="2862"/>
        <v>3.7069661203693573E-2</v>
      </c>
    </row>
    <row r="807" spans="1:65" hidden="1" x14ac:dyDescent="0.3">
      <c r="A807" t="str">
        <f t="array" ref="A807">INDEX(MtrxNb!A$2:C$115,MATCH(1,(MtrxNb!B$2:B$115=D807)*(MtrxNb!C$2:C$115=F807),0),1)</f>
        <v>M111</v>
      </c>
      <c r="B807" s="6">
        <v>41604</v>
      </c>
      <c r="C807">
        <v>54</v>
      </c>
      <c r="D807">
        <v>46</v>
      </c>
      <c r="E807">
        <v>40</v>
      </c>
      <c r="F807" t="s">
        <v>36</v>
      </c>
      <c r="G807">
        <v>51</v>
      </c>
      <c r="H807">
        <v>4</v>
      </c>
      <c r="I807" t="s">
        <v>323</v>
      </c>
      <c r="J807" t="s">
        <v>1015</v>
      </c>
      <c r="M807">
        <f t="shared" ref="M807" si="2863">AA807</f>
        <v>0</v>
      </c>
      <c r="S807" s="4">
        <f>AVERAGE(S801:S806)</f>
        <v>25.714266777038574</v>
      </c>
      <c r="Y807" s="4">
        <f>AVERAGE(Y801:Y806)</f>
        <v>25.714266777038574</v>
      </c>
    </row>
    <row r="808" spans="1:65" hidden="1" x14ac:dyDescent="0.3">
      <c r="A808" t="str">
        <f t="array" ref="A808">INDEX(MtrxNb!A$2:C$115,MATCH(1,(MtrxNb!B$2:B$115=D808)*(MtrxNb!C$2:C$115=F808),0),1)</f>
        <v>M111</v>
      </c>
      <c r="B808" s="6">
        <v>41604</v>
      </c>
      <c r="C808">
        <v>54</v>
      </c>
      <c r="D808">
        <v>46</v>
      </c>
      <c r="E808">
        <v>40</v>
      </c>
      <c r="F808" t="s">
        <v>36</v>
      </c>
      <c r="G808">
        <v>51</v>
      </c>
      <c r="H808">
        <v>4</v>
      </c>
      <c r="I808">
        <v>51</v>
      </c>
      <c r="J808" t="s">
        <v>1016</v>
      </c>
      <c r="K808">
        <v>12228.000000089407</v>
      </c>
      <c r="L808">
        <v>0</v>
      </c>
      <c r="M808" t="s">
        <v>315</v>
      </c>
      <c r="N808">
        <f t="shared" ref="N808:N814" si="2864">(AA808-AB808*(1000-AC808)/(1000-AD808))*AT808</f>
        <v>30.160296401435023</v>
      </c>
      <c r="O808">
        <f t="shared" ref="O808:O814" si="2865">IF(BE808&lt;&gt;0,1/(1/BE808-1/W808),0)</f>
        <v>0.43145353401276515</v>
      </c>
      <c r="P808">
        <f t="shared" ref="P808:P814" si="2866">((BH808-AU808/2)*AB808-N808)/(BH808+AU808/2)</f>
        <v>241.63739300445187</v>
      </c>
      <c r="Q808">
        <f t="shared" ref="Q808:Q814" si="2867">AU808*1000</f>
        <v>7.2944665018498522</v>
      </c>
      <c r="R808">
        <f t="shared" ref="R808:R814" si="2868">(AZ808-BF808)</f>
        <v>1.7378750998937935</v>
      </c>
      <c r="S808" s="4">
        <f>(Y808+AY808*L808)</f>
        <v>26.169595718383789</v>
      </c>
      <c r="T808">
        <f t="shared" ref="T808:T814" si="2869">1.3*3</f>
        <v>3.9000000000000004</v>
      </c>
      <c r="U808">
        <f t="shared" ref="U808:U814" si="2870">(T808*AN808+AO808)</f>
        <v>1.8810870260000228</v>
      </c>
      <c r="V808">
        <v>1</v>
      </c>
      <c r="W808">
        <f t="shared" ref="W808:W814" si="2871">U808*(V808+1)*(V808+1)/(V808*V808+1)</f>
        <v>3.7621740520000455</v>
      </c>
      <c r="X808">
        <v>25.37443733215332</v>
      </c>
      <c r="Y808" s="4">
        <v>26.169595718383789</v>
      </c>
      <c r="Z808">
        <v>25.001768112182617</v>
      </c>
      <c r="AA808">
        <v>399.2396240234375</v>
      </c>
      <c r="AB808">
        <v>373.6051025390625</v>
      </c>
      <c r="AC808">
        <v>12.04257869720459</v>
      </c>
      <c r="AD808">
        <v>17.62843132019043</v>
      </c>
      <c r="AE808">
        <v>35.303447723388672</v>
      </c>
      <c r="AF808">
        <v>51.386562347412109</v>
      </c>
      <c r="AG808">
        <v>500.31607055664063</v>
      </c>
      <c r="AH808">
        <v>1799.6513671875</v>
      </c>
      <c r="AI808">
        <v>2173.28515625</v>
      </c>
      <c r="AJ808">
        <v>94.755714416503906</v>
      </c>
      <c r="AK808">
        <v>-1.0114688873291016</v>
      </c>
      <c r="AL808">
        <v>5.7109102606773376E-2</v>
      </c>
      <c r="AM808">
        <v>1</v>
      </c>
      <c r="AN808">
        <v>-0.21956524252891541</v>
      </c>
      <c r="AO808">
        <v>2.737391471862793</v>
      </c>
      <c r="AP808">
        <v>1</v>
      </c>
      <c r="AQ808">
        <v>0</v>
      </c>
      <c r="AR808">
        <v>0.15999999642372131</v>
      </c>
      <c r="AS808">
        <v>111115</v>
      </c>
      <c r="AT808">
        <f t="shared" ref="AT808:AT814" si="2872">AG808*0.000001/(T808*0.0001)</f>
        <v>1.2828617193760015</v>
      </c>
      <c r="AU808">
        <f t="shared" ref="AU808:AU814" si="2873">(AD808-AC808)/(1000-AD808)*AT808</f>
        <v>7.2944665018498519E-3</v>
      </c>
      <c r="AV808">
        <f t="shared" ref="AV808:AV814" si="2874">(Y808+273.15)</f>
        <v>299.31959571838377</v>
      </c>
      <c r="AW808">
        <f t="shared" ref="AW808:AW814" si="2875">(X808+273.15)</f>
        <v>298.5244373321533</v>
      </c>
      <c r="AX808">
        <f t="shared" ref="AX808:AX814" si="2876">(AH808*AP808+AI808*AQ808)*AR808</f>
        <v>287.94421231394517</v>
      </c>
      <c r="AY808">
        <f t="shared" ref="AY808:AY814" si="2877">((AX808+0.00000010773*(AW808^4-AV808^4))-AU808*44100)/(U808*51.4+0.00000043092*AV808^3)</f>
        <v>-0.3962718728614904</v>
      </c>
      <c r="AZ808">
        <f t="shared" ref="AZ808:AZ814" si="2878">0.61365*EXP(17.502*S808/(240.97+S808))</f>
        <v>3.4082697036807108</v>
      </c>
      <c r="BA808">
        <f t="shared" ref="BA808:BA814" si="2879">AZ808*1000/AJ808</f>
        <v>35.969014899718616</v>
      </c>
      <c r="BB808">
        <f t="shared" ref="BB808:BB814" si="2880">(BA808-AD808)</f>
        <v>18.340583579528186</v>
      </c>
      <c r="BC808">
        <f>IF(L808,Y808,(X808+Y808)/2)</f>
        <v>25.772016525268555</v>
      </c>
      <c r="BD808">
        <f t="shared" ref="BD808:BD814" si="2881">0.61365*EXP(17.502*BC808/(240.97+BC808))</f>
        <v>3.3290051820079691</v>
      </c>
      <c r="BE808">
        <f t="shared" ref="BE808:BE814" si="2882">IF(BB808&lt;&gt;0,(1000-(BA808+AD808)/2)/BB808*AU808,0)</f>
        <v>0.38706424378752302</v>
      </c>
      <c r="BF808">
        <f t="shared" ref="BF808:BF814" si="2883">AD808*AJ808/1000</f>
        <v>1.6703946037869173</v>
      </c>
      <c r="BG808">
        <f t="shared" ref="BG808:BG814" si="2884">(BD808-BF808)</f>
        <v>1.6586105782210518</v>
      </c>
      <c r="BH808">
        <f t="shared" ref="BH808:BH814" si="2885">1/(1.6/O808+1.37/W808)</f>
        <v>0.24554665230485664</v>
      </c>
      <c r="BI808">
        <f t="shared" ref="BI808:BI814" si="2886">P808*AJ808*0.001</f>
        <v>22.896523803878363</v>
      </c>
      <c r="BJ808">
        <f t="shared" ref="BJ808:BJ814" si="2887">P808/AB808</f>
        <v>0.64677219706651978</v>
      </c>
      <c r="BK808">
        <f t="shared" ref="BK808:BK814" si="2888">(1-AU808*AJ808/AZ808/O808)*100</f>
        <v>52.996417524223382</v>
      </c>
      <c r="BL808">
        <f t="shared" ref="BL808:BL814" si="2889">(AB808-N808/(W808/1.35))</f>
        <v>362.78253038286692</v>
      </c>
      <c r="BM808">
        <f t="shared" ref="BM808:BM814" si="2890">N808*BK808/100/BL808</f>
        <v>4.4059113294620464E-2</v>
      </c>
    </row>
    <row r="809" spans="1:65" x14ac:dyDescent="0.3">
      <c r="A809" t="str">
        <f t="array" ref="A809">INDEX(MtrxNb!A$2:C$115,MATCH(1,(MtrxNb!B$2:B$115=D809)*(MtrxNb!C$2:C$115=F809),0),1)</f>
        <v>M111</v>
      </c>
      <c r="B809" s="6">
        <v>41604</v>
      </c>
      <c r="C809">
        <v>54</v>
      </c>
      <c r="D809">
        <v>46</v>
      </c>
      <c r="E809">
        <v>40</v>
      </c>
      <c r="F809" t="s">
        <v>36</v>
      </c>
      <c r="G809">
        <v>51</v>
      </c>
      <c r="H809">
        <v>4</v>
      </c>
      <c r="I809">
        <v>52</v>
      </c>
      <c r="J809" t="s">
        <v>1017</v>
      </c>
      <c r="K809">
        <v>12348.500000078231</v>
      </c>
      <c r="L809">
        <v>0</v>
      </c>
      <c r="M809">
        <v>50</v>
      </c>
      <c r="N809" s="7">
        <f t="shared" si="2864"/>
        <v>-0.58783772698547232</v>
      </c>
      <c r="O809" s="7">
        <f t="shared" si="2865"/>
        <v>0.39099729573235131</v>
      </c>
      <c r="P809" s="7">
        <f t="shared" si="2866"/>
        <v>51.494442711783144</v>
      </c>
      <c r="Q809">
        <f t="shared" si="2867"/>
        <v>7.0012554351605258</v>
      </c>
      <c r="R809">
        <f t="shared" si="2868"/>
        <v>1.8224822373267313</v>
      </c>
      <c r="S809" s="4">
        <f>(Y809+AY809*L809)</f>
        <v>26.443859100341797</v>
      </c>
      <c r="T809">
        <f t="shared" si="2869"/>
        <v>3.9000000000000004</v>
      </c>
      <c r="U809">
        <f t="shared" si="2870"/>
        <v>1.8810870260000228</v>
      </c>
      <c r="V809">
        <v>1</v>
      </c>
      <c r="W809">
        <f t="shared" si="2871"/>
        <v>3.7621740520000455</v>
      </c>
      <c r="X809">
        <v>25.359613418579102</v>
      </c>
      <c r="Y809" s="4">
        <v>26.443859100341797</v>
      </c>
      <c r="Z809">
        <v>25.002838134765625</v>
      </c>
      <c r="AA809">
        <v>50.282630920410156</v>
      </c>
      <c r="AB809">
        <v>50.465431213378906</v>
      </c>
      <c r="AC809">
        <v>11.960871696472168</v>
      </c>
      <c r="AD809">
        <v>17.323654174804688</v>
      </c>
      <c r="AE809">
        <v>35.018714904785156</v>
      </c>
      <c r="AF809">
        <v>50.527946472167969</v>
      </c>
      <c r="AG809">
        <v>500.3349609375</v>
      </c>
      <c r="AH809">
        <v>1799.7344970703125</v>
      </c>
      <c r="AI809">
        <v>2173.020263671875</v>
      </c>
      <c r="AJ809">
        <v>94.750381469726563</v>
      </c>
      <c r="AK809">
        <v>1.3900814056396484</v>
      </c>
      <c r="AL809">
        <v>0.10138629376888275</v>
      </c>
      <c r="AM809">
        <v>1</v>
      </c>
      <c r="AN809">
        <v>-0.21956524252891541</v>
      </c>
      <c r="AO809">
        <v>2.737391471862793</v>
      </c>
      <c r="AP809">
        <v>1</v>
      </c>
      <c r="AQ809">
        <v>0</v>
      </c>
      <c r="AR809">
        <v>0.15999999642372131</v>
      </c>
      <c r="AS809">
        <v>111115</v>
      </c>
      <c r="AT809">
        <f t="shared" si="2872"/>
        <v>1.2829101562499998</v>
      </c>
      <c r="AU809">
        <f t="shared" si="2873"/>
        <v>7.0012554351605262E-3</v>
      </c>
      <c r="AV809">
        <f t="shared" si="2874"/>
        <v>299.59385910034177</v>
      </c>
      <c r="AW809">
        <f t="shared" si="2875"/>
        <v>298.50961341857908</v>
      </c>
      <c r="AX809">
        <f t="shared" si="2876"/>
        <v>287.95751309489788</v>
      </c>
      <c r="AY809">
        <f t="shared" si="2877"/>
        <v>-0.30749028684014573</v>
      </c>
      <c r="AZ809">
        <f t="shared" si="2878"/>
        <v>3.4639050788390966</v>
      </c>
      <c r="BA809">
        <f t="shared" si="2879"/>
        <v>36.558217762382725</v>
      </c>
      <c r="BB809">
        <f t="shared" si="2880"/>
        <v>19.234563587578037</v>
      </c>
      <c r="BC809">
        <f>IF(L809,Y809,(X809+Y809)/2)</f>
        <v>25.901736259460449</v>
      </c>
      <c r="BD809">
        <f t="shared" si="2881"/>
        <v>3.354688260848194</v>
      </c>
      <c r="BE809">
        <f t="shared" si="2882"/>
        <v>0.35418713971663995</v>
      </c>
      <c r="BF809">
        <f t="shared" si="2883"/>
        <v>1.6414228415123653</v>
      </c>
      <c r="BG809">
        <f t="shared" si="2884"/>
        <v>1.7132654193358288</v>
      </c>
      <c r="BH809">
        <f t="shared" si="2885"/>
        <v>0.22440387362061359</v>
      </c>
      <c r="BI809">
        <f t="shared" si="2886"/>
        <v>4.8791180905124341</v>
      </c>
      <c r="BJ809">
        <f t="shared" si="2887"/>
        <v>1.0203904231800447</v>
      </c>
      <c r="BK809">
        <f t="shared" si="2888"/>
        <v>51.020183502209335</v>
      </c>
      <c r="BL809">
        <f t="shared" si="2889"/>
        <v>50.676368006961994</v>
      </c>
      <c r="BM809">
        <f t="shared" si="2890"/>
        <v>-5.9182593149138358E-3</v>
      </c>
    </row>
    <row r="810" spans="1:65" x14ac:dyDescent="0.3">
      <c r="A810" t="str">
        <f t="array" ref="A810">INDEX(MtrxNb!A$2:C$115,MATCH(1,(MtrxNb!B$2:B$115=D810)*(MtrxNb!C$2:C$115=F810),0),1)</f>
        <v>M111</v>
      </c>
      <c r="B810" s="6">
        <v>41604</v>
      </c>
      <c r="C810">
        <v>54</v>
      </c>
      <c r="D810">
        <v>46</v>
      </c>
      <c r="E810">
        <v>40</v>
      </c>
      <c r="F810" t="s">
        <v>36</v>
      </c>
      <c r="G810">
        <v>51</v>
      </c>
      <c r="H810">
        <v>4</v>
      </c>
      <c r="I810">
        <v>53</v>
      </c>
      <c r="J810" t="s">
        <v>1018</v>
      </c>
      <c r="K810">
        <v>12468.000000089407</v>
      </c>
      <c r="L810">
        <v>0</v>
      </c>
      <c r="M810">
        <v>150</v>
      </c>
      <c r="N810" s="7">
        <f t="shared" si="2864"/>
        <v>9.1184342822051985</v>
      </c>
      <c r="O810" s="7">
        <f t="shared" si="2865"/>
        <v>0.40610530788981752</v>
      </c>
      <c r="P810" s="7">
        <f t="shared" si="2866"/>
        <v>99.299520797870557</v>
      </c>
      <c r="Q810">
        <f t="shared" si="2867"/>
        <v>7.1788398941356402</v>
      </c>
      <c r="R810">
        <f t="shared" si="2868"/>
        <v>1.8056367987047401</v>
      </c>
      <c r="S810" s="4">
        <f>(Y810+AY810*L810)</f>
        <v>26.400922775268555</v>
      </c>
      <c r="T810">
        <f t="shared" si="2869"/>
        <v>3.9000000000000004</v>
      </c>
      <c r="U810">
        <f t="shared" si="2870"/>
        <v>1.8810870260000228</v>
      </c>
      <c r="V810">
        <v>1</v>
      </c>
      <c r="W810">
        <f t="shared" si="2871"/>
        <v>3.7621740520000455</v>
      </c>
      <c r="X810">
        <v>25.367210388183594</v>
      </c>
      <c r="Y810" s="4">
        <v>26.400922775268555</v>
      </c>
      <c r="Z810">
        <v>25.005374908447266</v>
      </c>
      <c r="AA810">
        <v>150.18080139160156</v>
      </c>
      <c r="AB810">
        <v>142.27751159667969</v>
      </c>
      <c r="AC810">
        <v>11.911947250366211</v>
      </c>
      <c r="AD810">
        <v>17.409940719604492</v>
      </c>
      <c r="AE810">
        <v>34.927837371826172</v>
      </c>
      <c r="AF810">
        <v>50.750354766845703</v>
      </c>
      <c r="AG810">
        <v>500.3651123046875</v>
      </c>
      <c r="AH810">
        <v>1800.119384765625</v>
      </c>
      <c r="AI810">
        <v>2174.704345703125</v>
      </c>
      <c r="AJ810">
        <v>94.745094299316406</v>
      </c>
      <c r="AK810">
        <v>1.0146389007568359</v>
      </c>
      <c r="AL810">
        <v>7.8772768378257751E-2</v>
      </c>
      <c r="AM810">
        <v>1</v>
      </c>
      <c r="AN810">
        <v>-0.21956524252891541</v>
      </c>
      <c r="AO810">
        <v>2.737391471862793</v>
      </c>
      <c r="AP810">
        <v>1</v>
      </c>
      <c r="AQ810">
        <v>0</v>
      </c>
      <c r="AR810">
        <v>0.15999999642372131</v>
      </c>
      <c r="AS810">
        <v>111115</v>
      </c>
      <c r="AT810">
        <f t="shared" si="2872"/>
        <v>1.2829874674479165</v>
      </c>
      <c r="AU810">
        <f t="shared" si="2873"/>
        <v>7.1788398941356399E-3</v>
      </c>
      <c r="AV810">
        <f t="shared" si="2874"/>
        <v>299.55092277526853</v>
      </c>
      <c r="AW810">
        <f t="shared" si="2875"/>
        <v>298.51721038818357</v>
      </c>
      <c r="AX810">
        <f t="shared" si="2876"/>
        <v>288.01909512477141</v>
      </c>
      <c r="AY810">
        <f t="shared" si="2877"/>
        <v>-0.37386954379373472</v>
      </c>
      <c r="AZ810">
        <f t="shared" si="2878"/>
        <v>3.4551432739291763</v>
      </c>
      <c r="BA810">
        <f t="shared" si="2879"/>
        <v>36.467780199930687</v>
      </c>
      <c r="BB810">
        <f t="shared" si="2880"/>
        <v>19.057839480326194</v>
      </c>
      <c r="BC810">
        <f>IF(L810,Y810,(X810+Y810)/2)</f>
        <v>25.884066581726074</v>
      </c>
      <c r="BD810">
        <f t="shared" si="2881"/>
        <v>3.3511797094538416</v>
      </c>
      <c r="BE810">
        <f t="shared" si="2882"/>
        <v>0.3665394566459505</v>
      </c>
      <c r="BF810">
        <f t="shared" si="2883"/>
        <v>1.6495064752244362</v>
      </c>
      <c r="BG810">
        <f t="shared" si="2884"/>
        <v>1.7016732342294054</v>
      </c>
      <c r="BH810">
        <f t="shared" si="2885"/>
        <v>0.23234114753713284</v>
      </c>
      <c r="BI810">
        <f t="shared" si="2886"/>
        <v>9.4081424618711775</v>
      </c>
      <c r="BJ810">
        <f t="shared" si="2887"/>
        <v>0.69792843354865008</v>
      </c>
      <c r="BK810">
        <f t="shared" si="2888"/>
        <v>51.526288559589048</v>
      </c>
      <c r="BL810">
        <f t="shared" si="2889"/>
        <v>139.00549756680437</v>
      </c>
      <c r="BM810">
        <f t="shared" si="2890"/>
        <v>3.3800035556921432E-2</v>
      </c>
    </row>
    <row r="811" spans="1:65" x14ac:dyDescent="0.3">
      <c r="A811" t="str">
        <f t="array" ref="A811">INDEX(MtrxNb!A$2:C$115,MATCH(1,(MtrxNb!B$2:B$115=D811)*(MtrxNb!C$2:C$115=F811),0),1)</f>
        <v>M111</v>
      </c>
      <c r="B811" s="6">
        <v>41604</v>
      </c>
      <c r="C811">
        <v>54</v>
      </c>
      <c r="D811">
        <v>46</v>
      </c>
      <c r="E811">
        <v>40</v>
      </c>
      <c r="F811" t="s">
        <v>36</v>
      </c>
      <c r="G811">
        <v>51</v>
      </c>
      <c r="H811">
        <v>4</v>
      </c>
      <c r="I811">
        <v>54</v>
      </c>
      <c r="J811" t="s">
        <v>1019</v>
      </c>
      <c r="K811">
        <v>12587.500000100583</v>
      </c>
      <c r="L811">
        <v>0</v>
      </c>
      <c r="M811">
        <v>250</v>
      </c>
      <c r="N811" s="7">
        <f t="shared" si="2864"/>
        <v>18.422463932731493</v>
      </c>
      <c r="O811" s="7">
        <f t="shared" si="2865"/>
        <v>0.43303957913260105</v>
      </c>
      <c r="P811" s="7">
        <f t="shared" si="2866"/>
        <v>153.25126444066697</v>
      </c>
      <c r="Q811">
        <f t="shared" si="2867"/>
        <v>7.4058588796960221</v>
      </c>
      <c r="R811">
        <f t="shared" si="2868"/>
        <v>1.7582720057372894</v>
      </c>
      <c r="S811" s="4">
        <f>(Y811+AY811*L811)</f>
        <v>26.239381790161133</v>
      </c>
      <c r="T811">
        <f t="shared" si="2869"/>
        <v>3.9000000000000004</v>
      </c>
      <c r="U811">
        <f t="shared" si="2870"/>
        <v>1.8810870260000228</v>
      </c>
      <c r="V811">
        <v>1</v>
      </c>
      <c r="W811">
        <f t="shared" si="2871"/>
        <v>3.7621740520000455</v>
      </c>
      <c r="X811">
        <v>25.372753143310547</v>
      </c>
      <c r="Y811" s="4">
        <v>26.239381790161133</v>
      </c>
      <c r="Z811">
        <v>25.004737854003906</v>
      </c>
      <c r="AA811">
        <v>249.55436706542969</v>
      </c>
      <c r="AB811">
        <v>233.845458984375</v>
      </c>
      <c r="AC811">
        <v>11.893434524536133</v>
      </c>
      <c r="AD811">
        <v>17.564413070678711</v>
      </c>
      <c r="AE811">
        <v>34.940349578857422</v>
      </c>
      <c r="AF811">
        <v>51.188217163085937</v>
      </c>
      <c r="AG811">
        <v>500.36407470703125</v>
      </c>
      <c r="AH811">
        <v>1798.755615234375</v>
      </c>
      <c r="AI811">
        <v>2176.113525390625</v>
      </c>
      <c r="AJ811">
        <v>94.741539001464844</v>
      </c>
      <c r="AK811">
        <v>0.15021324157714844</v>
      </c>
      <c r="AL811">
        <v>7.5099214911460876E-2</v>
      </c>
      <c r="AM811">
        <v>1</v>
      </c>
      <c r="AN811">
        <v>-0.21956524252891541</v>
      </c>
      <c r="AO811">
        <v>2.737391471862793</v>
      </c>
      <c r="AP811">
        <v>1</v>
      </c>
      <c r="AQ811">
        <v>0</v>
      </c>
      <c r="AR811">
        <v>0.15999999642372131</v>
      </c>
      <c r="AS811">
        <v>111115</v>
      </c>
      <c r="AT811">
        <f t="shared" si="2872"/>
        <v>1.2829848069411056</v>
      </c>
      <c r="AU811">
        <f t="shared" si="2873"/>
        <v>7.4058588796960222E-3</v>
      </c>
      <c r="AV811">
        <f t="shared" si="2874"/>
        <v>299.38938179016111</v>
      </c>
      <c r="AW811">
        <f t="shared" si="2875"/>
        <v>298.52275314331052</v>
      </c>
      <c r="AX811">
        <f t="shared" si="2876"/>
        <v>287.80089200464863</v>
      </c>
      <c r="AY811">
        <f t="shared" si="2877"/>
        <v>-0.45057625371445986</v>
      </c>
      <c r="AZ811">
        <f t="shared" si="2878"/>
        <v>3.4223515317108353</v>
      </c>
      <c r="BA811">
        <f t="shared" si="2879"/>
        <v>36.123030803393647</v>
      </c>
      <c r="BB811">
        <f t="shared" si="2880"/>
        <v>18.558617732714936</v>
      </c>
      <c r="BC811">
        <f>IF(L811,Y811,(X811+Y811)/2)</f>
        <v>25.80606746673584</v>
      </c>
      <c r="BD811">
        <f t="shared" si="2881"/>
        <v>3.3357302124320198</v>
      </c>
      <c r="BE811">
        <f t="shared" si="2882"/>
        <v>0.38834023993715899</v>
      </c>
      <c r="BF811">
        <f t="shared" si="2883"/>
        <v>1.6640795259735459</v>
      </c>
      <c r="BG811">
        <f t="shared" si="2884"/>
        <v>1.6716506864584739</v>
      </c>
      <c r="BH811">
        <f t="shared" si="2885"/>
        <v>0.24636831347948401</v>
      </c>
      <c r="BI811">
        <f t="shared" si="2886"/>
        <v>14.519260647029252</v>
      </c>
      <c r="BJ811">
        <f t="shared" si="2887"/>
        <v>0.65535274923130693</v>
      </c>
      <c r="BK811">
        <f t="shared" si="2888"/>
        <v>52.656140523943918</v>
      </c>
      <c r="BL811">
        <f t="shared" si="2889"/>
        <v>227.23483279711343</v>
      </c>
      <c r="BM811">
        <f t="shared" si="2890"/>
        <v>4.2689575260026799E-2</v>
      </c>
    </row>
    <row r="812" spans="1:65" x14ac:dyDescent="0.3">
      <c r="A812" t="str">
        <f t="array" ref="A812">INDEX(MtrxNb!A$2:C$115,MATCH(1,(MtrxNb!B$2:B$115=D812)*(MtrxNb!C$2:C$115=F812),0),1)</f>
        <v>M111</v>
      </c>
      <c r="B812" s="6">
        <v>41604</v>
      </c>
      <c r="C812">
        <v>54</v>
      </c>
      <c r="D812">
        <v>46</v>
      </c>
      <c r="E812">
        <v>40</v>
      </c>
      <c r="F812" t="s">
        <v>36</v>
      </c>
      <c r="G812">
        <v>51</v>
      </c>
      <c r="H812">
        <v>4</v>
      </c>
      <c r="I812">
        <v>55</v>
      </c>
      <c r="J812" t="s">
        <v>1020</v>
      </c>
      <c r="K812">
        <v>12708.000000089407</v>
      </c>
      <c r="L812">
        <v>0</v>
      </c>
      <c r="M812">
        <v>400</v>
      </c>
      <c r="N812" s="7">
        <f t="shared" si="2864"/>
        <v>31.40286893251486</v>
      </c>
      <c r="O812" s="7">
        <f t="shared" si="2865"/>
        <v>0.45871271850060746</v>
      </c>
      <c r="P812" s="7">
        <f t="shared" si="2866"/>
        <v>242.73006513790702</v>
      </c>
      <c r="Q812">
        <f t="shared" si="2867"/>
        <v>7.8214826103394817</v>
      </c>
      <c r="R812">
        <f t="shared" si="2868"/>
        <v>1.7633528523456858</v>
      </c>
      <c r="S812" s="4">
        <f>(Y812+AY812*L812)</f>
        <v>26.345392227172852</v>
      </c>
      <c r="T812">
        <f t="shared" si="2869"/>
        <v>3.9000000000000004</v>
      </c>
      <c r="U812">
        <f t="shared" si="2870"/>
        <v>1.8810870260000228</v>
      </c>
      <c r="V812">
        <v>1</v>
      </c>
      <c r="W812">
        <f t="shared" si="2871"/>
        <v>3.7621740520000455</v>
      </c>
      <c r="X812">
        <v>25.4085693359375</v>
      </c>
      <c r="Y812" s="4">
        <v>26.345392227172852</v>
      </c>
      <c r="Z812">
        <v>25.005056381225586</v>
      </c>
      <c r="AA812">
        <v>399.72686767578125</v>
      </c>
      <c r="AB812">
        <v>372.974853515625</v>
      </c>
      <c r="AC812">
        <v>11.749311447143555</v>
      </c>
      <c r="AD812">
        <v>17.73790168762207</v>
      </c>
      <c r="AE812">
        <v>34.385498046875</v>
      </c>
      <c r="AF812">
        <v>51.581016540527344</v>
      </c>
      <c r="AG812">
        <v>500.32992553710937</v>
      </c>
      <c r="AH812">
        <v>1800.0660400390625</v>
      </c>
      <c r="AI812">
        <v>2175.824462890625</v>
      </c>
      <c r="AJ812">
        <v>94.739913940429688</v>
      </c>
      <c r="AK812">
        <v>-1.1892032623291016</v>
      </c>
      <c r="AL812">
        <v>5.1293596625328064E-2</v>
      </c>
      <c r="AM812">
        <v>1</v>
      </c>
      <c r="AN812">
        <v>-0.21956524252891541</v>
      </c>
      <c r="AO812">
        <v>2.737391471862793</v>
      </c>
      <c r="AP812">
        <v>1</v>
      </c>
      <c r="AQ812">
        <v>0</v>
      </c>
      <c r="AR812">
        <v>0.15999999642372131</v>
      </c>
      <c r="AS812">
        <v>111115</v>
      </c>
      <c r="AT812">
        <f t="shared" si="2872"/>
        <v>1.2828972449669469</v>
      </c>
      <c r="AU812">
        <f t="shared" si="2873"/>
        <v>7.8214826103394815E-3</v>
      </c>
      <c r="AV812">
        <f t="shared" si="2874"/>
        <v>299.49539222717283</v>
      </c>
      <c r="AW812">
        <f t="shared" si="2875"/>
        <v>298.55856933593748</v>
      </c>
      <c r="AX812">
        <f t="shared" si="2876"/>
        <v>288.01055996871219</v>
      </c>
      <c r="AY812">
        <f t="shared" si="2877"/>
        <v>-0.62542356831470169</v>
      </c>
      <c r="AZ812">
        <f t="shared" si="2878"/>
        <v>3.4438401317148033</v>
      </c>
      <c r="BA812">
        <f t="shared" si="2879"/>
        <v>36.350467173531655</v>
      </c>
      <c r="BB812">
        <f t="shared" si="2880"/>
        <v>18.612565485909585</v>
      </c>
      <c r="BC812">
        <f>IF(L812,Y812,(X812+Y812)/2)</f>
        <v>25.876980781555176</v>
      </c>
      <c r="BD812">
        <f t="shared" si="2881"/>
        <v>3.34977362945471</v>
      </c>
      <c r="BE812">
        <f t="shared" si="2882"/>
        <v>0.40886126084369917</v>
      </c>
      <c r="BF812">
        <f t="shared" si="2883"/>
        <v>1.6804872793691175</v>
      </c>
      <c r="BG812">
        <f t="shared" si="2884"/>
        <v>1.6692863500855926</v>
      </c>
      <c r="BH812">
        <f t="shared" si="2885"/>
        <v>0.25959373891902809</v>
      </c>
      <c r="BI812">
        <f t="shared" si="2886"/>
        <v>22.996225481920202</v>
      </c>
      <c r="BJ812">
        <f t="shared" si="2887"/>
        <v>0.65079471940254641</v>
      </c>
      <c r="BK812">
        <f t="shared" si="2888"/>
        <v>53.092930054836039</v>
      </c>
      <c r="BL812">
        <f t="shared" si="2889"/>
        <v>361.70640275472584</v>
      </c>
      <c r="BM812">
        <f t="shared" si="2890"/>
        <v>4.6094575906243378E-2</v>
      </c>
    </row>
    <row r="813" spans="1:65" x14ac:dyDescent="0.3">
      <c r="A813" t="str">
        <f t="array" ref="A813">INDEX(MtrxNb!A$2:C$115,MATCH(1,(MtrxNb!B$2:B$115=D813)*(MtrxNb!C$2:C$115=F813),0),1)</f>
        <v>M111</v>
      </c>
      <c r="B813" s="6">
        <v>41604</v>
      </c>
      <c r="C813">
        <v>54</v>
      </c>
      <c r="D813">
        <v>46</v>
      </c>
      <c r="E813">
        <v>40</v>
      </c>
      <c r="F813" t="s">
        <v>36</v>
      </c>
      <c r="G813">
        <v>51</v>
      </c>
      <c r="H813">
        <v>4</v>
      </c>
      <c r="I813">
        <v>56</v>
      </c>
      <c r="J813" t="s">
        <v>1021</v>
      </c>
      <c r="K813">
        <v>12837.500000078231</v>
      </c>
      <c r="L813">
        <v>0</v>
      </c>
      <c r="M813">
        <v>600</v>
      </c>
      <c r="N813" s="7">
        <f t="shared" si="2864"/>
        <v>45.312906476901276</v>
      </c>
      <c r="O813" s="7">
        <f t="shared" si="2865"/>
        <v>0.47099462560048783</v>
      </c>
      <c r="P813" s="7">
        <f t="shared" si="2866"/>
        <v>376.27256594285655</v>
      </c>
      <c r="Q813">
        <f t="shared" si="2867"/>
        <v>8.0006449713609911</v>
      </c>
      <c r="R813">
        <f t="shared" si="2868"/>
        <v>1.7617346800693763</v>
      </c>
      <c r="S813" s="4">
        <f>(Y813+AY813*L813)</f>
        <v>26.362071990966797</v>
      </c>
      <c r="T813">
        <f t="shared" si="2869"/>
        <v>3.9000000000000004</v>
      </c>
      <c r="U813">
        <f t="shared" si="2870"/>
        <v>1.8810870260000228</v>
      </c>
      <c r="V813">
        <v>1</v>
      </c>
      <c r="W813">
        <f t="shared" si="2871"/>
        <v>3.7621740520000455</v>
      </c>
      <c r="X813">
        <v>25.42182731628418</v>
      </c>
      <c r="Y813" s="4">
        <v>26.362071990966797</v>
      </c>
      <c r="Z813">
        <v>25.006776809692383</v>
      </c>
      <c r="AA813">
        <v>599.6204833984375</v>
      </c>
      <c r="AB813">
        <v>560.8035888671875</v>
      </c>
      <c r="AC813">
        <v>11.665604591369629</v>
      </c>
      <c r="AD813">
        <v>17.790843963623047</v>
      </c>
      <c r="AE813">
        <v>34.044937133789062</v>
      </c>
      <c r="AF813">
        <v>51.693218231201172</v>
      </c>
      <c r="AG813">
        <v>500.34609985351562</v>
      </c>
      <c r="AH813">
        <v>1799.575927734375</v>
      </c>
      <c r="AI813">
        <v>2175.1533203125</v>
      </c>
      <c r="AJ813">
        <v>94.739585876464844</v>
      </c>
      <c r="AK813">
        <v>-3.4232120513916016</v>
      </c>
      <c r="AL813">
        <v>3.0547365546226501E-2</v>
      </c>
      <c r="AM813">
        <v>1</v>
      </c>
      <c r="AN813">
        <v>-0.21956524252891541</v>
      </c>
      <c r="AO813">
        <v>2.737391471862793</v>
      </c>
      <c r="AP813">
        <v>1</v>
      </c>
      <c r="AQ813">
        <v>0</v>
      </c>
      <c r="AR813">
        <v>0.15999999642372131</v>
      </c>
      <c r="AS813">
        <v>111115</v>
      </c>
      <c r="AT813">
        <f t="shared" si="2872"/>
        <v>1.2829387175731166</v>
      </c>
      <c r="AU813">
        <f t="shared" si="2873"/>
        <v>8.0006449713609911E-3</v>
      </c>
      <c r="AV813">
        <f t="shared" si="2874"/>
        <v>299.51207199096677</v>
      </c>
      <c r="AW813">
        <f t="shared" si="2875"/>
        <v>298.57182731628416</v>
      </c>
      <c r="AX813">
        <f t="shared" si="2876"/>
        <v>287.93214200171496</v>
      </c>
      <c r="AY813">
        <f t="shared" si="2877"/>
        <v>-0.69949408719602979</v>
      </c>
      <c r="AZ813">
        <f t="shared" si="2878"/>
        <v>3.4472318695758282</v>
      </c>
      <c r="BA813">
        <f t="shared" si="2879"/>
        <v>36.386393688387315</v>
      </c>
      <c r="BB813">
        <f t="shared" si="2880"/>
        <v>18.595549724764268</v>
      </c>
      <c r="BC813">
        <f>IF(L813,Y813,(X813+Y813)/2)</f>
        <v>25.891949653625488</v>
      </c>
      <c r="BD813">
        <f t="shared" si="2881"/>
        <v>3.3527446028712622</v>
      </c>
      <c r="BE813">
        <f t="shared" si="2882"/>
        <v>0.4185903974112426</v>
      </c>
      <c r="BF813">
        <f t="shared" si="2883"/>
        <v>1.6854971895064519</v>
      </c>
      <c r="BG813">
        <f t="shared" si="2884"/>
        <v>1.6672474133648103</v>
      </c>
      <c r="BH813">
        <f t="shared" si="2885"/>
        <v>0.2658713560044651</v>
      </c>
      <c r="BI813">
        <f t="shared" si="2886"/>
        <v>35.647907074101035</v>
      </c>
      <c r="BJ813">
        <f t="shared" si="2887"/>
        <v>0.67095249283785774</v>
      </c>
      <c r="BK813">
        <f t="shared" si="2888"/>
        <v>53.315787916854021</v>
      </c>
      <c r="BL813">
        <f t="shared" si="2889"/>
        <v>544.54372877079027</v>
      </c>
      <c r="BM813">
        <f t="shared" si="2890"/>
        <v>4.4365460182089603E-2</v>
      </c>
    </row>
    <row r="814" spans="1:65" x14ac:dyDescent="0.3">
      <c r="A814" t="str">
        <f t="array" ref="A814">INDEX(MtrxNb!A$2:C$115,MATCH(1,(MtrxNb!B$2:B$115=D814)*(MtrxNb!C$2:C$115=F814),0),1)</f>
        <v>M111</v>
      </c>
      <c r="B814" s="6">
        <v>41604</v>
      </c>
      <c r="C814">
        <v>54</v>
      </c>
      <c r="D814">
        <v>46</v>
      </c>
      <c r="E814">
        <v>40</v>
      </c>
      <c r="F814" t="s">
        <v>36</v>
      </c>
      <c r="G814">
        <v>51</v>
      </c>
      <c r="H814">
        <v>4</v>
      </c>
      <c r="I814">
        <v>57</v>
      </c>
      <c r="J814" t="s">
        <v>1022</v>
      </c>
      <c r="K814">
        <v>12958.000000089407</v>
      </c>
      <c r="L814">
        <v>0</v>
      </c>
      <c r="M814">
        <v>800</v>
      </c>
      <c r="N814" s="7">
        <f t="shared" si="2864"/>
        <v>53.625429245503405</v>
      </c>
      <c r="O814" s="7">
        <f t="shared" si="2865"/>
        <v>0.45584386142578065</v>
      </c>
      <c r="P814" s="7">
        <f t="shared" si="2866"/>
        <v>525.61609080180028</v>
      </c>
      <c r="Q814">
        <f t="shared" si="2867"/>
        <v>7.7748340957269217</v>
      </c>
      <c r="R814">
        <f t="shared" si="2868"/>
        <v>1.7627547189280715</v>
      </c>
      <c r="S814" s="4">
        <f>(Y814+AY814*L814)</f>
        <v>26.318170547485352</v>
      </c>
      <c r="T814">
        <f t="shared" si="2869"/>
        <v>3.9000000000000004</v>
      </c>
      <c r="U814">
        <f t="shared" si="2870"/>
        <v>1.8810870260000228</v>
      </c>
      <c r="V814">
        <v>1</v>
      </c>
      <c r="W814">
        <f t="shared" si="2871"/>
        <v>3.7621740520000455</v>
      </c>
      <c r="X814">
        <v>25.456081390380859</v>
      </c>
      <c r="Y814" s="4">
        <v>26.318170547485352</v>
      </c>
      <c r="Z814">
        <v>25.004539489746094</v>
      </c>
      <c r="AA814">
        <v>798.97564697265625</v>
      </c>
      <c r="AB814">
        <v>752.61834716796875</v>
      </c>
      <c r="AC814">
        <v>11.733327865600586</v>
      </c>
      <c r="AD814">
        <v>17.685989379882812</v>
      </c>
      <c r="AE814">
        <v>34.239551544189453</v>
      </c>
      <c r="AF814">
        <v>51.286281585693359</v>
      </c>
      <c r="AG814">
        <v>500.37417602539062</v>
      </c>
      <c r="AH814">
        <v>1799.654541015625</v>
      </c>
      <c r="AI814">
        <v>2176.008544921875</v>
      </c>
      <c r="AJ814">
        <v>94.739189147949219</v>
      </c>
      <c r="AK814">
        <v>-6.3652896881103516</v>
      </c>
      <c r="AL814">
        <v>1.7714723944664001E-2</v>
      </c>
      <c r="AM814">
        <v>1</v>
      </c>
      <c r="AN814">
        <v>-0.21956524252891541</v>
      </c>
      <c r="AO814">
        <v>2.737391471862793</v>
      </c>
      <c r="AP814">
        <v>1</v>
      </c>
      <c r="AQ814">
        <v>0</v>
      </c>
      <c r="AR814">
        <v>0.15999999642372131</v>
      </c>
      <c r="AS814">
        <v>111115</v>
      </c>
      <c r="AT814">
        <f t="shared" si="2872"/>
        <v>1.2830107077574116</v>
      </c>
      <c r="AU814">
        <f t="shared" si="2873"/>
        <v>7.7748340957269216E-3</v>
      </c>
      <c r="AV814">
        <f t="shared" si="2874"/>
        <v>299.46817054748533</v>
      </c>
      <c r="AW814">
        <f t="shared" si="2875"/>
        <v>298.60608139038084</v>
      </c>
      <c r="AX814">
        <f t="shared" si="2876"/>
        <v>287.94472012643382</v>
      </c>
      <c r="AY814">
        <f t="shared" si="2877"/>
        <v>-0.59910325163888434</v>
      </c>
      <c r="AZ814">
        <f t="shared" si="2878"/>
        <v>3.4383110120574103</v>
      </c>
      <c r="BA814">
        <f t="shared" si="2879"/>
        <v>36.292383785214589</v>
      </c>
      <c r="BB814">
        <f t="shared" si="2880"/>
        <v>18.606394405331777</v>
      </c>
      <c r="BC814">
        <f>IF(L814,Y814,(X814+Y814)/2)</f>
        <v>25.887125968933105</v>
      </c>
      <c r="BD814">
        <f t="shared" si="2881"/>
        <v>3.3517869622690633</v>
      </c>
      <c r="BE814">
        <f t="shared" si="2882"/>
        <v>0.40658052725686555</v>
      </c>
      <c r="BF814">
        <f t="shared" si="2883"/>
        <v>1.6755562931293388</v>
      </c>
      <c r="BG814">
        <f t="shared" si="2884"/>
        <v>1.6762306691397244</v>
      </c>
      <c r="BH814">
        <f t="shared" si="2885"/>
        <v>0.2581228069218694</v>
      </c>
      <c r="BI814">
        <f t="shared" si="2886"/>
        <v>49.796442245677412</v>
      </c>
      <c r="BJ814">
        <f t="shared" si="2887"/>
        <v>0.69838330779424074</v>
      </c>
      <c r="BK814">
        <f t="shared" si="2888"/>
        <v>53.004148270741069</v>
      </c>
      <c r="BL814">
        <f t="shared" si="2889"/>
        <v>733.37566235838551</v>
      </c>
      <c r="BM814">
        <f t="shared" si="2890"/>
        <v>3.8757356545897882E-2</v>
      </c>
    </row>
    <row r="815" spans="1:65" hidden="1" x14ac:dyDescent="0.3">
      <c r="S815" s="4">
        <f>AVERAGE(S809:S814)</f>
        <v>26.351633071899414</v>
      </c>
      <c r="Y815" s="4">
        <f>AVERAGE(Y809:Y814)</f>
        <v>26.351633071899414</v>
      </c>
    </row>
    <row r="816" spans="1:65" hidden="1" x14ac:dyDescent="0.3">
      <c r="S816" s="4">
        <f>AVERAGE(S681:S686)</f>
        <v>25.99246056874593</v>
      </c>
    </row>
  </sheetData>
  <autoFilter ref="A1:BS816">
    <filterColumn colId="12">
      <filters>
        <filter val="150"/>
        <filter val="250"/>
        <filter val="400"/>
        <filter val="50"/>
        <filter val="600"/>
        <filter val="800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69"/>
  <sheetViews>
    <sheetView workbookViewId="0">
      <pane ySplit="1" topLeftCell="A141" activePane="bottomLeft" state="frozen"/>
      <selection pane="bottomLeft" activeCell="A115" sqref="A115:A169"/>
    </sheetView>
  </sheetViews>
  <sheetFormatPr defaultColWidth="8.88671875" defaultRowHeight="14.4" x14ac:dyDescent="0.3"/>
  <sheetData>
    <row r="1" spans="1:3" x14ac:dyDescent="0.3">
      <c r="A1" t="str">
        <f ca="1">VLOOKUP(I1,MtrxNb!A$1:A$85,2,FALSE)</f>
        <v>MtrxNb</v>
      </c>
      <c r="B1" t="s">
        <v>2</v>
      </c>
      <c r="C1" t="s">
        <v>248</v>
      </c>
    </row>
    <row r="2" spans="1:3" x14ac:dyDescent="0.3">
      <c r="A2" t="s">
        <v>136</v>
      </c>
      <c r="B2">
        <v>38</v>
      </c>
      <c r="C2" t="s">
        <v>7</v>
      </c>
    </row>
    <row r="3" spans="1:3" x14ac:dyDescent="0.3">
      <c r="A3" t="s">
        <v>137</v>
      </c>
      <c r="B3">
        <v>25</v>
      </c>
      <c r="C3" t="s">
        <v>7</v>
      </c>
    </row>
    <row r="4" spans="1:3" x14ac:dyDescent="0.3">
      <c r="A4" t="s">
        <v>138</v>
      </c>
      <c r="B4">
        <v>21</v>
      </c>
      <c r="C4" t="s">
        <v>7</v>
      </c>
    </row>
    <row r="5" spans="1:3" x14ac:dyDescent="0.3">
      <c r="A5" t="s">
        <v>139</v>
      </c>
      <c r="B5">
        <v>24</v>
      </c>
      <c r="C5" t="s">
        <v>7</v>
      </c>
    </row>
    <row r="6" spans="1:3" x14ac:dyDescent="0.3">
      <c r="A6" t="s">
        <v>140</v>
      </c>
      <c r="B6">
        <v>2</v>
      </c>
      <c r="C6" t="s">
        <v>7</v>
      </c>
    </row>
    <row r="7" spans="1:3" x14ac:dyDescent="0.3">
      <c r="A7" t="s">
        <v>141</v>
      </c>
      <c r="B7">
        <v>6</v>
      </c>
      <c r="C7" t="s">
        <v>7</v>
      </c>
    </row>
    <row r="8" spans="1:3" x14ac:dyDescent="0.3">
      <c r="A8" t="s">
        <v>142</v>
      </c>
      <c r="B8">
        <v>10</v>
      </c>
      <c r="C8" t="s">
        <v>7</v>
      </c>
    </row>
    <row r="9" spans="1:3" x14ac:dyDescent="0.3">
      <c r="A9" t="s">
        <v>143</v>
      </c>
      <c r="B9">
        <v>13</v>
      </c>
      <c r="C9" t="s">
        <v>7</v>
      </c>
    </row>
    <row r="10" spans="1:3" x14ac:dyDescent="0.3">
      <c r="A10" t="s">
        <v>144</v>
      </c>
      <c r="B10">
        <v>29</v>
      </c>
      <c r="C10" t="s">
        <v>7</v>
      </c>
    </row>
    <row r="11" spans="1:3" x14ac:dyDescent="0.3">
      <c r="A11" t="s">
        <v>145</v>
      </c>
      <c r="B11">
        <v>9</v>
      </c>
      <c r="C11" t="s">
        <v>7</v>
      </c>
    </row>
    <row r="12" spans="1:3" x14ac:dyDescent="0.3">
      <c r="A12" t="s">
        <v>146</v>
      </c>
      <c r="B12">
        <v>12</v>
      </c>
      <c r="C12" t="s">
        <v>7</v>
      </c>
    </row>
    <row r="13" spans="1:3" x14ac:dyDescent="0.3">
      <c r="A13" t="s">
        <v>147</v>
      </c>
      <c r="B13">
        <v>37</v>
      </c>
      <c r="C13" t="s">
        <v>7</v>
      </c>
    </row>
    <row r="14" spans="1:3" x14ac:dyDescent="0.3">
      <c r="A14" t="s">
        <v>148</v>
      </c>
      <c r="B14">
        <v>35</v>
      </c>
      <c r="C14" t="s">
        <v>7</v>
      </c>
    </row>
    <row r="15" spans="1:3" x14ac:dyDescent="0.3">
      <c r="A15" t="s">
        <v>149</v>
      </c>
      <c r="B15">
        <v>16</v>
      </c>
      <c r="C15" t="s">
        <v>7</v>
      </c>
    </row>
    <row r="16" spans="1:3" x14ac:dyDescent="0.3">
      <c r="A16" t="s">
        <v>150</v>
      </c>
      <c r="B16">
        <v>22</v>
      </c>
      <c r="C16" t="s">
        <v>7</v>
      </c>
    </row>
    <row r="17" spans="1:3" x14ac:dyDescent="0.3">
      <c r="A17" t="s">
        <v>151</v>
      </c>
      <c r="B17">
        <v>8</v>
      </c>
      <c r="C17" t="s">
        <v>7</v>
      </c>
    </row>
    <row r="18" spans="1:3" x14ac:dyDescent="0.3">
      <c r="A18" t="s">
        <v>152</v>
      </c>
      <c r="B18">
        <v>11</v>
      </c>
      <c r="C18" t="s">
        <v>7</v>
      </c>
    </row>
    <row r="19" spans="1:3" x14ac:dyDescent="0.3">
      <c r="A19" t="s">
        <v>153</v>
      </c>
      <c r="B19">
        <v>3</v>
      </c>
      <c r="C19" t="s">
        <v>7</v>
      </c>
    </row>
    <row r="20" spans="1:3" x14ac:dyDescent="0.3">
      <c r="A20" t="s">
        <v>154</v>
      </c>
      <c r="B20">
        <v>7</v>
      </c>
      <c r="C20" t="s">
        <v>7</v>
      </c>
    </row>
    <row r="21" spans="1:3" x14ac:dyDescent="0.3">
      <c r="A21" t="s">
        <v>155</v>
      </c>
      <c r="B21">
        <v>31</v>
      </c>
      <c r="C21" t="s">
        <v>7</v>
      </c>
    </row>
    <row r="22" spans="1:3" x14ac:dyDescent="0.3">
      <c r="A22" t="s">
        <v>156</v>
      </c>
      <c r="B22">
        <v>32</v>
      </c>
      <c r="C22" t="s">
        <v>7</v>
      </c>
    </row>
    <row r="23" spans="1:3" x14ac:dyDescent="0.3">
      <c r="A23" t="s">
        <v>157</v>
      </c>
      <c r="B23">
        <v>17</v>
      </c>
      <c r="C23" t="s">
        <v>7</v>
      </c>
    </row>
    <row r="24" spans="1:3" x14ac:dyDescent="0.3">
      <c r="A24" t="s">
        <v>158</v>
      </c>
      <c r="B24">
        <v>4</v>
      </c>
      <c r="C24" t="s">
        <v>7</v>
      </c>
    </row>
    <row r="25" spans="1:3" x14ac:dyDescent="0.3">
      <c r="A25" t="s">
        <v>159</v>
      </c>
      <c r="B25">
        <v>40</v>
      </c>
      <c r="C25" t="s">
        <v>7</v>
      </c>
    </row>
    <row r="26" spans="1:3" x14ac:dyDescent="0.3">
      <c r="A26" t="s">
        <v>160</v>
      </c>
      <c r="B26">
        <v>1</v>
      </c>
      <c r="C26" t="s">
        <v>7</v>
      </c>
    </row>
    <row r="27" spans="1:3" x14ac:dyDescent="0.3">
      <c r="A27" t="s">
        <v>161</v>
      </c>
      <c r="B27">
        <v>19</v>
      </c>
      <c r="C27" t="s">
        <v>7</v>
      </c>
    </row>
    <row r="28" spans="1:3" x14ac:dyDescent="0.3">
      <c r="A28" t="s">
        <v>162</v>
      </c>
      <c r="B28">
        <v>26</v>
      </c>
      <c r="C28" t="s">
        <v>7</v>
      </c>
    </row>
    <row r="29" spans="1:3" x14ac:dyDescent="0.3">
      <c r="A29" t="s">
        <v>163</v>
      </c>
      <c r="B29">
        <v>14</v>
      </c>
      <c r="C29" t="s">
        <v>7</v>
      </c>
    </row>
    <row r="30" spans="1:3" x14ac:dyDescent="0.3">
      <c r="A30" t="s">
        <v>164</v>
      </c>
      <c r="B30">
        <v>78</v>
      </c>
      <c r="C30" t="s">
        <v>7</v>
      </c>
    </row>
    <row r="31" spans="1:3" x14ac:dyDescent="0.3">
      <c r="A31" t="s">
        <v>165</v>
      </c>
      <c r="B31">
        <v>77</v>
      </c>
      <c r="C31" t="s">
        <v>7</v>
      </c>
    </row>
    <row r="32" spans="1:3" x14ac:dyDescent="0.3">
      <c r="A32" t="s">
        <v>166</v>
      </c>
      <c r="B32">
        <v>74</v>
      </c>
      <c r="C32" t="s">
        <v>7</v>
      </c>
    </row>
    <row r="33" spans="1:3" x14ac:dyDescent="0.3">
      <c r="A33" t="s">
        <v>167</v>
      </c>
      <c r="B33">
        <v>48</v>
      </c>
      <c r="C33" t="s">
        <v>7</v>
      </c>
    </row>
    <row r="34" spans="1:3" x14ac:dyDescent="0.3">
      <c r="A34" t="s">
        <v>168</v>
      </c>
      <c r="B34">
        <v>62</v>
      </c>
      <c r="C34" t="s">
        <v>7</v>
      </c>
    </row>
    <row r="35" spans="1:3" x14ac:dyDescent="0.3">
      <c r="A35" t="s">
        <v>169</v>
      </c>
      <c r="B35">
        <v>45</v>
      </c>
      <c r="C35" t="s">
        <v>7</v>
      </c>
    </row>
    <row r="36" spans="1:3" x14ac:dyDescent="0.3">
      <c r="A36" t="s">
        <v>170</v>
      </c>
      <c r="B36">
        <v>51</v>
      </c>
      <c r="C36" t="s">
        <v>7</v>
      </c>
    </row>
    <row r="37" spans="1:3" x14ac:dyDescent="0.3">
      <c r="A37" t="s">
        <v>171</v>
      </c>
      <c r="B37">
        <v>50</v>
      </c>
      <c r="C37" t="s">
        <v>7</v>
      </c>
    </row>
    <row r="38" spans="1:3" x14ac:dyDescent="0.3">
      <c r="A38" t="s">
        <v>172</v>
      </c>
      <c r="B38">
        <v>66</v>
      </c>
      <c r="C38" t="s">
        <v>7</v>
      </c>
    </row>
    <row r="39" spans="1:3" x14ac:dyDescent="0.3">
      <c r="A39" t="s">
        <v>173</v>
      </c>
      <c r="B39">
        <v>70</v>
      </c>
      <c r="C39" t="s">
        <v>7</v>
      </c>
    </row>
    <row r="40" spans="1:3" x14ac:dyDescent="0.3">
      <c r="A40" t="s">
        <v>174</v>
      </c>
      <c r="B40">
        <v>61</v>
      </c>
      <c r="C40" t="s">
        <v>7</v>
      </c>
    </row>
    <row r="41" spans="1:3" x14ac:dyDescent="0.3">
      <c r="A41" t="s">
        <v>175</v>
      </c>
      <c r="B41">
        <v>56</v>
      </c>
      <c r="C41" t="s">
        <v>7</v>
      </c>
    </row>
    <row r="42" spans="1:3" x14ac:dyDescent="0.3">
      <c r="A42" t="s">
        <v>176</v>
      </c>
      <c r="B42">
        <v>43</v>
      </c>
      <c r="C42" t="s">
        <v>7</v>
      </c>
    </row>
    <row r="43" spans="1:3" x14ac:dyDescent="0.3">
      <c r="A43" t="s">
        <v>177</v>
      </c>
      <c r="B43">
        <v>63</v>
      </c>
      <c r="C43" t="s">
        <v>7</v>
      </c>
    </row>
    <row r="44" spans="1:3" x14ac:dyDescent="0.3">
      <c r="A44" t="s">
        <v>178</v>
      </c>
      <c r="B44">
        <v>53</v>
      </c>
      <c r="C44" t="s">
        <v>7</v>
      </c>
    </row>
    <row r="45" spans="1:3" x14ac:dyDescent="0.3">
      <c r="A45" t="s">
        <v>179</v>
      </c>
      <c r="B45">
        <v>75</v>
      </c>
      <c r="C45" t="s">
        <v>7</v>
      </c>
    </row>
    <row r="46" spans="1:3" x14ac:dyDescent="0.3">
      <c r="A46" t="s">
        <v>180</v>
      </c>
      <c r="B46">
        <v>82</v>
      </c>
      <c r="C46" t="s">
        <v>7</v>
      </c>
    </row>
    <row r="47" spans="1:3" x14ac:dyDescent="0.3">
      <c r="A47" t="s">
        <v>181</v>
      </c>
      <c r="B47">
        <v>52</v>
      </c>
      <c r="C47" t="s">
        <v>7</v>
      </c>
    </row>
    <row r="48" spans="1:3" x14ac:dyDescent="0.3">
      <c r="A48" t="s">
        <v>182</v>
      </c>
      <c r="B48">
        <v>65</v>
      </c>
      <c r="C48" t="s">
        <v>7</v>
      </c>
    </row>
    <row r="49" spans="1:3" x14ac:dyDescent="0.3">
      <c r="A49" t="s">
        <v>183</v>
      </c>
      <c r="B49">
        <v>58</v>
      </c>
      <c r="C49" t="s">
        <v>7</v>
      </c>
    </row>
    <row r="50" spans="1:3" x14ac:dyDescent="0.3">
      <c r="A50" t="s">
        <v>184</v>
      </c>
      <c r="B50">
        <v>54</v>
      </c>
      <c r="C50" t="s">
        <v>7</v>
      </c>
    </row>
    <row r="51" spans="1:3" x14ac:dyDescent="0.3">
      <c r="A51" t="s">
        <v>185</v>
      </c>
      <c r="B51">
        <v>67</v>
      </c>
      <c r="C51" t="s">
        <v>7</v>
      </c>
    </row>
    <row r="52" spans="1:3" x14ac:dyDescent="0.3">
      <c r="A52" t="s">
        <v>186</v>
      </c>
      <c r="B52">
        <v>68</v>
      </c>
      <c r="C52" t="s">
        <v>7</v>
      </c>
    </row>
    <row r="53" spans="1:3" x14ac:dyDescent="0.3">
      <c r="A53" t="s">
        <v>187</v>
      </c>
      <c r="B53">
        <v>72</v>
      </c>
      <c r="C53" t="s">
        <v>7</v>
      </c>
    </row>
    <row r="54" spans="1:3" x14ac:dyDescent="0.3">
      <c r="A54" t="s">
        <v>188</v>
      </c>
      <c r="B54">
        <v>81</v>
      </c>
      <c r="C54" t="s">
        <v>7</v>
      </c>
    </row>
    <row r="55" spans="1:3" x14ac:dyDescent="0.3">
      <c r="A55" t="s">
        <v>189</v>
      </c>
      <c r="B55">
        <v>49</v>
      </c>
      <c r="C55" t="s">
        <v>7</v>
      </c>
    </row>
    <row r="56" spans="1:3" x14ac:dyDescent="0.3">
      <c r="A56" t="s">
        <v>190</v>
      </c>
      <c r="B56">
        <v>46</v>
      </c>
      <c r="C56" t="s">
        <v>7</v>
      </c>
    </row>
    <row r="57" spans="1:3" x14ac:dyDescent="0.3">
      <c r="A57" t="s">
        <v>191</v>
      </c>
      <c r="B57">
        <v>69</v>
      </c>
      <c r="C57" t="s">
        <v>7</v>
      </c>
    </row>
    <row r="58" spans="1:3" x14ac:dyDescent="0.3">
      <c r="A58" t="s">
        <v>192</v>
      </c>
      <c r="B58">
        <v>38</v>
      </c>
      <c r="C58" t="s">
        <v>36</v>
      </c>
    </row>
    <row r="59" spans="1:3" x14ac:dyDescent="0.3">
      <c r="A59" t="s">
        <v>193</v>
      </c>
      <c r="B59">
        <v>25</v>
      </c>
      <c r="C59" t="s">
        <v>36</v>
      </c>
    </row>
    <row r="60" spans="1:3" x14ac:dyDescent="0.3">
      <c r="A60" t="s">
        <v>194</v>
      </c>
      <c r="B60">
        <v>21</v>
      </c>
      <c r="C60" t="s">
        <v>36</v>
      </c>
    </row>
    <row r="61" spans="1:3" x14ac:dyDescent="0.3">
      <c r="A61" t="s">
        <v>195</v>
      </c>
      <c r="B61">
        <v>24</v>
      </c>
      <c r="C61" t="s">
        <v>36</v>
      </c>
    </row>
    <row r="62" spans="1:3" x14ac:dyDescent="0.3">
      <c r="A62" t="s">
        <v>196</v>
      </c>
      <c r="B62">
        <v>2</v>
      </c>
      <c r="C62" t="s">
        <v>36</v>
      </c>
    </row>
    <row r="63" spans="1:3" x14ac:dyDescent="0.3">
      <c r="A63" t="s">
        <v>197</v>
      </c>
      <c r="B63">
        <v>6</v>
      </c>
      <c r="C63" t="s">
        <v>36</v>
      </c>
    </row>
    <row r="64" spans="1:3" x14ac:dyDescent="0.3">
      <c r="A64" t="s">
        <v>198</v>
      </c>
      <c r="B64">
        <v>10</v>
      </c>
      <c r="C64" t="s">
        <v>36</v>
      </c>
    </row>
    <row r="65" spans="1:3" x14ac:dyDescent="0.3">
      <c r="A65" t="s">
        <v>199</v>
      </c>
      <c r="B65">
        <v>13</v>
      </c>
      <c r="C65" t="s">
        <v>36</v>
      </c>
    </row>
    <row r="66" spans="1:3" x14ac:dyDescent="0.3">
      <c r="A66" t="s">
        <v>200</v>
      </c>
      <c r="B66">
        <v>29</v>
      </c>
      <c r="C66" t="s">
        <v>36</v>
      </c>
    </row>
    <row r="67" spans="1:3" x14ac:dyDescent="0.3">
      <c r="A67" t="s">
        <v>201</v>
      </c>
      <c r="B67">
        <v>9</v>
      </c>
      <c r="C67" t="s">
        <v>36</v>
      </c>
    </row>
    <row r="68" spans="1:3" x14ac:dyDescent="0.3">
      <c r="A68" t="s">
        <v>202</v>
      </c>
      <c r="B68">
        <v>12</v>
      </c>
      <c r="C68" t="s">
        <v>36</v>
      </c>
    </row>
    <row r="69" spans="1:3" x14ac:dyDescent="0.3">
      <c r="A69" t="s">
        <v>203</v>
      </c>
      <c r="B69">
        <v>37</v>
      </c>
      <c r="C69" t="s">
        <v>36</v>
      </c>
    </row>
    <row r="70" spans="1:3" x14ac:dyDescent="0.3">
      <c r="A70" t="s">
        <v>204</v>
      </c>
      <c r="B70">
        <v>35</v>
      </c>
      <c r="C70" t="s">
        <v>36</v>
      </c>
    </row>
    <row r="71" spans="1:3" x14ac:dyDescent="0.3">
      <c r="A71" t="s">
        <v>205</v>
      </c>
      <c r="B71">
        <v>16</v>
      </c>
      <c r="C71" t="s">
        <v>36</v>
      </c>
    </row>
    <row r="72" spans="1:3" x14ac:dyDescent="0.3">
      <c r="A72" t="s">
        <v>206</v>
      </c>
      <c r="B72">
        <v>22</v>
      </c>
      <c r="C72" t="s">
        <v>36</v>
      </c>
    </row>
    <row r="73" spans="1:3" x14ac:dyDescent="0.3">
      <c r="A73" t="s">
        <v>207</v>
      </c>
      <c r="B73">
        <v>8</v>
      </c>
      <c r="C73" t="s">
        <v>36</v>
      </c>
    </row>
    <row r="74" spans="1:3" x14ac:dyDescent="0.3">
      <c r="A74" t="s">
        <v>208</v>
      </c>
      <c r="B74">
        <v>11</v>
      </c>
      <c r="C74" t="s">
        <v>36</v>
      </c>
    </row>
    <row r="75" spans="1:3" x14ac:dyDescent="0.3">
      <c r="A75" t="s">
        <v>209</v>
      </c>
      <c r="B75">
        <v>3</v>
      </c>
      <c r="C75" t="s">
        <v>36</v>
      </c>
    </row>
    <row r="76" spans="1:3" x14ac:dyDescent="0.3">
      <c r="A76" t="s">
        <v>210</v>
      </c>
      <c r="B76">
        <v>7</v>
      </c>
      <c r="C76" t="s">
        <v>36</v>
      </c>
    </row>
    <row r="77" spans="1:3" x14ac:dyDescent="0.3">
      <c r="A77" t="s">
        <v>211</v>
      </c>
      <c r="B77">
        <v>31</v>
      </c>
      <c r="C77" t="s">
        <v>36</v>
      </c>
    </row>
    <row r="78" spans="1:3" x14ac:dyDescent="0.3">
      <c r="A78" t="s">
        <v>212</v>
      </c>
      <c r="B78">
        <v>32</v>
      </c>
      <c r="C78" t="s">
        <v>36</v>
      </c>
    </row>
    <row r="79" spans="1:3" x14ac:dyDescent="0.3">
      <c r="A79" t="s">
        <v>213</v>
      </c>
      <c r="B79">
        <v>17</v>
      </c>
      <c r="C79" t="s">
        <v>36</v>
      </c>
    </row>
    <row r="80" spans="1:3" x14ac:dyDescent="0.3">
      <c r="A80" t="s">
        <v>214</v>
      </c>
      <c r="B80">
        <v>4</v>
      </c>
      <c r="C80" t="s">
        <v>36</v>
      </c>
    </row>
    <row r="81" spans="1:3" x14ac:dyDescent="0.3">
      <c r="A81" t="s">
        <v>215</v>
      </c>
      <c r="B81">
        <v>40</v>
      </c>
      <c r="C81" t="s">
        <v>36</v>
      </c>
    </row>
    <row r="82" spans="1:3" x14ac:dyDescent="0.3">
      <c r="A82" t="s">
        <v>216</v>
      </c>
      <c r="B82">
        <v>1</v>
      </c>
      <c r="C82" t="s">
        <v>36</v>
      </c>
    </row>
    <row r="83" spans="1:3" x14ac:dyDescent="0.3">
      <c r="A83" t="s">
        <v>217</v>
      </c>
      <c r="B83">
        <v>19</v>
      </c>
      <c r="C83" t="s">
        <v>36</v>
      </c>
    </row>
    <row r="84" spans="1:3" x14ac:dyDescent="0.3">
      <c r="A84" t="s">
        <v>218</v>
      </c>
      <c r="B84">
        <v>26</v>
      </c>
      <c r="C84" t="s">
        <v>36</v>
      </c>
    </row>
    <row r="85" spans="1:3" x14ac:dyDescent="0.3">
      <c r="A85" t="s">
        <v>219</v>
      </c>
      <c r="B85">
        <v>14</v>
      </c>
      <c r="C85" t="s">
        <v>36</v>
      </c>
    </row>
    <row r="86" spans="1:3" x14ac:dyDescent="0.3">
      <c r="A86" t="s">
        <v>220</v>
      </c>
      <c r="B86">
        <v>78</v>
      </c>
      <c r="C86" t="s">
        <v>36</v>
      </c>
    </row>
    <row r="87" spans="1:3" x14ac:dyDescent="0.3">
      <c r="A87" t="s">
        <v>221</v>
      </c>
      <c r="B87">
        <v>77</v>
      </c>
      <c r="C87" t="s">
        <v>36</v>
      </c>
    </row>
    <row r="88" spans="1:3" x14ac:dyDescent="0.3">
      <c r="A88" t="s">
        <v>222</v>
      </c>
      <c r="B88">
        <v>74</v>
      </c>
      <c r="C88" t="s">
        <v>36</v>
      </c>
    </row>
    <row r="89" spans="1:3" x14ac:dyDescent="0.3">
      <c r="A89" t="s">
        <v>223</v>
      </c>
      <c r="B89">
        <v>48</v>
      </c>
      <c r="C89" t="s">
        <v>36</v>
      </c>
    </row>
    <row r="90" spans="1:3" x14ac:dyDescent="0.3">
      <c r="A90" t="s">
        <v>224</v>
      </c>
      <c r="B90">
        <v>62</v>
      </c>
      <c r="C90" t="s">
        <v>36</v>
      </c>
    </row>
    <row r="91" spans="1:3" x14ac:dyDescent="0.3">
      <c r="A91" t="s">
        <v>225</v>
      </c>
      <c r="B91">
        <v>45</v>
      </c>
      <c r="C91" t="s">
        <v>36</v>
      </c>
    </row>
    <row r="92" spans="1:3" x14ac:dyDescent="0.3">
      <c r="A92" t="s">
        <v>226</v>
      </c>
      <c r="B92">
        <v>51</v>
      </c>
      <c r="C92" t="s">
        <v>36</v>
      </c>
    </row>
    <row r="93" spans="1:3" x14ac:dyDescent="0.3">
      <c r="A93" t="s">
        <v>227</v>
      </c>
      <c r="B93">
        <v>50</v>
      </c>
      <c r="C93" t="s">
        <v>36</v>
      </c>
    </row>
    <row r="94" spans="1:3" x14ac:dyDescent="0.3">
      <c r="A94" t="s">
        <v>228</v>
      </c>
      <c r="B94">
        <v>66</v>
      </c>
      <c r="C94" t="s">
        <v>36</v>
      </c>
    </row>
    <row r="95" spans="1:3" x14ac:dyDescent="0.3">
      <c r="A95" t="s">
        <v>229</v>
      </c>
      <c r="B95">
        <v>70</v>
      </c>
      <c r="C95" t="s">
        <v>36</v>
      </c>
    </row>
    <row r="96" spans="1:3" x14ac:dyDescent="0.3">
      <c r="A96" t="s">
        <v>230</v>
      </c>
      <c r="B96">
        <v>61</v>
      </c>
      <c r="C96" t="s">
        <v>36</v>
      </c>
    </row>
    <row r="97" spans="1:3" x14ac:dyDescent="0.3">
      <c r="A97" t="s">
        <v>231</v>
      </c>
      <c r="B97">
        <v>56</v>
      </c>
      <c r="C97" t="s">
        <v>36</v>
      </c>
    </row>
    <row r="98" spans="1:3" x14ac:dyDescent="0.3">
      <c r="A98" t="s">
        <v>232</v>
      </c>
      <c r="B98">
        <v>43</v>
      </c>
      <c r="C98" t="s">
        <v>36</v>
      </c>
    </row>
    <row r="99" spans="1:3" x14ac:dyDescent="0.3">
      <c r="A99" t="s">
        <v>233</v>
      </c>
      <c r="B99">
        <v>63</v>
      </c>
      <c r="C99" t="s">
        <v>36</v>
      </c>
    </row>
    <row r="100" spans="1:3" x14ac:dyDescent="0.3">
      <c r="A100" t="s">
        <v>234</v>
      </c>
      <c r="B100">
        <v>53</v>
      </c>
      <c r="C100" t="s">
        <v>36</v>
      </c>
    </row>
    <row r="101" spans="1:3" x14ac:dyDescent="0.3">
      <c r="A101" t="s">
        <v>235</v>
      </c>
      <c r="B101">
        <v>75</v>
      </c>
      <c r="C101" t="s">
        <v>36</v>
      </c>
    </row>
    <row r="102" spans="1:3" x14ac:dyDescent="0.3">
      <c r="A102" t="s">
        <v>236</v>
      </c>
      <c r="B102">
        <v>82</v>
      </c>
      <c r="C102" t="s">
        <v>36</v>
      </c>
    </row>
    <row r="103" spans="1:3" x14ac:dyDescent="0.3">
      <c r="A103" t="s">
        <v>237</v>
      </c>
      <c r="B103">
        <v>52</v>
      </c>
      <c r="C103" t="s">
        <v>36</v>
      </c>
    </row>
    <row r="104" spans="1:3" x14ac:dyDescent="0.3">
      <c r="A104" t="s">
        <v>238</v>
      </c>
      <c r="B104">
        <v>65</v>
      </c>
      <c r="C104" t="s">
        <v>36</v>
      </c>
    </row>
    <row r="105" spans="1:3" x14ac:dyDescent="0.3">
      <c r="A105" t="s">
        <v>239</v>
      </c>
      <c r="B105">
        <v>58</v>
      </c>
      <c r="C105" t="s">
        <v>36</v>
      </c>
    </row>
    <row r="106" spans="1:3" x14ac:dyDescent="0.3">
      <c r="A106" t="s">
        <v>240</v>
      </c>
      <c r="B106">
        <v>54</v>
      </c>
      <c r="C106" t="s">
        <v>36</v>
      </c>
    </row>
    <row r="107" spans="1:3" x14ac:dyDescent="0.3">
      <c r="A107" t="s">
        <v>241</v>
      </c>
      <c r="B107">
        <v>67</v>
      </c>
      <c r="C107" t="s">
        <v>36</v>
      </c>
    </row>
    <row r="108" spans="1:3" x14ac:dyDescent="0.3">
      <c r="A108" t="s">
        <v>242</v>
      </c>
      <c r="B108">
        <v>68</v>
      </c>
      <c r="C108" t="s">
        <v>36</v>
      </c>
    </row>
    <row r="109" spans="1:3" x14ac:dyDescent="0.3">
      <c r="A109" t="s">
        <v>243</v>
      </c>
      <c r="B109">
        <v>72</v>
      </c>
      <c r="C109" t="s">
        <v>36</v>
      </c>
    </row>
    <row r="110" spans="1:3" x14ac:dyDescent="0.3">
      <c r="A110" t="s">
        <v>244</v>
      </c>
      <c r="B110">
        <v>81</v>
      </c>
      <c r="C110" t="s">
        <v>36</v>
      </c>
    </row>
    <row r="111" spans="1:3" x14ac:dyDescent="0.3">
      <c r="A111" t="s">
        <v>245</v>
      </c>
      <c r="B111">
        <v>49</v>
      </c>
      <c r="C111" t="s">
        <v>36</v>
      </c>
    </row>
    <row r="112" spans="1:3" x14ac:dyDescent="0.3">
      <c r="A112" t="s">
        <v>246</v>
      </c>
      <c r="B112">
        <v>46</v>
      </c>
      <c r="C112" t="s">
        <v>36</v>
      </c>
    </row>
    <row r="113" spans="1:3" x14ac:dyDescent="0.3">
      <c r="A113" t="s">
        <v>247</v>
      </c>
      <c r="B113">
        <v>69</v>
      </c>
      <c r="C113" t="s">
        <v>36</v>
      </c>
    </row>
    <row r="114" spans="1:3" x14ac:dyDescent="0.3">
      <c r="A114" t="s">
        <v>1053</v>
      </c>
      <c r="B114">
        <v>37</v>
      </c>
      <c r="C114" t="s">
        <v>1054</v>
      </c>
    </row>
    <row r="115" spans="1:3" x14ac:dyDescent="0.3">
      <c r="A115" t="s">
        <v>1055</v>
      </c>
      <c r="B115">
        <v>37</v>
      </c>
      <c r="C115" t="s">
        <v>1056</v>
      </c>
    </row>
    <row r="116" spans="1:3" x14ac:dyDescent="0.3">
      <c r="A116" t="s">
        <v>1121</v>
      </c>
      <c r="B116">
        <v>5</v>
      </c>
      <c r="C116" t="s">
        <v>7</v>
      </c>
    </row>
    <row r="117" spans="1:3" x14ac:dyDescent="0.3">
      <c r="A117" t="s">
        <v>1122</v>
      </c>
      <c r="B117">
        <v>15</v>
      </c>
      <c r="C117" t="s">
        <v>7</v>
      </c>
    </row>
    <row r="118" spans="1:3" x14ac:dyDescent="0.3">
      <c r="A118" t="s">
        <v>1123</v>
      </c>
      <c r="B118">
        <v>18</v>
      </c>
      <c r="C118" t="s">
        <v>7</v>
      </c>
    </row>
    <row r="119" spans="1:3" x14ac:dyDescent="0.3">
      <c r="A119" t="s">
        <v>1124</v>
      </c>
      <c r="B119">
        <v>20</v>
      </c>
      <c r="C119" t="s">
        <v>7</v>
      </c>
    </row>
    <row r="120" spans="1:3" x14ac:dyDescent="0.3">
      <c r="A120" t="s">
        <v>1125</v>
      </c>
      <c r="B120">
        <v>23</v>
      </c>
      <c r="C120" t="s">
        <v>7</v>
      </c>
    </row>
    <row r="121" spans="1:3" x14ac:dyDescent="0.3">
      <c r="A121" t="s">
        <v>1126</v>
      </c>
      <c r="B121">
        <v>27</v>
      </c>
      <c r="C121" t="s">
        <v>7</v>
      </c>
    </row>
    <row r="122" spans="1:3" x14ac:dyDescent="0.3">
      <c r="A122" t="s">
        <v>1127</v>
      </c>
      <c r="B122">
        <v>28</v>
      </c>
      <c r="C122" t="s">
        <v>7</v>
      </c>
    </row>
    <row r="123" spans="1:3" x14ac:dyDescent="0.3">
      <c r="A123" t="s">
        <v>1128</v>
      </c>
      <c r="B123">
        <v>30</v>
      </c>
      <c r="C123" t="s">
        <v>7</v>
      </c>
    </row>
    <row r="124" spans="1:3" x14ac:dyDescent="0.3">
      <c r="A124" t="s">
        <v>1129</v>
      </c>
      <c r="B124">
        <v>33</v>
      </c>
      <c r="C124" t="s">
        <v>7</v>
      </c>
    </row>
    <row r="125" spans="1:3" x14ac:dyDescent="0.3">
      <c r="A125" t="s">
        <v>1130</v>
      </c>
      <c r="B125">
        <v>34</v>
      </c>
      <c r="C125" t="s">
        <v>7</v>
      </c>
    </row>
    <row r="126" spans="1:3" x14ac:dyDescent="0.3">
      <c r="A126" t="s">
        <v>1131</v>
      </c>
      <c r="B126">
        <v>36</v>
      </c>
      <c r="C126" t="s">
        <v>7</v>
      </c>
    </row>
    <row r="127" spans="1:3" x14ac:dyDescent="0.3">
      <c r="A127" t="s">
        <v>1132</v>
      </c>
      <c r="B127">
        <v>39</v>
      </c>
      <c r="C127" t="s">
        <v>7</v>
      </c>
    </row>
    <row r="128" spans="1:3" x14ac:dyDescent="0.3">
      <c r="A128" t="s">
        <v>1133</v>
      </c>
      <c r="B128">
        <v>42</v>
      </c>
      <c r="C128" t="s">
        <v>7</v>
      </c>
    </row>
    <row r="129" spans="1:3" x14ac:dyDescent="0.3">
      <c r="A129" t="s">
        <v>1134</v>
      </c>
      <c r="B129">
        <v>5</v>
      </c>
      <c r="C129" t="s">
        <v>36</v>
      </c>
    </row>
    <row r="130" spans="1:3" x14ac:dyDescent="0.3">
      <c r="A130" t="s">
        <v>1135</v>
      </c>
      <c r="B130">
        <v>15</v>
      </c>
      <c r="C130" t="s">
        <v>36</v>
      </c>
    </row>
    <row r="131" spans="1:3" x14ac:dyDescent="0.3">
      <c r="A131" t="s">
        <v>1136</v>
      </c>
      <c r="B131">
        <v>18</v>
      </c>
      <c r="C131" t="s">
        <v>36</v>
      </c>
    </row>
    <row r="132" spans="1:3" x14ac:dyDescent="0.3">
      <c r="A132" t="s">
        <v>1137</v>
      </c>
      <c r="B132">
        <v>20</v>
      </c>
      <c r="C132" t="s">
        <v>36</v>
      </c>
    </row>
    <row r="133" spans="1:3" x14ac:dyDescent="0.3">
      <c r="A133" t="s">
        <v>1138</v>
      </c>
      <c r="B133">
        <v>23</v>
      </c>
      <c r="C133" t="s">
        <v>36</v>
      </c>
    </row>
    <row r="134" spans="1:3" x14ac:dyDescent="0.3">
      <c r="A134" t="s">
        <v>1139</v>
      </c>
      <c r="B134">
        <v>27</v>
      </c>
      <c r="C134" t="s">
        <v>36</v>
      </c>
    </row>
    <row r="135" spans="1:3" x14ac:dyDescent="0.3">
      <c r="A135" t="s">
        <v>1140</v>
      </c>
      <c r="B135">
        <v>28</v>
      </c>
      <c r="C135" t="s">
        <v>36</v>
      </c>
    </row>
    <row r="136" spans="1:3" x14ac:dyDescent="0.3">
      <c r="A136" t="s">
        <v>1141</v>
      </c>
      <c r="B136">
        <v>30</v>
      </c>
      <c r="C136" t="s">
        <v>36</v>
      </c>
    </row>
    <row r="137" spans="1:3" x14ac:dyDescent="0.3">
      <c r="A137" t="s">
        <v>1142</v>
      </c>
      <c r="B137">
        <v>33</v>
      </c>
      <c r="C137" t="s">
        <v>36</v>
      </c>
    </row>
    <row r="138" spans="1:3" x14ac:dyDescent="0.3">
      <c r="A138" t="s">
        <v>1143</v>
      </c>
      <c r="B138">
        <v>34</v>
      </c>
      <c r="C138" t="s">
        <v>36</v>
      </c>
    </row>
    <row r="139" spans="1:3" x14ac:dyDescent="0.3">
      <c r="A139" t="s">
        <v>1144</v>
      </c>
      <c r="B139">
        <v>36</v>
      </c>
      <c r="C139" t="s">
        <v>36</v>
      </c>
    </row>
    <row r="140" spans="1:3" x14ac:dyDescent="0.3">
      <c r="A140" t="s">
        <v>1145</v>
      </c>
      <c r="B140">
        <v>39</v>
      </c>
      <c r="C140" t="s">
        <v>36</v>
      </c>
    </row>
    <row r="141" spans="1:3" x14ac:dyDescent="0.3">
      <c r="A141" t="s">
        <v>1146</v>
      </c>
      <c r="B141">
        <v>42</v>
      </c>
      <c r="C141" t="s">
        <v>36</v>
      </c>
    </row>
    <row r="142" spans="1:3" x14ac:dyDescent="0.3">
      <c r="A142" t="s">
        <v>1147</v>
      </c>
      <c r="B142">
        <v>47</v>
      </c>
      <c r="C142" t="s">
        <v>1054</v>
      </c>
    </row>
    <row r="143" spans="1:3" x14ac:dyDescent="0.3">
      <c r="A143" t="s">
        <v>1148</v>
      </c>
      <c r="B143">
        <v>44</v>
      </c>
      <c r="C143" t="s">
        <v>1054</v>
      </c>
    </row>
    <row r="144" spans="1:3" x14ac:dyDescent="0.3">
      <c r="A144" t="s">
        <v>1149</v>
      </c>
      <c r="B144">
        <v>55</v>
      </c>
      <c r="C144" t="s">
        <v>1054</v>
      </c>
    </row>
    <row r="145" spans="1:3" x14ac:dyDescent="0.3">
      <c r="A145" t="s">
        <v>1150</v>
      </c>
      <c r="B145">
        <v>57</v>
      </c>
      <c r="C145" t="s">
        <v>1054</v>
      </c>
    </row>
    <row r="146" spans="1:3" x14ac:dyDescent="0.3">
      <c r="A146" t="s">
        <v>1151</v>
      </c>
      <c r="B146">
        <v>59</v>
      </c>
      <c r="C146" t="s">
        <v>1054</v>
      </c>
    </row>
    <row r="147" spans="1:3" x14ac:dyDescent="0.3">
      <c r="A147" t="s">
        <v>1152</v>
      </c>
      <c r="B147">
        <v>60</v>
      </c>
      <c r="C147" t="s">
        <v>1054</v>
      </c>
    </row>
    <row r="148" spans="1:3" x14ac:dyDescent="0.3">
      <c r="A148" t="s">
        <v>1153</v>
      </c>
      <c r="B148">
        <v>64</v>
      </c>
      <c r="C148" t="s">
        <v>1054</v>
      </c>
    </row>
    <row r="149" spans="1:3" x14ac:dyDescent="0.3">
      <c r="A149" t="s">
        <v>1154</v>
      </c>
      <c r="B149">
        <v>71</v>
      </c>
      <c r="C149" t="s">
        <v>1054</v>
      </c>
    </row>
    <row r="150" spans="1:3" x14ac:dyDescent="0.3">
      <c r="A150" t="s">
        <v>1155</v>
      </c>
      <c r="B150">
        <v>73</v>
      </c>
      <c r="C150" t="s">
        <v>1054</v>
      </c>
    </row>
    <row r="151" spans="1:3" x14ac:dyDescent="0.3">
      <c r="A151" t="s">
        <v>1156</v>
      </c>
      <c r="B151">
        <v>76</v>
      </c>
      <c r="C151" t="s">
        <v>1054</v>
      </c>
    </row>
    <row r="152" spans="1:3" x14ac:dyDescent="0.3">
      <c r="A152" t="s">
        <v>1157</v>
      </c>
      <c r="B152">
        <v>79</v>
      </c>
      <c r="C152" t="s">
        <v>1054</v>
      </c>
    </row>
    <row r="153" spans="1:3" x14ac:dyDescent="0.3">
      <c r="A153" t="s">
        <v>1158</v>
      </c>
      <c r="B153">
        <v>80</v>
      </c>
      <c r="C153" t="s">
        <v>1054</v>
      </c>
    </row>
    <row r="154" spans="1:3" x14ac:dyDescent="0.3">
      <c r="A154" t="s">
        <v>1159</v>
      </c>
      <c r="B154">
        <v>83</v>
      </c>
      <c r="C154" t="s">
        <v>1054</v>
      </c>
    </row>
    <row r="155" spans="1:3" x14ac:dyDescent="0.3">
      <c r="A155" t="s">
        <v>1160</v>
      </c>
      <c r="B155">
        <v>84</v>
      </c>
      <c r="C155" t="s">
        <v>1054</v>
      </c>
    </row>
    <row r="156" spans="1:3" x14ac:dyDescent="0.3">
      <c r="A156" t="s">
        <v>1161</v>
      </c>
      <c r="B156">
        <v>47</v>
      </c>
      <c r="C156" t="s">
        <v>1056</v>
      </c>
    </row>
    <row r="157" spans="1:3" x14ac:dyDescent="0.3">
      <c r="A157" t="s">
        <v>1162</v>
      </c>
      <c r="B157">
        <v>44</v>
      </c>
      <c r="C157" t="s">
        <v>1056</v>
      </c>
    </row>
    <row r="158" spans="1:3" x14ac:dyDescent="0.3">
      <c r="A158" t="s">
        <v>1163</v>
      </c>
      <c r="B158">
        <v>55</v>
      </c>
      <c r="C158" t="s">
        <v>1056</v>
      </c>
    </row>
    <row r="159" spans="1:3" x14ac:dyDescent="0.3">
      <c r="A159" t="s">
        <v>1164</v>
      </c>
      <c r="B159">
        <v>57</v>
      </c>
      <c r="C159" t="s">
        <v>1056</v>
      </c>
    </row>
    <row r="160" spans="1:3" x14ac:dyDescent="0.3">
      <c r="A160" t="s">
        <v>1165</v>
      </c>
      <c r="B160">
        <v>59</v>
      </c>
      <c r="C160" t="s">
        <v>1056</v>
      </c>
    </row>
    <row r="161" spans="1:3" x14ac:dyDescent="0.3">
      <c r="A161" t="s">
        <v>1166</v>
      </c>
      <c r="B161">
        <v>60</v>
      </c>
      <c r="C161" t="s">
        <v>1056</v>
      </c>
    </row>
    <row r="162" spans="1:3" x14ac:dyDescent="0.3">
      <c r="A162" t="s">
        <v>1167</v>
      </c>
      <c r="B162">
        <v>64</v>
      </c>
      <c r="C162" t="s">
        <v>1056</v>
      </c>
    </row>
    <row r="163" spans="1:3" x14ac:dyDescent="0.3">
      <c r="A163" t="s">
        <v>1168</v>
      </c>
      <c r="B163">
        <v>71</v>
      </c>
      <c r="C163" t="s">
        <v>1056</v>
      </c>
    </row>
    <row r="164" spans="1:3" x14ac:dyDescent="0.3">
      <c r="A164" t="s">
        <v>1169</v>
      </c>
      <c r="B164">
        <v>73</v>
      </c>
      <c r="C164" t="s">
        <v>1056</v>
      </c>
    </row>
    <row r="165" spans="1:3" x14ac:dyDescent="0.3">
      <c r="A165" t="s">
        <v>1170</v>
      </c>
      <c r="B165">
        <v>76</v>
      </c>
      <c r="C165" t="s">
        <v>1056</v>
      </c>
    </row>
    <row r="166" spans="1:3" x14ac:dyDescent="0.3">
      <c r="A166" t="s">
        <v>1171</v>
      </c>
      <c r="B166">
        <v>79</v>
      </c>
      <c r="C166" t="s">
        <v>1056</v>
      </c>
    </row>
    <row r="167" spans="1:3" x14ac:dyDescent="0.3">
      <c r="A167" t="s">
        <v>1172</v>
      </c>
      <c r="B167">
        <v>80</v>
      </c>
      <c r="C167" t="s">
        <v>1056</v>
      </c>
    </row>
    <row r="168" spans="1:3" x14ac:dyDescent="0.3">
      <c r="A168" t="s">
        <v>1173</v>
      </c>
      <c r="B168">
        <v>83</v>
      </c>
      <c r="C168" t="s">
        <v>1056</v>
      </c>
    </row>
    <row r="169" spans="1:3" x14ac:dyDescent="0.3">
      <c r="A169" t="s">
        <v>1174</v>
      </c>
      <c r="B169">
        <v>84</v>
      </c>
      <c r="C169" t="s">
        <v>1056</v>
      </c>
    </row>
  </sheetData>
  <autoFilter ref="A1:C1"/>
  <sortState ref="B2:B113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77"/>
  <sheetViews>
    <sheetView workbookViewId="0">
      <selection activeCell="A35" sqref="A35:B35"/>
    </sheetView>
  </sheetViews>
  <sheetFormatPr defaultColWidth="8.88671875" defaultRowHeight="14.4" x14ac:dyDescent="0.3"/>
  <cols>
    <col min="1" max="1" width="11.109375" bestFit="1" customWidth="1"/>
  </cols>
  <sheetData>
    <row r="1" spans="1:3" x14ac:dyDescent="0.3">
      <c r="A1" s="3" t="s">
        <v>3</v>
      </c>
      <c r="B1" t="s">
        <v>130</v>
      </c>
      <c r="C1" t="s">
        <v>0</v>
      </c>
    </row>
    <row r="2" spans="1:3" x14ac:dyDescent="0.3">
      <c r="A2" s="2" t="s">
        <v>97</v>
      </c>
      <c r="B2" t="s">
        <v>98</v>
      </c>
      <c r="C2" t="s">
        <v>71</v>
      </c>
    </row>
    <row r="3" spans="1:3" x14ac:dyDescent="0.3">
      <c r="A3" s="2" t="s">
        <v>95</v>
      </c>
      <c r="B3" t="s">
        <v>96</v>
      </c>
      <c r="C3" t="s">
        <v>71</v>
      </c>
    </row>
    <row r="4" spans="1:3" x14ac:dyDescent="0.3">
      <c r="A4" s="2" t="s">
        <v>93</v>
      </c>
      <c r="B4" t="s">
        <v>94</v>
      </c>
      <c r="C4" t="s">
        <v>71</v>
      </c>
    </row>
    <row r="5" spans="1:3" x14ac:dyDescent="0.3">
      <c r="A5" s="2" t="s">
        <v>91</v>
      </c>
      <c r="B5" t="s">
        <v>92</v>
      </c>
      <c r="C5" t="s">
        <v>71</v>
      </c>
    </row>
    <row r="6" spans="1:3" x14ac:dyDescent="0.3">
      <c r="A6" s="2" t="s">
        <v>89</v>
      </c>
      <c r="B6" t="s">
        <v>90</v>
      </c>
      <c r="C6" t="s">
        <v>71</v>
      </c>
    </row>
    <row r="7" spans="1:3" x14ac:dyDescent="0.3">
      <c r="A7" s="2" t="s">
        <v>87</v>
      </c>
      <c r="B7" t="s">
        <v>88</v>
      </c>
      <c r="C7" t="s">
        <v>71</v>
      </c>
    </row>
    <row r="8" spans="1:3" x14ac:dyDescent="0.3">
      <c r="A8" s="2" t="s">
        <v>85</v>
      </c>
      <c r="B8" t="s">
        <v>86</v>
      </c>
      <c r="C8" t="s">
        <v>71</v>
      </c>
    </row>
    <row r="9" spans="1:3" x14ac:dyDescent="0.3">
      <c r="A9" s="2" t="s">
        <v>83</v>
      </c>
      <c r="B9" t="s">
        <v>84</v>
      </c>
      <c r="C9" t="s">
        <v>71</v>
      </c>
    </row>
    <row r="10" spans="1:3" x14ac:dyDescent="0.3">
      <c r="A10" s="2" t="s">
        <v>81</v>
      </c>
      <c r="B10" t="s">
        <v>82</v>
      </c>
      <c r="C10" t="s">
        <v>71</v>
      </c>
    </row>
    <row r="11" spans="1:3" x14ac:dyDescent="0.3">
      <c r="A11" s="2" t="s">
        <v>79</v>
      </c>
      <c r="B11" t="s">
        <v>80</v>
      </c>
      <c r="C11" t="s">
        <v>71</v>
      </c>
    </row>
    <row r="12" spans="1:3" x14ac:dyDescent="0.3">
      <c r="A12" s="2" t="s">
        <v>77</v>
      </c>
      <c r="B12" t="s">
        <v>78</v>
      </c>
      <c r="C12" t="s">
        <v>71</v>
      </c>
    </row>
    <row r="13" spans="1:3" x14ac:dyDescent="0.3">
      <c r="A13" s="2" t="s">
        <v>75</v>
      </c>
      <c r="B13" t="s">
        <v>76</v>
      </c>
      <c r="C13" t="s">
        <v>71</v>
      </c>
    </row>
    <row r="14" spans="1:3" x14ac:dyDescent="0.3">
      <c r="A14" s="2" t="s">
        <v>73</v>
      </c>
      <c r="B14" t="s">
        <v>74</v>
      </c>
      <c r="C14" t="s">
        <v>71</v>
      </c>
    </row>
    <row r="15" spans="1:3" x14ac:dyDescent="0.3">
      <c r="A15" s="1" t="s">
        <v>70</v>
      </c>
      <c r="B15" t="s">
        <v>72</v>
      </c>
      <c r="C15" t="s">
        <v>71</v>
      </c>
    </row>
    <row r="16" spans="1:3" x14ac:dyDescent="0.3">
      <c r="A16" t="s">
        <v>8</v>
      </c>
      <c r="B16" t="s">
        <v>69</v>
      </c>
      <c r="C16" t="s">
        <v>37</v>
      </c>
    </row>
    <row r="17" spans="1:3" x14ac:dyDescent="0.3">
      <c r="A17" t="s">
        <v>9</v>
      </c>
      <c r="B17" t="s">
        <v>68</v>
      </c>
      <c r="C17" t="s">
        <v>37</v>
      </c>
    </row>
    <row r="18" spans="1:3" x14ac:dyDescent="0.3">
      <c r="A18" t="s">
        <v>10</v>
      </c>
      <c r="B18" t="s">
        <v>67</v>
      </c>
      <c r="C18" t="s">
        <v>37</v>
      </c>
    </row>
    <row r="19" spans="1:3" x14ac:dyDescent="0.3">
      <c r="A19" t="s">
        <v>11</v>
      </c>
      <c r="B19" t="s">
        <v>66</v>
      </c>
      <c r="C19" t="s">
        <v>37</v>
      </c>
    </row>
    <row r="20" spans="1:3" x14ac:dyDescent="0.3">
      <c r="A20" t="s">
        <v>12</v>
      </c>
      <c r="B20" t="s">
        <v>65</v>
      </c>
      <c r="C20" t="s">
        <v>37</v>
      </c>
    </row>
    <row r="21" spans="1:3" x14ac:dyDescent="0.3">
      <c r="A21" t="s">
        <v>27</v>
      </c>
      <c r="B21" t="s">
        <v>64</v>
      </c>
      <c r="C21" t="s">
        <v>37</v>
      </c>
    </row>
    <row r="22" spans="1:3" x14ac:dyDescent="0.3">
      <c r="A22" t="s">
        <v>13</v>
      </c>
      <c r="B22" t="s">
        <v>63</v>
      </c>
      <c r="C22" t="s">
        <v>37</v>
      </c>
    </row>
    <row r="23" spans="1:3" x14ac:dyDescent="0.3">
      <c r="A23" t="s">
        <v>14</v>
      </c>
      <c r="B23" t="s">
        <v>62</v>
      </c>
      <c r="C23" t="s">
        <v>37</v>
      </c>
    </row>
    <row r="24" spans="1:3" x14ac:dyDescent="0.3">
      <c r="A24" t="s">
        <v>15</v>
      </c>
      <c r="B24" t="s">
        <v>61</v>
      </c>
      <c r="C24" t="s">
        <v>37</v>
      </c>
    </row>
    <row r="25" spans="1:3" x14ac:dyDescent="0.3">
      <c r="A25" t="s">
        <v>16</v>
      </c>
      <c r="B25" t="s">
        <v>60</v>
      </c>
      <c r="C25" t="s">
        <v>37</v>
      </c>
    </row>
    <row r="26" spans="1:3" x14ac:dyDescent="0.3">
      <c r="A26" t="s">
        <v>17</v>
      </c>
      <c r="B26" t="s">
        <v>59</v>
      </c>
      <c r="C26" t="s">
        <v>37</v>
      </c>
    </row>
    <row r="27" spans="1:3" x14ac:dyDescent="0.3">
      <c r="A27" t="s">
        <v>57</v>
      </c>
      <c r="B27" t="s">
        <v>58</v>
      </c>
      <c r="C27" t="s">
        <v>37</v>
      </c>
    </row>
    <row r="28" spans="1:3" x14ac:dyDescent="0.3">
      <c r="A28" t="s">
        <v>18</v>
      </c>
      <c r="B28" t="s">
        <v>56</v>
      </c>
      <c r="C28" t="s">
        <v>37</v>
      </c>
    </row>
    <row r="29" spans="1:3" x14ac:dyDescent="0.3">
      <c r="A29" t="s">
        <v>19</v>
      </c>
      <c r="B29" t="s">
        <v>55</v>
      </c>
      <c r="C29" t="s">
        <v>37</v>
      </c>
    </row>
    <row r="30" spans="1:3" x14ac:dyDescent="0.3">
      <c r="A30" t="s">
        <v>28</v>
      </c>
      <c r="B30" t="s">
        <v>54</v>
      </c>
      <c r="C30" t="s">
        <v>37</v>
      </c>
    </row>
    <row r="31" spans="1:3" x14ac:dyDescent="0.3">
      <c r="A31" t="s">
        <v>20</v>
      </c>
      <c r="B31" t="s">
        <v>53</v>
      </c>
      <c r="C31" t="s">
        <v>37</v>
      </c>
    </row>
    <row r="32" spans="1:3" x14ac:dyDescent="0.3">
      <c r="A32" t="s">
        <v>21</v>
      </c>
      <c r="B32" t="s">
        <v>52</v>
      </c>
      <c r="C32" t="s">
        <v>37</v>
      </c>
    </row>
    <row r="33" spans="1:3" x14ac:dyDescent="0.3">
      <c r="A33" t="s">
        <v>22</v>
      </c>
      <c r="B33" t="s">
        <v>51</v>
      </c>
      <c r="C33" t="s">
        <v>37</v>
      </c>
    </row>
    <row r="34" spans="1:3" x14ac:dyDescent="0.3">
      <c r="A34" t="s">
        <v>23</v>
      </c>
      <c r="B34" t="s">
        <v>50</v>
      </c>
      <c r="C34" t="s">
        <v>37</v>
      </c>
    </row>
    <row r="35" spans="1:3" x14ac:dyDescent="0.3">
      <c r="A35" t="s">
        <v>24</v>
      </c>
      <c r="B35" t="s">
        <v>49</v>
      </c>
      <c r="C35" t="s">
        <v>37</v>
      </c>
    </row>
    <row r="36" spans="1:3" x14ac:dyDescent="0.3">
      <c r="A36" t="s">
        <v>25</v>
      </c>
      <c r="B36" t="s">
        <v>48</v>
      </c>
      <c r="C36" t="s">
        <v>37</v>
      </c>
    </row>
    <row r="37" spans="1:3" x14ac:dyDescent="0.3">
      <c r="A37" t="s">
        <v>26</v>
      </c>
      <c r="B37" t="s">
        <v>47</v>
      </c>
      <c r="C37" t="s">
        <v>37</v>
      </c>
    </row>
    <row r="38" spans="1:3" x14ac:dyDescent="0.3">
      <c r="A38" t="s">
        <v>30</v>
      </c>
      <c r="B38" t="s">
        <v>46</v>
      </c>
      <c r="C38" t="s">
        <v>37</v>
      </c>
    </row>
    <row r="39" spans="1:3" x14ac:dyDescent="0.3">
      <c r="A39" t="s">
        <v>31</v>
      </c>
      <c r="B39" t="s">
        <v>45</v>
      </c>
      <c r="C39" t="s">
        <v>37</v>
      </c>
    </row>
    <row r="40" spans="1:3" x14ac:dyDescent="0.3">
      <c r="A40" t="s">
        <v>32</v>
      </c>
      <c r="B40" t="s">
        <v>44</v>
      </c>
      <c r="C40" t="s">
        <v>37</v>
      </c>
    </row>
    <row r="41" spans="1:3" x14ac:dyDescent="0.3">
      <c r="A41" t="s">
        <v>33</v>
      </c>
      <c r="B41" t="s">
        <v>43</v>
      </c>
      <c r="C41" t="s">
        <v>37</v>
      </c>
    </row>
    <row r="42" spans="1:3" x14ac:dyDescent="0.3">
      <c r="A42" t="s">
        <v>34</v>
      </c>
      <c r="B42" t="s">
        <v>42</v>
      </c>
      <c r="C42" t="s">
        <v>37</v>
      </c>
    </row>
    <row r="43" spans="1:3" x14ac:dyDescent="0.3">
      <c r="A43" t="s">
        <v>40</v>
      </c>
      <c r="B43" t="s">
        <v>41</v>
      </c>
      <c r="C43" t="s">
        <v>37</v>
      </c>
    </row>
    <row r="44" spans="1:3" x14ac:dyDescent="0.3">
      <c r="A44" t="s">
        <v>35</v>
      </c>
      <c r="B44" t="s">
        <v>39</v>
      </c>
      <c r="C44" t="s">
        <v>37</v>
      </c>
    </row>
    <row r="45" spans="1:3" x14ac:dyDescent="0.3">
      <c r="A45" t="s">
        <v>29</v>
      </c>
      <c r="B45" t="s">
        <v>38</v>
      </c>
      <c r="C45" t="s">
        <v>37</v>
      </c>
    </row>
    <row r="46" spans="1:3" x14ac:dyDescent="0.3">
      <c r="A46">
        <v>1</v>
      </c>
      <c r="B46" t="s">
        <v>129</v>
      </c>
      <c r="C46" t="s">
        <v>99</v>
      </c>
    </row>
    <row r="47" spans="1:3" x14ac:dyDescent="0.3">
      <c r="A47">
        <v>2</v>
      </c>
      <c r="B47" t="s">
        <v>128</v>
      </c>
      <c r="C47" t="s">
        <v>99</v>
      </c>
    </row>
    <row r="48" spans="1:3" x14ac:dyDescent="0.3">
      <c r="A48">
        <v>3</v>
      </c>
      <c r="B48" t="s">
        <v>127</v>
      </c>
      <c r="C48" t="s">
        <v>99</v>
      </c>
    </row>
    <row r="49" spans="1:3" x14ac:dyDescent="0.3">
      <c r="A49">
        <v>4</v>
      </c>
      <c r="B49" t="s">
        <v>126</v>
      </c>
      <c r="C49" t="s">
        <v>99</v>
      </c>
    </row>
    <row r="50" spans="1:3" x14ac:dyDescent="0.3">
      <c r="A50">
        <v>5</v>
      </c>
      <c r="B50" t="s">
        <v>125</v>
      </c>
      <c r="C50" t="s">
        <v>99</v>
      </c>
    </row>
    <row r="51" spans="1:3" x14ac:dyDescent="0.3">
      <c r="A51">
        <v>6</v>
      </c>
      <c r="B51" t="s">
        <v>124</v>
      </c>
      <c r="C51" t="s">
        <v>99</v>
      </c>
    </row>
    <row r="52" spans="1:3" x14ac:dyDescent="0.3">
      <c r="A52">
        <v>7</v>
      </c>
      <c r="B52" t="s">
        <v>123</v>
      </c>
      <c r="C52" t="s">
        <v>99</v>
      </c>
    </row>
    <row r="53" spans="1:3" x14ac:dyDescent="0.3">
      <c r="A53">
        <v>8</v>
      </c>
      <c r="B53" t="s">
        <v>122</v>
      </c>
      <c r="C53" t="s">
        <v>99</v>
      </c>
    </row>
    <row r="54" spans="1:3" x14ac:dyDescent="0.3">
      <c r="A54">
        <v>9</v>
      </c>
      <c r="B54" t="s">
        <v>121</v>
      </c>
      <c r="C54" t="s">
        <v>99</v>
      </c>
    </row>
    <row r="55" spans="1:3" x14ac:dyDescent="0.3">
      <c r="A55">
        <v>10</v>
      </c>
      <c r="B55" t="s">
        <v>120</v>
      </c>
      <c r="C55" t="s">
        <v>99</v>
      </c>
    </row>
    <row r="56" spans="1:3" x14ac:dyDescent="0.3">
      <c r="A56">
        <v>11</v>
      </c>
      <c r="B56" t="s">
        <v>119</v>
      </c>
      <c r="C56" t="s">
        <v>99</v>
      </c>
    </row>
    <row r="57" spans="1:3" x14ac:dyDescent="0.3">
      <c r="A57">
        <v>12</v>
      </c>
      <c r="B57" t="s">
        <v>118</v>
      </c>
      <c r="C57" t="s">
        <v>99</v>
      </c>
    </row>
    <row r="58" spans="1:3" x14ac:dyDescent="0.3">
      <c r="A58">
        <v>13</v>
      </c>
      <c r="B58" t="s">
        <v>117</v>
      </c>
      <c r="C58" t="s">
        <v>99</v>
      </c>
    </row>
    <row r="59" spans="1:3" x14ac:dyDescent="0.3">
      <c r="A59">
        <v>14</v>
      </c>
      <c r="B59" t="s">
        <v>116</v>
      </c>
      <c r="C59" t="s">
        <v>99</v>
      </c>
    </row>
    <row r="60" spans="1:3" x14ac:dyDescent="0.3">
      <c r="A60">
        <v>15</v>
      </c>
      <c r="B60" t="s">
        <v>115</v>
      </c>
      <c r="C60" t="s">
        <v>99</v>
      </c>
    </row>
    <row r="61" spans="1:3" x14ac:dyDescent="0.3">
      <c r="A61">
        <v>16</v>
      </c>
      <c r="B61" t="s">
        <v>114</v>
      </c>
      <c r="C61" t="s">
        <v>99</v>
      </c>
    </row>
    <row r="62" spans="1:3" x14ac:dyDescent="0.3">
      <c r="A62">
        <v>17</v>
      </c>
      <c r="B62" t="s">
        <v>113</v>
      </c>
      <c r="C62" t="s">
        <v>99</v>
      </c>
    </row>
    <row r="63" spans="1:3" x14ac:dyDescent="0.3">
      <c r="A63">
        <v>18</v>
      </c>
      <c r="B63" t="s">
        <v>112</v>
      </c>
      <c r="C63" t="s">
        <v>99</v>
      </c>
    </row>
    <row r="64" spans="1:3" x14ac:dyDescent="0.3">
      <c r="A64">
        <v>19</v>
      </c>
      <c r="B64" t="s">
        <v>111</v>
      </c>
      <c r="C64" t="s">
        <v>99</v>
      </c>
    </row>
    <row r="65" spans="1:3" x14ac:dyDescent="0.3">
      <c r="A65">
        <v>20</v>
      </c>
      <c r="B65" t="s">
        <v>110</v>
      </c>
      <c r="C65" t="s">
        <v>99</v>
      </c>
    </row>
    <row r="66" spans="1:3" x14ac:dyDescent="0.3">
      <c r="A66">
        <v>21</v>
      </c>
      <c r="B66" t="s">
        <v>109</v>
      </c>
      <c r="C66" t="s">
        <v>99</v>
      </c>
    </row>
    <row r="67" spans="1:3" x14ac:dyDescent="0.3">
      <c r="A67">
        <v>22</v>
      </c>
      <c r="B67" t="s">
        <v>108</v>
      </c>
      <c r="C67" t="s">
        <v>99</v>
      </c>
    </row>
    <row r="68" spans="1:3" x14ac:dyDescent="0.3">
      <c r="A68">
        <v>23</v>
      </c>
      <c r="B68" t="s">
        <v>107</v>
      </c>
      <c r="C68" t="s">
        <v>99</v>
      </c>
    </row>
    <row r="69" spans="1:3" x14ac:dyDescent="0.3">
      <c r="A69">
        <v>24</v>
      </c>
      <c r="B69" t="s">
        <v>106</v>
      </c>
      <c r="C69" t="s">
        <v>99</v>
      </c>
    </row>
    <row r="70" spans="1:3" x14ac:dyDescent="0.3">
      <c r="A70">
        <v>25</v>
      </c>
      <c r="B70" t="s">
        <v>105</v>
      </c>
      <c r="C70" t="s">
        <v>99</v>
      </c>
    </row>
    <row r="71" spans="1:3" x14ac:dyDescent="0.3">
      <c r="A71">
        <v>26</v>
      </c>
      <c r="B71" t="s">
        <v>104</v>
      </c>
      <c r="C71" t="s">
        <v>99</v>
      </c>
    </row>
    <row r="72" spans="1:3" x14ac:dyDescent="0.3">
      <c r="A72">
        <v>27</v>
      </c>
      <c r="B72" t="s">
        <v>103</v>
      </c>
      <c r="C72" t="s">
        <v>99</v>
      </c>
    </row>
    <row r="73" spans="1:3" x14ac:dyDescent="0.3">
      <c r="A73">
        <v>28</v>
      </c>
      <c r="B73" t="s">
        <v>102</v>
      </c>
      <c r="C73" t="s">
        <v>99</v>
      </c>
    </row>
    <row r="74" spans="1:3" x14ac:dyDescent="0.3">
      <c r="A74">
        <v>29</v>
      </c>
      <c r="B74" t="s">
        <v>101</v>
      </c>
      <c r="C74" t="s">
        <v>99</v>
      </c>
    </row>
    <row r="75" spans="1:3" x14ac:dyDescent="0.3">
      <c r="A75">
        <v>30</v>
      </c>
      <c r="B75" t="s">
        <v>100</v>
      </c>
      <c r="C75" t="s">
        <v>99</v>
      </c>
    </row>
    <row r="76" spans="1:3" x14ac:dyDescent="0.3">
      <c r="A76" t="s">
        <v>131</v>
      </c>
      <c r="B76" t="s">
        <v>132</v>
      </c>
      <c r="C76" t="s">
        <v>71</v>
      </c>
    </row>
    <row r="77" spans="1:3" x14ac:dyDescent="0.3">
      <c r="A77" t="s">
        <v>133</v>
      </c>
      <c r="B77" t="s">
        <v>134</v>
      </c>
      <c r="C77" t="s">
        <v>71</v>
      </c>
    </row>
  </sheetData>
  <autoFilter ref="A1:B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BYPF_Lcr</vt:lpstr>
      <vt:lpstr>MtrxNb</vt:lpstr>
      <vt:lpstr>code</vt:lpstr>
    </vt:vector>
  </TitlesOfParts>
  <Company>RSB ANU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Viridiana Silva Pérez</dc:creator>
  <cp:lastModifiedBy>Silva Perez, Viridiana (A&amp;F, Black Mountain)</cp:lastModifiedBy>
  <dcterms:created xsi:type="dcterms:W3CDTF">2014-03-31T05:30:11Z</dcterms:created>
  <dcterms:modified xsi:type="dcterms:W3CDTF">2017-02-28T23:18:52Z</dcterms:modified>
</cp:coreProperties>
</file>