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L:\Google drive\School\graduate research\SO2 project\"/>
    </mc:Choice>
  </mc:AlternateContent>
  <xr:revisionPtr revIDLastSave="0" documentId="13_ncr:1_{8EC6A10B-A333-425C-9500-AC024668174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9" i="1" l="1"/>
  <c r="M50" i="1"/>
  <c r="M51" i="1"/>
  <c r="M52" i="1"/>
  <c r="M53" i="1"/>
  <c r="L49" i="1"/>
  <c r="L50" i="1"/>
  <c r="L51" i="1"/>
  <c r="L52" i="1"/>
  <c r="L53" i="1"/>
  <c r="D49" i="1"/>
  <c r="D50" i="1"/>
  <c r="D51" i="1"/>
  <c r="D52" i="1"/>
  <c r="D53" i="1"/>
  <c r="M23" i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L13" i="1"/>
  <c r="M13" i="1" s="1"/>
  <c r="D5" i="1"/>
  <c r="E5" i="1" s="1"/>
  <c r="D6" i="1"/>
  <c r="E6" i="1" s="1"/>
  <c r="D4" i="1"/>
  <c r="E4" i="1" s="1"/>
  <c r="D13" i="1"/>
  <c r="O37" i="1" l="1"/>
  <c r="U21" i="1" s="1"/>
  <c r="N34" i="1"/>
  <c r="T20" i="1" s="1"/>
  <c r="O34" i="1"/>
  <c r="U20" i="1" s="1"/>
  <c r="O31" i="1"/>
  <c r="U19" i="1" s="1"/>
  <c r="N46" i="1"/>
  <c r="T24" i="1" s="1"/>
  <c r="O43" i="1"/>
  <c r="U23" i="1" s="1"/>
  <c r="N40" i="1"/>
  <c r="T22" i="1" s="1"/>
  <c r="O19" i="1"/>
  <c r="U15" i="1" s="1"/>
  <c r="N16" i="1"/>
  <c r="T14" i="1" s="1"/>
  <c r="O16" i="1"/>
  <c r="U14" i="1" s="1"/>
  <c r="O25" i="1"/>
  <c r="U17" i="1" s="1"/>
  <c r="N22" i="1"/>
  <c r="T16" i="1" s="1"/>
  <c r="O22" i="1"/>
  <c r="U16" i="1" s="1"/>
  <c r="N28" i="1"/>
  <c r="T18" i="1" s="1"/>
  <c r="O28" i="1"/>
  <c r="U18" i="1" s="1"/>
  <c r="N37" i="1"/>
  <c r="T21" i="1" s="1"/>
  <c r="O40" i="1"/>
  <c r="U22" i="1" s="1"/>
  <c r="N25" i="1"/>
  <c r="T17" i="1" s="1"/>
  <c r="O46" i="1"/>
  <c r="U24" i="1" s="1"/>
  <c r="O13" i="1"/>
  <c r="U13" i="1" s="1"/>
  <c r="N19" i="1"/>
  <c r="T15" i="1" s="1"/>
  <c r="N31" i="1"/>
  <c r="T19" i="1" s="1"/>
  <c r="N43" i="1"/>
  <c r="T23" i="1" s="1"/>
  <c r="N13" i="1"/>
  <c r="T13" i="1" s="1"/>
  <c r="B7" i="1"/>
  <c r="E50" i="1" l="1"/>
  <c r="E51" i="1"/>
  <c r="E52" i="1"/>
  <c r="E53" i="1"/>
  <c r="E49" i="1"/>
  <c r="E14" i="1"/>
  <c r="E22" i="1"/>
  <c r="E30" i="1"/>
  <c r="E38" i="1"/>
  <c r="E46" i="1"/>
  <c r="E23" i="1"/>
  <c r="E31" i="1"/>
  <c r="E39" i="1"/>
  <c r="E47" i="1"/>
  <c r="E29" i="1"/>
  <c r="E15" i="1"/>
  <c r="E16" i="1"/>
  <c r="E24" i="1"/>
  <c r="E32" i="1"/>
  <c r="E40" i="1"/>
  <c r="E48" i="1"/>
  <c r="E27" i="1"/>
  <c r="E43" i="1"/>
  <c r="E17" i="1"/>
  <c r="E25" i="1"/>
  <c r="E33" i="1"/>
  <c r="E41" i="1"/>
  <c r="E13" i="1"/>
  <c r="E35" i="1"/>
  <c r="E37" i="1"/>
  <c r="E18" i="1"/>
  <c r="E26" i="1"/>
  <c r="E34" i="1"/>
  <c r="E42" i="1"/>
  <c r="E21" i="1"/>
  <c r="E19" i="1"/>
  <c r="E20" i="1"/>
  <c r="E28" i="1"/>
  <c r="E36" i="1"/>
  <c r="E44" i="1"/>
  <c r="E45" i="1"/>
  <c r="F40" i="1" l="1"/>
  <c r="R22" i="1" s="1"/>
  <c r="G40" i="1"/>
  <c r="S22" i="1" s="1"/>
  <c r="F31" i="1"/>
  <c r="R19" i="1" s="1"/>
  <c r="G31" i="1"/>
  <c r="S19" i="1" s="1"/>
  <c r="F13" i="1"/>
  <c r="R13" i="1" s="1"/>
  <c r="G13" i="1"/>
  <c r="S13" i="1" s="1"/>
  <c r="F46" i="1"/>
  <c r="R24" i="1" s="1"/>
  <c r="G46" i="1"/>
  <c r="S24" i="1" s="1"/>
  <c r="G34" i="1"/>
  <c r="S20" i="1" s="1"/>
  <c r="F34" i="1"/>
  <c r="R20" i="1" s="1"/>
  <c r="G25" i="1"/>
  <c r="S17" i="1" s="1"/>
  <c r="F25" i="1"/>
  <c r="R17" i="1" s="1"/>
  <c r="F16" i="1"/>
  <c r="R14" i="1" s="1"/>
  <c r="G16" i="1"/>
  <c r="S14" i="1" s="1"/>
  <c r="G19" i="1"/>
  <c r="S15" i="1" s="1"/>
  <c r="F19" i="1"/>
  <c r="R15" i="1" s="1"/>
  <c r="G43" i="1"/>
  <c r="S23" i="1" s="1"/>
  <c r="F43" i="1"/>
  <c r="R23" i="1" s="1"/>
  <c r="F22" i="1"/>
  <c r="R16" i="1" s="1"/>
  <c r="G22" i="1"/>
  <c r="S16" i="1" s="1"/>
  <c r="G28" i="1"/>
  <c r="S18" i="1" s="1"/>
  <c r="F28" i="1"/>
  <c r="R18" i="1" s="1"/>
  <c r="G37" i="1"/>
  <c r="S21" i="1" s="1"/>
  <c r="F37" i="1"/>
  <c r="R21" i="1" s="1"/>
</calcChain>
</file>

<file path=xl/sharedStrings.xml><?xml version="1.0" encoding="utf-8"?>
<sst xmlns="http://schemas.openxmlformats.org/spreadsheetml/2006/main" count="125" uniqueCount="73">
  <si>
    <t>No MLB No SO2 R1</t>
  </si>
  <si>
    <t>No MLB No SO2 R2</t>
  </si>
  <si>
    <t>No MLB No SO2 R3</t>
  </si>
  <si>
    <t>No MLB SO2 R1</t>
  </si>
  <si>
    <t>No MLB SO2 R2</t>
  </si>
  <si>
    <t>No MLB SO2 R3</t>
  </si>
  <si>
    <t>MLB No SO2 R1</t>
  </si>
  <si>
    <t>MLB No SO2 R2</t>
  </si>
  <si>
    <t>MLB SO2 R1</t>
  </si>
  <si>
    <t>MLB SO2 R2</t>
  </si>
  <si>
    <t>MLB SO2 R3</t>
  </si>
  <si>
    <t>RIPPER</t>
  </si>
  <si>
    <t>A/O</t>
  </si>
  <si>
    <t>Vol cider (mL):</t>
  </si>
  <si>
    <t xml:space="preserve">Vol cider (mL): </t>
  </si>
  <si>
    <t>Free SO2 (ppm)</t>
  </si>
  <si>
    <t>Iodine concentration (N):</t>
  </si>
  <si>
    <t>NaOH concentration (M):</t>
  </si>
  <si>
    <t>I2 conc (N)</t>
  </si>
  <si>
    <t>Vi (mL)</t>
  </si>
  <si>
    <t>Vf (mL)</t>
  </si>
  <si>
    <t>delV (mL)</t>
  </si>
  <si>
    <t>No MLB No SO2 R1-1</t>
  </si>
  <si>
    <t>No MLB No SO2 R1-2</t>
  </si>
  <si>
    <t>No MLB No SO2 R1-3</t>
  </si>
  <si>
    <t>No MLB No SO2 R2-1</t>
  </si>
  <si>
    <t>No MLB No SO2 R2-2</t>
  </si>
  <si>
    <t>No MLB No SO2 R2-3</t>
  </si>
  <si>
    <t>No MLB No SO2 R3-1</t>
  </si>
  <si>
    <t>No MLB No SO2 R3-2</t>
  </si>
  <si>
    <t>No MLB No SO2 R3-3</t>
  </si>
  <si>
    <t>No MLB SO2 R1-1</t>
  </si>
  <si>
    <t>No MLB SO2 R1-2</t>
  </si>
  <si>
    <t>No MLB SO2 R1-3</t>
  </si>
  <si>
    <t>No MLB SO2 R2-1</t>
  </si>
  <si>
    <t>No MLB SO2 R2-2</t>
  </si>
  <si>
    <t>No MLB SO2 R2-3</t>
  </si>
  <si>
    <t>No MLB SO2 R3-1</t>
  </si>
  <si>
    <t>No MLB SO2 R3-2</t>
  </si>
  <si>
    <t>No MLB SO2 R3-3</t>
  </si>
  <si>
    <t>MLB No SO2 R1-1</t>
  </si>
  <si>
    <t>MLB No SO2 R1-2</t>
  </si>
  <si>
    <t>MLB No SO2 R1-3</t>
  </si>
  <si>
    <t>MLB No SO2 R2-1</t>
  </si>
  <si>
    <t>MLB No SO2 R2-2</t>
  </si>
  <si>
    <t>MLB No SO2 R2-3</t>
  </si>
  <si>
    <t>MLB No SO2 R3-1</t>
  </si>
  <si>
    <t>MLB No SO2 R3-2</t>
  </si>
  <si>
    <t>MLB No SO2 R3-3</t>
  </si>
  <si>
    <t>MLB SO2 R1-1</t>
  </si>
  <si>
    <t>MLB SO2 R1-2</t>
  </si>
  <si>
    <t>MLB SO2 R1-3</t>
  </si>
  <si>
    <t>MLB SO2 R2-1</t>
  </si>
  <si>
    <t>MLB SO2 R2-2</t>
  </si>
  <si>
    <t>MLB SO2 R2-3</t>
  </si>
  <si>
    <t>MLB SO2 R3-1</t>
  </si>
  <si>
    <t>MLB SO2 R3-2</t>
  </si>
  <si>
    <t>MLB SO2 R3-3</t>
  </si>
  <si>
    <t>Average (ppm)</t>
  </si>
  <si>
    <t>Stdev (ppm)</t>
  </si>
  <si>
    <t>Summary</t>
  </si>
  <si>
    <t>Sample</t>
  </si>
  <si>
    <t>Stdev</t>
  </si>
  <si>
    <t>Ripper</t>
  </si>
  <si>
    <t>MLB NO SO2 R3</t>
  </si>
  <si>
    <t>Thiosulfite mass (g):</t>
  </si>
  <si>
    <t>Thiosulfite vol (mL):</t>
  </si>
  <si>
    <t>Thiosulfite titration</t>
  </si>
  <si>
    <t>Rubus</t>
  </si>
  <si>
    <t>Blueberry</t>
  </si>
  <si>
    <t>Cranberry</t>
  </si>
  <si>
    <t>Raspberry</t>
  </si>
  <si>
    <t>Red flesh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</si>
</sst>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"/>
  <sheetViews>
    <sheetView tabSelected="1" topLeftCell="A7" zoomScale="84" workbookViewId="0">
      <selection activeCell="R13" sqref="R13:U24"/>
    </sheetView>
  </sheetViews>
  <sheetFormatPr defaultColWidth="8.85546875" defaultRowHeight="15" x14ac:dyDescent="0.25"/>
  <cols>
    <col min="1" max="1" width="23.7109375" bestFit="1" customWidth="1"/>
    <col min="5" max="5" width="14.85546875" bestFit="1" customWidth="1"/>
    <col min="6" max="6" width="14.28515625" bestFit="1" customWidth="1"/>
    <col min="7" max="7" width="11.85546875" bestFit="1" customWidth="1"/>
    <col min="9" max="9" width="19.140625" bestFit="1" customWidth="1"/>
    <col min="11" max="11" width="7.42578125" bestFit="1" customWidth="1"/>
    <col min="12" max="12" width="9.42578125" bestFit="1" customWidth="1"/>
    <col min="13" max="13" width="14.85546875" bestFit="1" customWidth="1"/>
    <col min="14" max="14" width="14.28515625" bestFit="1" customWidth="1"/>
    <col min="15" max="15" width="11.85546875" bestFit="1" customWidth="1"/>
    <col min="17" max="17" width="17.42578125" bestFit="1" customWidth="1"/>
  </cols>
  <sheetData>
    <row r="1" spans="1:21" x14ac:dyDescent="0.25">
      <c r="A1" t="s">
        <v>65</v>
      </c>
      <c r="B1" s="2">
        <v>1.5868899999999999</v>
      </c>
    </row>
    <row r="2" spans="1:21" x14ac:dyDescent="0.25">
      <c r="A2" t="s">
        <v>66</v>
      </c>
      <c r="B2" s="2">
        <v>50</v>
      </c>
    </row>
    <row r="3" spans="1:21" x14ac:dyDescent="0.25">
      <c r="A3" t="s">
        <v>67</v>
      </c>
      <c r="B3" t="s">
        <v>19</v>
      </c>
      <c r="C3" t="s">
        <v>20</v>
      </c>
      <c r="D3" t="s">
        <v>21</v>
      </c>
      <c r="E3" t="s">
        <v>18</v>
      </c>
    </row>
    <row r="4" spans="1:21" x14ac:dyDescent="0.25">
      <c r="A4">
        <v>1</v>
      </c>
      <c r="B4">
        <v>2.98</v>
      </c>
      <c r="C4">
        <v>27.99</v>
      </c>
      <c r="D4">
        <f>C4-B4</f>
        <v>25.009999999999998</v>
      </c>
      <c r="E4">
        <f>$B$2*($B$1/1000)*(1/158.11)*(1000/D4)</f>
        <v>2.0065214063637715E-2</v>
      </c>
    </row>
    <row r="5" spans="1:21" x14ac:dyDescent="0.25">
      <c r="A5">
        <v>2</v>
      </c>
      <c r="B5">
        <v>2.25</v>
      </c>
      <c r="C5">
        <v>27.2</v>
      </c>
      <c r="D5">
        <f t="shared" ref="D5:D6" si="0">C5-B5</f>
        <v>24.95</v>
      </c>
      <c r="E5">
        <f t="shared" ref="E5:E6" si="1">$B$2*($B$1/1000)*(1/158.11)*(1000/D5)</f>
        <v>2.0113467083430026E-2</v>
      </c>
    </row>
    <row r="6" spans="1:21" x14ac:dyDescent="0.25">
      <c r="A6">
        <v>3</v>
      </c>
      <c r="B6">
        <v>17.91</v>
      </c>
      <c r="C6">
        <v>42.7</v>
      </c>
      <c r="D6">
        <f t="shared" si="0"/>
        <v>24.790000000000003</v>
      </c>
      <c r="E6">
        <f t="shared" si="1"/>
        <v>2.0243283732617148E-2</v>
      </c>
    </row>
    <row r="7" spans="1:21" x14ac:dyDescent="0.25">
      <c r="A7" t="s">
        <v>16</v>
      </c>
      <c r="B7">
        <f>AVERAGE(E4:E6)</f>
        <v>2.0140654959894963E-2</v>
      </c>
    </row>
    <row r="8" spans="1:21" x14ac:dyDescent="0.25">
      <c r="A8" t="s">
        <v>17</v>
      </c>
      <c r="B8">
        <v>1.2999999999999999E-2</v>
      </c>
    </row>
    <row r="10" spans="1:21" x14ac:dyDescent="0.25">
      <c r="A10" s="1" t="s">
        <v>11</v>
      </c>
      <c r="I10" s="1" t="s">
        <v>12</v>
      </c>
    </row>
    <row r="11" spans="1:21" x14ac:dyDescent="0.25">
      <c r="A11" t="s">
        <v>13</v>
      </c>
      <c r="B11" s="2">
        <v>50</v>
      </c>
      <c r="I11" t="s">
        <v>14</v>
      </c>
      <c r="J11" s="2">
        <v>25</v>
      </c>
      <c r="Q11" s="1" t="s">
        <v>60</v>
      </c>
    </row>
    <row r="12" spans="1:21" x14ac:dyDescent="0.25">
      <c r="B12" t="s">
        <v>19</v>
      </c>
      <c r="C12" t="s">
        <v>20</v>
      </c>
      <c r="D12" t="s">
        <v>21</v>
      </c>
      <c r="E12" t="s">
        <v>15</v>
      </c>
      <c r="F12" t="s">
        <v>58</v>
      </c>
      <c r="G12" t="s">
        <v>59</v>
      </c>
      <c r="J12" t="s">
        <v>19</v>
      </c>
      <c r="K12" t="s">
        <v>20</v>
      </c>
      <c r="L12" t="s">
        <v>21</v>
      </c>
      <c r="M12" t="s">
        <v>15</v>
      </c>
      <c r="N12" t="s">
        <v>58</v>
      </c>
      <c r="O12" t="s">
        <v>59</v>
      </c>
      <c r="Q12" s="1" t="s">
        <v>61</v>
      </c>
      <c r="R12" s="1" t="s">
        <v>63</v>
      </c>
      <c r="S12" s="1" t="s">
        <v>62</v>
      </c>
      <c r="T12" s="1" t="s">
        <v>12</v>
      </c>
      <c r="U12" s="1" t="s">
        <v>62</v>
      </c>
    </row>
    <row r="13" spans="1:21" x14ac:dyDescent="0.25">
      <c r="A13" t="s">
        <v>22</v>
      </c>
      <c r="B13">
        <v>19.43</v>
      </c>
      <c r="C13">
        <v>21.59</v>
      </c>
      <c r="D13">
        <f>C13-B13</f>
        <v>2.16</v>
      </c>
      <c r="E13">
        <f>(D13/$B$11)*($B$7)*(64.066)*500</f>
        <v>27.871153934269621</v>
      </c>
      <c r="F13">
        <f>AVERAGE(E13:E15)</f>
        <v>28.774385774732067</v>
      </c>
      <c r="G13">
        <f>STDEV(E13:E15)</f>
        <v>3.0067762667303506</v>
      </c>
      <c r="I13" t="s">
        <v>22</v>
      </c>
      <c r="J13">
        <v>28.79</v>
      </c>
      <c r="K13">
        <v>29.09</v>
      </c>
      <c r="L13">
        <f>K13-J13</f>
        <v>0.30000000000000071</v>
      </c>
      <c r="M13">
        <f>(L13/$J$11)*$B$8*64.066*500</f>
        <v>4.9971480000000108</v>
      </c>
      <c r="N13">
        <f>AVERAGE(M13:M15)</f>
        <v>23.15345240000001</v>
      </c>
      <c r="O13">
        <f>STDEV(M13:M15)</f>
        <v>15.840074606828146</v>
      </c>
      <c r="Q13" t="s">
        <v>0</v>
      </c>
      <c r="R13">
        <f>F13</f>
        <v>28.774385774732067</v>
      </c>
      <c r="S13">
        <f>G13</f>
        <v>3.0067762667303506</v>
      </c>
      <c r="T13">
        <f>N13</f>
        <v>23.15345240000001</v>
      </c>
      <c r="U13">
        <f>O13</f>
        <v>15.840074606828146</v>
      </c>
    </row>
    <row r="14" spans="1:21" x14ac:dyDescent="0.25">
      <c r="A14" t="s">
        <v>23</v>
      </c>
      <c r="B14">
        <v>21.59</v>
      </c>
      <c r="C14">
        <v>23.63</v>
      </c>
      <c r="D14">
        <f t="shared" ref="D14:D18" si="2">C14-B14</f>
        <v>2.0399999999999991</v>
      </c>
      <c r="E14">
        <f t="shared" ref="E14:E53" si="3">(D14/$B$11)*($B$7)*(64.066)*500</f>
        <v>26.322756493476856</v>
      </c>
      <c r="I14" t="s">
        <v>23</v>
      </c>
      <c r="J14">
        <v>29.09</v>
      </c>
      <c r="K14">
        <v>30.91</v>
      </c>
      <c r="L14">
        <f t="shared" ref="L14:L18" si="4">K14-J14</f>
        <v>1.8200000000000003</v>
      </c>
      <c r="M14">
        <f t="shared" ref="M14:M53" si="5">(L14/$J$11)*$B$8*64.066*500</f>
        <v>30.316031200000008</v>
      </c>
      <c r="Q14" t="s">
        <v>1</v>
      </c>
      <c r="R14">
        <f>F16</f>
        <v>27.914164974291637</v>
      </c>
      <c r="S14">
        <f>G16</f>
        <v>3.3951488526849003</v>
      </c>
      <c r="T14">
        <f>N16</f>
        <v>29.76079253333333</v>
      </c>
      <c r="U14">
        <f>O16</f>
        <v>2.8382419026593828</v>
      </c>
    </row>
    <row r="15" spans="1:21" x14ac:dyDescent="0.25">
      <c r="A15" t="s">
        <v>24</v>
      </c>
      <c r="B15">
        <v>23.63</v>
      </c>
      <c r="C15">
        <v>26.12</v>
      </c>
      <c r="D15">
        <f t="shared" si="2"/>
        <v>2.490000000000002</v>
      </c>
      <c r="E15">
        <f t="shared" si="3"/>
        <v>32.129246896449729</v>
      </c>
      <c r="I15" t="s">
        <v>24</v>
      </c>
      <c r="J15">
        <v>30.91</v>
      </c>
      <c r="K15">
        <v>32.96</v>
      </c>
      <c r="L15">
        <f t="shared" si="4"/>
        <v>2.0500000000000007</v>
      </c>
      <c r="M15">
        <f t="shared" si="5"/>
        <v>34.147178000000011</v>
      </c>
      <c r="Q15" t="s">
        <v>2</v>
      </c>
      <c r="R15">
        <f>F19</f>
        <v>26.322756493476856</v>
      </c>
      <c r="S15">
        <f>G19</f>
        <v>1.7455276942915634</v>
      </c>
      <c r="T15">
        <f>N19</f>
        <v>29.594220933333322</v>
      </c>
      <c r="U15">
        <f>O19</f>
        <v>2.7081762409268433</v>
      </c>
    </row>
    <row r="16" spans="1:21" x14ac:dyDescent="0.25">
      <c r="A16" t="s">
        <v>25</v>
      </c>
      <c r="B16">
        <v>26.12</v>
      </c>
      <c r="C16">
        <v>27.98</v>
      </c>
      <c r="D16">
        <f t="shared" si="2"/>
        <v>1.8599999999999994</v>
      </c>
      <c r="E16">
        <f t="shared" si="3"/>
        <v>24.000160332287724</v>
      </c>
      <c r="F16">
        <f>AVERAGE(E16:E18)</f>
        <v>27.914164974291637</v>
      </c>
      <c r="G16">
        <f>STDEV(E16:E18)</f>
        <v>3.3951488526849003</v>
      </c>
      <c r="I16" t="s">
        <v>25</v>
      </c>
      <c r="J16">
        <v>33.020000000000003</v>
      </c>
      <c r="K16">
        <v>34.61</v>
      </c>
      <c r="L16">
        <f t="shared" si="4"/>
        <v>1.5899999999999963</v>
      </c>
      <c r="M16">
        <f t="shared" si="5"/>
        <v>26.484884399999935</v>
      </c>
      <c r="N16">
        <f>AVERAGE(M16:M18)</f>
        <v>29.76079253333333</v>
      </c>
      <c r="O16">
        <f>STDEV(M16:M18)</f>
        <v>2.8382419026593828</v>
      </c>
      <c r="Q16" t="s">
        <v>3</v>
      </c>
      <c r="R16">
        <f>F22</f>
        <v>27.914164974291641</v>
      </c>
      <c r="S16">
        <f>G22</f>
        <v>5.6086132316683575</v>
      </c>
      <c r="T16">
        <f>N22</f>
        <v>33.425367733333331</v>
      </c>
      <c r="U16">
        <f>O22</f>
        <v>8.9334778410255939</v>
      </c>
    </row>
    <row r="17" spans="1:21" x14ac:dyDescent="0.25">
      <c r="A17" t="s">
        <v>26</v>
      </c>
      <c r="B17">
        <v>27.98</v>
      </c>
      <c r="C17">
        <v>30.31</v>
      </c>
      <c r="D17">
        <f t="shared" si="2"/>
        <v>2.3299999999999983</v>
      </c>
      <c r="E17">
        <f t="shared" si="3"/>
        <v>30.064716975392674</v>
      </c>
      <c r="I17" t="s">
        <v>26</v>
      </c>
      <c r="J17">
        <v>34.61</v>
      </c>
      <c r="K17">
        <v>36.5</v>
      </c>
      <c r="L17">
        <f t="shared" si="4"/>
        <v>1.8900000000000006</v>
      </c>
      <c r="M17">
        <f t="shared" si="5"/>
        <v>31.482032400000012</v>
      </c>
      <c r="Q17" t="s">
        <v>4</v>
      </c>
      <c r="R17">
        <f>F25</f>
        <v>25.677590893146554</v>
      </c>
      <c r="S17">
        <f>G25</f>
        <v>6.6310972833603792</v>
      </c>
      <c r="T17">
        <f>N25</f>
        <v>20.099639733333337</v>
      </c>
      <c r="U17">
        <f>O25</f>
        <v>2.6927644267816828</v>
      </c>
    </row>
    <row r="18" spans="1:21" x14ac:dyDescent="0.25">
      <c r="A18" t="s">
        <v>27</v>
      </c>
      <c r="B18">
        <v>30.31</v>
      </c>
      <c r="C18">
        <v>32.61</v>
      </c>
      <c r="D18">
        <f t="shared" si="2"/>
        <v>2.3000000000000007</v>
      </c>
      <c r="E18">
        <f t="shared" si="3"/>
        <v>29.677617615194514</v>
      </c>
      <c r="I18" t="s">
        <v>27</v>
      </c>
      <c r="J18">
        <v>36.5</v>
      </c>
      <c r="K18">
        <v>38.380000000000003</v>
      </c>
      <c r="L18">
        <f t="shared" si="4"/>
        <v>1.8800000000000026</v>
      </c>
      <c r="M18">
        <f t="shared" si="5"/>
        <v>31.315460800000043</v>
      </c>
      <c r="Q18" t="s">
        <v>5</v>
      </c>
      <c r="R18">
        <f>F28</f>
        <v>20.301210890393921</v>
      </c>
      <c r="S18">
        <f>G28</f>
        <v>1.4154488254858568</v>
      </c>
      <c r="T18">
        <f>N28</f>
        <v>16.76820773333333</v>
      </c>
      <c r="U18">
        <f>O28</f>
        <v>5.5878089504464246</v>
      </c>
    </row>
    <row r="19" spans="1:21" x14ac:dyDescent="0.25">
      <c r="A19" t="s">
        <v>28</v>
      </c>
      <c r="B19">
        <v>32.61</v>
      </c>
      <c r="C19">
        <v>34.51</v>
      </c>
      <c r="D19">
        <f t="shared" ref="D19:D53" si="6">C19-B19</f>
        <v>1.8999999999999986</v>
      </c>
      <c r="E19">
        <f t="shared" si="3"/>
        <v>24.516292812551967</v>
      </c>
      <c r="F19">
        <f>AVERAGE(E19:E21)</f>
        <v>26.322756493476856</v>
      </c>
      <c r="G19">
        <f>STDEV(E19:E21)</f>
        <v>1.7455276942915634</v>
      </c>
      <c r="I19" t="s">
        <v>28</v>
      </c>
      <c r="J19">
        <v>38.49</v>
      </c>
      <c r="K19">
        <v>40.090000000000003</v>
      </c>
      <c r="L19">
        <f t="shared" ref="L19:L53" si="7">K19-J19</f>
        <v>1.6000000000000014</v>
      </c>
      <c r="M19">
        <f t="shared" si="5"/>
        <v>26.651456000000024</v>
      </c>
      <c r="N19">
        <f>AVERAGE(M19:M21)</f>
        <v>29.594220933333322</v>
      </c>
      <c r="O19">
        <f>STDEV(M19:M21)</f>
        <v>2.7081762409268433</v>
      </c>
      <c r="Q19" t="s">
        <v>6</v>
      </c>
      <c r="R19">
        <f>F31</f>
        <v>37.548637939224342</v>
      </c>
      <c r="S19">
        <f>G31</f>
        <v>0.77419872039636317</v>
      </c>
      <c r="T19">
        <f>N31</f>
        <v>37.978324800000017</v>
      </c>
      <c r="U19">
        <f>O31</f>
        <v>7.6821839531342668</v>
      </c>
    </row>
    <row r="20" spans="1:21" x14ac:dyDescent="0.25">
      <c r="A20" t="s">
        <v>29</v>
      </c>
      <c r="B20">
        <v>34.51</v>
      </c>
      <c r="C20">
        <v>36.56</v>
      </c>
      <c r="D20">
        <f t="shared" si="6"/>
        <v>2.0500000000000043</v>
      </c>
      <c r="E20">
        <f t="shared" si="3"/>
        <v>26.451789613542985</v>
      </c>
      <c r="I20" t="s">
        <v>29</v>
      </c>
      <c r="J20">
        <v>40.090000000000003</v>
      </c>
      <c r="K20">
        <v>41.9</v>
      </c>
      <c r="L20">
        <f t="shared" si="7"/>
        <v>1.8099999999999952</v>
      </c>
      <c r="M20">
        <f t="shared" si="5"/>
        <v>30.149459599999922</v>
      </c>
      <c r="Q20" t="s">
        <v>7</v>
      </c>
      <c r="R20">
        <f>F34</f>
        <v>41.462642581228273</v>
      </c>
      <c r="S20">
        <f>G34</f>
        <v>1.4843483184404638</v>
      </c>
      <c r="T20">
        <f>N34</f>
        <v>33.314320000000002</v>
      </c>
      <c r="U20">
        <f>O34</f>
        <v>11.734729822604244</v>
      </c>
    </row>
    <row r="21" spans="1:21" x14ac:dyDescent="0.25">
      <c r="A21" t="s">
        <v>30</v>
      </c>
      <c r="B21">
        <v>36.56</v>
      </c>
      <c r="C21">
        <v>38.729999999999997</v>
      </c>
      <c r="D21">
        <f t="shared" si="6"/>
        <v>2.1699999999999946</v>
      </c>
      <c r="E21">
        <f t="shared" si="3"/>
        <v>28.000187054335619</v>
      </c>
      <c r="I21" t="s">
        <v>30</v>
      </c>
      <c r="J21">
        <v>41.9</v>
      </c>
      <c r="K21">
        <v>43.82</v>
      </c>
      <c r="L21">
        <f t="shared" si="7"/>
        <v>1.9200000000000017</v>
      </c>
      <c r="M21">
        <f t="shared" si="5"/>
        <v>31.981747200000029</v>
      </c>
      <c r="Q21" t="s">
        <v>64</v>
      </c>
      <c r="R21">
        <f>F37</f>
        <v>43.054051062043037</v>
      </c>
      <c r="S21">
        <f>G37</f>
        <v>7.3109912287033509</v>
      </c>
      <c r="T21">
        <f>N37</f>
        <v>32.092794933333337</v>
      </c>
      <c r="U21">
        <f>O37</f>
        <v>3.5970724670328442</v>
      </c>
    </row>
    <row r="22" spans="1:21" x14ac:dyDescent="0.25">
      <c r="A22" t="s">
        <v>31</v>
      </c>
      <c r="B22">
        <v>2.1</v>
      </c>
      <c r="C22">
        <v>4.59</v>
      </c>
      <c r="D22">
        <f t="shared" si="6"/>
        <v>2.4899999999999998</v>
      </c>
      <c r="E22">
        <f t="shared" si="3"/>
        <v>32.1292468964497</v>
      </c>
      <c r="F22">
        <f>AVERAGE(E22:E24)</f>
        <v>27.914164974291641</v>
      </c>
      <c r="G22">
        <f>STDEV(E22:E24)</f>
        <v>5.6086132316683575</v>
      </c>
      <c r="I22" t="s">
        <v>31</v>
      </c>
      <c r="J22">
        <v>15.7</v>
      </c>
      <c r="K22">
        <v>18.22</v>
      </c>
      <c r="L22">
        <f t="shared" si="7"/>
        <v>2.5199999999999996</v>
      </c>
      <c r="M22">
        <f t="shared" si="5"/>
        <v>41.976043199999992</v>
      </c>
      <c r="N22">
        <f>AVERAGE(M22:M24)</f>
        <v>33.425367733333331</v>
      </c>
      <c r="O22">
        <f>STDEV(M22:M24)</f>
        <v>8.9334778410255939</v>
      </c>
      <c r="Q22" t="s">
        <v>8</v>
      </c>
      <c r="R22">
        <f>F40</f>
        <v>32.215268976493753</v>
      </c>
      <c r="S22">
        <f>G40</f>
        <v>9.3094810362217846</v>
      </c>
      <c r="T22">
        <f>N40</f>
        <v>21.321164799999988</v>
      </c>
      <c r="U22">
        <f>O40</f>
        <v>1.322121087258374</v>
      </c>
    </row>
    <row r="23" spans="1:21" x14ac:dyDescent="0.25">
      <c r="A23" t="s">
        <v>32</v>
      </c>
      <c r="B23">
        <v>4.59</v>
      </c>
      <c r="C23">
        <v>6.92</v>
      </c>
      <c r="D23">
        <f t="shared" si="6"/>
        <v>2.33</v>
      </c>
      <c r="E23">
        <f t="shared" si="3"/>
        <v>30.064716975392699</v>
      </c>
      <c r="I23" t="s">
        <v>32</v>
      </c>
      <c r="J23">
        <v>18.22</v>
      </c>
      <c r="K23">
        <v>20.27</v>
      </c>
      <c r="L23">
        <f t="shared" si="7"/>
        <v>2.0500000000000007</v>
      </c>
      <c r="M23">
        <f t="shared" si="5"/>
        <v>34.147178000000011</v>
      </c>
      <c r="Q23" t="s">
        <v>9</v>
      </c>
      <c r="R23">
        <f>F43</f>
        <v>47.011066744068984</v>
      </c>
      <c r="S23">
        <f>G43</f>
        <v>1.3675887572576293</v>
      </c>
      <c r="T23">
        <f>N43</f>
        <v>53.469483599999997</v>
      </c>
      <c r="U23">
        <f>O43</f>
        <v>4.7611513319783967</v>
      </c>
    </row>
    <row r="24" spans="1:21" x14ac:dyDescent="0.25">
      <c r="A24" t="s">
        <v>33</v>
      </c>
      <c r="B24">
        <v>6.92</v>
      </c>
      <c r="C24">
        <v>8.59</v>
      </c>
      <c r="D24">
        <f t="shared" si="6"/>
        <v>1.67</v>
      </c>
      <c r="E24">
        <f t="shared" si="3"/>
        <v>21.54853105103253</v>
      </c>
      <c r="I24" t="s">
        <v>33</v>
      </c>
      <c r="J24">
        <v>20.27</v>
      </c>
      <c r="K24">
        <v>21.72</v>
      </c>
      <c r="L24">
        <f t="shared" si="7"/>
        <v>1.4499999999999993</v>
      </c>
      <c r="M24">
        <f t="shared" si="5"/>
        <v>24.152881999999988</v>
      </c>
      <c r="Q24" t="s">
        <v>10</v>
      </c>
      <c r="R24">
        <f>F46</f>
        <v>34.064743697440662</v>
      </c>
      <c r="S24">
        <f>G46</f>
        <v>8.8564107602647884</v>
      </c>
      <c r="T24">
        <f>N46</f>
        <v>17.989732799999988</v>
      </c>
      <c r="U24">
        <f>O46</f>
        <v>3.2513479220193173</v>
      </c>
    </row>
    <row r="25" spans="1:21" x14ac:dyDescent="0.25">
      <c r="A25" t="s">
        <v>34</v>
      </c>
      <c r="B25">
        <v>8.59</v>
      </c>
      <c r="C25">
        <v>11.17</v>
      </c>
      <c r="D25">
        <f t="shared" si="6"/>
        <v>2.58</v>
      </c>
      <c r="E25">
        <f t="shared" si="3"/>
        <v>33.290544977044277</v>
      </c>
      <c r="F25">
        <f>AVERAGE(E25:E27)</f>
        <v>25.677590893146554</v>
      </c>
      <c r="G25">
        <f>STDEV(E25:E27)</f>
        <v>6.6310972833603792</v>
      </c>
      <c r="I25" t="s">
        <v>34</v>
      </c>
      <c r="J25">
        <v>21.89</v>
      </c>
      <c r="K25">
        <v>23.27</v>
      </c>
      <c r="L25">
        <f t="shared" si="7"/>
        <v>1.379999999999999</v>
      </c>
      <c r="M25">
        <f t="shared" si="5"/>
        <v>22.986880799999984</v>
      </c>
      <c r="N25">
        <f>AVERAGE(M25:M27)</f>
        <v>20.099639733333337</v>
      </c>
      <c r="O25">
        <f>STDEV(M25:M27)</f>
        <v>2.6927644267816828</v>
      </c>
    </row>
    <row r="26" spans="1:21" x14ac:dyDescent="0.25">
      <c r="A26" t="s">
        <v>35</v>
      </c>
      <c r="B26">
        <v>11.17</v>
      </c>
      <c r="C26">
        <v>12.92</v>
      </c>
      <c r="D26">
        <f t="shared" si="6"/>
        <v>1.75</v>
      </c>
      <c r="E26">
        <f t="shared" si="3"/>
        <v>22.580796011561041</v>
      </c>
      <c r="I26" t="s">
        <v>35</v>
      </c>
      <c r="J26">
        <v>23.27</v>
      </c>
      <c r="K26">
        <v>24.33</v>
      </c>
      <c r="L26">
        <f t="shared" si="7"/>
        <v>1.0599999999999987</v>
      </c>
      <c r="M26">
        <f t="shared" si="5"/>
        <v>17.656589599999975</v>
      </c>
    </row>
    <row r="27" spans="1:21" x14ac:dyDescent="0.25">
      <c r="A27" t="s">
        <v>36</v>
      </c>
      <c r="B27">
        <v>12.92</v>
      </c>
      <c r="C27">
        <v>14.56</v>
      </c>
      <c r="D27">
        <f t="shared" si="6"/>
        <v>1.6400000000000006</v>
      </c>
      <c r="E27">
        <f t="shared" si="3"/>
        <v>21.161431690834348</v>
      </c>
      <c r="I27" t="s">
        <v>36</v>
      </c>
      <c r="J27">
        <v>24.33</v>
      </c>
      <c r="K27">
        <v>25.51</v>
      </c>
      <c r="L27">
        <f t="shared" si="7"/>
        <v>1.1800000000000033</v>
      </c>
      <c r="M27">
        <f t="shared" si="5"/>
        <v>19.655448800000055</v>
      </c>
    </row>
    <row r="28" spans="1:21" x14ac:dyDescent="0.25">
      <c r="A28" t="s">
        <v>37</v>
      </c>
      <c r="B28">
        <v>14.71</v>
      </c>
      <c r="C28">
        <v>16.22</v>
      </c>
      <c r="D28">
        <f t="shared" si="6"/>
        <v>1.509999999999998</v>
      </c>
      <c r="E28">
        <f t="shared" si="3"/>
        <v>19.484001129975496</v>
      </c>
      <c r="F28">
        <f>AVERAGE(E28:E30)</f>
        <v>20.301210890393921</v>
      </c>
      <c r="G28">
        <f>STDEV(E28:E30)</f>
        <v>1.4154488254858568</v>
      </c>
      <c r="I28" t="s">
        <v>37</v>
      </c>
      <c r="J28">
        <v>25.61</v>
      </c>
      <c r="K28">
        <v>26.79</v>
      </c>
      <c r="L28">
        <f t="shared" si="7"/>
        <v>1.1799999999999997</v>
      </c>
      <c r="M28">
        <f t="shared" si="5"/>
        <v>19.655448799999995</v>
      </c>
      <c r="N28">
        <f>AVERAGE(M28:M30)</f>
        <v>16.76820773333333</v>
      </c>
      <c r="O28">
        <f>STDEV(M28:M30)</f>
        <v>5.5878089504464246</v>
      </c>
    </row>
    <row r="29" spans="1:21" x14ac:dyDescent="0.25">
      <c r="A29" t="s">
        <v>38</v>
      </c>
      <c r="B29">
        <v>16.22</v>
      </c>
      <c r="C29">
        <v>17.73</v>
      </c>
      <c r="D29">
        <f t="shared" si="6"/>
        <v>1.5100000000000016</v>
      </c>
      <c r="E29">
        <f t="shared" si="3"/>
        <v>19.484001129975546</v>
      </c>
      <c r="I29" t="s">
        <v>38</v>
      </c>
      <c r="J29">
        <v>26.79</v>
      </c>
      <c r="K29">
        <v>28.01</v>
      </c>
      <c r="L29">
        <f t="shared" si="7"/>
        <v>1.2200000000000024</v>
      </c>
      <c r="M29">
        <f t="shared" si="5"/>
        <v>20.321735200000042</v>
      </c>
    </row>
    <row r="30" spans="1:21" x14ac:dyDescent="0.25">
      <c r="A30" t="s">
        <v>39</v>
      </c>
      <c r="B30">
        <v>17.73</v>
      </c>
      <c r="C30">
        <v>19.43</v>
      </c>
      <c r="D30">
        <f t="shared" si="6"/>
        <v>1.6999999999999993</v>
      </c>
      <c r="E30">
        <f t="shared" si="3"/>
        <v>21.935630411230719</v>
      </c>
      <c r="I30" t="s">
        <v>39</v>
      </c>
      <c r="J30">
        <v>28.01</v>
      </c>
      <c r="K30">
        <v>28.63</v>
      </c>
      <c r="L30">
        <f t="shared" si="7"/>
        <v>0.61999999999999744</v>
      </c>
      <c r="M30">
        <f t="shared" si="5"/>
        <v>10.327439199999958</v>
      </c>
    </row>
    <row r="31" spans="1:21" x14ac:dyDescent="0.25">
      <c r="A31" t="s">
        <v>40</v>
      </c>
      <c r="B31">
        <v>31.5</v>
      </c>
      <c r="C31">
        <v>34.47</v>
      </c>
      <c r="D31">
        <f t="shared" si="6"/>
        <v>2.9699999999999989</v>
      </c>
      <c r="E31">
        <f t="shared" si="3"/>
        <v>38.32283665962072</v>
      </c>
      <c r="F31">
        <f>AVERAGE(E31:E33)</f>
        <v>37.548637939224342</v>
      </c>
      <c r="G31">
        <f>STDEV(E31:E33)</f>
        <v>0.77419872039636317</v>
      </c>
      <c r="I31" t="s">
        <v>40</v>
      </c>
      <c r="J31">
        <v>30.29</v>
      </c>
      <c r="K31">
        <v>32.79</v>
      </c>
      <c r="L31">
        <f t="shared" si="7"/>
        <v>2.5</v>
      </c>
      <c r="M31">
        <f t="shared" si="5"/>
        <v>41.642899999999997</v>
      </c>
      <c r="N31">
        <f>AVERAGE(M31:M33)</f>
        <v>37.978324800000017</v>
      </c>
      <c r="O31">
        <f>STDEV(M31:M33)</f>
        <v>7.6821839531342668</v>
      </c>
    </row>
    <row r="32" spans="1:21" x14ac:dyDescent="0.25">
      <c r="A32" t="s">
        <v>41</v>
      </c>
      <c r="B32">
        <v>34.47</v>
      </c>
      <c r="C32">
        <v>37.32</v>
      </c>
      <c r="D32">
        <f t="shared" si="6"/>
        <v>2.8500000000000014</v>
      </c>
      <c r="E32">
        <f t="shared" si="3"/>
        <v>36.774439218827993</v>
      </c>
      <c r="I32" t="s">
        <v>41</v>
      </c>
      <c r="J32">
        <v>32.79</v>
      </c>
      <c r="K32">
        <v>34.54</v>
      </c>
      <c r="L32">
        <f t="shared" si="7"/>
        <v>1.75</v>
      </c>
      <c r="M32">
        <f t="shared" si="5"/>
        <v>29.150030000000001</v>
      </c>
    </row>
    <row r="33" spans="1:15" x14ac:dyDescent="0.25">
      <c r="A33" t="s">
        <v>42</v>
      </c>
      <c r="B33">
        <v>37.32</v>
      </c>
      <c r="C33">
        <v>40.229999999999997</v>
      </c>
      <c r="D33">
        <f t="shared" si="6"/>
        <v>2.9099999999999966</v>
      </c>
      <c r="E33">
        <f t="shared" si="3"/>
        <v>37.548637939224314</v>
      </c>
      <c r="I33" t="s">
        <v>42</v>
      </c>
      <c r="J33">
        <v>34.54</v>
      </c>
      <c r="K33">
        <v>37.130000000000003</v>
      </c>
      <c r="L33">
        <f t="shared" si="7"/>
        <v>2.5900000000000034</v>
      </c>
      <c r="M33">
        <f t="shared" si="5"/>
        <v>43.14204440000006</v>
      </c>
    </row>
    <row r="34" spans="1:15" x14ac:dyDescent="0.25">
      <c r="A34" t="s">
        <v>43</v>
      </c>
      <c r="B34">
        <v>40.29</v>
      </c>
      <c r="C34">
        <v>43.39</v>
      </c>
      <c r="D34">
        <f t="shared" si="6"/>
        <v>3.1000000000000014</v>
      </c>
      <c r="E34">
        <f t="shared" si="3"/>
        <v>40.000267220479572</v>
      </c>
      <c r="F34">
        <f>AVERAGE(E34:E36)</f>
        <v>41.462642581228273</v>
      </c>
      <c r="G34">
        <f>STDEV(E34:E36)</f>
        <v>1.4843483184404638</v>
      </c>
      <c r="I34" t="s">
        <v>43</v>
      </c>
      <c r="J34">
        <v>37.200000000000003</v>
      </c>
      <c r="K34">
        <v>39.79</v>
      </c>
      <c r="L34">
        <f t="shared" si="7"/>
        <v>2.5899999999999963</v>
      </c>
      <c r="M34">
        <f t="shared" si="5"/>
        <v>43.142044399999939</v>
      </c>
      <c r="N34">
        <f>AVERAGE(M34:M36)</f>
        <v>33.314320000000002</v>
      </c>
      <c r="O34">
        <f>STDEV(M34:M36)</f>
        <v>11.734729822604244</v>
      </c>
    </row>
    <row r="35" spans="1:15" x14ac:dyDescent="0.25">
      <c r="A35" t="s">
        <v>44</v>
      </c>
      <c r="B35">
        <v>43.39</v>
      </c>
      <c r="C35">
        <v>46.6</v>
      </c>
      <c r="D35">
        <f t="shared" si="6"/>
        <v>3.2100000000000009</v>
      </c>
      <c r="E35">
        <f t="shared" si="3"/>
        <v>41.419631541206257</v>
      </c>
      <c r="I35" t="s">
        <v>44</v>
      </c>
      <c r="J35">
        <v>39.79</v>
      </c>
      <c r="K35">
        <v>41.01</v>
      </c>
      <c r="L35">
        <f t="shared" si="7"/>
        <v>1.2199999999999989</v>
      </c>
      <c r="M35">
        <f t="shared" si="5"/>
        <v>20.321735199999981</v>
      </c>
    </row>
    <row r="36" spans="1:15" x14ac:dyDescent="0.25">
      <c r="A36" t="s">
        <v>45</v>
      </c>
      <c r="B36">
        <v>46.6</v>
      </c>
      <c r="C36">
        <v>49.93</v>
      </c>
      <c r="D36">
        <f t="shared" si="6"/>
        <v>3.3299999999999983</v>
      </c>
      <c r="E36">
        <f t="shared" si="3"/>
        <v>42.968028981998984</v>
      </c>
      <c r="I36" t="s">
        <v>45</v>
      </c>
      <c r="J36">
        <v>41.01</v>
      </c>
      <c r="K36">
        <v>43.2</v>
      </c>
      <c r="L36">
        <f t="shared" si="7"/>
        <v>2.1900000000000048</v>
      </c>
      <c r="M36">
        <f t="shared" si="5"/>
        <v>36.479180400000082</v>
      </c>
    </row>
    <row r="37" spans="1:15" x14ac:dyDescent="0.25">
      <c r="A37" t="s">
        <v>46</v>
      </c>
      <c r="B37">
        <v>21.19</v>
      </c>
      <c r="C37">
        <v>24.17</v>
      </c>
      <c r="D37">
        <f t="shared" si="6"/>
        <v>2.9800000000000004</v>
      </c>
      <c r="E37">
        <f t="shared" si="3"/>
        <v>38.451869779686803</v>
      </c>
      <c r="F37">
        <f>AVERAGE(E37:E39)</f>
        <v>43.054051062043037</v>
      </c>
      <c r="G37">
        <f>STDEV(E37:E39)</f>
        <v>7.3109912287033509</v>
      </c>
      <c r="I37" t="s">
        <v>46</v>
      </c>
      <c r="J37">
        <v>43.21</v>
      </c>
      <c r="K37">
        <v>45.34</v>
      </c>
      <c r="L37">
        <f t="shared" si="7"/>
        <v>2.1300000000000026</v>
      </c>
      <c r="M37">
        <f t="shared" si="5"/>
        <v>35.479750800000041</v>
      </c>
      <c r="N37">
        <f>AVERAGE(M37:M39)</f>
        <v>32.092794933333337</v>
      </c>
      <c r="O37">
        <f>STDEV(M37:M39)</f>
        <v>3.5970724670328442</v>
      </c>
    </row>
    <row r="38" spans="1:15" x14ac:dyDescent="0.25">
      <c r="A38" t="s">
        <v>47</v>
      </c>
      <c r="B38">
        <v>24.17</v>
      </c>
      <c r="C38">
        <v>27.21</v>
      </c>
      <c r="D38">
        <f t="shared" si="6"/>
        <v>3.0399999999999991</v>
      </c>
      <c r="E38">
        <f t="shared" si="3"/>
        <v>39.226068500083166</v>
      </c>
      <c r="I38" t="s">
        <v>47</v>
      </c>
      <c r="J38">
        <v>45.34</v>
      </c>
      <c r="K38">
        <v>47.29</v>
      </c>
      <c r="L38">
        <f t="shared" si="7"/>
        <v>1.9499999999999957</v>
      </c>
      <c r="M38">
        <f t="shared" si="5"/>
        <v>32.481461999999929</v>
      </c>
    </row>
    <row r="39" spans="1:15" x14ac:dyDescent="0.25">
      <c r="A39" t="s">
        <v>48</v>
      </c>
      <c r="B39">
        <v>27.21</v>
      </c>
      <c r="C39">
        <v>31.2</v>
      </c>
      <c r="D39">
        <f t="shared" si="6"/>
        <v>3.9899999999999984</v>
      </c>
      <c r="E39">
        <f t="shared" si="3"/>
        <v>51.484214906359142</v>
      </c>
      <c r="I39" t="s">
        <v>48</v>
      </c>
      <c r="J39">
        <v>47.29</v>
      </c>
      <c r="K39">
        <v>48.99</v>
      </c>
      <c r="L39">
        <f t="shared" si="7"/>
        <v>1.7000000000000028</v>
      </c>
      <c r="M39">
        <f t="shared" si="5"/>
        <v>28.317172000000046</v>
      </c>
    </row>
    <row r="40" spans="1:15" x14ac:dyDescent="0.25">
      <c r="A40" t="s">
        <v>49</v>
      </c>
      <c r="B40">
        <v>5.09</v>
      </c>
      <c r="C40">
        <v>6.84</v>
      </c>
      <c r="D40">
        <f t="shared" si="6"/>
        <v>1.75</v>
      </c>
      <c r="E40">
        <f t="shared" si="3"/>
        <v>22.580796011561041</v>
      </c>
      <c r="F40">
        <f>AVERAGE(E40:E42)</f>
        <v>32.215268976493753</v>
      </c>
      <c r="G40">
        <f>STDEV(E40:E42)</f>
        <v>9.3094810362217846</v>
      </c>
      <c r="I40" t="s">
        <v>49</v>
      </c>
      <c r="J40">
        <v>13.13</v>
      </c>
      <c r="K40">
        <v>14.32</v>
      </c>
      <c r="L40">
        <f t="shared" si="7"/>
        <v>1.1899999999999995</v>
      </c>
      <c r="M40">
        <f t="shared" si="5"/>
        <v>19.822020399999992</v>
      </c>
      <c r="N40">
        <f>AVERAGE(M40:M42)</f>
        <v>21.321164799999988</v>
      </c>
      <c r="O40">
        <f>STDEV(M40:M42)</f>
        <v>1.322121087258374</v>
      </c>
    </row>
    <row r="41" spans="1:15" x14ac:dyDescent="0.25">
      <c r="A41" t="s">
        <v>50</v>
      </c>
      <c r="B41">
        <v>6.84</v>
      </c>
      <c r="C41">
        <v>9.39</v>
      </c>
      <c r="D41">
        <f t="shared" si="6"/>
        <v>2.5500000000000007</v>
      </c>
      <c r="E41">
        <f t="shared" si="3"/>
        <v>32.903445616846099</v>
      </c>
      <c r="I41" t="s">
        <v>50</v>
      </c>
      <c r="J41">
        <v>14.32</v>
      </c>
      <c r="K41">
        <v>15.63</v>
      </c>
      <c r="L41">
        <f t="shared" si="7"/>
        <v>1.3100000000000005</v>
      </c>
      <c r="M41">
        <f t="shared" si="5"/>
        <v>21.820879600000008</v>
      </c>
    </row>
    <row r="42" spans="1:15" x14ac:dyDescent="0.25">
      <c r="A42" t="s">
        <v>51</v>
      </c>
      <c r="B42">
        <v>9.39</v>
      </c>
      <c r="C42">
        <v>12.58</v>
      </c>
      <c r="D42">
        <f t="shared" si="6"/>
        <v>3.1899999999999995</v>
      </c>
      <c r="E42">
        <f t="shared" si="3"/>
        <v>41.16156530107412</v>
      </c>
      <c r="I42" t="s">
        <v>51</v>
      </c>
      <c r="J42">
        <v>15.63</v>
      </c>
      <c r="K42">
        <v>16.97</v>
      </c>
      <c r="L42">
        <f t="shared" si="7"/>
        <v>1.3399999999999981</v>
      </c>
      <c r="M42">
        <f t="shared" si="5"/>
        <v>22.320594399999969</v>
      </c>
    </row>
    <row r="43" spans="1:15" x14ac:dyDescent="0.25">
      <c r="A43" t="s">
        <v>52</v>
      </c>
      <c r="B43">
        <v>12.6</v>
      </c>
      <c r="C43">
        <v>16.13</v>
      </c>
      <c r="D43">
        <f t="shared" si="6"/>
        <v>3.5299999999999994</v>
      </c>
      <c r="E43">
        <f t="shared" si="3"/>
        <v>45.548691383320254</v>
      </c>
      <c r="F43">
        <f>AVERAGE(E43:E45)</f>
        <v>47.011066744068984</v>
      </c>
      <c r="G43">
        <f>STDEV(E43:E45)</f>
        <v>1.3675887572576293</v>
      </c>
      <c r="I43" t="s">
        <v>52</v>
      </c>
      <c r="J43">
        <v>17.11</v>
      </c>
      <c r="K43">
        <v>20.64</v>
      </c>
      <c r="L43">
        <f t="shared" si="7"/>
        <v>3.5300000000000011</v>
      </c>
      <c r="M43">
        <f t="shared" si="5"/>
        <v>58.799774800000023</v>
      </c>
      <c r="N43">
        <f>AVERAGE(M43:M45)</f>
        <v>53.469483599999997</v>
      </c>
      <c r="O43">
        <f>STDEV(M43:M45)</f>
        <v>4.7611513319783967</v>
      </c>
    </row>
    <row r="44" spans="1:15" x14ac:dyDescent="0.25">
      <c r="A44" t="s">
        <v>53</v>
      </c>
      <c r="B44">
        <v>16.13</v>
      </c>
      <c r="C44">
        <v>19.79</v>
      </c>
      <c r="D44">
        <f t="shared" si="6"/>
        <v>3.66</v>
      </c>
      <c r="E44">
        <f t="shared" si="3"/>
        <v>47.226121944179084</v>
      </c>
      <c r="I44" t="s">
        <v>53</v>
      </c>
      <c r="J44">
        <v>20.64</v>
      </c>
      <c r="K44">
        <v>23.62</v>
      </c>
      <c r="L44">
        <f t="shared" si="7"/>
        <v>2.9800000000000004</v>
      </c>
      <c r="M44">
        <f t="shared" si="5"/>
        <v>49.638336800000012</v>
      </c>
    </row>
    <row r="45" spans="1:15" x14ac:dyDescent="0.25">
      <c r="A45" t="s">
        <v>54</v>
      </c>
      <c r="B45">
        <v>19.79</v>
      </c>
      <c r="C45">
        <v>23.53</v>
      </c>
      <c r="D45">
        <f t="shared" si="6"/>
        <v>3.740000000000002</v>
      </c>
      <c r="E45">
        <f t="shared" si="3"/>
        <v>48.258386904707606</v>
      </c>
      <c r="I45" t="s">
        <v>54</v>
      </c>
      <c r="J45">
        <v>23.62</v>
      </c>
      <c r="K45">
        <v>26.74</v>
      </c>
      <c r="L45">
        <f t="shared" si="7"/>
        <v>3.1199999999999974</v>
      </c>
      <c r="M45">
        <f t="shared" si="5"/>
        <v>51.970339199999955</v>
      </c>
    </row>
    <row r="46" spans="1:15" x14ac:dyDescent="0.25">
      <c r="A46" t="s">
        <v>55</v>
      </c>
      <c r="B46">
        <v>23.59</v>
      </c>
      <c r="C46">
        <v>25.52</v>
      </c>
      <c r="D46">
        <f t="shared" si="6"/>
        <v>1.9299999999999997</v>
      </c>
      <c r="E46">
        <f t="shared" si="3"/>
        <v>24.903392172750173</v>
      </c>
      <c r="F46">
        <f>AVERAGE(E46:E48)</f>
        <v>34.064743697440662</v>
      </c>
      <c r="G46">
        <f>STDEV(E46:E48)</f>
        <v>8.8564107602647884</v>
      </c>
      <c r="I46" t="s">
        <v>55</v>
      </c>
      <c r="J46">
        <v>26.92</v>
      </c>
      <c r="K46">
        <v>27.99</v>
      </c>
      <c r="L46">
        <f t="shared" si="7"/>
        <v>1.0699999999999967</v>
      </c>
      <c r="M46">
        <f t="shared" si="5"/>
        <v>17.823161199999944</v>
      </c>
      <c r="N46">
        <f>AVERAGE(M46:M48)</f>
        <v>17.989732799999988</v>
      </c>
      <c r="O46">
        <f>STDEV(M46:M48)</f>
        <v>3.2513479220193173</v>
      </c>
    </row>
    <row r="47" spans="1:15" x14ac:dyDescent="0.25">
      <c r="A47" t="s">
        <v>56</v>
      </c>
      <c r="B47">
        <v>25.52</v>
      </c>
      <c r="C47">
        <v>28.82</v>
      </c>
      <c r="D47">
        <f t="shared" si="6"/>
        <v>3.3000000000000007</v>
      </c>
      <c r="E47">
        <f t="shared" si="3"/>
        <v>42.58092962180082</v>
      </c>
      <c r="I47" t="s">
        <v>56</v>
      </c>
      <c r="J47">
        <v>27.99</v>
      </c>
      <c r="K47">
        <v>29.27</v>
      </c>
      <c r="L47">
        <f t="shared" si="7"/>
        <v>1.2800000000000011</v>
      </c>
      <c r="M47">
        <f t="shared" si="5"/>
        <v>21.321164800000016</v>
      </c>
    </row>
    <row r="48" spans="1:15" x14ac:dyDescent="0.25">
      <c r="A48" t="s">
        <v>57</v>
      </c>
      <c r="B48">
        <v>28.82</v>
      </c>
      <c r="C48">
        <v>31.51</v>
      </c>
      <c r="D48">
        <f t="shared" si="6"/>
        <v>2.6900000000000013</v>
      </c>
      <c r="E48">
        <f t="shared" si="3"/>
        <v>34.709909297770984</v>
      </c>
      <c r="I48" t="s">
        <v>57</v>
      </c>
      <c r="J48">
        <v>29.27</v>
      </c>
      <c r="K48">
        <v>30.16</v>
      </c>
      <c r="L48">
        <f t="shared" si="7"/>
        <v>0.89000000000000057</v>
      </c>
      <c r="M48">
        <f t="shared" si="5"/>
        <v>14.824872400000007</v>
      </c>
    </row>
    <row r="49" spans="1:13" x14ac:dyDescent="0.25">
      <c r="A49" t="s">
        <v>68</v>
      </c>
      <c r="D49">
        <f t="shared" si="6"/>
        <v>0</v>
      </c>
      <c r="E49">
        <f t="shared" si="3"/>
        <v>0</v>
      </c>
      <c r="I49" t="s">
        <v>68</v>
      </c>
      <c r="L49">
        <f t="shared" si="7"/>
        <v>0</v>
      </c>
      <c r="M49">
        <f t="shared" si="5"/>
        <v>0</v>
      </c>
    </row>
    <row r="50" spans="1:13" x14ac:dyDescent="0.25">
      <c r="A50" t="s">
        <v>69</v>
      </c>
      <c r="D50">
        <f t="shared" si="6"/>
        <v>0</v>
      </c>
      <c r="E50">
        <f t="shared" si="3"/>
        <v>0</v>
      </c>
      <c r="I50" t="s">
        <v>69</v>
      </c>
      <c r="L50">
        <f t="shared" si="7"/>
        <v>0</v>
      </c>
      <c r="M50">
        <f t="shared" si="5"/>
        <v>0</v>
      </c>
    </row>
    <row r="51" spans="1:13" x14ac:dyDescent="0.25">
      <c r="A51" t="s">
        <v>70</v>
      </c>
      <c r="D51">
        <f t="shared" si="6"/>
        <v>0</v>
      </c>
      <c r="E51">
        <f t="shared" si="3"/>
        <v>0</v>
      </c>
      <c r="I51" t="s">
        <v>70</v>
      </c>
      <c r="L51">
        <f t="shared" si="7"/>
        <v>0</v>
      </c>
      <c r="M51">
        <f t="shared" si="5"/>
        <v>0</v>
      </c>
    </row>
    <row r="52" spans="1:13" x14ac:dyDescent="0.25">
      <c r="A52" t="s">
        <v>71</v>
      </c>
      <c r="D52">
        <f t="shared" si="6"/>
        <v>0</v>
      </c>
      <c r="E52">
        <f t="shared" si="3"/>
        <v>0</v>
      </c>
      <c r="I52" t="s">
        <v>71</v>
      </c>
      <c r="L52">
        <f t="shared" si="7"/>
        <v>0</v>
      </c>
      <c r="M52">
        <f t="shared" si="5"/>
        <v>0</v>
      </c>
    </row>
    <row r="53" spans="1:13" x14ac:dyDescent="0.25">
      <c r="A53" t="s">
        <v>72</v>
      </c>
      <c r="D53">
        <f t="shared" si="6"/>
        <v>0</v>
      </c>
      <c r="E53">
        <f t="shared" si="3"/>
        <v>0</v>
      </c>
      <c r="I53" t="s">
        <v>72</v>
      </c>
      <c r="L53">
        <f t="shared" si="7"/>
        <v>0</v>
      </c>
      <c r="M53">
        <f t="shared" si="5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Layton</dc:creator>
  <cp:lastModifiedBy>Layton</cp:lastModifiedBy>
  <dcterms:created xsi:type="dcterms:W3CDTF">2015-06-05T18:17:20Z</dcterms:created>
  <dcterms:modified xsi:type="dcterms:W3CDTF">2021-05-27T21:40:30Z</dcterms:modified>
</cp:coreProperties>
</file>