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L:\Google drive\School\graduate research\SO2 project\"/>
    </mc:Choice>
  </mc:AlternateContent>
  <xr:revisionPtr revIDLastSave="0" documentId="13_ncr:1_{C4165113-8EBC-4787-9792-619C32EC09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3" i="1"/>
  <c r="L14" i="1" l="1"/>
  <c r="M14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13" i="1"/>
  <c r="M13" i="1" s="1"/>
  <c r="D5" i="1"/>
  <c r="E5" i="1" s="1"/>
  <c r="D6" i="1"/>
  <c r="E6" i="1" s="1"/>
  <c r="D4" i="1"/>
  <c r="E4" i="1" s="1"/>
  <c r="O19" i="1" l="1"/>
  <c r="U15" i="1" s="1"/>
  <c r="N16" i="1"/>
  <c r="T14" i="1" s="1"/>
  <c r="O16" i="1"/>
  <c r="U14" i="1" s="1"/>
  <c r="O25" i="1"/>
  <c r="U17" i="1" s="1"/>
  <c r="N22" i="1"/>
  <c r="T16" i="1" s="1"/>
  <c r="O22" i="1"/>
  <c r="U16" i="1" s="1"/>
  <c r="N28" i="1"/>
  <c r="T18" i="1" s="1"/>
  <c r="O28" i="1"/>
  <c r="U18" i="1" s="1"/>
  <c r="N25" i="1"/>
  <c r="T17" i="1" s="1"/>
  <c r="O13" i="1"/>
  <c r="U13" i="1" s="1"/>
  <c r="N19" i="1"/>
  <c r="T15" i="1" s="1"/>
  <c r="N13" i="1"/>
  <c r="T13" i="1" s="1"/>
  <c r="B7" i="1"/>
  <c r="E14" i="1" l="1"/>
  <c r="E22" i="1"/>
  <c r="E30" i="1"/>
  <c r="E23" i="1"/>
  <c r="E29" i="1"/>
  <c r="E15" i="1"/>
  <c r="E16" i="1"/>
  <c r="E24" i="1"/>
  <c r="E27" i="1"/>
  <c r="E17" i="1"/>
  <c r="E25" i="1"/>
  <c r="E13" i="1"/>
  <c r="E18" i="1"/>
  <c r="E26" i="1"/>
  <c r="E21" i="1"/>
  <c r="E19" i="1"/>
  <c r="E20" i="1"/>
  <c r="E28" i="1"/>
  <c r="F13" i="1" l="1"/>
  <c r="R13" i="1" s="1"/>
  <c r="G13" i="1"/>
  <c r="S13" i="1" s="1"/>
  <c r="G25" i="1"/>
  <c r="S17" i="1" s="1"/>
  <c r="F25" i="1"/>
  <c r="R17" i="1" s="1"/>
  <c r="F16" i="1"/>
  <c r="R14" i="1" s="1"/>
  <c r="G16" i="1"/>
  <c r="S14" i="1" s="1"/>
  <c r="G19" i="1"/>
  <c r="S15" i="1" s="1"/>
  <c r="F19" i="1"/>
  <c r="R15" i="1" s="1"/>
  <c r="F22" i="1"/>
  <c r="R16" i="1" s="1"/>
  <c r="G22" i="1"/>
  <c r="S16" i="1" s="1"/>
  <c r="G28" i="1"/>
  <c r="S18" i="1" s="1"/>
  <c r="F28" i="1"/>
  <c r="R18" i="1" s="1"/>
</calcChain>
</file>

<file path=xl/sharedStrings.xml><?xml version="1.0" encoding="utf-8"?>
<sst xmlns="http://schemas.openxmlformats.org/spreadsheetml/2006/main" count="74" uniqueCount="45">
  <si>
    <t>RIPPER</t>
  </si>
  <si>
    <t>A/O</t>
  </si>
  <si>
    <t>Vol cider (mL):</t>
  </si>
  <si>
    <t xml:space="preserve">Vol cider (mL): </t>
  </si>
  <si>
    <t>Free SO2 (ppm)</t>
  </si>
  <si>
    <t>Iodine concentration (N):</t>
  </si>
  <si>
    <t>NaOH concentration (M):</t>
  </si>
  <si>
    <t>I2 conc (N)</t>
  </si>
  <si>
    <t>Vi (mL)</t>
  </si>
  <si>
    <t>Vf (mL)</t>
  </si>
  <si>
    <t>delV (mL)</t>
  </si>
  <si>
    <t>Average (ppm)</t>
  </si>
  <si>
    <t>Stdev (ppm)</t>
  </si>
  <si>
    <t>Summary</t>
  </si>
  <si>
    <t>Sample</t>
  </si>
  <si>
    <t>Stdev</t>
  </si>
  <si>
    <t>Ripper</t>
  </si>
  <si>
    <t>Thiosulfite mass (g):</t>
  </si>
  <si>
    <t>Thiosulfite vol (mL):</t>
  </si>
  <si>
    <t>Thiosulfite titration</t>
  </si>
  <si>
    <t>Cranberry</t>
  </si>
  <si>
    <t>Raspberry</t>
  </si>
  <si>
    <t>Red flesh</t>
  </si>
  <si>
    <t>Blackberry R1</t>
  </si>
  <si>
    <t>Model Cider R1</t>
  </si>
  <si>
    <t>Red flesh R1</t>
  </si>
  <si>
    <t>Raspberry R1</t>
  </si>
  <si>
    <t>Cranberry R1</t>
  </si>
  <si>
    <t>Cherry R1</t>
  </si>
  <si>
    <t>Model Cider R2</t>
  </si>
  <si>
    <t>Model Cider R3</t>
  </si>
  <si>
    <t>Blackberry R2</t>
  </si>
  <si>
    <t>Blackberry R3</t>
  </si>
  <si>
    <t>Red flesh R2</t>
  </si>
  <si>
    <t>Red flesh R3</t>
  </si>
  <si>
    <t>Raspberry R2</t>
  </si>
  <si>
    <t>Raspberry R3</t>
  </si>
  <si>
    <t>Cranberry R2</t>
  </si>
  <si>
    <t>Cranberry R3</t>
  </si>
  <si>
    <t>Cherry R2</t>
  </si>
  <si>
    <t>Cherry R3</t>
  </si>
  <si>
    <t>Model cider</t>
  </si>
  <si>
    <t>Blackberry</t>
  </si>
  <si>
    <t>Cherry</t>
  </si>
  <si>
    <t>Admeo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</si>
</sst>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84" workbookViewId="0">
      <selection activeCell="Q11" sqref="Q11:V18"/>
    </sheetView>
  </sheetViews>
  <sheetFormatPr defaultColWidth="8.85546875" defaultRowHeight="15" x14ac:dyDescent="0.25"/>
  <cols>
    <col min="1" max="1" width="23.7109375" bestFit="1" customWidth="1"/>
    <col min="5" max="5" width="14.85546875" bestFit="1" customWidth="1"/>
    <col min="6" max="6" width="14.28515625" bestFit="1" customWidth="1"/>
    <col min="7" max="7" width="11.85546875" bestFit="1" customWidth="1"/>
    <col min="9" max="9" width="19.140625" bestFit="1" customWidth="1"/>
    <col min="11" max="11" width="7.42578125" bestFit="1" customWidth="1"/>
    <col min="12" max="12" width="9.42578125" bestFit="1" customWidth="1"/>
    <col min="13" max="13" width="14.85546875" bestFit="1" customWidth="1"/>
    <col min="14" max="14" width="14.28515625" bestFit="1" customWidth="1"/>
    <col min="15" max="15" width="11.85546875" bestFit="1" customWidth="1"/>
    <col min="17" max="17" width="17.42578125" bestFit="1" customWidth="1"/>
  </cols>
  <sheetData>
    <row r="1" spans="1:22" x14ac:dyDescent="0.25">
      <c r="A1" t="s">
        <v>17</v>
      </c>
      <c r="B1" s="2">
        <v>1.5904</v>
      </c>
    </row>
    <row r="2" spans="1:22" x14ac:dyDescent="0.25">
      <c r="A2" t="s">
        <v>18</v>
      </c>
      <c r="B2" s="2">
        <v>50</v>
      </c>
    </row>
    <row r="3" spans="1:22" x14ac:dyDescent="0.25">
      <c r="A3" t="s">
        <v>19</v>
      </c>
      <c r="B3" t="s">
        <v>8</v>
      </c>
      <c r="C3" t="s">
        <v>9</v>
      </c>
      <c r="D3" t="s">
        <v>10</v>
      </c>
      <c r="E3" t="s">
        <v>7</v>
      </c>
    </row>
    <row r="4" spans="1:22" x14ac:dyDescent="0.25">
      <c r="A4">
        <v>1</v>
      </c>
      <c r="B4">
        <v>0.28000000000000003</v>
      </c>
      <c r="C4">
        <v>25.42</v>
      </c>
      <c r="D4">
        <f>C4-B4</f>
        <v>25.14</v>
      </c>
      <c r="E4">
        <f>$B$2*($B$1/1000)*(1/158.11)*(1000/D4)</f>
        <v>2.0005608212000273E-2</v>
      </c>
    </row>
    <row r="5" spans="1:22" x14ac:dyDescent="0.25">
      <c r="A5">
        <v>2</v>
      </c>
      <c r="B5">
        <v>4.16</v>
      </c>
      <c r="C5">
        <v>29.19</v>
      </c>
      <c r="D5">
        <f t="shared" ref="D5:D6" si="0">C5-B5</f>
        <v>25.03</v>
      </c>
      <c r="E5">
        <f t="shared" ref="E5:E6" si="1">$B$2*($B$1/1000)*(1/158.11)*(1000/D5)</f>
        <v>2.0093527385125324E-2</v>
      </c>
    </row>
    <row r="6" spans="1:22" x14ac:dyDescent="0.25">
      <c r="A6">
        <v>3</v>
      </c>
      <c r="B6">
        <v>0.52</v>
      </c>
      <c r="C6">
        <v>25.7</v>
      </c>
      <c r="D6">
        <f t="shared" si="0"/>
        <v>25.18</v>
      </c>
      <c r="E6">
        <f t="shared" si="1"/>
        <v>1.997382805598439E-2</v>
      </c>
    </row>
    <row r="7" spans="1:22" x14ac:dyDescent="0.25">
      <c r="A7" t="s">
        <v>5</v>
      </c>
      <c r="B7">
        <f>AVERAGE(E4:E6)</f>
        <v>2.0024321217703329E-2</v>
      </c>
    </row>
    <row r="8" spans="1:22" x14ac:dyDescent="0.25">
      <c r="A8" t="s">
        <v>6</v>
      </c>
      <c r="B8">
        <v>1.2999999999999999E-2</v>
      </c>
    </row>
    <row r="10" spans="1:22" x14ac:dyDescent="0.25">
      <c r="A10" s="1" t="s">
        <v>0</v>
      </c>
      <c r="I10" s="1" t="s">
        <v>1</v>
      </c>
    </row>
    <row r="11" spans="1:22" x14ac:dyDescent="0.25">
      <c r="A11" t="s">
        <v>2</v>
      </c>
      <c r="B11" s="2">
        <v>50</v>
      </c>
      <c r="I11" t="s">
        <v>3</v>
      </c>
      <c r="J11" s="2">
        <v>25</v>
      </c>
      <c r="Q11" s="1" t="s">
        <v>13</v>
      </c>
    </row>
    <row r="12" spans="1:22" x14ac:dyDescent="0.25">
      <c r="B12" t="s">
        <v>8</v>
      </c>
      <c r="C12" t="s">
        <v>9</v>
      </c>
      <c r="D12" t="s">
        <v>10</v>
      </c>
      <c r="E12" t="s">
        <v>4</v>
      </c>
      <c r="F12" t="s">
        <v>11</v>
      </c>
      <c r="G12" t="s">
        <v>12</v>
      </c>
      <c r="J12" t="s">
        <v>8</v>
      </c>
      <c r="K12" t="s">
        <v>9</v>
      </c>
      <c r="L12" t="s">
        <v>10</v>
      </c>
      <c r="M12" t="s">
        <v>4</v>
      </c>
      <c r="N12" t="s">
        <v>11</v>
      </c>
      <c r="O12" t="s">
        <v>12</v>
      </c>
      <c r="Q12" s="1" t="s">
        <v>14</v>
      </c>
      <c r="R12" s="1" t="s">
        <v>16</v>
      </c>
      <c r="S12" s="1" t="s">
        <v>15</v>
      </c>
      <c r="T12" s="1" t="s">
        <v>1</v>
      </c>
      <c r="U12" s="1" t="s">
        <v>15</v>
      </c>
      <c r="V12" s="1" t="s">
        <v>44</v>
      </c>
    </row>
    <row r="13" spans="1:22" x14ac:dyDescent="0.25">
      <c r="A13" t="s">
        <v>24</v>
      </c>
      <c r="B13">
        <v>5.41</v>
      </c>
      <c r="C13">
        <v>6.22</v>
      </c>
      <c r="D13">
        <f>C13-B13</f>
        <v>0.80999999999999961</v>
      </c>
      <c r="E13">
        <f>(D13/$B$11)*($B$7)*(64.066)*500</f>
        <v>10.391313121380383</v>
      </c>
      <c r="F13">
        <f>AVERAGE(E13:E15)</f>
        <v>10.776176570320402</v>
      </c>
      <c r="G13">
        <f>STDEV(E13:E15)</f>
        <v>0.38486344894001867</v>
      </c>
      <c r="I13" t="s">
        <v>24</v>
      </c>
      <c r="J13">
        <v>3.18</v>
      </c>
      <c r="K13">
        <v>4</v>
      </c>
      <c r="L13">
        <f>K13-J13</f>
        <v>0.81999999999999984</v>
      </c>
      <c r="M13">
        <f>(L13/$J$11)*$B$8*64.066*500</f>
        <v>13.658871199999997</v>
      </c>
      <c r="N13">
        <f>AVERAGE(M13:M15)</f>
        <v>13.217151999999999</v>
      </c>
      <c r="O13">
        <f>STDEV(M13:M15)</f>
        <v>0.38255801525289962</v>
      </c>
      <c r="Q13" t="s">
        <v>41</v>
      </c>
      <c r="R13">
        <f>F13</f>
        <v>10.776176570320402</v>
      </c>
      <c r="S13">
        <f>G13</f>
        <v>0.38486344894001867</v>
      </c>
      <c r="T13">
        <f>N13</f>
        <v>13.217151999999999</v>
      </c>
      <c r="U13">
        <f>O13</f>
        <v>0.38255801525289962</v>
      </c>
      <c r="V13">
        <v>7</v>
      </c>
    </row>
    <row r="14" spans="1:22" x14ac:dyDescent="0.25">
      <c r="A14" t="s">
        <v>29</v>
      </c>
      <c r="B14">
        <v>6.22</v>
      </c>
      <c r="C14">
        <v>7.09</v>
      </c>
      <c r="D14">
        <f t="shared" ref="D14:D30" si="2">C14-B14</f>
        <v>0.87000000000000011</v>
      </c>
      <c r="E14">
        <f t="shared" ref="E14:E53" si="3">(D14/$B$11)*($B$7)*(64.066)*500</f>
        <v>11.161040019260421</v>
      </c>
      <c r="I14" t="s">
        <v>29</v>
      </c>
      <c r="J14">
        <v>4</v>
      </c>
      <c r="K14">
        <v>4.78</v>
      </c>
      <c r="L14">
        <f t="shared" ref="L14:L18" si="4">K14-J14</f>
        <v>0.78000000000000025</v>
      </c>
      <c r="M14">
        <f t="shared" ref="M14:M53" si="5">(L14/$J$11)*$B$8*64.066*500</f>
        <v>12.992584800000003</v>
      </c>
      <c r="Q14" t="s">
        <v>42</v>
      </c>
      <c r="R14">
        <f>F16</f>
        <v>18.43068294368291</v>
      </c>
      <c r="S14">
        <f>G16</f>
        <v>1.5305189913629464</v>
      </c>
      <c r="T14">
        <f>N16</f>
        <v>12.937060933333328</v>
      </c>
      <c r="U14">
        <f>O16</f>
        <v>1.2938371516162539</v>
      </c>
      <c r="V14">
        <v>10</v>
      </c>
    </row>
    <row r="15" spans="1:22" x14ac:dyDescent="0.25">
      <c r="A15" t="s">
        <v>30</v>
      </c>
      <c r="B15">
        <v>7.09</v>
      </c>
      <c r="C15">
        <v>7.93</v>
      </c>
      <c r="D15">
        <f t="shared" si="2"/>
        <v>0.83999999999999986</v>
      </c>
      <c r="E15">
        <f t="shared" si="3"/>
        <v>10.776176570320402</v>
      </c>
      <c r="I15" t="s">
        <v>30</v>
      </c>
      <c r="M15">
        <v>13</v>
      </c>
      <c r="Q15" t="s">
        <v>22</v>
      </c>
      <c r="R15">
        <f>F19</f>
        <v>7.0558298972335995</v>
      </c>
      <c r="S15">
        <f>G19</f>
        <v>1.1110050792338251</v>
      </c>
      <c r="T15">
        <f>N19</f>
        <v>3.7200990666666662</v>
      </c>
      <c r="U15">
        <f>O19</f>
        <v>0.53545277903326827</v>
      </c>
      <c r="V15">
        <v>1</v>
      </c>
    </row>
    <row r="16" spans="1:22" x14ac:dyDescent="0.25">
      <c r="A16" t="s">
        <v>23</v>
      </c>
      <c r="B16">
        <v>7.93</v>
      </c>
      <c r="C16">
        <v>9.5</v>
      </c>
      <c r="D16">
        <f t="shared" si="2"/>
        <v>1.5700000000000003</v>
      </c>
      <c r="E16">
        <f t="shared" si="3"/>
        <v>20.14118716119409</v>
      </c>
      <c r="F16">
        <f>AVERAGE(E16:E18)</f>
        <v>18.43068294368291</v>
      </c>
      <c r="G16">
        <f>STDEV(E16:E18)</f>
        <v>1.5305189913629464</v>
      </c>
      <c r="I16" t="s">
        <v>23</v>
      </c>
      <c r="J16">
        <v>4.9800000000000004</v>
      </c>
      <c r="K16">
        <v>5.82</v>
      </c>
      <c r="L16">
        <f t="shared" si="4"/>
        <v>0.83999999999999986</v>
      </c>
      <c r="M16">
        <f t="shared" si="5"/>
        <v>13.992014399999997</v>
      </c>
      <c r="N16">
        <f>AVERAGE(M16:M18)</f>
        <v>12.937060933333328</v>
      </c>
      <c r="O16">
        <f>STDEV(M16:M18)</f>
        <v>1.2938371516162539</v>
      </c>
      <c r="Q16" t="s">
        <v>21</v>
      </c>
      <c r="R16">
        <f>F22</f>
        <v>17.532668229489541</v>
      </c>
      <c r="S16">
        <f>G22</f>
        <v>2.8609429454378521</v>
      </c>
      <c r="T16">
        <f>N22</f>
        <v>7.7178174666666592</v>
      </c>
      <c r="U16">
        <f>O22</f>
        <v>0.94716621189670702</v>
      </c>
      <c r="V16">
        <v>5</v>
      </c>
    </row>
    <row r="17" spans="1:22" x14ac:dyDescent="0.25">
      <c r="A17" t="s">
        <v>31</v>
      </c>
      <c r="B17">
        <v>9.7100000000000009</v>
      </c>
      <c r="C17">
        <v>11.05</v>
      </c>
      <c r="D17">
        <f t="shared" si="2"/>
        <v>1.3399999999999999</v>
      </c>
      <c r="E17">
        <f t="shared" si="3"/>
        <v>17.190567385987311</v>
      </c>
      <c r="I17" t="s">
        <v>31</v>
      </c>
      <c r="J17">
        <v>5.82</v>
      </c>
      <c r="K17">
        <v>6.51</v>
      </c>
      <c r="L17">
        <f t="shared" si="4"/>
        <v>0.6899999999999995</v>
      </c>
      <c r="M17">
        <f t="shared" si="5"/>
        <v>11.493440399999992</v>
      </c>
      <c r="Q17" t="s">
        <v>20</v>
      </c>
      <c r="R17">
        <f>F25</f>
        <v>23.433907779903098</v>
      </c>
      <c r="S17">
        <f>G25</f>
        <v>2.8145462007257072</v>
      </c>
      <c r="T17">
        <f>N25</f>
        <v>8.2175322666666677</v>
      </c>
      <c r="U17">
        <f>O25</f>
        <v>9.6170158099345218E-2</v>
      </c>
      <c r="V17">
        <v>5</v>
      </c>
    </row>
    <row r="18" spans="1:22" x14ac:dyDescent="0.25">
      <c r="A18" t="s">
        <v>32</v>
      </c>
      <c r="B18">
        <v>11.05</v>
      </c>
      <c r="C18">
        <v>12.45</v>
      </c>
      <c r="D18">
        <f t="shared" si="2"/>
        <v>1.3999999999999986</v>
      </c>
      <c r="E18">
        <f t="shared" si="3"/>
        <v>17.960294283867324</v>
      </c>
      <c r="I18" t="s">
        <v>32</v>
      </c>
      <c r="J18">
        <v>6.51</v>
      </c>
      <c r="K18">
        <v>7.31</v>
      </c>
      <c r="L18">
        <f t="shared" si="4"/>
        <v>0.79999999999999982</v>
      </c>
      <c r="M18">
        <f t="shared" si="5"/>
        <v>13.325727999999998</v>
      </c>
      <c r="Q18" t="s">
        <v>43</v>
      </c>
      <c r="R18">
        <f>F28</f>
        <v>17.105042175111752</v>
      </c>
      <c r="S18">
        <f>G28</f>
        <v>1.8912484419044417</v>
      </c>
      <c r="T18">
        <f>N28</f>
        <v>4.7195286666666654</v>
      </c>
      <c r="U18">
        <f>O28</f>
        <v>1.0837826406730946</v>
      </c>
      <c r="V18">
        <v>2</v>
      </c>
    </row>
    <row r="19" spans="1:22" x14ac:dyDescent="0.25">
      <c r="A19" t="s">
        <v>25</v>
      </c>
      <c r="B19">
        <v>12.45</v>
      </c>
      <c r="C19">
        <v>13.1</v>
      </c>
      <c r="D19">
        <f t="shared" si="2"/>
        <v>0.65000000000000036</v>
      </c>
      <c r="E19">
        <f t="shared" si="3"/>
        <v>8.338708060366983</v>
      </c>
      <c r="F19">
        <f>AVERAGE(E19:E21)</f>
        <v>7.0558298972335995</v>
      </c>
      <c r="G19">
        <f>STDEV(E19:E21)</f>
        <v>1.1110050792338251</v>
      </c>
      <c r="I19" t="s">
        <v>25</v>
      </c>
      <c r="J19">
        <v>7.51</v>
      </c>
      <c r="K19">
        <v>7.72</v>
      </c>
      <c r="L19">
        <f t="shared" ref="L19:L53" si="6">K19-J19</f>
        <v>0.20999999999999996</v>
      </c>
      <c r="M19">
        <f t="shared" si="5"/>
        <v>3.4980035999999992</v>
      </c>
      <c r="N19">
        <f>AVERAGE(M19:M21)</f>
        <v>3.7200990666666662</v>
      </c>
      <c r="O19">
        <f>STDEV(M19:M21)</f>
        <v>0.53545277903326827</v>
      </c>
    </row>
    <row r="20" spans="1:22" x14ac:dyDescent="0.25">
      <c r="A20" t="s">
        <v>33</v>
      </c>
      <c r="B20">
        <v>13.1</v>
      </c>
      <c r="C20">
        <v>13.6</v>
      </c>
      <c r="D20">
        <f t="shared" si="2"/>
        <v>0.5</v>
      </c>
      <c r="E20">
        <f t="shared" si="3"/>
        <v>6.4143908156669074</v>
      </c>
      <c r="I20" t="s">
        <v>33</v>
      </c>
      <c r="J20">
        <v>7.72</v>
      </c>
      <c r="K20">
        <v>7.92</v>
      </c>
      <c r="L20">
        <f t="shared" si="6"/>
        <v>0.20000000000000018</v>
      </c>
      <c r="M20">
        <f t="shared" si="5"/>
        <v>3.3314320000000031</v>
      </c>
    </row>
    <row r="21" spans="1:22" x14ac:dyDescent="0.25">
      <c r="A21" t="s">
        <v>34</v>
      </c>
      <c r="B21">
        <v>13.6</v>
      </c>
      <c r="C21">
        <v>14.1</v>
      </c>
      <c r="D21">
        <f t="shared" si="2"/>
        <v>0.5</v>
      </c>
      <c r="E21">
        <f t="shared" si="3"/>
        <v>6.4143908156669074</v>
      </c>
      <c r="I21" t="s">
        <v>34</v>
      </c>
      <c r="J21">
        <v>7.92</v>
      </c>
      <c r="K21">
        <v>8.18</v>
      </c>
      <c r="L21">
        <f t="shared" si="6"/>
        <v>0.25999999999999979</v>
      </c>
      <c r="M21">
        <f t="shared" si="5"/>
        <v>4.330861599999996</v>
      </c>
    </row>
    <row r="22" spans="1:22" x14ac:dyDescent="0.25">
      <c r="A22" t="s">
        <v>26</v>
      </c>
      <c r="B22">
        <v>14.1</v>
      </c>
      <c r="C22">
        <v>15.38</v>
      </c>
      <c r="D22">
        <f t="shared" si="2"/>
        <v>1.2800000000000011</v>
      </c>
      <c r="E22">
        <f t="shared" si="3"/>
        <v>16.420840488107295</v>
      </c>
      <c r="F22">
        <f>AVERAGE(E22:E24)</f>
        <v>17.532668229489541</v>
      </c>
      <c r="G22">
        <f>STDEV(E22:E24)</f>
        <v>2.8609429454378521</v>
      </c>
      <c r="I22" t="s">
        <v>26</v>
      </c>
      <c r="J22">
        <v>8.3000000000000007</v>
      </c>
      <c r="K22">
        <v>8.81</v>
      </c>
      <c r="L22">
        <f t="shared" si="6"/>
        <v>0.50999999999999979</v>
      </c>
      <c r="M22">
        <f t="shared" si="5"/>
        <v>8.4951515999999963</v>
      </c>
      <c r="N22">
        <f>AVERAGE(M22:M24)</f>
        <v>7.7178174666666592</v>
      </c>
      <c r="O22">
        <f>STDEV(M22:M24)</f>
        <v>0.94716621189670702</v>
      </c>
    </row>
    <row r="23" spans="1:22" x14ac:dyDescent="0.25">
      <c r="A23" t="s">
        <v>35</v>
      </c>
      <c r="B23">
        <v>15.38</v>
      </c>
      <c r="C23">
        <v>17</v>
      </c>
      <c r="D23">
        <f t="shared" si="2"/>
        <v>1.6199999999999992</v>
      </c>
      <c r="E23">
        <f t="shared" si="3"/>
        <v>20.782626242760767</v>
      </c>
      <c r="I23" t="s">
        <v>35</v>
      </c>
      <c r="J23">
        <v>8.81</v>
      </c>
      <c r="K23">
        <v>9.2100000000000009</v>
      </c>
      <c r="L23">
        <f t="shared" si="6"/>
        <v>0.40000000000000036</v>
      </c>
      <c r="M23">
        <f t="shared" si="5"/>
        <v>6.6628640000000061</v>
      </c>
    </row>
    <row r="24" spans="1:22" x14ac:dyDescent="0.25">
      <c r="A24" t="s">
        <v>36</v>
      </c>
      <c r="B24">
        <v>17</v>
      </c>
      <c r="C24">
        <v>18.2</v>
      </c>
      <c r="D24">
        <f t="shared" si="2"/>
        <v>1.1999999999999993</v>
      </c>
      <c r="E24">
        <f t="shared" si="3"/>
        <v>15.394537957600569</v>
      </c>
      <c r="I24" t="s">
        <v>36</v>
      </c>
      <c r="J24">
        <v>9.2100000000000009</v>
      </c>
      <c r="K24">
        <v>9.69</v>
      </c>
      <c r="L24">
        <f t="shared" si="6"/>
        <v>0.47999999999999865</v>
      </c>
      <c r="M24">
        <f t="shared" si="5"/>
        <v>7.9954367999999771</v>
      </c>
    </row>
    <row r="25" spans="1:22" x14ac:dyDescent="0.25">
      <c r="A25" t="s">
        <v>27</v>
      </c>
      <c r="B25">
        <v>18.2</v>
      </c>
      <c r="C25">
        <v>20.100000000000001</v>
      </c>
      <c r="D25">
        <f t="shared" si="2"/>
        <v>1.9000000000000021</v>
      </c>
      <c r="E25">
        <f t="shared" si="3"/>
        <v>24.374685099534272</v>
      </c>
      <c r="F25">
        <f>AVERAGE(E25:E27)</f>
        <v>23.433907779903098</v>
      </c>
      <c r="G25">
        <f>STDEV(E25:E27)</f>
        <v>2.8145462007257072</v>
      </c>
      <c r="I25" t="s">
        <v>27</v>
      </c>
      <c r="J25">
        <v>9.91</v>
      </c>
      <c r="K25">
        <v>10.41</v>
      </c>
      <c r="L25">
        <f t="shared" si="6"/>
        <v>0.5</v>
      </c>
      <c r="M25">
        <f t="shared" si="5"/>
        <v>8.3285800000000005</v>
      </c>
      <c r="N25">
        <f>AVERAGE(M25:M27)</f>
        <v>8.2175322666666677</v>
      </c>
      <c r="O25">
        <f>STDEV(M25:M27)</f>
        <v>9.6170158099345218E-2</v>
      </c>
    </row>
    <row r="26" spans="1:22" x14ac:dyDescent="0.25">
      <c r="A26" t="s">
        <v>37</v>
      </c>
      <c r="B26">
        <v>20.100000000000001</v>
      </c>
      <c r="C26">
        <v>21.68</v>
      </c>
      <c r="D26">
        <f t="shared" si="2"/>
        <v>1.5799999999999983</v>
      </c>
      <c r="E26">
        <f t="shared" si="3"/>
        <v>20.269474977507407</v>
      </c>
      <c r="I26" t="s">
        <v>37</v>
      </c>
      <c r="J26">
        <v>10.41</v>
      </c>
      <c r="K26">
        <v>10.9</v>
      </c>
      <c r="L26">
        <f t="shared" si="6"/>
        <v>0.49000000000000021</v>
      </c>
      <c r="M26">
        <f t="shared" si="5"/>
        <v>8.162008400000003</v>
      </c>
    </row>
    <row r="27" spans="1:22" x14ac:dyDescent="0.25">
      <c r="A27" t="s">
        <v>38</v>
      </c>
      <c r="B27">
        <v>24.1</v>
      </c>
      <c r="C27">
        <v>26.1</v>
      </c>
      <c r="D27">
        <f t="shared" si="2"/>
        <v>2</v>
      </c>
      <c r="E27">
        <f t="shared" si="3"/>
        <v>25.65756326266763</v>
      </c>
      <c r="I27" t="s">
        <v>38</v>
      </c>
      <c r="J27">
        <v>10.9</v>
      </c>
      <c r="K27">
        <v>11.39</v>
      </c>
      <c r="L27">
        <f t="shared" si="6"/>
        <v>0.49000000000000021</v>
      </c>
      <c r="M27">
        <f t="shared" si="5"/>
        <v>8.162008400000003</v>
      </c>
    </row>
    <row r="28" spans="1:22" x14ac:dyDescent="0.25">
      <c r="A28" t="s">
        <v>28</v>
      </c>
      <c r="B28">
        <v>26.1</v>
      </c>
      <c r="C28">
        <v>27.38</v>
      </c>
      <c r="D28">
        <f t="shared" si="2"/>
        <v>1.2799999999999976</v>
      </c>
      <c r="E28">
        <f t="shared" si="3"/>
        <v>16.420840488107252</v>
      </c>
      <c r="F28">
        <f>AVERAGE(E28:E30)</f>
        <v>17.105042175111752</v>
      </c>
      <c r="G28">
        <f>STDEV(E28:E30)</f>
        <v>1.8912484419044417</v>
      </c>
      <c r="I28" t="s">
        <v>28</v>
      </c>
      <c r="J28">
        <v>11.43</v>
      </c>
      <c r="K28">
        <v>11.78</v>
      </c>
      <c r="L28">
        <f t="shared" si="6"/>
        <v>0.34999999999999964</v>
      </c>
      <c r="M28">
        <f t="shared" si="5"/>
        <v>5.8300059999999947</v>
      </c>
      <c r="N28">
        <f>AVERAGE(M28:M30)</f>
        <v>4.7195286666666654</v>
      </c>
      <c r="O28">
        <f>STDEV(M28:M30)</f>
        <v>1.0837826406730946</v>
      </c>
    </row>
    <row r="29" spans="1:22" x14ac:dyDescent="0.25">
      <c r="A29" t="s">
        <v>39</v>
      </c>
      <c r="B29">
        <v>27.38</v>
      </c>
      <c r="C29">
        <v>28.6</v>
      </c>
      <c r="D29">
        <f t="shared" si="2"/>
        <v>1.2200000000000024</v>
      </c>
      <c r="E29">
        <f t="shared" si="3"/>
        <v>15.651113590227281</v>
      </c>
      <c r="I29" t="s">
        <v>39</v>
      </c>
      <c r="J29">
        <v>11.78</v>
      </c>
      <c r="K29">
        <v>12</v>
      </c>
      <c r="L29">
        <f t="shared" si="6"/>
        <v>0.22000000000000064</v>
      </c>
      <c r="M29">
        <f t="shared" si="5"/>
        <v>3.6645752000000105</v>
      </c>
    </row>
    <row r="30" spans="1:22" x14ac:dyDescent="0.25">
      <c r="A30" t="s">
        <v>40</v>
      </c>
      <c r="B30">
        <v>28.6</v>
      </c>
      <c r="C30">
        <v>30.1</v>
      </c>
      <c r="D30">
        <f t="shared" si="2"/>
        <v>1.5</v>
      </c>
      <c r="E30">
        <f t="shared" si="3"/>
        <v>19.24317244700072</v>
      </c>
      <c r="I30" t="s">
        <v>40</v>
      </c>
      <c r="J30">
        <v>12</v>
      </c>
      <c r="K30">
        <v>12.28</v>
      </c>
      <c r="L30">
        <f t="shared" si="6"/>
        <v>0.27999999999999936</v>
      </c>
      <c r="M30">
        <f t="shared" si="5"/>
        <v>4.6640047999999892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Layton</dc:creator>
  <cp:lastModifiedBy>Layton</cp:lastModifiedBy>
  <dcterms:created xsi:type="dcterms:W3CDTF">2015-06-05T18:17:20Z</dcterms:created>
  <dcterms:modified xsi:type="dcterms:W3CDTF">2021-11-06T00:48:52Z</dcterms:modified>
</cp:coreProperties>
</file>